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0_LabFileFormatting\000_Reactor Spreadsheet Raw\"/>
    </mc:Choice>
  </mc:AlternateContent>
  <bookViews>
    <workbookView xWindow="0" yWindow="0" windowWidth="28800" windowHeight="12225" tabRatio="521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" i="10"/>
  <c r="AA32" i="9" l="1"/>
  <c r="AC32" i="9" s="1"/>
  <c r="AE32" i="9" s="1"/>
  <c r="Z32" i="9"/>
  <c r="AB32" i="9" s="1"/>
  <c r="AD32" i="9" s="1"/>
  <c r="AF32" i="9" s="1"/>
  <c r="AG32" i="9" s="1"/>
  <c r="Z247" i="10"/>
  <c r="AB247" i="10" s="1"/>
  <c r="AD247" i="10" s="1"/>
  <c r="AA247" i="10"/>
  <c r="AC247" i="10" s="1"/>
  <c r="AE247" i="10" s="1"/>
  <c r="Z246" i="10"/>
  <c r="AB246" i="10" s="1"/>
  <c r="AD246" i="10" s="1"/>
  <c r="AA246" i="10"/>
  <c r="AC246" i="10" s="1"/>
  <c r="AE246" i="10" s="1"/>
  <c r="AF247" i="10" l="1"/>
  <c r="AG247" i="10" s="1"/>
  <c r="AF246" i="10"/>
  <c r="AG246" i="10" s="1"/>
  <c r="AA31" i="9"/>
  <c r="AC31" i="9" s="1"/>
  <c r="AE31" i="9" s="1"/>
  <c r="Z31" i="9"/>
  <c r="AB31" i="9" s="1"/>
  <c r="AD31" i="9" s="1"/>
  <c r="AF31" i="9" s="1"/>
  <c r="AG31" i="9" s="1"/>
  <c r="Z245" i="10"/>
  <c r="AB245" i="10" s="1"/>
  <c r="AD245" i="10" s="1"/>
  <c r="AA245" i="10"/>
  <c r="AC245" i="10" s="1"/>
  <c r="AE245" i="10" s="1"/>
  <c r="Z244" i="10"/>
  <c r="AB244" i="10" s="1"/>
  <c r="AD244" i="10" s="1"/>
  <c r="AA244" i="10"/>
  <c r="AC244" i="10" s="1"/>
  <c r="AE244" i="10" s="1"/>
  <c r="Z30" i="9"/>
  <c r="AB30" i="9" s="1"/>
  <c r="AD30" i="9" s="1"/>
  <c r="AA30" i="9"/>
  <c r="AC30" i="9" s="1"/>
  <c r="AE30" i="9" s="1"/>
  <c r="AA29" i="9"/>
  <c r="AC29" i="9" s="1"/>
  <c r="AE29" i="9" s="1"/>
  <c r="Z29" i="9"/>
  <c r="AB29" i="9" s="1"/>
  <c r="AD29" i="9" s="1"/>
  <c r="AF29" i="9" s="1"/>
  <c r="AG29" i="9" s="1"/>
  <c r="Z243" i="10"/>
  <c r="AB243" i="10" s="1"/>
  <c r="AD243" i="10" s="1"/>
  <c r="AA243" i="10"/>
  <c r="AC243" i="10" s="1"/>
  <c r="AE243" i="10" s="1"/>
  <c r="Z242" i="10"/>
  <c r="AB242" i="10" s="1"/>
  <c r="AD242" i="10" s="1"/>
  <c r="AA242" i="10"/>
  <c r="AC242" i="10" s="1"/>
  <c r="AE242" i="10" s="1"/>
  <c r="Z241" i="10"/>
  <c r="AB241" i="10" s="1"/>
  <c r="AD241" i="10" s="1"/>
  <c r="AA241" i="10"/>
  <c r="AC241" i="10" s="1"/>
  <c r="AE241" i="10" s="1"/>
  <c r="Z240" i="10"/>
  <c r="AB240" i="10" s="1"/>
  <c r="AD240" i="10" s="1"/>
  <c r="AA240" i="10"/>
  <c r="AC240" i="10" s="1"/>
  <c r="AE240" i="10" s="1"/>
  <c r="Z239" i="10"/>
  <c r="AB239" i="10" s="1"/>
  <c r="AD239" i="10" s="1"/>
  <c r="AA239" i="10"/>
  <c r="AC239" i="10" s="1"/>
  <c r="AE239" i="10" s="1"/>
  <c r="Z238" i="10"/>
  <c r="AB238" i="10" s="1"/>
  <c r="AD238" i="10" s="1"/>
  <c r="AA238" i="10"/>
  <c r="AC238" i="10" s="1"/>
  <c r="AE238" i="10" s="1"/>
  <c r="Z237" i="10"/>
  <c r="AB237" i="10" s="1"/>
  <c r="AD237" i="10" s="1"/>
  <c r="AA237" i="10"/>
  <c r="AC237" i="10" s="1"/>
  <c r="AE237" i="10" s="1"/>
  <c r="AF244" i="10" l="1"/>
  <c r="AG244" i="10" s="1"/>
  <c r="AF245" i="10"/>
  <c r="AG245" i="10" s="1"/>
  <c r="AI246" i="10"/>
  <c r="AH246" i="10"/>
  <c r="AF30" i="9"/>
  <c r="AG30" i="9" s="1"/>
  <c r="AF243" i="10"/>
  <c r="AG243" i="10" s="1"/>
  <c r="AF242" i="10"/>
  <c r="AG242" i="10" s="1"/>
  <c r="AF241" i="10"/>
  <c r="AG241" i="10" s="1"/>
  <c r="AF240" i="10"/>
  <c r="AG240" i="10" s="1"/>
  <c r="AF239" i="10"/>
  <c r="AG239" i="10" s="1"/>
  <c r="AH239" i="10" s="1"/>
  <c r="AF238" i="10"/>
  <c r="AG238" i="10" s="1"/>
  <c r="AF237" i="10"/>
  <c r="AG237" i="10" s="1"/>
  <c r="AN11" i="7"/>
  <c r="AI243" i="10" l="1"/>
  <c r="AH243" i="10"/>
  <c r="AI241" i="10"/>
  <c r="AH241" i="10"/>
  <c r="AI239" i="10"/>
  <c r="AI237" i="10"/>
  <c r="AH237" i="10"/>
  <c r="AB4" i="7"/>
  <c r="AN4" i="7" s="1"/>
  <c r="AA4" i="7"/>
  <c r="Z4" i="7"/>
  <c r="Z233" i="10" l="1"/>
  <c r="Z235" i="10"/>
  <c r="Z232" i="10"/>
  <c r="Z236" i="10"/>
  <c r="Z234" i="10"/>
  <c r="AA236" i="10"/>
  <c r="AA234" i="10"/>
  <c r="AA233" i="10"/>
  <c r="AA235" i="10"/>
  <c r="AA232" i="10"/>
  <c r="AA27" i="9"/>
  <c r="AA231" i="10"/>
  <c r="AA229" i="10"/>
  <c r="AA227" i="10"/>
  <c r="AA225" i="10"/>
  <c r="AA223" i="10"/>
  <c r="AA222" i="10"/>
  <c r="AA220" i="10"/>
  <c r="AA28" i="9"/>
  <c r="AA26" i="9"/>
  <c r="AA230" i="10"/>
  <c r="AA228" i="10"/>
  <c r="AA226" i="10"/>
  <c r="AA224" i="10"/>
  <c r="AA221" i="10"/>
  <c r="AA219" i="10"/>
  <c r="AA24" i="9"/>
  <c r="AA25" i="8"/>
  <c r="AA23" i="8"/>
  <c r="AA217" i="10"/>
  <c r="AA215" i="10"/>
  <c r="AA213" i="10"/>
  <c r="AA211" i="10"/>
  <c r="AA209" i="10"/>
  <c r="AA207" i="10"/>
  <c r="AA205" i="10"/>
  <c r="AA202" i="10"/>
  <c r="AA201" i="10"/>
  <c r="AA199" i="10"/>
  <c r="AA197" i="10"/>
  <c r="AA25" i="9"/>
  <c r="AA24" i="8"/>
  <c r="AA22" i="8"/>
  <c r="AA218" i="10"/>
  <c r="AA216" i="10"/>
  <c r="AA214" i="10"/>
  <c r="AA212" i="10"/>
  <c r="AA210" i="10"/>
  <c r="AA208" i="10"/>
  <c r="AA206" i="10"/>
  <c r="AA204" i="10"/>
  <c r="AA203" i="10"/>
  <c r="AA200" i="10"/>
  <c r="AA198" i="10"/>
  <c r="Z231" i="10"/>
  <c r="Z229" i="10"/>
  <c r="Z227" i="10"/>
  <c r="Z225" i="10"/>
  <c r="Z223" i="10"/>
  <c r="Z222" i="10"/>
  <c r="Z220" i="10"/>
  <c r="Z27" i="9"/>
  <c r="Z230" i="10"/>
  <c r="Z228" i="10"/>
  <c r="Z226" i="10"/>
  <c r="Z224" i="10"/>
  <c r="Z221" i="10"/>
  <c r="Z219" i="10"/>
  <c r="Z28" i="9"/>
  <c r="Z26" i="9"/>
  <c r="Z217" i="10"/>
  <c r="Z215" i="10"/>
  <c r="Z213" i="10"/>
  <c r="Z211" i="10"/>
  <c r="Z209" i="10"/>
  <c r="Z207" i="10"/>
  <c r="Z205" i="10"/>
  <c r="Z202" i="10"/>
  <c r="Z201" i="10"/>
  <c r="Z199" i="10"/>
  <c r="Z197" i="10"/>
  <c r="Z24" i="9"/>
  <c r="Z25" i="8"/>
  <c r="Z23" i="8"/>
  <c r="Z218" i="10"/>
  <c r="Z216" i="10"/>
  <c r="Z214" i="10"/>
  <c r="Z212" i="10"/>
  <c r="Z210" i="10"/>
  <c r="Z208" i="10"/>
  <c r="Z206" i="10"/>
  <c r="Z204" i="10"/>
  <c r="Z203" i="10"/>
  <c r="Z200" i="10"/>
  <c r="Z198" i="10"/>
  <c r="Z25" i="9"/>
  <c r="Z24" i="8"/>
  <c r="Z22" i="8"/>
  <c r="Z28" i="7"/>
  <c r="Z192" i="10"/>
  <c r="Z191" i="10"/>
  <c r="Z189" i="10"/>
  <c r="Z187" i="10"/>
  <c r="Z185" i="10"/>
  <c r="Z183" i="10"/>
  <c r="Z181" i="10"/>
  <c r="Z179" i="10"/>
  <c r="Z177" i="10"/>
  <c r="Z175" i="10"/>
  <c r="Z173" i="10"/>
  <c r="Z172" i="10"/>
  <c r="Z170" i="10"/>
  <c r="Z168" i="10"/>
  <c r="Z166" i="10"/>
  <c r="Z164" i="10"/>
  <c r="Z162" i="10"/>
  <c r="Z160" i="10"/>
  <c r="Z158" i="10"/>
  <c r="Z156" i="10"/>
  <c r="Z154" i="10"/>
  <c r="Z152" i="10"/>
  <c r="Z150" i="10"/>
  <c r="Z148" i="10"/>
  <c r="Z146" i="10"/>
  <c r="Z144" i="10"/>
  <c r="Z142" i="10"/>
  <c r="Z140" i="10"/>
  <c r="Z138" i="10"/>
  <c r="Z136" i="10"/>
  <c r="Z134" i="10"/>
  <c r="Z132" i="10"/>
  <c r="Z130" i="10"/>
  <c r="Z128" i="10"/>
  <c r="Z126" i="10"/>
  <c r="Z124" i="10"/>
  <c r="Z122" i="10"/>
  <c r="Z120" i="10"/>
  <c r="Z118" i="10"/>
  <c r="Z195" i="10"/>
  <c r="Z194" i="10"/>
  <c r="Z188" i="10"/>
  <c r="Z184" i="10"/>
  <c r="Z180" i="10"/>
  <c r="Z176" i="10"/>
  <c r="Z169" i="10"/>
  <c r="Z161" i="10"/>
  <c r="Z157" i="10"/>
  <c r="Z153" i="10"/>
  <c r="Z151" i="10"/>
  <c r="Z147" i="10"/>
  <c r="Z141" i="10"/>
  <c r="Z139" i="10"/>
  <c r="Z135" i="10"/>
  <c r="Z131" i="10"/>
  <c r="Z129" i="10"/>
  <c r="Z125" i="10"/>
  <c r="Z121" i="10"/>
  <c r="Z119" i="10"/>
  <c r="Z193" i="10"/>
  <c r="Z20" i="8"/>
  <c r="Z21" i="9"/>
  <c r="Z20" i="9"/>
  <c r="Z17" i="8"/>
  <c r="Z15" i="8"/>
  <c r="Z190" i="10"/>
  <c r="Z186" i="10"/>
  <c r="Z182" i="10"/>
  <c r="Z178" i="10"/>
  <c r="Z174" i="10"/>
  <c r="Z171" i="10"/>
  <c r="Z167" i="10"/>
  <c r="Z165" i="10"/>
  <c r="Z163" i="10"/>
  <c r="Z159" i="10"/>
  <c r="Z155" i="10"/>
  <c r="Z149" i="10"/>
  <c r="Z145" i="10"/>
  <c r="Z143" i="10"/>
  <c r="Z137" i="10"/>
  <c r="Z133" i="10"/>
  <c r="Z127" i="10"/>
  <c r="Z123" i="10"/>
  <c r="Z31" i="7"/>
  <c r="Z29" i="7"/>
  <c r="Z19" i="8"/>
  <c r="Z19" i="9"/>
  <c r="Z18" i="8"/>
  <c r="Z16" i="8"/>
  <c r="Z30" i="7"/>
  <c r="Z23" i="9"/>
  <c r="Z196" i="10"/>
  <c r="Z21" i="8"/>
  <c r="Z22" i="9"/>
  <c r="AA196" i="10"/>
  <c r="AA20" i="8"/>
  <c r="AA21" i="9"/>
  <c r="AA20" i="9"/>
  <c r="AA17" i="8"/>
  <c r="AA15" i="8"/>
  <c r="AA31" i="7"/>
  <c r="AA29" i="7"/>
  <c r="AA21" i="8"/>
  <c r="AA23" i="9"/>
  <c r="AA16" i="8"/>
  <c r="AA192" i="10"/>
  <c r="AA191" i="10"/>
  <c r="AA189" i="10"/>
  <c r="AA187" i="10"/>
  <c r="AA185" i="10"/>
  <c r="AA183" i="10"/>
  <c r="AA181" i="10"/>
  <c r="AA179" i="10"/>
  <c r="AA177" i="10"/>
  <c r="AA175" i="10"/>
  <c r="AA173" i="10"/>
  <c r="AA172" i="10"/>
  <c r="AA170" i="10"/>
  <c r="AA168" i="10"/>
  <c r="AA166" i="10"/>
  <c r="AA164" i="10"/>
  <c r="AA162" i="10"/>
  <c r="AA160" i="10"/>
  <c r="AA158" i="10"/>
  <c r="AA156" i="10"/>
  <c r="AA154" i="10"/>
  <c r="AA152" i="10"/>
  <c r="AA150" i="10"/>
  <c r="AA148" i="10"/>
  <c r="AA146" i="10"/>
  <c r="AA144" i="10"/>
  <c r="AA142" i="10"/>
  <c r="AA140" i="10"/>
  <c r="AA138" i="10"/>
  <c r="AA136" i="10"/>
  <c r="AA134" i="10"/>
  <c r="AA132" i="10"/>
  <c r="AA130" i="10"/>
  <c r="AA128" i="10"/>
  <c r="AA126" i="10"/>
  <c r="AA124" i="10"/>
  <c r="AA122" i="10"/>
  <c r="AA120" i="10"/>
  <c r="AA118" i="10"/>
  <c r="AA30" i="7"/>
  <c r="AA193" i="10"/>
  <c r="AA19" i="8"/>
  <c r="AA22" i="9"/>
  <c r="AA19" i="9"/>
  <c r="AA18" i="8"/>
  <c r="AA195" i="10"/>
  <c r="AA184" i="10"/>
  <c r="AA176" i="10"/>
  <c r="AA169" i="10"/>
  <c r="AA161" i="10"/>
  <c r="AA153" i="10"/>
  <c r="AA147" i="10"/>
  <c r="AA139" i="10"/>
  <c r="AA125" i="10"/>
  <c r="AA194" i="10"/>
  <c r="AA190" i="10"/>
  <c r="AA182" i="10"/>
  <c r="AA174" i="10"/>
  <c r="AA167" i="10"/>
  <c r="AA159" i="10"/>
  <c r="AA151" i="10"/>
  <c r="AA145" i="10"/>
  <c r="AA137" i="10"/>
  <c r="AA131" i="10"/>
  <c r="AA123" i="10"/>
  <c r="AA28" i="7"/>
  <c r="AA188" i="10"/>
  <c r="AA180" i="10"/>
  <c r="AA165" i="10"/>
  <c r="AA157" i="10"/>
  <c r="AA149" i="10"/>
  <c r="AA143" i="10"/>
  <c r="AA135" i="10"/>
  <c r="AA129" i="10"/>
  <c r="AA121" i="10"/>
  <c r="AA186" i="10"/>
  <c r="AA178" i="10"/>
  <c r="AA171" i="10"/>
  <c r="AA163" i="10"/>
  <c r="AA155" i="10"/>
  <c r="AA141" i="10"/>
  <c r="AA133" i="10"/>
  <c r="AA127" i="10"/>
  <c r="AA119" i="10"/>
  <c r="Z117" i="10"/>
  <c r="Z116" i="10"/>
  <c r="Z105" i="10"/>
  <c r="Z107" i="10"/>
  <c r="Z108" i="10"/>
  <c r="Z26" i="7"/>
  <c r="Z25" i="7"/>
  <c r="Z113" i="10"/>
  <c r="Z109" i="10"/>
  <c r="Z24" i="7"/>
  <c r="Z114" i="10"/>
  <c r="Z112" i="10"/>
  <c r="Z110" i="10"/>
  <c r="Z106" i="10"/>
  <c r="Z27" i="7"/>
  <c r="Z115" i="10"/>
  <c r="Z111" i="10"/>
  <c r="Z17" i="9"/>
  <c r="Z16" i="9"/>
  <c r="Z104" i="10"/>
  <c r="Z102" i="10"/>
  <c r="Z18" i="9"/>
  <c r="Z99" i="10"/>
  <c r="Z98" i="10"/>
  <c r="Z15" i="9"/>
  <c r="Z14" i="9"/>
  <c r="Z100" i="10"/>
  <c r="Z97" i="10"/>
  <c r="Z96" i="10"/>
  <c r="Z103" i="10"/>
  <c r="Z101" i="10"/>
  <c r="Z94" i="10"/>
  <c r="Z92" i="10"/>
  <c r="Z13" i="9"/>
  <c r="Z95" i="10"/>
  <c r="Z93" i="10"/>
  <c r="Z12" i="8"/>
  <c r="Z11" i="8"/>
  <c r="Z12" i="9"/>
  <c r="Z10" i="9"/>
  <c r="Z8" i="9"/>
  <c r="Z13" i="8"/>
  <c r="Z89" i="10"/>
  <c r="Z88" i="10"/>
  <c r="Z86" i="10"/>
  <c r="Z84" i="10"/>
  <c r="Z82" i="10"/>
  <c r="Z80" i="10"/>
  <c r="Z78" i="10"/>
  <c r="Z64" i="10"/>
  <c r="Z75" i="10"/>
  <c r="Z73" i="10"/>
  <c r="Z71" i="10"/>
  <c r="Z69" i="10"/>
  <c r="Z67" i="10"/>
  <c r="Z65" i="10"/>
  <c r="Z62" i="10"/>
  <c r="Z60" i="10"/>
  <c r="Z57" i="10"/>
  <c r="Z56" i="10"/>
  <c r="Z54" i="10"/>
  <c r="Z52" i="10"/>
  <c r="Z91" i="10"/>
  <c r="Z90" i="10"/>
  <c r="Z11" i="9"/>
  <c r="Z9" i="9"/>
  <c r="Z7" i="9"/>
  <c r="Z83" i="10"/>
  <c r="Z77" i="10"/>
  <c r="Z70" i="10"/>
  <c r="Z58" i="10"/>
  <c r="Z81" i="10"/>
  <c r="Z76" i="10"/>
  <c r="Z68" i="10"/>
  <c r="Z63" i="10"/>
  <c r="Z55" i="10"/>
  <c r="Z87" i="10"/>
  <c r="Z79" i="10"/>
  <c r="Z74" i="10"/>
  <c r="Z66" i="10"/>
  <c r="Z61" i="10"/>
  <c r="Z53" i="10"/>
  <c r="Z14" i="8"/>
  <c r="Z85" i="10"/>
  <c r="Z72" i="10"/>
  <c r="Z59" i="10"/>
  <c r="Z51" i="10"/>
  <c r="AA24" i="7"/>
  <c r="AA115" i="10"/>
  <c r="AA113" i="10"/>
  <c r="AA111" i="10"/>
  <c r="AA109" i="10"/>
  <c r="AA107" i="10"/>
  <c r="AA27" i="7"/>
  <c r="AA26" i="7"/>
  <c r="AA112" i="10"/>
  <c r="AA108" i="10"/>
  <c r="AA117" i="10"/>
  <c r="AA116" i="10"/>
  <c r="AA105" i="10"/>
  <c r="AA25" i="7"/>
  <c r="AA114" i="10"/>
  <c r="AA110" i="10"/>
  <c r="AA106" i="10"/>
  <c r="AA103" i="10"/>
  <c r="AA101" i="10"/>
  <c r="AA18" i="9"/>
  <c r="AA15" i="9"/>
  <c r="AA14" i="9"/>
  <c r="AA100" i="10"/>
  <c r="AA104" i="10"/>
  <c r="AA102" i="10"/>
  <c r="AA99" i="10"/>
  <c r="AA98" i="10"/>
  <c r="AA17" i="9"/>
  <c r="AA16" i="9"/>
  <c r="AA97" i="10"/>
  <c r="AA96" i="10"/>
  <c r="AA95" i="10"/>
  <c r="AA93" i="10"/>
  <c r="AA13" i="9"/>
  <c r="AA94" i="10"/>
  <c r="AA92" i="10"/>
  <c r="AA13" i="8"/>
  <c r="AA87" i="10"/>
  <c r="AA85" i="10"/>
  <c r="AA83" i="10"/>
  <c r="AA81" i="10"/>
  <c r="AA79" i="10"/>
  <c r="AA77" i="10"/>
  <c r="AA76" i="10"/>
  <c r="AA74" i="10"/>
  <c r="AA72" i="10"/>
  <c r="AA70" i="10"/>
  <c r="AA68" i="10"/>
  <c r="AA66" i="10"/>
  <c r="AA63" i="10"/>
  <c r="AA61" i="10"/>
  <c r="AA59" i="10"/>
  <c r="AA58" i="10"/>
  <c r="AA55" i="10"/>
  <c r="AA53" i="10"/>
  <c r="AA51" i="10"/>
  <c r="AA12" i="8"/>
  <c r="AA11" i="9"/>
  <c r="AA9" i="9"/>
  <c r="AA7" i="9"/>
  <c r="AA14" i="8"/>
  <c r="AA89" i="10"/>
  <c r="AA88" i="10"/>
  <c r="AA86" i="10"/>
  <c r="AA84" i="10"/>
  <c r="AA82" i="10"/>
  <c r="AA80" i="10"/>
  <c r="AA78" i="10"/>
  <c r="AA64" i="10"/>
  <c r="AA75" i="10"/>
  <c r="AA73" i="10"/>
  <c r="AA71" i="10"/>
  <c r="AA69" i="10"/>
  <c r="AA67" i="10"/>
  <c r="AA65" i="10"/>
  <c r="AA62" i="10"/>
  <c r="AA60" i="10"/>
  <c r="AA57" i="10"/>
  <c r="AA56" i="10"/>
  <c r="AA54" i="10"/>
  <c r="AA52" i="10"/>
  <c r="AA90" i="10"/>
  <c r="AA8" i="9"/>
  <c r="AA11" i="8"/>
  <c r="AA91" i="10"/>
  <c r="AA12" i="9"/>
  <c r="AA10" i="9"/>
  <c r="Z40" i="7"/>
  <c r="Z41" i="7"/>
  <c r="Z42" i="7"/>
  <c r="AA40" i="7"/>
  <c r="AA41" i="7"/>
  <c r="AA42" i="7"/>
  <c r="AA49" i="10"/>
  <c r="AA48" i="10"/>
  <c r="AA46" i="10"/>
  <c r="AA50" i="10"/>
  <c r="AA47" i="10"/>
  <c r="Z49" i="10"/>
  <c r="Z48" i="10"/>
  <c r="Z46" i="10"/>
  <c r="Z50" i="10"/>
  <c r="Z47" i="10"/>
  <c r="Z45" i="10"/>
  <c r="Z23" i="7"/>
  <c r="AA45" i="10"/>
  <c r="AA23" i="7"/>
  <c r="AA44" i="10"/>
  <c r="AA22" i="7"/>
  <c r="Z44" i="10"/>
  <c r="Z22" i="7"/>
  <c r="AA21" i="7"/>
  <c r="AA43" i="10"/>
  <c r="Z21" i="7"/>
  <c r="Z43" i="10"/>
  <c r="AA36" i="10"/>
  <c r="AA5" i="9"/>
  <c r="AA42" i="10"/>
  <c r="AA41" i="10"/>
  <c r="AA39" i="10"/>
  <c r="AA6" i="9"/>
  <c r="AA33" i="10"/>
  <c r="AA36" i="8"/>
  <c r="AA20" i="7"/>
  <c r="AA37" i="10"/>
  <c r="AA40" i="10"/>
  <c r="AA38" i="10"/>
  <c r="AA35" i="10"/>
  <c r="AA34" i="10"/>
  <c r="AA35" i="8"/>
  <c r="AA37" i="8"/>
  <c r="Z42" i="10"/>
  <c r="Z41" i="10"/>
  <c r="Z39" i="10"/>
  <c r="Z33" i="10"/>
  <c r="Z36" i="8"/>
  <c r="Z37" i="10"/>
  <c r="Z5" i="9"/>
  <c r="Z40" i="10"/>
  <c r="Z38" i="10"/>
  <c r="Z35" i="10"/>
  <c r="Z6" i="9"/>
  <c r="Z34" i="10"/>
  <c r="Z35" i="8"/>
  <c r="Z37" i="8"/>
  <c r="Z20" i="7"/>
  <c r="Z36" i="10"/>
  <c r="AA14" i="10"/>
  <c r="Z32" i="10"/>
  <c r="Z30" i="10"/>
  <c r="Z29" i="10"/>
  <c r="Z28" i="10"/>
  <c r="Z27" i="10"/>
  <c r="Z26" i="10"/>
  <c r="Z24" i="10"/>
  <c r="Z3" i="9"/>
  <c r="Z31" i="10"/>
  <c r="Z25" i="10"/>
  <c r="Z23" i="10"/>
  <c r="Z10" i="8"/>
  <c r="Z4" i="9"/>
  <c r="Z9" i="8"/>
  <c r="Z8" i="8"/>
  <c r="Z7" i="8"/>
  <c r="Z20" i="10"/>
  <c r="Z21" i="10"/>
  <c r="Z19" i="10"/>
  <c r="Z17" i="10"/>
  <c r="Z22" i="10"/>
  <c r="Z18" i="10"/>
  <c r="Z16" i="10"/>
  <c r="AA9" i="10"/>
  <c r="AA11" i="10"/>
  <c r="AA13" i="10"/>
  <c r="AA15" i="10"/>
  <c r="AA10" i="10"/>
  <c r="AA12" i="10"/>
  <c r="Z10" i="10"/>
  <c r="Z12" i="10"/>
  <c r="Z14" i="10"/>
  <c r="AA7" i="10"/>
  <c r="AA3" i="9"/>
  <c r="AA32" i="10"/>
  <c r="AA30" i="10"/>
  <c r="AA29" i="10"/>
  <c r="AA28" i="10"/>
  <c r="AA27" i="10"/>
  <c r="AA24" i="10"/>
  <c r="AA10" i="8"/>
  <c r="AA4" i="9"/>
  <c r="AA9" i="8"/>
  <c r="AA8" i="8"/>
  <c r="AA7" i="8"/>
  <c r="AA31" i="10"/>
  <c r="AA25" i="10"/>
  <c r="AA23" i="10"/>
  <c r="AA26" i="10"/>
  <c r="AA21" i="10"/>
  <c r="AA19" i="10"/>
  <c r="AA17" i="10"/>
  <c r="AA22" i="10"/>
  <c r="AA20" i="10"/>
  <c r="AA18" i="10"/>
  <c r="AA16" i="10"/>
  <c r="Z9" i="10"/>
  <c r="Z11" i="10"/>
  <c r="Z13" i="10"/>
  <c r="Z15" i="10"/>
  <c r="AA8" i="10"/>
  <c r="Z8" i="10"/>
  <c r="Z7" i="10"/>
  <c r="Z6" i="10"/>
  <c r="AA6" i="10"/>
  <c r="Z5" i="10"/>
  <c r="AA5" i="10"/>
  <c r="Z4" i="10"/>
  <c r="AA4" i="10"/>
  <c r="AA34" i="8"/>
  <c r="Z34" i="8"/>
  <c r="AA30" i="8" l="1"/>
  <c r="AM11" i="7" s="1"/>
  <c r="AN12" i="7" s="1"/>
  <c r="AC233" i="10" s="1"/>
  <c r="AE233" i="10" s="1"/>
  <c r="Z30" i="8"/>
  <c r="AM4" i="7" s="1"/>
  <c r="AA35" i="7"/>
  <c r="AM10" i="7" s="1"/>
  <c r="Z35" i="7"/>
  <c r="AM3" i="7" s="1"/>
  <c r="AN6" i="7" s="1"/>
  <c r="AB235" i="10" s="1"/>
  <c r="AD235" i="10" s="1"/>
  <c r="AC234" i="10" l="1"/>
  <c r="AE234" i="10" s="1"/>
  <c r="AC232" i="10"/>
  <c r="AE232" i="10" s="1"/>
  <c r="AC235" i="10"/>
  <c r="AE235" i="10" s="1"/>
  <c r="AF235" i="10" s="1"/>
  <c r="AG235" i="10" s="1"/>
  <c r="AC236" i="10"/>
  <c r="AE236" i="10" s="1"/>
  <c r="AB233" i="10"/>
  <c r="AD233" i="10" s="1"/>
  <c r="AF233" i="10" s="1"/>
  <c r="AG233" i="10" s="1"/>
  <c r="AB236" i="10"/>
  <c r="AD236" i="10" s="1"/>
  <c r="AB232" i="10"/>
  <c r="AD232" i="10" s="1"/>
  <c r="AB234" i="10"/>
  <c r="AD234" i="10" s="1"/>
  <c r="AC231" i="10"/>
  <c r="AE231" i="10" s="1"/>
  <c r="AC230" i="10"/>
  <c r="AE230" i="10" s="1"/>
  <c r="AC28" i="9"/>
  <c r="AE28" i="9" s="1"/>
  <c r="AC26" i="9"/>
  <c r="AE26" i="9" s="1"/>
  <c r="AC219" i="10"/>
  <c r="AE219" i="10" s="1"/>
  <c r="AC224" i="10"/>
  <c r="AE224" i="10" s="1"/>
  <c r="AC220" i="10"/>
  <c r="AE220" i="10" s="1"/>
  <c r="AC228" i="10"/>
  <c r="AE228" i="10" s="1"/>
  <c r="AC223" i="10"/>
  <c r="AE223" i="10" s="1"/>
  <c r="AC221" i="10"/>
  <c r="AE221" i="10" s="1"/>
  <c r="AC227" i="10"/>
  <c r="AE227" i="10" s="1"/>
  <c r="AC226" i="10"/>
  <c r="AE226" i="10" s="1"/>
  <c r="AC222" i="10"/>
  <c r="AE222" i="10" s="1"/>
  <c r="AC27" i="9"/>
  <c r="AE27" i="9" s="1"/>
  <c r="AC225" i="10"/>
  <c r="AE225" i="10" s="1"/>
  <c r="AC229" i="10"/>
  <c r="AE229" i="10" s="1"/>
  <c r="AC25" i="9"/>
  <c r="AE25" i="9" s="1"/>
  <c r="AC24" i="9"/>
  <c r="AE24" i="9" s="1"/>
  <c r="AC197" i="10"/>
  <c r="AE197" i="10" s="1"/>
  <c r="AC205" i="10"/>
  <c r="AE205" i="10" s="1"/>
  <c r="AC213" i="10"/>
  <c r="AE213" i="10" s="1"/>
  <c r="AC200" i="10"/>
  <c r="AE200" i="10" s="1"/>
  <c r="AC208" i="10"/>
  <c r="AE208" i="10" s="1"/>
  <c r="AC216" i="10"/>
  <c r="AE216" i="10" s="1"/>
  <c r="AC201" i="10"/>
  <c r="AE201" i="10" s="1"/>
  <c r="AC209" i="10"/>
  <c r="AE209" i="10" s="1"/>
  <c r="AC217" i="10"/>
  <c r="AE217" i="10" s="1"/>
  <c r="AC212" i="10"/>
  <c r="AE212" i="10" s="1"/>
  <c r="AC202" i="10"/>
  <c r="AE202" i="10" s="1"/>
  <c r="AC211" i="10"/>
  <c r="AE211" i="10" s="1"/>
  <c r="AC206" i="10"/>
  <c r="AE206" i="10" s="1"/>
  <c r="AC214" i="10"/>
  <c r="AE214" i="10" s="1"/>
  <c r="AC199" i="10"/>
  <c r="AE199" i="10" s="1"/>
  <c r="AC207" i="10"/>
  <c r="AE207" i="10" s="1"/>
  <c r="AC215" i="10"/>
  <c r="AE215" i="10" s="1"/>
  <c r="AC203" i="10"/>
  <c r="AE203" i="10" s="1"/>
  <c r="AC210" i="10"/>
  <c r="AE210" i="10" s="1"/>
  <c r="AC218" i="10"/>
  <c r="AE218" i="10" s="1"/>
  <c r="AC204" i="10"/>
  <c r="AE204" i="10" s="1"/>
  <c r="AC198" i="10"/>
  <c r="AE198" i="10" s="1"/>
  <c r="AB26" i="9"/>
  <c r="AD26" i="9" s="1"/>
  <c r="AB231" i="10"/>
  <c r="AD231" i="10" s="1"/>
  <c r="AF231" i="10" s="1"/>
  <c r="AB230" i="10"/>
  <c r="AD230" i="10" s="1"/>
  <c r="AB227" i="10"/>
  <c r="AD227" i="10" s="1"/>
  <c r="AB219" i="10"/>
  <c r="AD219" i="10" s="1"/>
  <c r="AF219" i="10" s="1"/>
  <c r="AG219" i="10" s="1"/>
  <c r="AB229" i="10"/>
  <c r="AD229" i="10" s="1"/>
  <c r="AB224" i="10"/>
  <c r="AD224" i="10" s="1"/>
  <c r="AB220" i="10"/>
  <c r="AD220" i="10" s="1"/>
  <c r="AB228" i="10"/>
  <c r="AD228" i="10" s="1"/>
  <c r="AB223" i="10"/>
  <c r="AD223" i="10" s="1"/>
  <c r="AB25" i="9"/>
  <c r="AD25" i="9" s="1"/>
  <c r="AB221" i="10"/>
  <c r="AD221" i="10" s="1"/>
  <c r="AB27" i="9"/>
  <c r="AD27" i="9" s="1"/>
  <c r="AB226" i="10"/>
  <c r="AD226" i="10" s="1"/>
  <c r="AB222" i="10"/>
  <c r="AD222" i="10" s="1"/>
  <c r="AB225" i="10"/>
  <c r="AD225" i="10" s="1"/>
  <c r="AB28" i="9"/>
  <c r="AD28" i="9" s="1"/>
  <c r="AB204" i="10"/>
  <c r="AD204" i="10" s="1"/>
  <c r="AB212" i="10"/>
  <c r="AD212" i="10" s="1"/>
  <c r="AB199" i="10"/>
  <c r="AD199" i="10" s="1"/>
  <c r="AB207" i="10"/>
  <c r="AD207" i="10" s="1"/>
  <c r="AB215" i="10"/>
  <c r="AD215" i="10" s="1"/>
  <c r="AB200" i="10"/>
  <c r="AD200" i="10" s="1"/>
  <c r="AB208" i="10"/>
  <c r="AD208" i="10" s="1"/>
  <c r="AB202" i="10"/>
  <c r="AD202" i="10" s="1"/>
  <c r="AF202" i="10" s="1"/>
  <c r="AG202" i="10" s="1"/>
  <c r="AB211" i="10"/>
  <c r="AD211" i="10" s="1"/>
  <c r="AF211" i="10" s="1"/>
  <c r="AG211" i="10" s="1"/>
  <c r="AB24" i="9"/>
  <c r="AD24" i="9" s="1"/>
  <c r="AB203" i="10"/>
  <c r="AD203" i="10" s="1"/>
  <c r="AF203" i="10" s="1"/>
  <c r="AG203" i="10" s="1"/>
  <c r="AB210" i="10"/>
  <c r="AD210" i="10" s="1"/>
  <c r="AF210" i="10" s="1"/>
  <c r="AG210" i="10" s="1"/>
  <c r="AB197" i="10"/>
  <c r="AD197" i="10" s="1"/>
  <c r="AB205" i="10"/>
  <c r="AD205" i="10" s="1"/>
  <c r="AB213" i="10"/>
  <c r="AD213" i="10" s="1"/>
  <c r="AB198" i="10"/>
  <c r="AD198" i="10" s="1"/>
  <c r="AB206" i="10"/>
  <c r="AD206" i="10" s="1"/>
  <c r="AB214" i="10"/>
  <c r="AD214" i="10" s="1"/>
  <c r="AB201" i="10"/>
  <c r="AD201" i="10" s="1"/>
  <c r="AB209" i="10"/>
  <c r="AD209" i="10" s="1"/>
  <c r="AB217" i="10"/>
  <c r="AD217" i="10" s="1"/>
  <c r="AB216" i="10"/>
  <c r="AD216" i="10" s="1"/>
  <c r="AB218" i="10"/>
  <c r="AD218" i="10" s="1"/>
  <c r="AC179" i="10"/>
  <c r="AB195" i="10"/>
  <c r="AD195" i="10" s="1"/>
  <c r="AB22" i="8"/>
  <c r="AD22" i="8" s="1"/>
  <c r="AB23" i="8"/>
  <c r="AD23" i="8" s="1"/>
  <c r="AB25" i="8"/>
  <c r="AD25" i="8" s="1"/>
  <c r="AB24" i="8"/>
  <c r="AD24" i="8" s="1"/>
  <c r="AB193" i="10"/>
  <c r="AD193" i="10" s="1"/>
  <c r="AB192" i="10"/>
  <c r="AD192" i="10" s="1"/>
  <c r="AB31" i="7"/>
  <c r="AD31" i="7" s="1"/>
  <c r="AB194" i="10"/>
  <c r="AD194" i="10" s="1"/>
  <c r="AB30" i="7"/>
  <c r="AD30" i="7" s="1"/>
  <c r="AB28" i="7"/>
  <c r="AD28" i="7" s="1"/>
  <c r="AB196" i="10"/>
  <c r="AD196" i="10" s="1"/>
  <c r="AB29" i="7"/>
  <c r="AD29" i="7" s="1"/>
  <c r="AB191" i="10"/>
  <c r="AD191" i="10" s="1"/>
  <c r="AB19" i="9"/>
  <c r="AD19" i="9" s="1"/>
  <c r="AB19" i="8"/>
  <c r="AD19" i="8" s="1"/>
  <c r="AB21" i="9"/>
  <c r="AD21" i="9" s="1"/>
  <c r="AB119" i="10"/>
  <c r="AD119" i="10" s="1"/>
  <c r="AB127" i="10"/>
  <c r="AD127" i="10" s="1"/>
  <c r="AB21" i="8"/>
  <c r="AD21" i="8" s="1"/>
  <c r="AB120" i="10"/>
  <c r="AD120" i="10" s="1"/>
  <c r="AB128" i="10"/>
  <c r="AD128" i="10" s="1"/>
  <c r="AB153" i="10"/>
  <c r="AD153" i="10" s="1"/>
  <c r="AB161" i="10"/>
  <c r="AD161" i="10" s="1"/>
  <c r="AB169" i="10"/>
  <c r="AD169" i="10" s="1"/>
  <c r="AB176" i="10"/>
  <c r="AD176" i="10" s="1"/>
  <c r="AB184" i="10"/>
  <c r="AD184" i="10" s="1"/>
  <c r="AB140" i="10"/>
  <c r="AD140" i="10" s="1"/>
  <c r="AB133" i="10"/>
  <c r="AD133" i="10" s="1"/>
  <c r="AB141" i="10"/>
  <c r="AD141" i="10" s="1"/>
  <c r="AB148" i="10"/>
  <c r="AD148" i="10" s="1"/>
  <c r="AB156" i="10"/>
  <c r="AD156" i="10" s="1"/>
  <c r="AB164" i="10"/>
  <c r="AD164" i="10" s="1"/>
  <c r="AB172" i="10"/>
  <c r="AD172" i="10" s="1"/>
  <c r="AB179" i="10"/>
  <c r="AD179" i="10" s="1"/>
  <c r="AB187" i="10"/>
  <c r="AD187" i="10" s="1"/>
  <c r="AB20" i="9"/>
  <c r="AD20" i="9" s="1"/>
  <c r="AB22" i="9"/>
  <c r="AD22" i="9" s="1"/>
  <c r="AB123" i="10"/>
  <c r="AD123" i="10" s="1"/>
  <c r="AB124" i="10"/>
  <c r="AD124" i="10" s="1"/>
  <c r="AB157" i="10"/>
  <c r="AD157" i="10" s="1"/>
  <c r="AB165" i="10"/>
  <c r="AD165" i="10" s="1"/>
  <c r="AB180" i="10"/>
  <c r="AD180" i="10" s="1"/>
  <c r="AB136" i="10"/>
  <c r="AD136" i="10" s="1"/>
  <c r="AB130" i="10"/>
  <c r="AD130" i="10" s="1"/>
  <c r="AB145" i="10"/>
  <c r="AD145" i="10" s="1"/>
  <c r="AB152" i="10"/>
  <c r="AD152" i="10" s="1"/>
  <c r="AB168" i="10"/>
  <c r="AD168" i="10" s="1"/>
  <c r="AB183" i="10"/>
  <c r="AD183" i="10" s="1"/>
  <c r="AB189" i="10"/>
  <c r="AD189" i="10" s="1"/>
  <c r="AB20" i="8"/>
  <c r="AD20" i="8" s="1"/>
  <c r="AB151" i="10"/>
  <c r="AD151" i="10" s="1"/>
  <c r="AB167" i="10"/>
  <c r="AD167" i="10" s="1"/>
  <c r="AB182" i="10"/>
  <c r="AD182" i="10" s="1"/>
  <c r="AB138" i="10"/>
  <c r="AD138" i="10" s="1"/>
  <c r="AB132" i="10"/>
  <c r="AD132" i="10" s="1"/>
  <c r="AB121" i="10"/>
  <c r="AD121" i="10" s="1"/>
  <c r="AB129" i="10"/>
  <c r="AD129" i="10" s="1"/>
  <c r="AB122" i="10"/>
  <c r="AD122" i="10" s="1"/>
  <c r="AB155" i="10"/>
  <c r="AD155" i="10" s="1"/>
  <c r="AB163" i="10"/>
  <c r="AD163" i="10" s="1"/>
  <c r="AB171" i="10"/>
  <c r="AD171" i="10" s="1"/>
  <c r="AB178" i="10"/>
  <c r="AD178" i="10" s="1"/>
  <c r="AB186" i="10"/>
  <c r="AD186" i="10" s="1"/>
  <c r="AB134" i="10"/>
  <c r="AD134" i="10" s="1"/>
  <c r="AB142" i="10"/>
  <c r="AD142" i="10" s="1"/>
  <c r="AB190" i="10"/>
  <c r="AD190" i="10" s="1"/>
  <c r="AB135" i="10"/>
  <c r="AD135" i="10" s="1"/>
  <c r="AB143" i="10"/>
  <c r="AD143" i="10" s="1"/>
  <c r="AB150" i="10"/>
  <c r="AD150" i="10" s="1"/>
  <c r="AB158" i="10"/>
  <c r="AD158" i="10" s="1"/>
  <c r="AB166" i="10"/>
  <c r="AD166" i="10" s="1"/>
  <c r="AB173" i="10"/>
  <c r="AD173" i="10" s="1"/>
  <c r="AB181" i="10"/>
  <c r="AD181" i="10" s="1"/>
  <c r="AB23" i="9"/>
  <c r="AD23" i="9" s="1"/>
  <c r="AB131" i="10"/>
  <c r="AD131" i="10" s="1"/>
  <c r="AB149" i="10"/>
  <c r="AD149" i="10" s="1"/>
  <c r="AB188" i="10"/>
  <c r="AD188" i="10" s="1"/>
  <c r="AB144" i="10"/>
  <c r="AD144" i="10" s="1"/>
  <c r="AB137" i="10"/>
  <c r="AD137" i="10" s="1"/>
  <c r="AB160" i="10"/>
  <c r="AD160" i="10" s="1"/>
  <c r="AB175" i="10"/>
  <c r="AD175" i="10" s="1"/>
  <c r="AB125" i="10"/>
  <c r="AD125" i="10" s="1"/>
  <c r="AB118" i="10"/>
  <c r="AD118" i="10" s="1"/>
  <c r="AB126" i="10"/>
  <c r="AD126" i="10" s="1"/>
  <c r="AB159" i="10"/>
  <c r="AD159" i="10" s="1"/>
  <c r="AB174" i="10"/>
  <c r="AD174" i="10" s="1"/>
  <c r="AB146" i="10"/>
  <c r="AD146" i="10" s="1"/>
  <c r="AB139" i="10"/>
  <c r="AD139" i="10" s="1"/>
  <c r="AB170" i="10"/>
  <c r="AD170" i="10" s="1"/>
  <c r="AB147" i="10"/>
  <c r="AD147" i="10" s="1"/>
  <c r="AB177" i="10"/>
  <c r="AD177" i="10" s="1"/>
  <c r="AB154" i="10"/>
  <c r="AD154" i="10" s="1"/>
  <c r="AB185" i="10"/>
  <c r="AD185" i="10" s="1"/>
  <c r="AB162" i="10"/>
  <c r="AD162" i="10" s="1"/>
  <c r="AB12" i="8"/>
  <c r="AD12" i="8" s="1"/>
  <c r="AB15" i="8"/>
  <c r="AD15" i="8" s="1"/>
  <c r="AB17" i="8"/>
  <c r="AD17" i="8" s="1"/>
  <c r="AB16" i="8"/>
  <c r="AD16" i="8" s="1"/>
  <c r="AB18" i="8"/>
  <c r="AD18" i="8" s="1"/>
  <c r="AB117" i="10"/>
  <c r="AD117" i="10" s="1"/>
  <c r="AB111" i="10"/>
  <c r="AD111" i="10" s="1"/>
  <c r="AB92" i="10"/>
  <c r="AD92" i="10" s="1"/>
  <c r="AB14" i="9"/>
  <c r="AD14" i="9" s="1"/>
  <c r="AB113" i="10"/>
  <c r="AD113" i="10" s="1"/>
  <c r="AB98" i="10"/>
  <c r="AD98" i="10" s="1"/>
  <c r="AB106" i="10"/>
  <c r="AD106" i="10" s="1"/>
  <c r="AB13" i="9"/>
  <c r="AD13" i="9" s="1"/>
  <c r="AB16" i="9"/>
  <c r="AD16" i="9" s="1"/>
  <c r="AB91" i="10"/>
  <c r="AD91" i="10" s="1"/>
  <c r="AB108" i="10"/>
  <c r="AD108" i="10" s="1"/>
  <c r="AB102" i="10"/>
  <c r="AD102" i="10" s="1"/>
  <c r="AB25" i="7"/>
  <c r="AD25" i="7" s="1"/>
  <c r="AB112" i="10"/>
  <c r="AD112" i="10" s="1"/>
  <c r="AB97" i="10"/>
  <c r="AD97" i="10" s="1"/>
  <c r="AB17" i="9"/>
  <c r="AD17" i="9" s="1"/>
  <c r="AB99" i="10"/>
  <c r="AD99" i="10" s="1"/>
  <c r="AB110" i="10"/>
  <c r="AD110" i="10" s="1"/>
  <c r="AB96" i="10"/>
  <c r="AD96" i="10" s="1"/>
  <c r="AB26" i="7"/>
  <c r="AD26" i="7" s="1"/>
  <c r="AB100" i="10"/>
  <c r="AD100" i="10" s="1"/>
  <c r="AB107" i="10"/>
  <c r="AD107" i="10" s="1"/>
  <c r="AB104" i="10"/>
  <c r="AD104" i="10" s="1"/>
  <c r="AB93" i="10"/>
  <c r="AD93" i="10" s="1"/>
  <c r="AB24" i="7"/>
  <c r="AD24" i="7" s="1"/>
  <c r="AB103" i="10"/>
  <c r="AD103" i="10" s="1"/>
  <c r="AB114" i="10"/>
  <c r="AD114" i="10" s="1"/>
  <c r="AB95" i="10"/>
  <c r="AD95" i="10" s="1"/>
  <c r="AB109" i="10"/>
  <c r="AD109" i="10" s="1"/>
  <c r="AB15" i="9"/>
  <c r="AD15" i="9" s="1"/>
  <c r="AB27" i="7"/>
  <c r="AD27" i="7" s="1"/>
  <c r="AB115" i="10"/>
  <c r="AD115" i="10" s="1"/>
  <c r="AB94" i="10"/>
  <c r="AD94" i="10" s="1"/>
  <c r="AB116" i="10"/>
  <c r="AD116" i="10" s="1"/>
  <c r="AB18" i="9"/>
  <c r="AD18" i="9" s="1"/>
  <c r="AB105" i="10"/>
  <c r="AD105" i="10" s="1"/>
  <c r="AB101" i="10"/>
  <c r="AD101" i="10" s="1"/>
  <c r="AB89" i="10"/>
  <c r="AD89" i="10" s="1"/>
  <c r="AB13" i="8"/>
  <c r="AD13" i="8" s="1"/>
  <c r="AB14" i="8"/>
  <c r="AD14" i="8" s="1"/>
  <c r="AB90" i="10"/>
  <c r="AD90" i="10" s="1"/>
  <c r="AB20" i="7"/>
  <c r="AD20" i="7" s="1"/>
  <c r="AB88" i="10"/>
  <c r="AD88" i="10" s="1"/>
  <c r="AB7" i="9"/>
  <c r="AD7" i="9" s="1"/>
  <c r="AB86" i="10"/>
  <c r="AD86" i="10" s="1"/>
  <c r="AB11" i="9"/>
  <c r="AD11" i="9" s="1"/>
  <c r="AB11" i="8"/>
  <c r="AD11" i="8" s="1"/>
  <c r="AB53" i="10"/>
  <c r="AD53" i="10" s="1"/>
  <c r="AB61" i="10"/>
  <c r="AD61" i="10" s="1"/>
  <c r="AB67" i="10"/>
  <c r="AD67" i="10" s="1"/>
  <c r="AB75" i="10"/>
  <c r="AD75" i="10" s="1"/>
  <c r="AB81" i="10"/>
  <c r="AD81" i="10" s="1"/>
  <c r="AB52" i="10"/>
  <c r="AD52" i="10" s="1"/>
  <c r="AB60" i="10"/>
  <c r="AD60" i="10" s="1"/>
  <c r="AB66" i="10"/>
  <c r="AD66" i="10" s="1"/>
  <c r="AB74" i="10"/>
  <c r="AD74" i="10" s="1"/>
  <c r="AB80" i="10"/>
  <c r="AD80" i="10" s="1"/>
  <c r="AB55" i="10"/>
  <c r="AD55" i="10" s="1"/>
  <c r="AB63" i="10"/>
  <c r="AD63" i="10" s="1"/>
  <c r="AB69" i="10"/>
  <c r="AD69" i="10" s="1"/>
  <c r="AB64" i="10"/>
  <c r="AD64" i="10" s="1"/>
  <c r="AB83" i="10"/>
  <c r="AD83" i="10" s="1"/>
  <c r="AB54" i="10"/>
  <c r="AD54" i="10" s="1"/>
  <c r="AB62" i="10"/>
  <c r="AD62" i="10" s="1"/>
  <c r="AB68" i="10"/>
  <c r="AD68" i="10" s="1"/>
  <c r="AB76" i="10"/>
  <c r="AD76" i="10" s="1"/>
  <c r="AB82" i="10"/>
  <c r="AD82" i="10" s="1"/>
  <c r="AB58" i="10"/>
  <c r="AD58" i="10" s="1"/>
  <c r="AB71" i="10"/>
  <c r="AD71" i="10" s="1"/>
  <c r="AB85" i="10"/>
  <c r="AD85" i="10" s="1"/>
  <c r="AB8" i="9"/>
  <c r="AD8" i="9" s="1"/>
  <c r="AB56" i="10"/>
  <c r="AD56" i="10" s="1"/>
  <c r="AB70" i="10"/>
  <c r="AD70" i="10" s="1"/>
  <c r="AB77" i="10"/>
  <c r="AD77" i="10" s="1"/>
  <c r="AB84" i="10"/>
  <c r="AD84" i="10" s="1"/>
  <c r="AB51" i="10"/>
  <c r="AD51" i="10" s="1"/>
  <c r="AB79" i="10"/>
  <c r="AD79" i="10" s="1"/>
  <c r="AB59" i="10"/>
  <c r="AD59" i="10" s="1"/>
  <c r="AB72" i="10"/>
  <c r="AD72" i="10" s="1"/>
  <c r="AB9" i="9"/>
  <c r="AD9" i="9" s="1"/>
  <c r="AB65" i="10"/>
  <c r="AD65" i="10" s="1"/>
  <c r="AB87" i="10"/>
  <c r="AD87" i="10" s="1"/>
  <c r="AB78" i="10"/>
  <c r="AD78" i="10" s="1"/>
  <c r="AB73" i="10"/>
  <c r="AD73" i="10" s="1"/>
  <c r="AB10" i="9"/>
  <c r="AD10" i="9" s="1"/>
  <c r="AB57" i="10"/>
  <c r="AD57" i="10" s="1"/>
  <c r="AB12" i="9"/>
  <c r="AD12" i="9" s="1"/>
  <c r="AB41" i="7"/>
  <c r="AD41" i="7" s="1"/>
  <c r="AB40" i="7"/>
  <c r="AD40" i="7" s="1"/>
  <c r="AB42" i="7"/>
  <c r="AD42" i="7" s="1"/>
  <c r="AB48" i="10"/>
  <c r="AD48" i="10" s="1"/>
  <c r="AB45" i="10"/>
  <c r="AD45" i="10" s="1"/>
  <c r="AB50" i="10"/>
  <c r="AD50" i="10" s="1"/>
  <c r="AB47" i="10"/>
  <c r="AD47" i="10" s="1"/>
  <c r="AB23" i="7"/>
  <c r="AD23" i="7" s="1"/>
  <c r="AB49" i="10"/>
  <c r="AD49" i="10" s="1"/>
  <c r="AB46" i="10"/>
  <c r="AD46" i="10" s="1"/>
  <c r="AB22" i="7"/>
  <c r="AD22" i="7" s="1"/>
  <c r="AB44" i="10"/>
  <c r="AD44" i="10" s="1"/>
  <c r="AB21" i="7"/>
  <c r="AD21" i="7" s="1"/>
  <c r="AB43" i="10"/>
  <c r="AD43" i="10" s="1"/>
  <c r="AB34" i="10"/>
  <c r="AD34" i="10" s="1"/>
  <c r="AB37" i="10"/>
  <c r="AD37" i="10" s="1"/>
  <c r="AB39" i="10"/>
  <c r="AD39" i="10" s="1"/>
  <c r="AB36" i="10"/>
  <c r="AD36" i="10" s="1"/>
  <c r="AB35" i="10"/>
  <c r="AD35" i="10" s="1"/>
  <c r="AB5" i="9"/>
  <c r="AD5" i="9" s="1"/>
  <c r="AB33" i="10"/>
  <c r="AD33" i="10" s="1"/>
  <c r="AB42" i="10"/>
  <c r="AD42" i="10" s="1"/>
  <c r="AB6" i="9"/>
  <c r="AD6" i="9" s="1"/>
  <c r="AB40" i="10"/>
  <c r="AD40" i="10" s="1"/>
  <c r="AB38" i="10"/>
  <c r="AD38" i="10" s="1"/>
  <c r="AB41" i="10"/>
  <c r="AD41" i="10" s="1"/>
  <c r="AB37" i="8"/>
  <c r="AD37" i="8" s="1"/>
  <c r="AB35" i="8"/>
  <c r="AD35" i="8" s="1"/>
  <c r="AB36" i="8"/>
  <c r="AD36" i="8" s="1"/>
  <c r="AB31" i="10"/>
  <c r="AD31" i="10" s="1"/>
  <c r="AB32" i="10"/>
  <c r="AD32" i="10" s="1"/>
  <c r="AB30" i="10"/>
  <c r="AD30" i="10" s="1"/>
  <c r="AB29" i="10"/>
  <c r="AD29" i="10" s="1"/>
  <c r="AB10" i="8"/>
  <c r="AD10" i="8" s="1"/>
  <c r="AB3" i="9"/>
  <c r="AD3" i="9" s="1"/>
  <c r="AB4" i="9"/>
  <c r="AD4" i="9" s="1"/>
  <c r="AB28" i="10"/>
  <c r="AD28" i="10" s="1"/>
  <c r="AB9" i="8"/>
  <c r="AD9" i="8" s="1"/>
  <c r="AB8" i="8"/>
  <c r="AB27" i="10"/>
  <c r="AD27" i="10" s="1"/>
  <c r="AB25" i="10"/>
  <c r="AD25" i="10" s="1"/>
  <c r="AB7" i="8"/>
  <c r="AB24" i="10"/>
  <c r="AD24" i="10" s="1"/>
  <c r="AB23" i="10"/>
  <c r="AD23" i="10" s="1"/>
  <c r="AB26" i="10"/>
  <c r="AD26" i="10" s="1"/>
  <c r="AB21" i="10"/>
  <c r="AD21" i="10" s="1"/>
  <c r="AB18" i="10"/>
  <c r="AD18" i="10" s="1"/>
  <c r="AB20" i="10"/>
  <c r="AD20" i="10" s="1"/>
  <c r="AB17" i="10"/>
  <c r="AD17" i="10" s="1"/>
  <c r="AB22" i="10"/>
  <c r="AD22" i="10" s="1"/>
  <c r="AB19" i="10"/>
  <c r="AD19" i="10" s="1"/>
  <c r="AB16" i="10"/>
  <c r="AD16" i="10" s="1"/>
  <c r="AB14" i="10"/>
  <c r="AD14" i="10" s="1"/>
  <c r="AB11" i="10"/>
  <c r="AD11" i="10" s="1"/>
  <c r="AB10" i="10"/>
  <c r="AD10" i="10" s="1"/>
  <c r="AB13" i="10"/>
  <c r="AD13" i="10" s="1"/>
  <c r="AB12" i="10"/>
  <c r="AD12" i="10" s="1"/>
  <c r="AB15" i="10"/>
  <c r="AD15" i="10" s="1"/>
  <c r="AB9" i="10"/>
  <c r="AD9" i="10" s="1"/>
  <c r="AB8" i="10"/>
  <c r="AD8" i="10" s="1"/>
  <c r="AB7" i="10"/>
  <c r="AD7" i="10" s="1"/>
  <c r="AF228" i="10" l="1"/>
  <c r="AF232" i="10"/>
  <c r="AG232" i="10" s="1"/>
  <c r="AF236" i="10"/>
  <c r="AG236" i="10" s="1"/>
  <c r="AF234" i="10"/>
  <c r="AG234" i="10" s="1"/>
  <c r="AH234" i="10" s="1"/>
  <c r="AF24" i="9"/>
  <c r="AG24" i="9" s="1"/>
  <c r="AF200" i="10"/>
  <c r="AG200" i="10" s="1"/>
  <c r="AF224" i="10"/>
  <c r="AG224" i="10" s="1"/>
  <c r="AF230" i="10"/>
  <c r="AG230" i="10" s="1"/>
  <c r="AF198" i="10"/>
  <c r="AG198" i="10" s="1"/>
  <c r="AG228" i="10"/>
  <c r="AF26" i="9"/>
  <c r="AG26" i="9" s="1"/>
  <c r="AF201" i="10"/>
  <c r="AG201" i="10" s="1"/>
  <c r="AH201" i="10" s="1"/>
  <c r="AF213" i="10"/>
  <c r="AG213" i="10" s="1"/>
  <c r="AF199" i="10"/>
  <c r="AG199" i="10" s="1"/>
  <c r="AI199" i="10" s="1"/>
  <c r="AF216" i="10"/>
  <c r="AG216" i="10" s="1"/>
  <c r="AF214" i="10"/>
  <c r="AG214" i="10" s="1"/>
  <c r="AF205" i="10"/>
  <c r="AG205" i="10" s="1"/>
  <c r="AF212" i="10"/>
  <c r="AG212" i="10" s="1"/>
  <c r="AI211" i="10" s="1"/>
  <c r="AF222" i="10"/>
  <c r="AG222" i="10" s="1"/>
  <c r="AF25" i="9"/>
  <c r="AG25" i="9" s="1"/>
  <c r="AD7" i="8"/>
  <c r="AB30" i="8"/>
  <c r="AF226" i="10"/>
  <c r="AG226" i="10" s="1"/>
  <c r="AF223" i="10"/>
  <c r="AG223" i="10" s="1"/>
  <c r="AF229" i="10"/>
  <c r="AG229" i="10" s="1"/>
  <c r="AG231" i="10"/>
  <c r="AF206" i="10"/>
  <c r="AG206" i="10" s="1"/>
  <c r="AF197" i="10"/>
  <c r="AG197" i="10" s="1"/>
  <c r="AF215" i="10"/>
  <c r="AG215" i="10" s="1"/>
  <c r="AF218" i="10"/>
  <c r="AG218" i="10" s="1"/>
  <c r="AF208" i="10"/>
  <c r="AG208" i="10" s="1"/>
  <c r="AF225" i="10"/>
  <c r="AG225" i="10" s="1"/>
  <c r="AF221" i="10"/>
  <c r="AG221" i="10" s="1"/>
  <c r="AF220" i="10"/>
  <c r="AG220" i="10" s="1"/>
  <c r="AF227" i="10"/>
  <c r="AG227" i="10" s="1"/>
  <c r="AF217" i="10"/>
  <c r="AG217" i="10" s="1"/>
  <c r="AF204" i="10"/>
  <c r="AG204" i="10" s="1"/>
  <c r="AI203" i="10" s="1"/>
  <c r="AF209" i="10"/>
  <c r="AG209" i="10" s="1"/>
  <c r="AF207" i="10"/>
  <c r="AG207" i="10" s="1"/>
  <c r="AF28" i="9"/>
  <c r="AG28" i="9" s="1"/>
  <c r="AF27" i="9"/>
  <c r="AG27" i="9" s="1"/>
  <c r="AD8" i="8"/>
  <c r="AB35" i="7"/>
  <c r="AD35" i="7"/>
  <c r="AA3" i="10"/>
  <c r="AI232" i="10" l="1"/>
  <c r="AI224" i="10"/>
  <c r="AH232" i="10"/>
  <c r="AH24" i="9"/>
  <c r="AI234" i="10"/>
  <c r="AH228" i="10"/>
  <c r="AI24" i="9"/>
  <c r="AI205" i="10"/>
  <c r="AI230" i="10"/>
  <c r="AI26" i="9"/>
  <c r="AI228" i="10"/>
  <c r="AI213" i="10"/>
  <c r="AH211" i="10"/>
  <c r="AH226" i="10"/>
  <c r="AH216" i="10"/>
  <c r="AH199" i="10"/>
  <c r="AH26" i="9"/>
  <c r="AI216" i="10"/>
  <c r="AH230" i="10"/>
  <c r="AH213" i="10"/>
  <c r="AH205" i="10"/>
  <c r="AH203" i="10"/>
  <c r="AI201" i="10"/>
  <c r="AI226" i="10"/>
  <c r="AD30" i="8"/>
  <c r="AH224" i="10"/>
  <c r="AH207" i="10"/>
  <c r="AI207" i="10"/>
  <c r="AH209" i="10"/>
  <c r="AI209" i="10"/>
  <c r="AH220" i="10"/>
  <c r="AI220" i="10"/>
  <c r="AI218" i="10"/>
  <c r="AH218" i="10"/>
  <c r="AH197" i="10"/>
  <c r="AI197" i="10"/>
  <c r="AC22" i="8"/>
  <c r="AE22" i="8" s="1"/>
  <c r="AF22" i="8" s="1"/>
  <c r="AG22" i="8" s="1"/>
  <c r="AC23" i="8"/>
  <c r="AE23" i="8" s="1"/>
  <c r="AF23" i="8" s="1"/>
  <c r="AG23" i="8" s="1"/>
  <c r="AC24" i="8"/>
  <c r="AE24" i="8" s="1"/>
  <c r="AF24" i="8" s="1"/>
  <c r="AG24" i="8" s="1"/>
  <c r="AC25" i="8"/>
  <c r="AE25" i="8" s="1"/>
  <c r="AF25" i="8" s="1"/>
  <c r="AG25" i="8" s="1"/>
  <c r="AC28" i="7"/>
  <c r="AE28" i="7" s="1"/>
  <c r="AF28" i="7" s="1"/>
  <c r="AG28" i="7" s="1"/>
  <c r="AC192" i="10"/>
  <c r="AE192" i="10" s="1"/>
  <c r="AF192" i="10" s="1"/>
  <c r="AG192" i="10" s="1"/>
  <c r="AC31" i="7"/>
  <c r="AE31" i="7" s="1"/>
  <c r="AF31" i="7" s="1"/>
  <c r="AG31" i="7" s="1"/>
  <c r="AC194" i="10"/>
  <c r="AE194" i="10" s="1"/>
  <c r="AF194" i="10" s="1"/>
  <c r="AG194" i="10" s="1"/>
  <c r="AC195" i="10"/>
  <c r="AE195" i="10" s="1"/>
  <c r="AF195" i="10" s="1"/>
  <c r="AG195" i="10" s="1"/>
  <c r="AC29" i="7"/>
  <c r="AE29" i="7" s="1"/>
  <c r="AF29" i="7" s="1"/>
  <c r="AG29" i="7" s="1"/>
  <c r="AC196" i="10"/>
  <c r="AE196" i="10" s="1"/>
  <c r="AF196" i="10" s="1"/>
  <c r="AG196" i="10" s="1"/>
  <c r="AC193" i="10"/>
  <c r="AE193" i="10" s="1"/>
  <c r="AF193" i="10" s="1"/>
  <c r="AG193" i="10" s="1"/>
  <c r="AC30" i="7"/>
  <c r="AE30" i="7" s="1"/>
  <c r="AF30" i="7" s="1"/>
  <c r="AG30" i="7" s="1"/>
  <c r="AC191" i="10"/>
  <c r="AE191" i="10" s="1"/>
  <c r="AF191" i="10" s="1"/>
  <c r="AG191" i="10" s="1"/>
  <c r="AC21" i="9"/>
  <c r="AE21" i="9" s="1"/>
  <c r="AF21" i="9" s="1"/>
  <c r="AG21" i="9" s="1"/>
  <c r="AC19" i="9"/>
  <c r="AE19" i="9" s="1"/>
  <c r="AF19" i="9" s="1"/>
  <c r="AG19" i="9" s="1"/>
  <c r="AC189" i="10"/>
  <c r="AE189" i="10" s="1"/>
  <c r="AF189" i="10" s="1"/>
  <c r="AG189" i="10" s="1"/>
  <c r="AC19" i="8"/>
  <c r="AE19" i="8" s="1"/>
  <c r="AF19" i="8" s="1"/>
  <c r="AG19" i="8" s="1"/>
  <c r="AC135" i="10"/>
  <c r="AE135" i="10" s="1"/>
  <c r="AF135" i="10" s="1"/>
  <c r="AG135" i="10" s="1"/>
  <c r="AC143" i="10"/>
  <c r="AE143" i="10" s="1"/>
  <c r="AF143" i="10" s="1"/>
  <c r="AG143" i="10" s="1"/>
  <c r="AC124" i="10"/>
  <c r="AE124" i="10" s="1"/>
  <c r="AF124" i="10" s="1"/>
  <c r="AG124" i="10" s="1"/>
  <c r="AC132" i="10"/>
  <c r="AE132" i="10" s="1"/>
  <c r="AF132" i="10" s="1"/>
  <c r="AG132" i="10" s="1"/>
  <c r="AC20" i="9"/>
  <c r="AE20" i="9" s="1"/>
  <c r="AF20" i="9" s="1"/>
  <c r="AG20" i="9" s="1"/>
  <c r="AC148" i="10"/>
  <c r="AE148" i="10" s="1"/>
  <c r="AF148" i="10" s="1"/>
  <c r="AG148" i="10" s="1"/>
  <c r="AC156" i="10"/>
  <c r="AE156" i="10" s="1"/>
  <c r="AF156" i="10" s="1"/>
  <c r="AG156" i="10" s="1"/>
  <c r="AC164" i="10"/>
  <c r="AE164" i="10" s="1"/>
  <c r="AF164" i="10" s="1"/>
  <c r="AG164" i="10" s="1"/>
  <c r="AC172" i="10"/>
  <c r="AE172" i="10" s="1"/>
  <c r="AF172" i="10" s="1"/>
  <c r="AG172" i="10" s="1"/>
  <c r="AE179" i="10"/>
  <c r="AF179" i="10" s="1"/>
  <c r="AG179" i="10" s="1"/>
  <c r="AC187" i="10"/>
  <c r="AE187" i="10" s="1"/>
  <c r="AF187" i="10" s="1"/>
  <c r="AG187" i="10" s="1"/>
  <c r="AC125" i="10"/>
  <c r="AE125" i="10" s="1"/>
  <c r="AF125" i="10" s="1"/>
  <c r="AG125" i="10" s="1"/>
  <c r="AC140" i="10"/>
  <c r="AE140" i="10" s="1"/>
  <c r="AF140" i="10" s="1"/>
  <c r="AG140" i="10" s="1"/>
  <c r="AC155" i="10"/>
  <c r="AE155" i="10" s="1"/>
  <c r="AF155" i="10" s="1"/>
  <c r="AG155" i="10" s="1"/>
  <c r="AC163" i="10"/>
  <c r="AE163" i="10" s="1"/>
  <c r="AF163" i="10" s="1"/>
  <c r="AG163" i="10" s="1"/>
  <c r="AC171" i="10"/>
  <c r="AE171" i="10" s="1"/>
  <c r="AF171" i="10" s="1"/>
  <c r="AG171" i="10" s="1"/>
  <c r="AC178" i="10"/>
  <c r="AE178" i="10" s="1"/>
  <c r="AF178" i="10" s="1"/>
  <c r="AG178" i="10" s="1"/>
  <c r="AC186" i="10"/>
  <c r="AE186" i="10" s="1"/>
  <c r="AF186" i="10" s="1"/>
  <c r="AG186" i="10" s="1"/>
  <c r="AC134" i="10"/>
  <c r="AE134" i="10" s="1"/>
  <c r="AF134" i="10" s="1"/>
  <c r="AG134" i="10" s="1"/>
  <c r="AC147" i="10"/>
  <c r="AE147" i="10" s="1"/>
  <c r="AF147" i="10" s="1"/>
  <c r="AG147" i="10" s="1"/>
  <c r="AC128" i="10"/>
  <c r="AE128" i="10" s="1"/>
  <c r="AF128" i="10" s="1"/>
  <c r="AG128" i="10" s="1"/>
  <c r="AC152" i="10"/>
  <c r="AE152" i="10" s="1"/>
  <c r="AF152" i="10" s="1"/>
  <c r="AG152" i="10" s="1"/>
  <c r="AC168" i="10"/>
  <c r="AE168" i="10" s="1"/>
  <c r="AF168" i="10" s="1"/>
  <c r="AG168" i="10" s="1"/>
  <c r="AC175" i="10"/>
  <c r="AE175" i="10" s="1"/>
  <c r="AF175" i="10" s="1"/>
  <c r="AG175" i="10" s="1"/>
  <c r="AC129" i="10"/>
  <c r="AE129" i="10" s="1"/>
  <c r="AF129" i="10" s="1"/>
  <c r="AG129" i="10" s="1"/>
  <c r="AC144" i="10"/>
  <c r="AE144" i="10" s="1"/>
  <c r="AF144" i="10" s="1"/>
  <c r="AG144" i="10" s="1"/>
  <c r="AC159" i="10"/>
  <c r="AE159" i="10" s="1"/>
  <c r="AF159" i="10" s="1"/>
  <c r="AG159" i="10" s="1"/>
  <c r="AC174" i="10"/>
  <c r="AE174" i="10" s="1"/>
  <c r="AF174" i="10" s="1"/>
  <c r="AG174" i="10" s="1"/>
  <c r="AC133" i="10"/>
  <c r="AE133" i="10" s="1"/>
  <c r="AF133" i="10" s="1"/>
  <c r="AG133" i="10" s="1"/>
  <c r="AC141" i="10"/>
  <c r="AE141" i="10" s="1"/>
  <c r="AF141" i="10" s="1"/>
  <c r="AG141" i="10" s="1"/>
  <c r="AC130" i="10"/>
  <c r="AE130" i="10" s="1"/>
  <c r="AF130" i="10" s="1"/>
  <c r="AG130" i="10" s="1"/>
  <c r="AC154" i="10"/>
  <c r="AE154" i="10" s="1"/>
  <c r="AF154" i="10" s="1"/>
  <c r="AG154" i="10" s="1"/>
  <c r="AC170" i="10"/>
  <c r="AE170" i="10" s="1"/>
  <c r="AF170" i="10" s="1"/>
  <c r="AG170" i="10" s="1"/>
  <c r="AC177" i="10"/>
  <c r="AE177" i="10" s="1"/>
  <c r="AF177" i="10" s="1"/>
  <c r="AG177" i="10" s="1"/>
  <c r="AC137" i="10"/>
  <c r="AE137" i="10" s="1"/>
  <c r="AF137" i="10" s="1"/>
  <c r="AG137" i="10" s="1"/>
  <c r="AC145" i="10"/>
  <c r="AE145" i="10" s="1"/>
  <c r="AF145" i="10" s="1"/>
  <c r="AG145" i="10" s="1"/>
  <c r="AC118" i="10"/>
  <c r="AE118" i="10" s="1"/>
  <c r="AF118" i="10" s="1"/>
  <c r="AG118" i="10" s="1"/>
  <c r="AC126" i="10"/>
  <c r="AE126" i="10" s="1"/>
  <c r="AF126" i="10" s="1"/>
  <c r="AG126" i="10" s="1"/>
  <c r="AC20" i="8"/>
  <c r="AE20" i="8" s="1"/>
  <c r="AF20" i="8" s="1"/>
  <c r="AG20" i="8" s="1"/>
  <c r="AC22" i="9"/>
  <c r="AE22" i="9" s="1"/>
  <c r="AF22" i="9" s="1"/>
  <c r="AG22" i="9" s="1"/>
  <c r="AC150" i="10"/>
  <c r="AE150" i="10" s="1"/>
  <c r="AF150" i="10" s="1"/>
  <c r="AG150" i="10" s="1"/>
  <c r="AC158" i="10"/>
  <c r="AE158" i="10" s="1"/>
  <c r="AF158" i="10" s="1"/>
  <c r="AG158" i="10" s="1"/>
  <c r="AC166" i="10"/>
  <c r="AE166" i="10" s="1"/>
  <c r="AF166" i="10" s="1"/>
  <c r="AG166" i="10" s="1"/>
  <c r="AC173" i="10"/>
  <c r="AE173" i="10" s="1"/>
  <c r="AF173" i="10" s="1"/>
  <c r="AG173" i="10" s="1"/>
  <c r="AC181" i="10"/>
  <c r="AE181" i="10" s="1"/>
  <c r="AF181" i="10" s="1"/>
  <c r="AG181" i="10" s="1"/>
  <c r="AC119" i="10"/>
  <c r="AE119" i="10" s="1"/>
  <c r="AF119" i="10" s="1"/>
  <c r="AG119" i="10" s="1"/>
  <c r="AC127" i="10"/>
  <c r="AE127" i="10" s="1"/>
  <c r="AF127" i="10" s="1"/>
  <c r="AG127" i="10" s="1"/>
  <c r="AC142" i="10"/>
  <c r="AE142" i="10" s="1"/>
  <c r="AF142" i="10" s="1"/>
  <c r="AG142" i="10" s="1"/>
  <c r="AC149" i="10"/>
  <c r="AE149" i="10" s="1"/>
  <c r="AF149" i="10" s="1"/>
  <c r="AG149" i="10" s="1"/>
  <c r="AC157" i="10"/>
  <c r="AE157" i="10" s="1"/>
  <c r="AF157" i="10" s="1"/>
  <c r="AG157" i="10" s="1"/>
  <c r="AC165" i="10"/>
  <c r="AE165" i="10" s="1"/>
  <c r="AF165" i="10" s="1"/>
  <c r="AG165" i="10" s="1"/>
  <c r="AC180" i="10"/>
  <c r="AE180" i="10" s="1"/>
  <c r="AF180" i="10" s="1"/>
  <c r="AG180" i="10" s="1"/>
  <c r="AC188" i="10"/>
  <c r="AE188" i="10" s="1"/>
  <c r="AF188" i="10" s="1"/>
  <c r="AG188" i="10" s="1"/>
  <c r="AC139" i="10"/>
  <c r="AE139" i="10" s="1"/>
  <c r="AF139" i="10" s="1"/>
  <c r="AG139" i="10" s="1"/>
  <c r="AC120" i="10"/>
  <c r="AE120" i="10" s="1"/>
  <c r="AF120" i="10" s="1"/>
  <c r="AG120" i="10" s="1"/>
  <c r="AC21" i="8"/>
  <c r="AE21" i="8" s="1"/>
  <c r="AF21" i="8" s="1"/>
  <c r="AG21" i="8" s="1"/>
  <c r="AC23" i="9"/>
  <c r="AE23" i="9" s="1"/>
  <c r="AF23" i="9" s="1"/>
  <c r="AG23" i="9" s="1"/>
  <c r="AC160" i="10"/>
  <c r="AE160" i="10" s="1"/>
  <c r="AF160" i="10" s="1"/>
  <c r="AG160" i="10" s="1"/>
  <c r="AC183" i="10"/>
  <c r="AE183" i="10" s="1"/>
  <c r="AF183" i="10" s="1"/>
  <c r="AG183" i="10" s="1"/>
  <c r="AC121" i="10"/>
  <c r="AE121" i="10" s="1"/>
  <c r="AF121" i="10" s="1"/>
  <c r="AG121" i="10" s="1"/>
  <c r="AC136" i="10"/>
  <c r="AE136" i="10" s="1"/>
  <c r="AF136" i="10" s="1"/>
  <c r="AG136" i="10" s="1"/>
  <c r="AC151" i="10"/>
  <c r="AE151" i="10" s="1"/>
  <c r="AF151" i="10" s="1"/>
  <c r="AG151" i="10" s="1"/>
  <c r="AC167" i="10"/>
  <c r="AE167" i="10" s="1"/>
  <c r="AF167" i="10" s="1"/>
  <c r="AG167" i="10" s="1"/>
  <c r="AC182" i="10"/>
  <c r="AE182" i="10" s="1"/>
  <c r="AF182" i="10" s="1"/>
  <c r="AG182" i="10" s="1"/>
  <c r="AC122" i="10"/>
  <c r="AE122" i="10" s="1"/>
  <c r="AF122" i="10" s="1"/>
  <c r="AG122" i="10" s="1"/>
  <c r="AC190" i="10"/>
  <c r="AE190" i="10" s="1"/>
  <c r="AF190" i="10" s="1"/>
  <c r="AG190" i="10" s="1"/>
  <c r="AC162" i="10"/>
  <c r="AE162" i="10" s="1"/>
  <c r="AF162" i="10" s="1"/>
  <c r="AG162" i="10" s="1"/>
  <c r="AC185" i="10"/>
  <c r="AE185" i="10" s="1"/>
  <c r="AF185" i="10" s="1"/>
  <c r="AG185" i="10" s="1"/>
  <c r="AC131" i="10"/>
  <c r="AE131" i="10" s="1"/>
  <c r="AF131" i="10" s="1"/>
  <c r="AG131" i="10" s="1"/>
  <c r="AC161" i="10"/>
  <c r="AE161" i="10" s="1"/>
  <c r="AF161" i="10" s="1"/>
  <c r="AG161" i="10" s="1"/>
  <c r="AC138" i="10"/>
  <c r="AE138" i="10" s="1"/>
  <c r="AF138" i="10" s="1"/>
  <c r="AG138" i="10" s="1"/>
  <c r="AC169" i="10"/>
  <c r="AE169" i="10" s="1"/>
  <c r="AF169" i="10" s="1"/>
  <c r="AG169" i="10" s="1"/>
  <c r="AC146" i="10"/>
  <c r="AE146" i="10" s="1"/>
  <c r="AF146" i="10" s="1"/>
  <c r="AG146" i="10" s="1"/>
  <c r="AC176" i="10"/>
  <c r="AE176" i="10" s="1"/>
  <c r="AF176" i="10" s="1"/>
  <c r="AG176" i="10" s="1"/>
  <c r="AC123" i="10"/>
  <c r="AE123" i="10" s="1"/>
  <c r="AF123" i="10" s="1"/>
  <c r="AG123" i="10" s="1"/>
  <c r="AC153" i="10"/>
  <c r="AE153" i="10" s="1"/>
  <c r="AF153" i="10" s="1"/>
  <c r="AG153" i="10" s="1"/>
  <c r="AC184" i="10"/>
  <c r="AE184" i="10" s="1"/>
  <c r="AF184" i="10" s="1"/>
  <c r="AG184" i="10" s="1"/>
  <c r="AC15" i="8"/>
  <c r="AE15" i="8" s="1"/>
  <c r="AF15" i="8" s="1"/>
  <c r="AG15" i="8" s="1"/>
  <c r="AC16" i="8"/>
  <c r="AE16" i="8" s="1"/>
  <c r="AF16" i="8" s="1"/>
  <c r="AG16" i="8" s="1"/>
  <c r="AC17" i="8"/>
  <c r="AE17" i="8" s="1"/>
  <c r="AF17" i="8" s="1"/>
  <c r="AG17" i="8" s="1"/>
  <c r="AC18" i="8"/>
  <c r="AE18" i="8" s="1"/>
  <c r="AF18" i="8" s="1"/>
  <c r="AG18" i="8" s="1"/>
  <c r="AC12" i="8"/>
  <c r="AE12" i="8" s="1"/>
  <c r="AF12" i="8" s="1"/>
  <c r="AG12" i="8" s="1"/>
  <c r="AC92" i="10"/>
  <c r="AE92" i="10" s="1"/>
  <c r="AF92" i="10" s="1"/>
  <c r="AG92" i="10" s="1"/>
  <c r="AC116" i="10"/>
  <c r="AE116" i="10" s="1"/>
  <c r="AF116" i="10" s="1"/>
  <c r="AG116" i="10" s="1"/>
  <c r="AC117" i="10"/>
  <c r="AE117" i="10" s="1"/>
  <c r="AF117" i="10" s="1"/>
  <c r="AG117" i="10" s="1"/>
  <c r="AC102" i="10"/>
  <c r="AE102" i="10" s="1"/>
  <c r="AF102" i="10" s="1"/>
  <c r="AG102" i="10" s="1"/>
  <c r="AC112" i="10"/>
  <c r="AE112" i="10" s="1"/>
  <c r="AF112" i="10" s="1"/>
  <c r="AG112" i="10" s="1"/>
  <c r="AC17" i="9"/>
  <c r="AE17" i="9" s="1"/>
  <c r="AF17" i="9" s="1"/>
  <c r="AG17" i="9" s="1"/>
  <c r="AC114" i="10"/>
  <c r="AE114" i="10" s="1"/>
  <c r="AF114" i="10" s="1"/>
  <c r="AG114" i="10" s="1"/>
  <c r="AC14" i="9"/>
  <c r="AE14" i="9" s="1"/>
  <c r="AF14" i="9" s="1"/>
  <c r="AG14" i="9" s="1"/>
  <c r="AC107" i="10"/>
  <c r="AE107" i="10" s="1"/>
  <c r="AF107" i="10" s="1"/>
  <c r="AG107" i="10" s="1"/>
  <c r="AC18" i="9"/>
  <c r="AE18" i="9" s="1"/>
  <c r="AF18" i="9" s="1"/>
  <c r="AG18" i="9" s="1"/>
  <c r="AC101" i="10"/>
  <c r="AE101" i="10" s="1"/>
  <c r="AF101" i="10" s="1"/>
  <c r="AG101" i="10" s="1"/>
  <c r="AC16" i="9"/>
  <c r="AE16" i="9" s="1"/>
  <c r="AF16" i="9" s="1"/>
  <c r="AG16" i="9" s="1"/>
  <c r="AC105" i="10"/>
  <c r="AE105" i="10" s="1"/>
  <c r="AF105" i="10" s="1"/>
  <c r="AG105" i="10" s="1"/>
  <c r="AC100" i="10"/>
  <c r="AE100" i="10" s="1"/>
  <c r="AF100" i="10" s="1"/>
  <c r="AG100" i="10" s="1"/>
  <c r="AC99" i="10"/>
  <c r="AE99" i="10" s="1"/>
  <c r="AF99" i="10" s="1"/>
  <c r="AG99" i="10" s="1"/>
  <c r="AC108" i="10"/>
  <c r="AE108" i="10" s="1"/>
  <c r="AF108" i="10" s="1"/>
  <c r="AG108" i="10" s="1"/>
  <c r="AC95" i="10"/>
  <c r="AE95" i="10" s="1"/>
  <c r="AF95" i="10" s="1"/>
  <c r="AG95" i="10" s="1"/>
  <c r="AC111" i="10"/>
  <c r="AE111" i="10" s="1"/>
  <c r="AF111" i="10" s="1"/>
  <c r="AG111" i="10" s="1"/>
  <c r="AC96" i="10"/>
  <c r="AE96" i="10" s="1"/>
  <c r="AF96" i="10" s="1"/>
  <c r="AG96" i="10" s="1"/>
  <c r="AC27" i="7"/>
  <c r="AE27" i="7" s="1"/>
  <c r="AF27" i="7" s="1"/>
  <c r="AG27" i="7" s="1"/>
  <c r="AC91" i="10"/>
  <c r="AE91" i="10" s="1"/>
  <c r="AF91" i="10" s="1"/>
  <c r="AG91" i="10" s="1"/>
  <c r="AC15" i="9"/>
  <c r="AE15" i="9" s="1"/>
  <c r="AF15" i="9" s="1"/>
  <c r="AG15" i="9" s="1"/>
  <c r="AC109" i="10"/>
  <c r="AE109" i="10" s="1"/>
  <c r="AF109" i="10" s="1"/>
  <c r="AG109" i="10" s="1"/>
  <c r="AC110" i="10"/>
  <c r="AE110" i="10" s="1"/>
  <c r="AF110" i="10" s="1"/>
  <c r="AG110" i="10" s="1"/>
  <c r="AC113" i="10"/>
  <c r="AE113" i="10" s="1"/>
  <c r="AF113" i="10" s="1"/>
  <c r="AG113" i="10" s="1"/>
  <c r="AC13" i="9"/>
  <c r="AE13" i="9" s="1"/>
  <c r="AF13" i="9" s="1"/>
  <c r="AG13" i="9" s="1"/>
  <c r="AC103" i="10"/>
  <c r="AE103" i="10" s="1"/>
  <c r="AF103" i="10" s="1"/>
  <c r="AG103" i="10" s="1"/>
  <c r="AC115" i="10"/>
  <c r="AE115" i="10" s="1"/>
  <c r="AF115" i="10" s="1"/>
  <c r="AG115" i="10" s="1"/>
  <c r="AC104" i="10"/>
  <c r="AE104" i="10" s="1"/>
  <c r="AF104" i="10" s="1"/>
  <c r="AG104" i="10" s="1"/>
  <c r="AC98" i="10"/>
  <c r="AE98" i="10" s="1"/>
  <c r="AF98" i="10" s="1"/>
  <c r="AG98" i="10" s="1"/>
  <c r="AC93" i="10"/>
  <c r="AE93" i="10" s="1"/>
  <c r="AF93" i="10" s="1"/>
  <c r="AG93" i="10" s="1"/>
  <c r="AC106" i="10"/>
  <c r="AE106" i="10" s="1"/>
  <c r="AF106" i="10" s="1"/>
  <c r="AG106" i="10" s="1"/>
  <c r="AC24" i="7"/>
  <c r="AE24" i="7" s="1"/>
  <c r="AF24" i="7" s="1"/>
  <c r="AG24" i="7" s="1"/>
  <c r="AC26" i="7"/>
  <c r="AE26" i="7" s="1"/>
  <c r="AF26" i="7" s="1"/>
  <c r="AG26" i="7" s="1"/>
  <c r="AC94" i="10"/>
  <c r="AE94" i="10" s="1"/>
  <c r="AF94" i="10" s="1"/>
  <c r="AG94" i="10" s="1"/>
  <c r="AC97" i="10"/>
  <c r="AE97" i="10" s="1"/>
  <c r="AF97" i="10" s="1"/>
  <c r="AG97" i="10" s="1"/>
  <c r="AC25" i="7"/>
  <c r="AE25" i="7" s="1"/>
  <c r="AF25" i="7" s="1"/>
  <c r="AG25" i="7" s="1"/>
  <c r="AC89" i="10"/>
  <c r="AE89" i="10" s="1"/>
  <c r="AF89" i="10" s="1"/>
  <c r="AG89" i="10" s="1"/>
  <c r="AC14" i="8"/>
  <c r="AE14" i="8" s="1"/>
  <c r="AF14" i="8" s="1"/>
  <c r="AG14" i="8" s="1"/>
  <c r="AC13" i="8"/>
  <c r="AE13" i="8" s="1"/>
  <c r="AF13" i="8" s="1"/>
  <c r="AG13" i="8" s="1"/>
  <c r="AC90" i="10"/>
  <c r="AE90" i="10" s="1"/>
  <c r="AF90" i="10" s="1"/>
  <c r="AG90" i="10" s="1"/>
  <c r="AC88" i="10"/>
  <c r="AE88" i="10" s="1"/>
  <c r="AF88" i="10" s="1"/>
  <c r="AG88" i="10" s="1"/>
  <c r="AC11" i="9"/>
  <c r="AE11" i="9" s="1"/>
  <c r="AF11" i="9" s="1"/>
  <c r="AG11" i="9" s="1"/>
  <c r="AC11" i="8"/>
  <c r="AE11" i="8" s="1"/>
  <c r="AF11" i="8" s="1"/>
  <c r="AG11" i="8" s="1"/>
  <c r="AC7" i="9"/>
  <c r="AE7" i="9" s="1"/>
  <c r="AF7" i="9" s="1"/>
  <c r="AG7" i="9" s="1"/>
  <c r="AC52" i="10"/>
  <c r="AE52" i="10" s="1"/>
  <c r="AF52" i="10" s="1"/>
  <c r="AG52" i="10" s="1"/>
  <c r="AC60" i="10"/>
  <c r="AE60" i="10" s="1"/>
  <c r="AF60" i="10" s="1"/>
  <c r="AG60" i="10" s="1"/>
  <c r="AC66" i="10"/>
  <c r="AE66" i="10" s="1"/>
  <c r="AF66" i="10" s="1"/>
  <c r="AG66" i="10" s="1"/>
  <c r="AC74" i="10"/>
  <c r="AE74" i="10" s="1"/>
  <c r="AF74" i="10" s="1"/>
  <c r="AG74" i="10" s="1"/>
  <c r="AC80" i="10"/>
  <c r="AE80" i="10" s="1"/>
  <c r="AF80" i="10" s="1"/>
  <c r="AG80" i="10" s="1"/>
  <c r="AC51" i="10"/>
  <c r="AE51" i="10" s="1"/>
  <c r="AF51" i="10" s="1"/>
  <c r="AG51" i="10" s="1"/>
  <c r="AC59" i="10"/>
  <c r="AE59" i="10" s="1"/>
  <c r="AF59" i="10" s="1"/>
  <c r="AG59" i="10" s="1"/>
  <c r="AC65" i="10"/>
  <c r="AE65" i="10" s="1"/>
  <c r="AF65" i="10" s="1"/>
  <c r="AG65" i="10" s="1"/>
  <c r="AC73" i="10"/>
  <c r="AE73" i="10" s="1"/>
  <c r="AF73" i="10" s="1"/>
  <c r="AG73" i="10" s="1"/>
  <c r="AC79" i="10"/>
  <c r="AE79" i="10" s="1"/>
  <c r="AF79" i="10" s="1"/>
  <c r="AG79" i="10" s="1"/>
  <c r="AC54" i="10"/>
  <c r="AE54" i="10" s="1"/>
  <c r="AF54" i="10" s="1"/>
  <c r="AG54" i="10" s="1"/>
  <c r="AC62" i="10"/>
  <c r="AE62" i="10" s="1"/>
  <c r="AF62" i="10" s="1"/>
  <c r="AG62" i="10" s="1"/>
  <c r="AC68" i="10"/>
  <c r="AE68" i="10" s="1"/>
  <c r="AF68" i="10" s="1"/>
  <c r="AG68" i="10" s="1"/>
  <c r="AC76" i="10"/>
  <c r="AE76" i="10" s="1"/>
  <c r="AF76" i="10" s="1"/>
  <c r="AG76" i="10" s="1"/>
  <c r="AC82" i="10"/>
  <c r="AE82" i="10" s="1"/>
  <c r="AF82" i="10" s="1"/>
  <c r="AG82" i="10" s="1"/>
  <c r="AC53" i="10"/>
  <c r="AE53" i="10" s="1"/>
  <c r="AF53" i="10" s="1"/>
  <c r="AG53" i="10" s="1"/>
  <c r="AC61" i="10"/>
  <c r="AE61" i="10" s="1"/>
  <c r="AF61" i="10" s="1"/>
  <c r="AG61" i="10" s="1"/>
  <c r="AC67" i="10"/>
  <c r="AE67" i="10" s="1"/>
  <c r="AF67" i="10" s="1"/>
  <c r="AG67" i="10" s="1"/>
  <c r="AC75" i="10"/>
  <c r="AE75" i="10" s="1"/>
  <c r="AF75" i="10" s="1"/>
  <c r="AG75" i="10" s="1"/>
  <c r="AC81" i="10"/>
  <c r="AE81" i="10" s="1"/>
  <c r="AF81" i="10" s="1"/>
  <c r="AG81" i="10" s="1"/>
  <c r="AC9" i="9"/>
  <c r="AE9" i="9" s="1"/>
  <c r="AF9" i="9" s="1"/>
  <c r="AG9" i="9" s="1"/>
  <c r="AC12" i="9"/>
  <c r="AE12" i="9" s="1"/>
  <c r="AF12" i="9" s="1"/>
  <c r="AG12" i="9" s="1"/>
  <c r="AC56" i="10"/>
  <c r="AE56" i="10" s="1"/>
  <c r="AF56" i="10" s="1"/>
  <c r="AG56" i="10" s="1"/>
  <c r="AC70" i="10"/>
  <c r="AE70" i="10" s="1"/>
  <c r="AF70" i="10" s="1"/>
  <c r="AG70" i="10" s="1"/>
  <c r="AC77" i="10"/>
  <c r="AE77" i="10" s="1"/>
  <c r="AF77" i="10" s="1"/>
  <c r="AG77" i="10" s="1"/>
  <c r="AC84" i="10"/>
  <c r="AE84" i="10" s="1"/>
  <c r="AF84" i="10" s="1"/>
  <c r="AG84" i="10" s="1"/>
  <c r="AC8" i="9"/>
  <c r="AE8" i="9" s="1"/>
  <c r="AF8" i="9" s="1"/>
  <c r="AG8" i="9" s="1"/>
  <c r="AC55" i="10"/>
  <c r="AE55" i="10" s="1"/>
  <c r="AF55" i="10" s="1"/>
  <c r="AG55" i="10" s="1"/>
  <c r="AC63" i="10"/>
  <c r="AE63" i="10" s="1"/>
  <c r="AF63" i="10" s="1"/>
  <c r="AG63" i="10" s="1"/>
  <c r="AC69" i="10"/>
  <c r="AE69" i="10" s="1"/>
  <c r="AF69" i="10" s="1"/>
  <c r="AG69" i="10" s="1"/>
  <c r="AC64" i="10"/>
  <c r="AE64" i="10" s="1"/>
  <c r="AF64" i="10" s="1"/>
  <c r="AG64" i="10" s="1"/>
  <c r="AC83" i="10"/>
  <c r="AE83" i="10" s="1"/>
  <c r="AF83" i="10" s="1"/>
  <c r="AG83" i="10" s="1"/>
  <c r="AC72" i="10"/>
  <c r="AE72" i="10" s="1"/>
  <c r="AF72" i="10" s="1"/>
  <c r="AG72" i="10" s="1"/>
  <c r="AC10" i="9"/>
  <c r="AE10" i="9" s="1"/>
  <c r="AF10" i="9" s="1"/>
  <c r="AG10" i="9" s="1"/>
  <c r="AC58" i="10"/>
  <c r="AE58" i="10" s="1"/>
  <c r="AF58" i="10" s="1"/>
  <c r="AG58" i="10" s="1"/>
  <c r="AC85" i="10"/>
  <c r="AE85" i="10" s="1"/>
  <c r="AF85" i="10" s="1"/>
  <c r="AG85" i="10" s="1"/>
  <c r="AC87" i="10"/>
  <c r="AE87" i="10" s="1"/>
  <c r="AF87" i="10" s="1"/>
  <c r="AG87" i="10" s="1"/>
  <c r="AC78" i="10"/>
  <c r="AE78" i="10" s="1"/>
  <c r="AF78" i="10" s="1"/>
  <c r="AG78" i="10" s="1"/>
  <c r="AC57" i="10"/>
  <c r="AE57" i="10" s="1"/>
  <c r="AF57" i="10" s="1"/>
  <c r="AG57" i="10" s="1"/>
  <c r="AC71" i="10"/>
  <c r="AE71" i="10" s="1"/>
  <c r="AF71" i="10" s="1"/>
  <c r="AG71" i="10" s="1"/>
  <c r="AC86" i="10"/>
  <c r="AE86" i="10" s="1"/>
  <c r="AF86" i="10" s="1"/>
  <c r="AG86" i="10" s="1"/>
  <c r="AC42" i="7"/>
  <c r="AE42" i="7" s="1"/>
  <c r="AF42" i="7" s="1"/>
  <c r="AG42" i="7" s="1"/>
  <c r="AC40" i="7"/>
  <c r="AE40" i="7" s="1"/>
  <c r="AF40" i="7" s="1"/>
  <c r="AG40" i="7" s="1"/>
  <c r="AC41" i="7"/>
  <c r="AE41" i="7" s="1"/>
  <c r="AF41" i="7" s="1"/>
  <c r="AG41" i="7" s="1"/>
  <c r="AC47" i="10"/>
  <c r="AE47" i="10" s="1"/>
  <c r="AF47" i="10" s="1"/>
  <c r="AG47" i="10" s="1"/>
  <c r="AC46" i="10"/>
  <c r="AE46" i="10" s="1"/>
  <c r="AF46" i="10" s="1"/>
  <c r="AG46" i="10" s="1"/>
  <c r="AC50" i="10"/>
  <c r="AE50" i="10" s="1"/>
  <c r="AF50" i="10" s="1"/>
  <c r="AG50" i="10" s="1"/>
  <c r="AC48" i="10"/>
  <c r="AE48" i="10" s="1"/>
  <c r="AF48" i="10" s="1"/>
  <c r="AG48" i="10" s="1"/>
  <c r="AC49" i="10"/>
  <c r="AE49" i="10" s="1"/>
  <c r="AF49" i="10" s="1"/>
  <c r="AG49" i="10" s="1"/>
  <c r="AC23" i="7"/>
  <c r="AE23" i="7" s="1"/>
  <c r="AF23" i="7" s="1"/>
  <c r="AG23" i="7" s="1"/>
  <c r="AC45" i="10"/>
  <c r="AE45" i="10" s="1"/>
  <c r="AF45" i="10" s="1"/>
  <c r="AG45" i="10" s="1"/>
  <c r="AC44" i="10"/>
  <c r="AE44" i="10" s="1"/>
  <c r="AF44" i="10" s="1"/>
  <c r="AG44" i="10" s="1"/>
  <c r="AC22" i="7"/>
  <c r="AE22" i="7" s="1"/>
  <c r="AF22" i="7" s="1"/>
  <c r="AG22" i="7" s="1"/>
  <c r="AC43" i="10"/>
  <c r="AE43" i="10" s="1"/>
  <c r="AF43" i="10" s="1"/>
  <c r="AG43" i="10" s="1"/>
  <c r="AC21" i="7"/>
  <c r="AE21" i="7" s="1"/>
  <c r="AF21" i="7" s="1"/>
  <c r="AG21" i="7" s="1"/>
  <c r="AC38" i="10"/>
  <c r="AE38" i="10" s="1"/>
  <c r="AF38" i="10" s="1"/>
  <c r="AG38" i="10" s="1"/>
  <c r="AC42" i="10"/>
  <c r="AE42" i="10" s="1"/>
  <c r="AF42" i="10" s="1"/>
  <c r="AG42" i="10" s="1"/>
  <c r="AC39" i="10"/>
  <c r="AE39" i="10" s="1"/>
  <c r="AF39" i="10" s="1"/>
  <c r="AG39" i="10" s="1"/>
  <c r="AC36" i="8"/>
  <c r="AE36" i="8" s="1"/>
  <c r="AF36" i="8" s="1"/>
  <c r="AG36" i="8" s="1"/>
  <c r="AC30" i="10"/>
  <c r="AE30" i="10" s="1"/>
  <c r="AF30" i="10" s="1"/>
  <c r="AG30" i="10" s="1"/>
  <c r="AC4" i="9"/>
  <c r="AE4" i="9" s="1"/>
  <c r="AF4" i="9" s="1"/>
  <c r="AG4" i="9" s="1"/>
  <c r="AC23" i="10"/>
  <c r="AE23" i="10" s="1"/>
  <c r="AF23" i="10" s="1"/>
  <c r="AG23" i="10" s="1"/>
  <c r="AC16" i="10"/>
  <c r="AE16" i="10" s="1"/>
  <c r="AF16" i="10" s="1"/>
  <c r="AG16" i="10" s="1"/>
  <c r="AC20" i="10"/>
  <c r="AE20" i="10" s="1"/>
  <c r="AF20" i="10" s="1"/>
  <c r="AG20" i="10" s="1"/>
  <c r="AC13" i="10"/>
  <c r="AE13" i="10" s="1"/>
  <c r="AF13" i="10" s="1"/>
  <c r="AG13" i="10" s="1"/>
  <c r="AC11" i="10"/>
  <c r="AE11" i="10" s="1"/>
  <c r="AF11" i="10" s="1"/>
  <c r="AG11" i="10" s="1"/>
  <c r="AC20" i="7"/>
  <c r="AE20" i="7" s="1"/>
  <c r="AF20" i="7" s="1"/>
  <c r="AG20" i="7" s="1"/>
  <c r="AC34" i="10"/>
  <c r="AE34" i="10" s="1"/>
  <c r="AF34" i="10" s="1"/>
  <c r="AG34" i="10" s="1"/>
  <c r="AC36" i="10"/>
  <c r="AE36" i="10" s="1"/>
  <c r="AF36" i="10" s="1"/>
  <c r="AG36" i="10" s="1"/>
  <c r="AC40" i="10"/>
  <c r="AE40" i="10" s="1"/>
  <c r="AF40" i="10" s="1"/>
  <c r="AG40" i="10" s="1"/>
  <c r="AC31" i="10"/>
  <c r="AE31" i="10" s="1"/>
  <c r="AF31" i="10" s="1"/>
  <c r="AG31" i="10" s="1"/>
  <c r="AC10" i="8"/>
  <c r="AE10" i="8" s="1"/>
  <c r="AF10" i="8" s="1"/>
  <c r="AG10" i="8" s="1"/>
  <c r="AC28" i="10"/>
  <c r="AE28" i="10" s="1"/>
  <c r="AF28" i="10" s="1"/>
  <c r="AG28" i="10" s="1"/>
  <c r="AC8" i="8"/>
  <c r="AC26" i="10"/>
  <c r="AE26" i="10" s="1"/>
  <c r="AF26" i="10" s="1"/>
  <c r="AG26" i="10" s="1"/>
  <c r="AC17" i="10"/>
  <c r="AE17" i="10" s="1"/>
  <c r="AF17" i="10" s="1"/>
  <c r="AG17" i="10" s="1"/>
  <c r="AC21" i="10"/>
  <c r="AE21" i="10" s="1"/>
  <c r="AF21" i="10" s="1"/>
  <c r="AG21" i="10" s="1"/>
  <c r="AC12" i="10"/>
  <c r="AE12" i="10" s="1"/>
  <c r="AF12" i="10" s="1"/>
  <c r="AG12" i="10" s="1"/>
  <c r="AC33" i="10"/>
  <c r="AE33" i="10" s="1"/>
  <c r="AF33" i="10" s="1"/>
  <c r="AG33" i="10" s="1"/>
  <c r="AC41" i="10"/>
  <c r="AE41" i="10" s="1"/>
  <c r="AF41" i="10" s="1"/>
  <c r="AG41" i="10" s="1"/>
  <c r="AC6" i="9"/>
  <c r="AE6" i="9" s="1"/>
  <c r="AF6" i="9" s="1"/>
  <c r="AG6" i="9" s="1"/>
  <c r="AC37" i="8"/>
  <c r="AE37" i="8" s="1"/>
  <c r="AF37" i="8" s="1"/>
  <c r="AG37" i="8" s="1"/>
  <c r="AC32" i="10"/>
  <c r="AE32" i="10" s="1"/>
  <c r="AF32" i="10" s="1"/>
  <c r="AG32" i="10" s="1"/>
  <c r="AC29" i="10"/>
  <c r="AE29" i="10" s="1"/>
  <c r="AF29" i="10" s="1"/>
  <c r="AG29" i="10" s="1"/>
  <c r="AC9" i="8"/>
  <c r="AE9" i="8" s="1"/>
  <c r="AF9" i="8" s="1"/>
  <c r="AG9" i="8" s="1"/>
  <c r="AC27" i="10"/>
  <c r="AE27" i="10" s="1"/>
  <c r="AF27" i="10" s="1"/>
  <c r="AG27" i="10" s="1"/>
  <c r="AC7" i="8"/>
  <c r="AC18" i="10"/>
  <c r="AE18" i="10" s="1"/>
  <c r="AF18" i="10" s="1"/>
  <c r="AG18" i="10" s="1"/>
  <c r="AC22" i="10"/>
  <c r="AE22" i="10" s="1"/>
  <c r="AF22" i="10" s="1"/>
  <c r="AG22" i="10" s="1"/>
  <c r="AC15" i="10"/>
  <c r="AE15" i="10" s="1"/>
  <c r="AF15" i="10" s="1"/>
  <c r="AG15" i="10" s="1"/>
  <c r="AC37" i="10"/>
  <c r="AE37" i="10" s="1"/>
  <c r="AF37" i="10" s="1"/>
  <c r="AG37" i="10" s="1"/>
  <c r="AC35" i="10"/>
  <c r="AE35" i="10" s="1"/>
  <c r="AF35" i="10" s="1"/>
  <c r="AG35" i="10" s="1"/>
  <c r="AC5" i="9"/>
  <c r="AE5" i="9" s="1"/>
  <c r="AF5" i="9" s="1"/>
  <c r="AG5" i="9" s="1"/>
  <c r="AI5" i="9" s="1"/>
  <c r="AC35" i="8"/>
  <c r="AE35" i="8" s="1"/>
  <c r="AF35" i="8" s="1"/>
  <c r="AG35" i="8" s="1"/>
  <c r="AC3" i="9"/>
  <c r="AE3" i="9" s="1"/>
  <c r="AF3" i="9" s="1"/>
  <c r="AG3" i="9" s="1"/>
  <c r="AC25" i="10"/>
  <c r="AE25" i="10" s="1"/>
  <c r="AF25" i="10" s="1"/>
  <c r="AG25" i="10" s="1"/>
  <c r="AC24" i="10"/>
  <c r="AE24" i="10" s="1"/>
  <c r="AF24" i="10" s="1"/>
  <c r="AG24" i="10" s="1"/>
  <c r="AC19" i="10"/>
  <c r="AE19" i="10" s="1"/>
  <c r="AF19" i="10" s="1"/>
  <c r="AG19" i="10" s="1"/>
  <c r="AC10" i="10"/>
  <c r="AE10" i="10" s="1"/>
  <c r="AF10" i="10" s="1"/>
  <c r="AG10" i="10" s="1"/>
  <c r="AC14" i="10"/>
  <c r="AE14" i="10" s="1"/>
  <c r="AF14" i="10" s="1"/>
  <c r="AG14" i="10" s="1"/>
  <c r="AC9" i="10"/>
  <c r="AE9" i="10" s="1"/>
  <c r="AF9" i="10" s="1"/>
  <c r="AG9" i="10" s="1"/>
  <c r="AC8" i="10"/>
  <c r="AE8" i="10" s="1"/>
  <c r="AF8" i="10" s="1"/>
  <c r="AG8" i="10" s="1"/>
  <c r="AC7" i="10"/>
  <c r="AE7" i="10" s="1"/>
  <c r="AF7" i="10" s="1"/>
  <c r="AG7" i="10" s="1"/>
  <c r="AC6" i="10"/>
  <c r="AE6" i="10" s="1"/>
  <c r="AC4" i="10"/>
  <c r="AE4" i="10" s="1"/>
  <c r="AC5" i="10"/>
  <c r="AE5" i="10" s="1"/>
  <c r="AC34" i="8"/>
  <c r="AE34" i="8" s="1"/>
  <c r="Z3" i="10"/>
  <c r="AC30" i="8" l="1"/>
  <c r="AE7" i="8"/>
  <c r="AI193" i="10"/>
  <c r="AH78" i="10"/>
  <c r="AE8" i="8"/>
  <c r="AG35" i="7"/>
  <c r="AH5" i="9"/>
  <c r="AH193" i="10"/>
  <c r="AH189" i="10"/>
  <c r="AI189" i="10"/>
  <c r="AI167" i="10"/>
  <c r="AH167" i="10"/>
  <c r="AI156" i="10"/>
  <c r="AH156" i="10"/>
  <c r="AI176" i="10"/>
  <c r="AH176" i="10"/>
  <c r="AI160" i="10"/>
  <c r="AH160" i="10"/>
  <c r="AH119" i="10"/>
  <c r="AI119" i="10"/>
  <c r="AI158" i="10"/>
  <c r="AH158" i="10"/>
  <c r="AI126" i="10"/>
  <c r="AH126" i="10"/>
  <c r="AI152" i="10"/>
  <c r="AH152" i="10"/>
  <c r="AI179" i="10"/>
  <c r="AH179" i="10"/>
  <c r="AH148" i="10"/>
  <c r="AI148" i="10"/>
  <c r="AI19" i="9"/>
  <c r="AH19" i="9"/>
  <c r="AH146" i="10"/>
  <c r="AI146" i="10"/>
  <c r="AI181" i="10"/>
  <c r="AH181" i="10"/>
  <c r="AI150" i="10"/>
  <c r="AH150" i="10"/>
  <c r="AI170" i="10"/>
  <c r="AH170" i="10"/>
  <c r="AH172" i="10"/>
  <c r="AI172" i="10"/>
  <c r="AI21" i="9"/>
  <c r="AH21" i="9"/>
  <c r="AH123" i="10"/>
  <c r="AI123" i="10"/>
  <c r="AI162" i="10"/>
  <c r="AH162" i="10"/>
  <c r="AI183" i="10"/>
  <c r="AH183" i="10"/>
  <c r="AI165" i="10"/>
  <c r="AH165" i="10"/>
  <c r="AI187" i="10"/>
  <c r="AH187" i="10"/>
  <c r="AI185" i="10"/>
  <c r="AH185" i="10"/>
  <c r="AI121" i="10"/>
  <c r="AH121" i="10"/>
  <c r="AI142" i="10"/>
  <c r="AH142" i="10"/>
  <c r="AI154" i="10"/>
  <c r="AH154" i="10"/>
  <c r="AI174" i="10"/>
  <c r="AH174" i="10"/>
  <c r="AI117" i="10"/>
  <c r="AH117" i="10"/>
  <c r="AI105" i="10"/>
  <c r="AI93" i="10"/>
  <c r="AH93" i="10"/>
  <c r="AI103" i="10"/>
  <c r="AH103" i="10"/>
  <c r="AI109" i="10"/>
  <c r="AH109" i="10"/>
  <c r="AI101" i="10"/>
  <c r="AH101" i="10"/>
  <c r="AI98" i="10"/>
  <c r="AH98" i="10"/>
  <c r="AH113" i="10"/>
  <c r="AI113" i="10"/>
  <c r="AH91" i="10"/>
  <c r="AI91" i="10"/>
  <c r="AI95" i="10"/>
  <c r="AH95" i="10"/>
  <c r="AH107" i="10"/>
  <c r="AI107" i="10"/>
  <c r="AH105" i="10"/>
  <c r="AH16" i="9"/>
  <c r="AI16" i="9"/>
  <c r="AH32" i="10"/>
  <c r="AH69" i="10"/>
  <c r="AI87" i="10"/>
  <c r="AH87" i="10"/>
  <c r="AH60" i="10"/>
  <c r="AI60" i="10"/>
  <c r="AH58" i="10"/>
  <c r="AI58" i="10"/>
  <c r="AI56" i="10"/>
  <c r="AH56" i="10"/>
  <c r="AI81" i="10"/>
  <c r="AH81" i="10"/>
  <c r="AH62" i="10"/>
  <c r="AI62" i="10"/>
  <c r="AH74" i="10"/>
  <c r="AI74" i="10"/>
  <c r="AI7" i="9"/>
  <c r="AH7" i="9"/>
  <c r="AI78" i="10"/>
  <c r="AI69" i="10"/>
  <c r="AH54" i="10"/>
  <c r="AI54" i="10"/>
  <c r="AI9" i="9"/>
  <c r="AH9" i="9"/>
  <c r="AI76" i="10"/>
  <c r="AH76" i="10"/>
  <c r="AH11" i="9"/>
  <c r="AI11" i="9"/>
  <c r="AH85" i="10"/>
  <c r="AI85" i="10"/>
  <c r="AI83" i="10"/>
  <c r="AH83" i="10"/>
  <c r="AI52" i="10"/>
  <c r="AH52" i="10"/>
  <c r="AI40" i="10"/>
  <c r="AH40" i="10"/>
  <c r="AI34" i="10"/>
  <c r="AH34" i="10"/>
  <c r="AI38" i="10"/>
  <c r="AH38" i="10"/>
  <c r="AI48" i="10"/>
  <c r="AH48" i="10"/>
  <c r="AI50" i="10"/>
  <c r="AH50" i="10"/>
  <c r="AI46" i="10"/>
  <c r="AH46" i="10"/>
  <c r="AI36" i="10"/>
  <c r="AH36" i="10"/>
  <c r="AI42" i="10"/>
  <c r="AH42" i="10"/>
  <c r="AI16" i="10"/>
  <c r="AH30" i="10"/>
  <c r="AI22" i="10"/>
  <c r="AI3" i="9"/>
  <c r="AI30" i="10"/>
  <c r="AI32" i="10"/>
  <c r="AI18" i="10"/>
  <c r="AH14" i="10"/>
  <c r="AI20" i="10"/>
  <c r="AH10" i="10"/>
  <c r="AH20" i="10"/>
  <c r="AI14" i="10"/>
  <c r="AH18" i="10"/>
  <c r="AH12" i="10"/>
  <c r="AI26" i="10"/>
  <c r="AI10" i="10"/>
  <c r="AI24" i="10"/>
  <c r="AH22" i="10"/>
  <c r="AH26" i="10"/>
  <c r="AI12" i="10"/>
  <c r="AH16" i="10"/>
  <c r="AH3" i="9"/>
  <c r="AH24" i="10"/>
  <c r="AF35" i="7"/>
  <c r="AH7" i="10"/>
  <c r="AI7" i="10"/>
  <c r="AC35" i="7"/>
  <c r="AB6" i="10"/>
  <c r="AD6" i="10" s="1"/>
  <c r="AF6" i="10" s="1"/>
  <c r="AG6" i="10" s="1"/>
  <c r="AB5" i="10"/>
  <c r="AD5" i="10" s="1"/>
  <c r="AF5" i="10" s="1"/>
  <c r="AG5" i="10" s="1"/>
  <c r="AB34" i="8"/>
  <c r="AD34" i="8" s="1"/>
  <c r="AB4" i="10"/>
  <c r="AD4" i="10" s="1"/>
  <c r="AB3" i="10"/>
  <c r="AD3" i="10" s="1"/>
  <c r="AC3" i="10"/>
  <c r="AE3" i="10" s="1"/>
  <c r="AF7" i="8" l="1"/>
  <c r="AE30" i="8"/>
  <c r="AF8" i="8"/>
  <c r="AE35" i="7"/>
  <c r="AF3" i="10"/>
  <c r="AG3" i="10" s="1"/>
  <c r="AF4" i="10"/>
  <c r="AG4" i="10" s="1"/>
  <c r="AH4" i="10" s="1"/>
  <c r="AF34" i="8"/>
  <c r="AG34" i="8" s="1"/>
  <c r="AG7" i="8" l="1"/>
  <c r="AF30" i="8"/>
  <c r="AG8" i="8"/>
  <c r="AI3" i="10"/>
  <c r="AH3" i="10"/>
  <c r="AI4" i="10"/>
  <c r="AG30" i="8" l="1"/>
  <c r="AG31" i="8"/>
  <c r="AG36" i="7"/>
</calcChain>
</file>

<file path=xl/sharedStrings.xml><?xml version="1.0" encoding="utf-8"?>
<sst xmlns="http://schemas.openxmlformats.org/spreadsheetml/2006/main" count="1768" uniqueCount="626">
  <si>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</si>
  <si>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</si>
  <si>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</si>
  <si>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</si>
  <si>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</si>
  <si>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</si>
  <si>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</si>
  <si>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</si>
  <si>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</si>
  <si>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</si>
  <si>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</si>
  <si>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</si>
  <si>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</si>
  <si>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</si>
  <si>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</si>
  <si>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</si>
  <si>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</si>
  <si>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</si>
  <si>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</si>
  <si>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</si>
  <si>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</si>
  <si>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</si>
  <si>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</si>
  <si>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</si>
  <si>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</si>
  <si>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</si>
  <si>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</si>
  <si>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</si>
  <si>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</si>
  <si>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</si>
  <si>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</si>
  <si>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</si>
  <si>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</si>
  <si>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</si>
  <si>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</si>
  <si>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</si>
  <si>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</si>
  <si>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</si>
  <si>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</si>
  <si>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</si>
  <si>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</si>
  <si>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</si>
  <si>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</si>
  <si>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</si>
  <si>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</si>
  <si>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</si>
  <si>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</si>
  <si>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</si>
  <si>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</si>
  <si>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</si>
  <si>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</si>
  <si>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</si>
  <si>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</si>
  <si>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</si>
  <si>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</si>
  <si>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</si>
  <si>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</si>
  <si>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</si>
  <si>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</si>
  <si>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</si>
  <si>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</si>
  <si>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</si>
  <si>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</si>
  <si>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</si>
  <si>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</si>
  <si>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</si>
  <si>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</si>
  <si>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</si>
  <si>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</si>
  <si>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</si>
  <si>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</si>
  <si>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</si>
  <si>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</si>
  <si>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</si>
  <si>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</si>
  <si>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</si>
  <si>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</si>
  <si>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</si>
  <si>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</si>
  <si>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</si>
  <si>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</si>
  <si>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</si>
  <si>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</si>
  <si>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</si>
  <si>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</si>
  <si>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</si>
  <si>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</si>
  <si>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</si>
  <si>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</si>
  <si>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nrp</t>
  </si>
  <si>
    <t>CME</t>
  </si>
  <si>
    <t>Joonas' Samples</t>
  </si>
  <si>
    <t>Apatite</t>
  </si>
  <si>
    <t>ETH-4</t>
  </si>
  <si>
    <t>Soil Waters</t>
  </si>
  <si>
    <t>d18O SLAP</t>
  </si>
  <si>
    <t>Data_1077 IPL-17O-1078 SLAP2-B2-R9-1</t>
  </si>
  <si>
    <t>Data_1078 IPL-17O-1079 SLAP2-B2-R9-2</t>
  </si>
  <si>
    <t>Natalie's Waters</t>
  </si>
  <si>
    <t>Data_1079 IPL-17O-1080 SLAP2-B2-R9-3</t>
  </si>
  <si>
    <t>rjh</t>
  </si>
  <si>
    <t>Data_1080 IPL-17O-1081 SLAP2-B2-R9-4</t>
  </si>
  <si>
    <t>***changed and relocated CoF3 reactor,T6 relocated and rebuilt, Restek Inline Super Clean Traps (purifiers) replaced on He supply line, new Fe catalyst put into reduction reactor, installed dedicated pre-amp bin pump, power outage***</t>
  </si>
  <si>
    <t>Data_1081 IPL-17O-1082 VSMOW2-B2-R9-1</t>
  </si>
  <si>
    <t>Data_1082 IPL-17O-1083 VSMOW2-B2-R9-2</t>
  </si>
  <si>
    <t>Data_1083 IPL-17O-1084 VSMOW2-B2-R9-3</t>
  </si>
  <si>
    <t>Data_1084 IPL-17O-1085 IPL-18W-171-R9-1</t>
  </si>
  <si>
    <t>Data_1085 IPL-17O-1086 IPL-18W-171-R9-2</t>
  </si>
  <si>
    <t>Data_1086 IPL-17O-1087 IPL-18W-166-R9-1</t>
  </si>
  <si>
    <t>Data_1087 IPL-17O-1088 IPL-18W-166-R9-2</t>
  </si>
  <si>
    <t>Data_1088 IPL-17O-1089 BR-S19-NP-056-R9-1</t>
  </si>
  <si>
    <t>Data_1089 IPL-17O-1090 BR-S19-NP-056-R9-2</t>
  </si>
  <si>
    <t>Data_1090 IPL-17O-1091 BR-S19-NP-060-R9-1</t>
  </si>
  <si>
    <t>Data_1091 IPL-17O-1092 BR-S19-NP-060-R9-2</t>
  </si>
  <si>
    <t>Data_1092 IPL-17O-1093 BR-S19-NP-001-R9-1</t>
  </si>
  <si>
    <t>Data_1093 IPL-17O-1094 BR-S19-NP-001-R9-2</t>
  </si>
  <si>
    <t>Data_1094 IPL-17O-1095 BR-S19-NP-017-R9-1</t>
  </si>
  <si>
    <t>Data_1095 IPL-17O-1096 BR-S19-NP-017-R9-2</t>
  </si>
  <si>
    <t>Data_1096 IPL-17O-1097 BR-S19-NP-035-R9-1</t>
  </si>
  <si>
    <t>Data_1097 IPL-17O-1098 BR-S19-NP-035-R9-2</t>
  </si>
  <si>
    <t>Data_1098 IPL-17O-1099 USGS47-R9-1</t>
  </si>
  <si>
    <t>Data_1099 IPL-17O-1100 USGS47-R9-2</t>
  </si>
  <si>
    <t>Data_1100 IPL-17O-1101 SLAP2-B2-R9-5</t>
  </si>
  <si>
    <t>Data_1101 IPL-17O-1102 SLAP2-B2-R9-6</t>
  </si>
  <si>
    <t>Data_1102 IPL-17O-1103 SLAP2-B2-R9-7</t>
  </si>
  <si>
    <t>Data_1103 IPL-17O-1104 SLAP2-B2-R9-8</t>
  </si>
  <si>
    <t>Data_1104 IPL-17O-1105 COB-PR-25JUL11-R9-1</t>
  </si>
  <si>
    <t xml:space="preserve">Ty's Waters </t>
  </si>
  <si>
    <t>Data_1105 IPL-17O-1106 COB-PR-25JUL11-R9-2</t>
  </si>
  <si>
    <t>Data_1106 IPL-17O-1107 USGS47-R9-3</t>
  </si>
  <si>
    <t>Data_1107 IPL-17O-1108 USGS47-R9-4</t>
  </si>
  <si>
    <t>Data_1108 IPL-17O-1109 BR-S19-NP-045-R9-1</t>
  </si>
  <si>
    <t>Data_1109 IPL-17O-1110 BR-S19-NP-045-R9-2</t>
  </si>
  <si>
    <t>Data_1110 IPL-17O-1111 BR-S19-NP-050-R9-1</t>
  </si>
  <si>
    <t>Data_1111 IPL-17O-1112 BR-S19-NP-050-R9-2</t>
  </si>
  <si>
    <t>Data_1112 IPL-17O-1113 BR-S19-NP-063-R9-1</t>
  </si>
  <si>
    <t>Data_1113 IPL-17O-1114 BR-S19-NP-063-R9-2</t>
  </si>
  <si>
    <t>Data_1114 IPL-17O-1115 BR-S19-NP-066-R9-1</t>
  </si>
  <si>
    <t>Data_1115 IPL-17O-1116 BR-S19-NP-066-R9-2</t>
  </si>
  <si>
    <t>Data_1116 IPL-17O-1117 VSMOW2-B2-R9-4</t>
  </si>
  <si>
    <t>Data_1117 IPL-17O-1118 VSMOW2-B2-R9-5</t>
  </si>
  <si>
    <t>Data_1118 IPL-17O-1119 VSMOW2-B2-R9-6</t>
  </si>
  <si>
    <t>Data_1119 IPL-17O-1120 VSMOW2-B2-R9-7</t>
  </si>
  <si>
    <t>Data_1120 IPL-17O-1121 BR-S19-NP-069-R9-1</t>
  </si>
  <si>
    <t>Data_1121 IPL-17O-1122 BR-S19-NP-069-R9-2</t>
  </si>
  <si>
    <t>during analysis ref bellow went to 1% and there were 6 outliers</t>
  </si>
  <si>
    <t>Data_1122 IPL-17O-1123 BR-S19-NP-014-R9-1</t>
  </si>
  <si>
    <t>Data_1123 IPL-17O-1124 BR-S19-NP-014-R9-2</t>
  </si>
  <si>
    <t>Data_1124 IPL-17O-1125 BR-S19-NP-038-R9-1</t>
  </si>
  <si>
    <t>Data_1125 IPL-17O-1126 BR-S19-NP-038-R9-2</t>
  </si>
  <si>
    <t>pa</t>
  </si>
  <si>
    <t>Data_1126 IPL-17O-1127 BR-S19-NP-006-R9-1</t>
  </si>
  <si>
    <t>Data_1127 IPL-17O-1128 BR-S19-NP-006-R9-2</t>
  </si>
  <si>
    <t>Data_1128 IPL-17O-1129 BR-S19-NP-007-R9-1</t>
  </si>
  <si>
    <t>Data_1129 IPL-17O-1130 BR-S19-NP-007-R9-2</t>
  </si>
  <si>
    <t>Data_1130 IPL-17O-1131 BR-S19-NP-011-R9-1</t>
  </si>
  <si>
    <t>Data_1131 IPL-17O-1132 BR-S19-NP-011-R9-2</t>
  </si>
  <si>
    <t>Data_1133 IPL-17O-1134 BR-S19-NP-012-R9-2</t>
  </si>
  <si>
    <t>sk</t>
  </si>
  <si>
    <t xml:space="preserve">why are these two so off? </t>
  </si>
  <si>
    <t>Data_1134 IPL-17O-1135 USGS45-R9-1</t>
  </si>
  <si>
    <t>Data_1135 IPL-17O-1136 USGS45-R9-2</t>
  </si>
  <si>
    <t>Data_1136 IPL-17O-1137 USGS46-R9-1</t>
  </si>
  <si>
    <t>Data_1137 IPL-17O-1138 USGS46-R9-2</t>
  </si>
  <si>
    <t>Data_1138 IPL-17O-1139 BR-S19-NP-016-R9-1</t>
  </si>
  <si>
    <t>where BR exits woodruff reservoir so makes sense it's like 017 which is the reservoir</t>
  </si>
  <si>
    <t>Data_1139 IPL-17O-1140 BR-S19-NP-019-R9-1</t>
  </si>
  <si>
    <t>Data_1141 IPL-17O-1142 BR-S19-NP-031-R9-1</t>
  </si>
  <si>
    <t>Data_1142 IPL-17O-1143 BR-S19-NP-034-R9-1</t>
  </si>
  <si>
    <t>Data_1143 IPL-17O-1144 BR-S19-NP-044-R9-1</t>
  </si>
  <si>
    <t>Data_1144 IPL-17O-1145 BR-S19-NP-044-R9-2</t>
  </si>
  <si>
    <t>Data_1145 IPL-17O-1146 BR-S19-NP-047-R9-1</t>
  </si>
  <si>
    <t>6 outliers N70:U71</t>
  </si>
  <si>
    <t>Data_1146 IPL-17O-1147 BR-S19-NP-049-R9-1</t>
  </si>
  <si>
    <t>Data_1147 IPL-17O-1148 BR-S19-NP-051-R9-1</t>
  </si>
  <si>
    <t>Data_1148 IPL-17O-1149 BR-S19-NP-058-R9-1</t>
  </si>
  <si>
    <t>hmmm maybe I should start duplicate if the USGS47 doesn't look better :(</t>
  </si>
  <si>
    <t>Data_1150 IPL-17O-1151 USGS47-R9-3</t>
  </si>
  <si>
    <t xml:space="preserve">it's still 20 per meg negative of what it should be… but </t>
  </si>
  <si>
    <t>Why is this D17O close to what it should be but the others are off by negative 20???</t>
  </si>
  <si>
    <t>D17O is off (neg) by about 20 per meg</t>
  </si>
  <si>
    <t>Data_1151 IPL-17O-1152 USGS47-R9-4</t>
  </si>
  <si>
    <t>Data_1152 IPL-17O-1153 BR-S19-NP-001-R9-3</t>
  </si>
  <si>
    <t>Data_1153 IPL-17O-1154 BR-S19-NP-001-R9-4</t>
  </si>
  <si>
    <t>Data_1154 IPL-17O-1155 BR-S19-NP-027-R9-1</t>
  </si>
  <si>
    <t>Data_1155 IPL-17O-1156 BR-S19-NP-028-R9-1</t>
  </si>
  <si>
    <t>Data_1157 IPL-17O-1158 BR-S19-NP-057-R9-1</t>
  </si>
  <si>
    <t>Data_1158 IPL-17O-1159 BR-S19-NP-057-R9-2</t>
  </si>
  <si>
    <t>Data_1159 IPL-17O-1160 BR-S19-NP-056-R9-3</t>
  </si>
  <si>
    <t>**renamed to R9-3 here (and R outputs) but not sure how many other files need to also be changed (do later)--Bear Lake N. end re-ran but it's still close to 0 per meg</t>
  </si>
  <si>
    <t>Data_1160 IPL-17O-1161 BR-S19-NP-056-R9-4</t>
  </si>
  <si>
    <t>Data_1161 IPL-17O-1162 SLAP2-B2-R9-9</t>
  </si>
  <si>
    <t>Data_1162 IPL-17O-1163 SLAP2-B2-R9-10</t>
  </si>
  <si>
    <t>Data_1163 IPL-17O-1164 SLAP2-B2-R9-11</t>
  </si>
  <si>
    <t>thuth</t>
  </si>
  <si>
    <t>Data_1164 IPL-17O-1166 SLAP2-B2-R9-12</t>
  </si>
  <si>
    <t>Data_1164 IPL-17O-1165 SLAP2-B2-R9-12</t>
  </si>
  <si>
    <t>Data_1169 IPL-17O-1170 2mL CO2 Injection into V3-R9-1</t>
  </si>
  <si>
    <t>Data_1170 IPL-17O-1171 2mL CO2 Injection into V3-R9-2</t>
  </si>
  <si>
    <t>Data_1171 IPL-17O-1172 2mL CO2 Injection into V3-R9-3</t>
  </si>
  <si>
    <t>Data_1172 IPL-17O-1173 102-GC-AZ01-R9-1</t>
  </si>
  <si>
    <t>Data_1173 IPL-17O-1174 102-GC-AZ01-R9-2</t>
  </si>
  <si>
    <t>Data_1174 IPL-17O-1175 102-GC-AZ01-R9-3</t>
  </si>
  <si>
    <t>Data_1175 IPL-17O-1176 EF17-1-R9-1</t>
  </si>
  <si>
    <t>vh</t>
  </si>
  <si>
    <t>Vincent's Samples</t>
  </si>
  <si>
    <t>Data_1176 IPL-17O-1177 EF17-1-R9-2</t>
  </si>
  <si>
    <t>Data_1177 IPL-17O-1178 DF2-R9-1</t>
  </si>
  <si>
    <t>Data_1178 IPL-17O-1179 DF2-R9-2</t>
  </si>
  <si>
    <t>Data_1179 IPL-17O-1180 SH3-1-R9-1</t>
  </si>
  <si>
    <t>NA</t>
  </si>
  <si>
    <t>Data_1180 IPL-17O-1181 SH3-1-R9-2</t>
  </si>
  <si>
    <t>Data_1181 IPL-17O-1182 SH5-3-R9-1</t>
  </si>
  <si>
    <t>Data_1183 IPL-17O-1184 SLAP-B2-R9-13</t>
  </si>
  <si>
    <t>pga</t>
  </si>
  <si>
    <t>Data_1184 IPL-17O-1185 SLAP-B2-R9-14</t>
  </si>
  <si>
    <t>Data_1185 IPL-17O-1186 SLAP-B2-R9-15</t>
  </si>
  <si>
    <t>Data_1186 IPL-17O-1187 SLAP-B2-R9-16</t>
  </si>
  <si>
    <t>Data_1187 IPL-17O-1188 VSMOW2-B2-R9-8</t>
  </si>
  <si>
    <t>Data_1188 IPL-17O-1189 VSMOW2-B2-R9-9</t>
  </si>
  <si>
    <t>Data_1189 IPL-17O-1190 VSMOW2-B2-R9-10</t>
  </si>
  <si>
    <t>Data_1190 IPL-17O-1191 VSMOW2-B2-R9-11 1</t>
  </si>
  <si>
    <t>Data_1191 IPL-17O-1192 IPL-18W-174-R9-1</t>
  </si>
  <si>
    <t>Data_1192 IPL-17O-1193 IPL-18W-174-R9-2</t>
  </si>
  <si>
    <t>Data_1193 IPL-17O-1194 IPL-18W-661-R9-1</t>
  </si>
  <si>
    <t>Data_1194 IPL-17O-1195 IPL-18W-661-R9-2</t>
  </si>
  <si>
    <t>Data_1195 IPL-17O-1196 IPL-18W-688-R9-1</t>
  </si>
  <si>
    <t>Data_1196 IPL-17O-1197 IPL-18W-688-R9-2</t>
  </si>
  <si>
    <t>Data_1197 IPL-17O-1198 IPL-18W-172-R9-1</t>
  </si>
  <si>
    <t>Data_1198 IPL-17O-1199 IPL-18W-172-R9-2</t>
  </si>
  <si>
    <t>ignore this. R script ran without an input file</t>
  </si>
  <si>
    <t>Data_1199 IPL-17O-1200 USGS47-R9-5</t>
  </si>
  <si>
    <t>Data_1200 IPL-17O-1201 USGS47-R9-6</t>
  </si>
  <si>
    <t>Data_1201 IPL-17O-1202 IPL-18W-659-R9-1</t>
  </si>
  <si>
    <t>Data_1202 IPL-17O-1203 IPL-18W-681-R9-1</t>
  </si>
  <si>
    <t>Data_1203 IPL-17O-1204 IPL-18W-179-R9-1</t>
  </si>
  <si>
    <t>Data_1204 IPL-17O-1205 IPL-18W-752-R9-1</t>
  </si>
  <si>
    <t>Data_1206 IPL-17O-1207 IPL-18W-305-R9-1</t>
  </si>
  <si>
    <t>Data_1207 IPL-17O-1208 IPL-18W-639-R9-1</t>
  </si>
  <si>
    <t>Data_1208 IPL-17O-1209 IPL-18W-705-R9-1</t>
  </si>
  <si>
    <t>Data_1209 IPL-17O-1210 IPL-18W-757-R9-1</t>
  </si>
  <si>
    <t>Data_1210 IPL-17O-1211 IPL-18W-067-R9-1</t>
  </si>
  <si>
    <t>Data_1211 IPL-17O-1212 IPL-18W-605-R9-1</t>
  </si>
  <si>
    <t>Data_1212 IPL-17O-1213 IPL-18W-015-R9-1</t>
  </si>
  <si>
    <t>Data_1214 IPL-17O-1215 IPL-18W-189-R9-1</t>
  </si>
  <si>
    <t>Data_1215 IPL-17O-1216 IPL-18W-429-R9-1</t>
  </si>
  <si>
    <t>Data_1216 IPL-17O-1217 IPL-18W-429-R9-2</t>
  </si>
  <si>
    <t>Data_1217 IPL-17O-1218 IPL-18W-249-R9-1</t>
  </si>
  <si>
    <t>Data_1218 IPL-17O-1219 IPL-18W-808-R9-1</t>
  </si>
  <si>
    <t>Data_1219 IPL-17O-1220 USGS47-R9-7</t>
  </si>
  <si>
    <t>Data_1220 IPL-17O-1221 USGS47-R9-8 1</t>
  </si>
  <si>
    <t>Data_1221 IPL-17O-1222 IPL-18W-495-R9-1</t>
  </si>
  <si>
    <t>Data_1222 IPL-17O-1223 IPL-18W-495-R9-2</t>
  </si>
  <si>
    <t>Data_1223 IPL-17O-1224 IPL-18W-314-R9-1</t>
  </si>
  <si>
    <t>Data_1224 IPL-17O-1225 IPL-18W-314-R9-2</t>
  </si>
  <si>
    <t>Data_1225 IPL-17O-1226 IPL-18W-258-R9-1</t>
  </si>
  <si>
    <t>Data_1226 IPL-17O-1227 IPL-18W-258-R9-2</t>
  </si>
  <si>
    <t>Data_1227 IPL-17O-1228 IPL-18W-804-R9-1</t>
  </si>
  <si>
    <t>Data_1229 IPL-17O-1230 IPL-18W-226-R9-1</t>
  </si>
  <si>
    <t>Data_1230 IPL-17O-1231 IPL-18W-226-R9-2</t>
  </si>
  <si>
    <t>Data_1231 IPL-17O-1232 IPL-18W-672-R9-1</t>
  </si>
  <si>
    <t>Data_1232 IPL-17O-1233 IPL-18W-672-R9-2</t>
  </si>
  <si>
    <t>Data_1233 IPL-17O-1234 IPL-18W-257-R9-1</t>
  </si>
  <si>
    <t>Data_1235 IPL-17O-1236 R200-R9-1</t>
  </si>
  <si>
    <t>Data_1236 IPL-17O-1237 R200-R9-2</t>
  </si>
  <si>
    <t>Data_1237 IPL-17O-1238 R193-R9-1</t>
  </si>
  <si>
    <t>Data_1238 IPL-17O-1239 R193-R9-2</t>
  </si>
  <si>
    <t>Data_1239 IPL-17O-1240 R193-R9-3</t>
  </si>
  <si>
    <t>Data_1240 IPL-17O-1241 IPL-18W-245-R9-1</t>
  </si>
  <si>
    <t>Data_1241 IPL-17O-1242 IPL-18W-245-R9-2</t>
  </si>
  <si>
    <t>Data_1243 IPL-17O-1243 USGS47-R9-9 1</t>
  </si>
  <si>
    <t>Data_1244 IPL-17O-1244 COB-PR-25JUL11-R9-1</t>
  </si>
  <si>
    <t>Data_1245 IPL-17O-1245 COB-PR-25JUL11-R9-2</t>
  </si>
  <si>
    <t>Data_1246 IPL-17O-1246 COB-PR-4MAR12-R9-1</t>
  </si>
  <si>
    <t>Data_1247 IPL-17O-1247 COB-PR-4MAR12-R9-2</t>
  </si>
  <si>
    <t>Data_1248 IPL-17O-1248 COB-PR-25SEPT11-R9-1</t>
  </si>
  <si>
    <t>Data_1249 IPL-17O-1249 COB-PR-25SEPT11-R9-2</t>
  </si>
  <si>
    <t>Data_1250 IPL-17O-1250 R197-R9-1</t>
  </si>
  <si>
    <t>Data_1251 IPL-17O-1251 R197-R9-2</t>
  </si>
  <si>
    <t>Data_1252 IPL-17O-1252 IPL-18W-705-R9-2 1</t>
  </si>
  <si>
    <t>Data_1253 IPL-17O-1253 COB-RG-5AUG12-R9-1</t>
  </si>
  <si>
    <t>tehuth</t>
  </si>
  <si>
    <t>Data_1254 IPL-17O-1254 COB-RG-5AUG12-R9-2</t>
  </si>
  <si>
    <t>Data_1255 IPL-17O-1255 COB-RG-29JAN12-R9-1</t>
  </si>
  <si>
    <t>Data_1256 IPL-17O-1256 COB-RG-29JAN12-R9-2</t>
  </si>
  <si>
    <t>Data_1257 IPL-17O-1257 USGS47-R9-10</t>
  </si>
  <si>
    <t>Data_1258 IPL-17O-1258 USGS47-R9-11</t>
  </si>
  <si>
    <t>Data_1259 IPL-17O-1259 IPL-18W-640-R9-1</t>
  </si>
  <si>
    <t>Data_1260 IPL-17O-1260 IPL-18W-640-R9-2</t>
  </si>
  <si>
    <t>Data_1261 IPL-17O-1261 IPL-18W-312-R9-1</t>
  </si>
  <si>
    <t>Data_1263 IPL-17O-1263 SLAP-B2-R9-17</t>
  </si>
  <si>
    <t>Data_1264 IPL-17O-1264 SLAP-B2-R9-18</t>
  </si>
  <si>
    <t>Data_1265 IPL-17O-1265 SLAP-B2-R9-19</t>
  </si>
  <si>
    <t>Data_1266 IPL-17O-1266 SLAP-B2-R9-20</t>
  </si>
  <si>
    <t>Data_1267 IPL-17O-1267 VSMOW2-B2-R9-12</t>
  </si>
  <si>
    <t>Data_1268 IPL-17O-1268 VSMOW2-B2-R9-13</t>
  </si>
  <si>
    <t>Data_1269 IPL-17O-1269 VSMOW2-B2-R9-14</t>
  </si>
  <si>
    <t>Data_1270 IPL-17O-1270 VSMOW2-B2-R9-15 1</t>
  </si>
  <si>
    <t>Data_1271 IPL-17O-1271 IPL-19W-790-R9-1</t>
  </si>
  <si>
    <t>Data_1272 IPL-17O-1272 IPL-19W-790-R9-2</t>
  </si>
  <si>
    <t>Data_1273 IPL-17O-1273 COB-RG-19NOV06-R9-1</t>
  </si>
  <si>
    <t>Data_1274 IPL-17O-1274 COB-RG-19NOV06-R9-2</t>
  </si>
  <si>
    <t>Data_1275 IPL-17O-1275 COB-RG-6MAR11-R9-1</t>
  </si>
  <si>
    <t>Data_1277 IPL-17O-1277 IPL-18W-513-R9-1</t>
  </si>
  <si>
    <t>Data_1276 IPL-17O-1276 COB-RG-6MAR11-R9-2</t>
  </si>
  <si>
    <t>Data_1278 IPL-17O-1278 IPL-18W-513-R9-2</t>
  </si>
  <si>
    <t>Data_1279 IPL-17O-1279 R196-R9-1</t>
  </si>
  <si>
    <t>Data_1281 IPL-17O-1281 COB-RG-20AUG06-R9-1</t>
  </si>
  <si>
    <t>Data_1282 IPL-17O-1282 COB-RG-20AUG06-R9-2</t>
  </si>
  <si>
    <t>Data_1283 IPL-17O-1283 COB-RG-13JUL06-R9-1</t>
  </si>
  <si>
    <t>Data_1284 IPL-17O-1284 COB-RG-13JUL06-R9-2</t>
  </si>
  <si>
    <t>Data_1285 IPL-17O-1285 COB-PR-6JAN11-R9-1</t>
  </si>
  <si>
    <t>Data_1286 IPL-17O-1286 COB-PR-6JAN11-R9-2</t>
  </si>
  <si>
    <t>Data_1287 IPL-17O-1287 IPL-18W-152-R9-1</t>
  </si>
  <si>
    <t>Data_1288 IPL-17O-1288 IPL-18W-152-R9-2</t>
  </si>
  <si>
    <t>Data_1289 IPL-17O-1289 IPL-18W-178-R9-1</t>
  </si>
  <si>
    <t>Data_1290 IPL-17O-1290 USGS47-R9-12 1</t>
  </si>
  <si>
    <t>Value is low - previous runs in reactor were 20s-30s. The d18O and d17O are also significantly different from previous runs. None of the values are what is reported for the standard. Is standard compromised?</t>
  </si>
  <si>
    <t>Data_1291 IPL-17O-1291 USGS47-R9-13</t>
  </si>
  <si>
    <t>Looks more similar to others. Was previous run visibly off?</t>
  </si>
  <si>
    <t>Data_1292 IPL-17O-1292 COB-PR-20AUG11-R9-1</t>
  </si>
  <si>
    <t>Data_1293 IPL-17O-1293 COB-PR-20AUG11-R9-2</t>
  </si>
  <si>
    <t>Data_1294 IPL-17O-1294 COB-PR-6FEB11-R9-1</t>
  </si>
  <si>
    <t>Data_1295 IPL-17O-1295 COB-PR-6FEB11-R9-2</t>
  </si>
  <si>
    <t>Data_1296 IPL-17O-1296 USGS47-R9-14</t>
  </si>
  <si>
    <t>Data_1297 IPL-17O-1297 IPL-18W-178-R9-2</t>
  </si>
  <si>
    <t>Data_1298 IPL-17O-1298 IPL-18W-018-R9-1</t>
  </si>
  <si>
    <t>Data_1299 IPL-17O-1299 IPL-18W-018-R9-2</t>
  </si>
  <si>
    <t>Data_1300 IPL-17O-1300 IPL-18W-116-R9-1</t>
  </si>
  <si>
    <t>Data_1301 IPL-17O-1301 IPL-18W-116-R9-2 1</t>
  </si>
  <si>
    <t>Data_1302 IPL-17O-1302 PE19-PUM-L018-R9-1</t>
  </si>
  <si>
    <t>sak</t>
  </si>
  <si>
    <t>Peru2019</t>
  </si>
  <si>
    <t>Data_1303 IPL-17O-1303 PE19-PUM-L018-R9-2</t>
  </si>
  <si>
    <t>Data_1304 IPL-17O-1304 PE19-JUN-L159-R9-1</t>
  </si>
  <si>
    <t>Data_1305 IPL-17O-1305 PE19-JUN-L159-R9-2</t>
  </si>
  <si>
    <t>Data_1290 IPL-17O-1290 USGS47-R9-12</t>
  </si>
  <si>
    <t>High 33 and 34 mistmatch</t>
  </si>
  <si>
    <t>Data_1306 IPL-17O-1306 PE19-JUN-R063-R9-1</t>
  </si>
  <si>
    <t>bellows compressed abnormally during run</t>
  </si>
  <si>
    <t>Data_1307 IPL-17O-1307 PE19-JUN-R063-R9-2</t>
  </si>
  <si>
    <t>GC2FF valve was open during run (oops…)</t>
  </si>
  <si>
    <t>Data_1308 IPL-17O-1308 PE19-MEH-L116-R9-1</t>
  </si>
  <si>
    <t>Data_1309 IPL-17O-1309 PE19-MEH-L116-R9-2</t>
  </si>
  <si>
    <t>ended on a very small amount of ref gas…see if it is possible to re-process using first half of run</t>
  </si>
  <si>
    <t>Data_1310 IPL-17O-1310 PE19-JUN-R063-R9-3</t>
  </si>
  <si>
    <t>Data_1311 IPL-17O-1311 PE19-YAN-L155-R9-1</t>
  </si>
  <si>
    <t>Data_1312 IPL-17O-1312 PE19-YAN-L155-R9-2</t>
  </si>
  <si>
    <t>Data_1315 IPL-17O-1315 PE19-PUM-S016-R9-1</t>
  </si>
  <si>
    <t>Data_1316 IPL-17O-1316 PE19-PUM-S016-R9-2</t>
  </si>
  <si>
    <t>bellows compressed abnormally during run around 15th couplet</t>
  </si>
  <si>
    <t>Data_1317 IPL-17O-1317 USGS47-R9-15</t>
  </si>
  <si>
    <t>Data_1318 IPL-17O-1318 USGS47-R9-16</t>
  </si>
  <si>
    <t>Data_1319 IPL-17O-1319 USGS47-R9-17</t>
  </si>
  <si>
    <t>Data_1228 IPL-17O-1229 IPL-18W-804-R9-2</t>
  </si>
  <si>
    <t>Data_1234 IPL-17O-1235 IPL-18W-257-R9-2</t>
  </si>
  <si>
    <t>Data_1314 IPL-17O-1314 PE19-PUM-S009-R9-2</t>
  </si>
  <si>
    <t>Data_1313 IPL-17O-1313 PE19-PUM-S009-R9-1</t>
  </si>
  <si>
    <t>Data_1140 IPL-17O-1141 BR-S19-NP-022-R9-1</t>
  </si>
  <si>
    <t>Data_1132 IPL-17O-1133 BR-S19-NP-012-R9-1</t>
  </si>
  <si>
    <t>Data_1149 IPL-17O-1150 BR-S19-NP-058-R9-2</t>
  </si>
  <si>
    <t>Data_1156 IPL-17O-1157 BR-S19-NP-028-R9-2</t>
  </si>
  <si>
    <t>Data_1182 IPL-17O-1183 SH5-3-R9-2</t>
  </si>
  <si>
    <t>Data_1190 IPL-17O-1191 VSMOW2-B2-R9-11</t>
  </si>
  <si>
    <t>Data_1205 IPL-17O-1206 IPL-18W-744-R9-1</t>
  </si>
  <si>
    <t>Data_1213 IPL-17O-1214 IPL-18W-428-R9-1</t>
  </si>
  <si>
    <t>Data_1262 IPL-17O-1262 IPL-18W-312-R9-2</t>
  </si>
  <si>
    <t>Data_1270 IPL-17O-1270 VSMOW2-B2-R9-15</t>
  </si>
  <si>
    <t>Data_1280 IPL-17O-1280 R196-R9-2</t>
  </si>
  <si>
    <t>Data_1320 IPL-17O-1320 PE19-PUM-P019-R9-1</t>
  </si>
  <si>
    <t>Data_1322 IPL-17O-1321 PE19-PUM-P019-R9-2</t>
  </si>
  <si>
    <t>ReactorID</t>
  </si>
  <si>
    <t>First SLAP</t>
  </si>
  <si>
    <t>bad d17O and d18O, Value is low - previous runs in reactor were 20s-30s. The d18O and d17O are also significantly different from previous runs. None of the values are what is reported for the standard. Is standard compromised?</t>
  </si>
  <si>
    <t>primes</t>
  </si>
  <si>
    <t>flag.major</t>
  </si>
  <si>
    <t>flag.analysis</t>
  </si>
  <si>
    <t>2019-05-23 09:12:02</t>
  </si>
  <si>
    <t>2019-05-23 11:33:03</t>
  </si>
  <si>
    <t>2019-05-23 14:27:05</t>
  </si>
  <si>
    <t>2019-05-23 16:56:08</t>
  </si>
  <si>
    <t>2019-05-24 10:18:44</t>
  </si>
  <si>
    <t>2019-05-24 12:56:54</t>
  </si>
  <si>
    <t>2019-05-24 16:15:51</t>
  </si>
  <si>
    <t>2019-05-28 11:01:37</t>
  </si>
  <si>
    <t>2019-05-28 13:03:53</t>
  </si>
  <si>
    <t>2019-05-29 09:57:38</t>
  </si>
  <si>
    <t>2019-05-29 11:56:51</t>
  </si>
  <si>
    <t>2019-05-29 16:37:39</t>
  </si>
  <si>
    <t>2019-05-29 18:42:17</t>
  </si>
  <si>
    <t>2019-05-30 08:32:42</t>
  </si>
  <si>
    <t>2019-05-30 10:30:01</t>
  </si>
  <si>
    <t>2019-05-30 12:27:42</t>
  </si>
  <si>
    <t>2019-05-30 14:16:06</t>
  </si>
  <si>
    <t>2019-05-30 16:07:34</t>
  </si>
  <si>
    <t>2019-05-31 08:48:38</t>
  </si>
  <si>
    <t>2019-05-31 10:40:04</t>
  </si>
  <si>
    <t>2019-05-31 13:30:21</t>
  </si>
  <si>
    <t>2019-05-31 15:51:14</t>
  </si>
  <si>
    <t>2019-05-31 17:46:39</t>
  </si>
  <si>
    <t>2019-06-01 09:03:13</t>
  </si>
  <si>
    <t>2019-06-01 11:05:05</t>
  </si>
  <si>
    <t>2019-06-01 12:56:29</t>
  </si>
  <si>
    <t>2019-06-01 14:53:18</t>
  </si>
  <si>
    <t>2019-06-02 09:15:19</t>
  </si>
  <si>
    <t>2019-06-02 11:50:10</t>
  </si>
  <si>
    <t>2019-06-02 15:10:16</t>
  </si>
  <si>
    <t>2019-06-03 08:32:23</t>
  </si>
  <si>
    <t>2019-06-03 11:17:57</t>
  </si>
  <si>
    <t>2019-06-03 13:16:10</t>
  </si>
  <si>
    <t>2019-06-03 16:03:45</t>
  </si>
  <si>
    <t>2019-06-03 17:56:31</t>
  </si>
  <si>
    <t>2019-06-03 20:18:06</t>
  </si>
  <si>
    <t>2019-06-03 22:20:22</t>
  </si>
  <si>
    <t>2019-06-04 00:14:55</t>
  </si>
  <si>
    <t>2019-06-04 02:08:22</t>
  </si>
  <si>
    <t>2019-06-04 08:34:16</t>
  </si>
  <si>
    <t>2019-06-04 10:31:32</t>
  </si>
  <si>
    <t>2019-06-04 12:25:23</t>
  </si>
  <si>
    <t>2019-06-04 14:16:45</t>
  </si>
  <si>
    <t>2019-06-04 16:28:33</t>
  </si>
  <si>
    <t>2019-06-04 18:30:04</t>
  </si>
  <si>
    <t>2019-06-04 20:37:15</t>
  </si>
  <si>
    <t>2019-06-04 22:53:45</t>
  </si>
  <si>
    <t>2019-06-05 01:04:19</t>
  </si>
  <si>
    <t>2019-06-05 09:33:53</t>
  </si>
  <si>
    <t>2019-06-05 12:58:53</t>
  </si>
  <si>
    <t>2019-06-05 15:01:32</t>
  </si>
  <si>
    <t>2019-06-05 17:18:28</t>
  </si>
  <si>
    <t>2019-06-05 19:14:58</t>
  </si>
  <si>
    <t>2019-06-05 21:20:25</t>
  </si>
  <si>
    <t>2019-06-05 23:15:50</t>
  </si>
  <si>
    <t>2019-06-06 01:18:34</t>
  </si>
  <si>
    <t>2019-06-06 10:09:17</t>
  </si>
  <si>
    <t>2019-06-06 12:15:03</t>
  </si>
  <si>
    <t>2019-06-06 14:15:05</t>
  </si>
  <si>
    <t>2019-06-06 16:22:03</t>
  </si>
  <si>
    <t>2019-06-06 18:33:29</t>
  </si>
  <si>
    <t>2019-06-06 20:53:13</t>
  </si>
  <si>
    <t>2019-06-06 23:00:51</t>
  </si>
  <si>
    <t>2019-06-07 01:05:19</t>
  </si>
  <si>
    <t>2019-06-07 09:40:43</t>
  </si>
  <si>
    <t>2019-06-07 11:42:37</t>
  </si>
  <si>
    <t>2019-06-07 13:51:24</t>
  </si>
  <si>
    <t>2019-06-07 15:48:16</t>
  </si>
  <si>
    <t>2019-06-07 18:06:24</t>
  </si>
  <si>
    <t>2019-06-07 20:16:11</t>
  </si>
  <si>
    <t>2019-06-07 22:20:23</t>
  </si>
  <si>
    <t>2019-06-08 00:20:15</t>
  </si>
  <si>
    <t>2019-06-08 02:11:49</t>
  </si>
  <si>
    <t>2019-06-08 12:47:57</t>
  </si>
  <si>
    <t>2019-06-08 14:42:09</t>
  </si>
  <si>
    <t>2019-06-08 16:52:49</t>
  </si>
  <si>
    <t>2019-06-08 18:59:27</t>
  </si>
  <si>
    <t>2019-06-08 21:03:17</t>
  </si>
  <si>
    <t>2019-06-08 23:13:37</t>
  </si>
  <si>
    <t>2019-06-09 01:12:10</t>
  </si>
  <si>
    <t>2019-06-09 13:36:31</t>
  </si>
  <si>
    <t>2019-06-09 15:33:27</t>
  </si>
  <si>
    <t>2019-06-09 17:33:59</t>
  </si>
  <si>
    <t>2019-06-09 19:33:01</t>
  </si>
  <si>
    <t>2019-06-09 22:10:14</t>
  </si>
  <si>
    <t>2019-06-10 00:04:26</t>
  </si>
  <si>
    <t>2019-06-10 01:56:52</t>
  </si>
  <si>
    <t>2019-06-10 11:25:18</t>
  </si>
  <si>
    <t>2019-06-10 14:44:54</t>
  </si>
  <si>
    <t>2019-06-10 16:50:12</t>
  </si>
  <si>
    <t>2019-06-10 18:46:08</t>
  </si>
  <si>
    <t>2019-06-10 20:39:34</t>
  </si>
  <si>
    <t>2019-06-11 14:05:57</t>
  </si>
  <si>
    <t>2019-06-12 09:30:14</t>
  </si>
  <si>
    <t>2019-06-12 12:20:56</t>
  </si>
  <si>
    <t>2019-06-12 15:06:19</t>
  </si>
  <si>
    <t>2019-06-13 09:24:05</t>
  </si>
  <si>
    <t>2019-06-13 12:40:42</t>
  </si>
  <si>
    <t>2019-06-13 17:18:24</t>
  </si>
  <si>
    <t>2019-06-14 10:05:30</t>
  </si>
  <si>
    <t>2019-06-14 12:58:03</t>
  </si>
  <si>
    <t>2019-06-14 17:15:03</t>
  </si>
  <si>
    <t>2019-06-15 17:24:50</t>
  </si>
  <si>
    <t>2019-06-16 09:49:57</t>
  </si>
  <si>
    <t>2019-06-16 12:53:38</t>
  </si>
  <si>
    <t>2019-06-16 16:17:04</t>
  </si>
  <si>
    <t>2019-06-17 09:09:12</t>
  </si>
  <si>
    <t>2019-06-17 11:18:54</t>
  </si>
  <si>
    <t>2019-06-17 13:10:34</t>
  </si>
  <si>
    <t>2019-06-17 15:01:44</t>
  </si>
  <si>
    <t>2019-06-17 16:54:14</t>
  </si>
  <si>
    <t>2019-06-17 18:45:03</t>
  </si>
  <si>
    <t>2019-06-17 20:35:44</t>
  </si>
  <si>
    <t>2019-06-17 22:30:47</t>
  </si>
  <si>
    <t>2019-06-18 08:44:13</t>
  </si>
  <si>
    <t>2019-06-18 10:38:08</t>
  </si>
  <si>
    <t>2019-06-18 12:29:07</t>
  </si>
  <si>
    <t>2019-06-18 14:18:54</t>
  </si>
  <si>
    <t>2019-06-18 16:10:28</t>
  </si>
  <si>
    <t>2019-06-18 18:01:16</t>
  </si>
  <si>
    <t>2019-06-18 19:52:40</t>
  </si>
  <si>
    <t>2019-06-18 21:46:21</t>
  </si>
  <si>
    <t>2019-06-19 09:57:39</t>
  </si>
  <si>
    <t>2019-06-19 11:50:37</t>
  </si>
  <si>
    <t>2019-06-19 13:41:37</t>
  </si>
  <si>
    <t>2019-06-19 15:33:07</t>
  </si>
  <si>
    <t>2019-06-19 17:23:53</t>
  </si>
  <si>
    <t>2019-06-19 19:24:00</t>
  </si>
  <si>
    <t>2019-06-19 21:33:54</t>
  </si>
  <si>
    <t>2019-06-20 08:33:55</t>
  </si>
  <si>
    <t>2019-06-20 10:29:28</t>
  </si>
  <si>
    <t>2019-06-20 12:22:40</t>
  </si>
  <si>
    <t>2019-06-20 14:12:52</t>
  </si>
  <si>
    <t>2019-06-20 16:02:55</t>
  </si>
  <si>
    <t>2019-06-20 17:54:09</t>
  </si>
  <si>
    <t>2019-06-20 19:45:44</t>
  </si>
  <si>
    <t>2019-06-20 21:38:27</t>
  </si>
  <si>
    <t>2019-06-21 08:27:12</t>
  </si>
  <si>
    <t>2019-06-21 10:18:13</t>
  </si>
  <si>
    <t>2019-06-21 12:11:18</t>
  </si>
  <si>
    <t>2019-06-21 16:09:51</t>
  </si>
  <si>
    <t>2019-06-21 18:01:05</t>
  </si>
  <si>
    <t>2019-06-21 19:52:29</t>
  </si>
  <si>
    <t>2019-06-21 21:47:07</t>
  </si>
  <si>
    <t>2019-06-22 08:29:34</t>
  </si>
  <si>
    <t>2019-06-22 10:21:21</t>
  </si>
  <si>
    <t>2019-06-22 12:13:11</t>
  </si>
  <si>
    <t>2019-06-22 14:06:32</t>
  </si>
  <si>
    <t>2019-06-22 16:00:22</t>
  </si>
  <si>
    <t>2019-06-22 17:51:49</t>
  </si>
  <si>
    <t>2019-06-22 19:45:50</t>
  </si>
  <si>
    <t>2019-06-22 21:50:12</t>
  </si>
  <si>
    <t>2019-06-23 09:16:44</t>
  </si>
  <si>
    <t>2019-06-23 11:10:02</t>
  </si>
  <si>
    <t>2019-06-23 13:01:55</t>
  </si>
  <si>
    <t>2019-06-23 14:53:03</t>
  </si>
  <si>
    <t>2019-06-23 16:52:04</t>
  </si>
  <si>
    <t>2019-06-23 18:46:43</t>
  </si>
  <si>
    <t>2019-06-24 08:20:47</t>
  </si>
  <si>
    <t>2019-06-24 10:11:25</t>
  </si>
  <si>
    <t>2019-06-24 12:02:11</t>
  </si>
  <si>
    <t>2019-06-24 13:53:31</t>
  </si>
  <si>
    <t>2019-06-24 15:48:25</t>
  </si>
  <si>
    <t>2019-06-24 17:42:43</t>
  </si>
  <si>
    <t>2019-06-24 19:33:49</t>
  </si>
  <si>
    <t>2019-06-24 21:30:51</t>
  </si>
  <si>
    <t>2019-06-25 07:48:56</t>
  </si>
  <si>
    <t>2019-06-25 09:40:33</t>
  </si>
  <si>
    <t>2019-06-25 11:31:43</t>
  </si>
  <si>
    <t>2019-06-25 13:23:29</t>
  </si>
  <si>
    <t>2019-06-25 15:13:40</t>
  </si>
  <si>
    <t>2019-06-25 17:03:50</t>
  </si>
  <si>
    <t>2019-06-25 20:10:00</t>
  </si>
  <si>
    <t>2019-06-25 22:01:12</t>
  </si>
  <si>
    <t>2019-06-25 23:55:20</t>
  </si>
  <si>
    <t>2019-06-26 07:37:04</t>
  </si>
  <si>
    <t>2019-06-26 09:27:50</t>
  </si>
  <si>
    <t>2019-06-26 11:18:33</t>
  </si>
  <si>
    <t>2019-06-26 13:23:46</t>
  </si>
  <si>
    <t>2019-06-26 15:21:13</t>
  </si>
  <si>
    <t>2019-06-26 17:14:22</t>
  </si>
  <si>
    <t>2019-06-26 19:05:13</t>
  </si>
  <si>
    <t>2019-06-26 20:55:47</t>
  </si>
  <si>
    <t>2019-06-26 22:46:39</t>
  </si>
  <si>
    <t>2019-06-27 00:38:25</t>
  </si>
  <si>
    <t>2019-06-27 10:57:56</t>
  </si>
  <si>
    <t>2019-06-27 12:48:38</t>
  </si>
  <si>
    <t>2019-06-27 14:39:17</t>
  </si>
  <si>
    <t>2019-06-27 16:30:01</t>
  </si>
  <si>
    <t>2019-06-27 18:20:36</t>
  </si>
  <si>
    <t>2019-06-27 20:12:04</t>
  </si>
  <si>
    <t>2019-06-27 22:21:43</t>
  </si>
  <si>
    <t>2019-06-28 00:14:00</t>
  </si>
  <si>
    <t>2019-06-28 07:44:45</t>
  </si>
  <si>
    <t>2019-06-28 09:36:50</t>
  </si>
  <si>
    <t>2019-06-28 11:27:58</t>
  </si>
  <si>
    <t>2019-06-28 13:18:41</t>
  </si>
  <si>
    <t>2019-06-28 15:09:33</t>
  </si>
  <si>
    <t>2019-06-28 17:01:26</t>
  </si>
  <si>
    <t>2019-06-28 19:03:31</t>
  </si>
  <si>
    <t>2019-06-28 20:55:06</t>
  </si>
  <si>
    <t>2019-06-28 22:46:17</t>
  </si>
  <si>
    <t>2019-06-29 00:37:37</t>
  </si>
  <si>
    <t>2019-06-29 07:45:00</t>
  </si>
  <si>
    <t>2019-06-29 09:38:39</t>
  </si>
  <si>
    <t>2019-06-29 11:29:48</t>
  </si>
  <si>
    <t>2019-06-29 13:21:35</t>
  </si>
  <si>
    <t>2019-06-29 15:17:40</t>
  </si>
  <si>
    <t>2019-06-29 17:23:08</t>
  </si>
  <si>
    <t>2019-06-29 19:18:15</t>
  </si>
  <si>
    <t>2019-06-29 21:11:13</t>
  </si>
  <si>
    <t>2019-06-29 23:01:50</t>
  </si>
  <si>
    <t>2019-06-30 00:53:40</t>
  </si>
  <si>
    <t>2019-06-30 06:43:37</t>
  </si>
  <si>
    <t>2019-06-30 08:34:47</t>
  </si>
  <si>
    <t>2019-06-30 10:25:48</t>
  </si>
  <si>
    <t>2019-06-30 12:16:23</t>
  </si>
  <si>
    <t>2019-06-30 14:06:35</t>
  </si>
  <si>
    <t>2019-06-30 15:57:32</t>
  </si>
  <si>
    <t>2019-06-30 17:48:26</t>
  </si>
  <si>
    <t>2019-06-30 19:39:23</t>
  </si>
  <si>
    <t>2019-06-30 21:30:01</t>
  </si>
  <si>
    <t>2019-06-30 23:21:34</t>
  </si>
  <si>
    <t>2019-07-01 01:13:41</t>
  </si>
  <si>
    <t>2019-07-01 08:22:31</t>
  </si>
  <si>
    <t>2019-07-01 10:18:44</t>
  </si>
  <si>
    <t>2019-07-01 12:13:57</t>
  </si>
  <si>
    <t>2019-07-01 14:15:43</t>
  </si>
  <si>
    <t>2019-07-01 16:08:52</t>
  </si>
  <si>
    <t>2019-07-01 18:06:28</t>
  </si>
  <si>
    <t>2019-07-01 19:58:58</t>
  </si>
  <si>
    <t>2019-07-01 21:54:13</t>
  </si>
  <si>
    <t>2019-07-01 23:56:30</t>
  </si>
  <si>
    <t>2019-07-02 08:15:48</t>
  </si>
  <si>
    <t>2019-07-02 10:07:38</t>
  </si>
  <si>
    <t>2019-07-02 11:57:37</t>
  </si>
  <si>
    <t>2019-07-02 13:47:56</t>
  </si>
  <si>
    <t>2019-07-02 15:38:51</t>
  </si>
  <si>
    <t>2019-07-02 17:29:53</t>
  </si>
  <si>
    <t>2019-07-02 19:20:16</t>
  </si>
  <si>
    <t>2019-07-02 21:19:37</t>
  </si>
  <si>
    <t>2019-07-02 23:17:33</t>
  </si>
  <si>
    <t>2019-07-03 08:23:38</t>
  </si>
  <si>
    <t>2019-07-03 10:35:24</t>
  </si>
  <si>
    <t>TEHuth fixed sample name 5/14/2020</t>
  </si>
  <si>
    <t>Data_1165 IPL-17O-1166 COB-RG-6JAN12-R9-1</t>
  </si>
  <si>
    <t>Data_1166 IPL-17O-1167 COB-RG-6JAN12-R9-2</t>
  </si>
  <si>
    <t>Data_1167 IPL-17O-1168 COB-RG-16SEPT12-R9-1</t>
  </si>
  <si>
    <t>Data_1168 IPL-17O-1169 COB-RG-16SEPT12-R9-2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</si>
</sst>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E+0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8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NumberFormat="1" applyFont="1"/>
    <xf numFmtId="167" fontId="0" fillId="0" borderId="0" xfId="0" applyNumberFormat="1"/>
    <xf numFmtId="1" fontId="24" fillId="0" borderId="0" xfId="0" applyNumberFormat="1" applyFont="1"/>
    <xf numFmtId="0" fontId="0" fillId="40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4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39" borderId="0" xfId="0" applyFont="1" applyFill="1" applyBorder="1" applyAlignment="1">
      <alignment horizontal="left"/>
    </xf>
    <xf numFmtId="165" fontId="0" fillId="39" borderId="0" xfId="0" applyNumberFormat="1" applyFill="1"/>
    <xf numFmtId="2" fontId="0" fillId="39" borderId="0" xfId="0" applyNumberFormat="1" applyFill="1" applyAlignment="1">
      <alignment horizontal="right"/>
    </xf>
    <xf numFmtId="165" fontId="0" fillId="39" borderId="0" xfId="0" applyNumberFormat="1" applyFill="1" applyAlignment="1">
      <alignment horizontal="right"/>
    </xf>
    <xf numFmtId="1" fontId="0" fillId="39" borderId="0" xfId="0" applyNumberFormat="1" applyFill="1" applyAlignment="1">
      <alignment horizontal="right"/>
    </xf>
    <xf numFmtId="1" fontId="0" fillId="39" borderId="0" xfId="0" applyNumberFormat="1" applyFill="1" applyAlignment="1">
      <alignment horizontal="center"/>
    </xf>
    <xf numFmtId="2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center"/>
    </xf>
    <xf numFmtId="0" fontId="2" fillId="0" borderId="0" xfId="0" applyFont="1" applyAlignment="1">
      <alignment horizontal="right"/>
    </xf>
    <xf numFmtId="1" fontId="25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22" fontId="0" fillId="39" borderId="0" xfId="0" applyNumberFormat="1" applyFill="1"/>
    <xf numFmtId="166" fontId="2" fillId="0" borderId="0" xfId="0" applyNumberFormat="1" applyFont="1"/>
    <xf numFmtId="166" fontId="0" fillId="39" borderId="0" xfId="0" applyNumberFormat="1" applyFill="1"/>
    <xf numFmtId="0" fontId="0" fillId="41" borderId="0" xfId="0" applyFill="1"/>
    <xf numFmtId="0" fontId="0" fillId="41" borderId="0" xfId="0" applyFill="1" applyAlignment="1">
      <alignment horizontal="center"/>
    </xf>
    <xf numFmtId="0" fontId="0" fillId="42" borderId="0" xfId="0" applyFont="1" applyFill="1" applyBorder="1" applyAlignment="1">
      <alignment horizontal="left"/>
    </xf>
    <xf numFmtId="165" fontId="0" fillId="41" borderId="0" xfId="0" applyNumberFormat="1" applyFill="1"/>
    <xf numFmtId="22" fontId="0" fillId="41" borderId="0" xfId="0" applyNumberFormat="1" applyFill="1"/>
    <xf numFmtId="166" fontId="0" fillId="41" borderId="0" xfId="0" applyNumberFormat="1" applyFill="1"/>
    <xf numFmtId="165" fontId="0" fillId="41" borderId="0" xfId="0" applyNumberFormat="1" applyFill="1" applyAlignment="1">
      <alignment horizontal="right"/>
    </xf>
    <xf numFmtId="2" fontId="0" fillId="41" borderId="0" xfId="0" applyNumberFormat="1" applyFill="1"/>
    <xf numFmtId="1" fontId="0" fillId="41" borderId="0" xfId="0" applyNumberFormat="1" applyFill="1"/>
    <xf numFmtId="165" fontId="0" fillId="41" borderId="0" xfId="0" applyNumberFormat="1" applyFill="1" applyAlignment="1">
      <alignment horizontal="left"/>
    </xf>
    <xf numFmtId="1" fontId="0" fillId="41" borderId="0" xfId="0" applyNumberFormat="1" applyFill="1" applyAlignment="1">
      <alignment horizontal="right"/>
    </xf>
    <xf numFmtId="0" fontId="0" fillId="41" borderId="0" xfId="0" applyFont="1" applyFill="1" applyBorder="1" applyAlignment="1">
      <alignment horizontal="left"/>
    </xf>
    <xf numFmtId="2" fontId="0" fillId="41" borderId="0" xfId="0" applyNumberFormat="1" applyFill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41" borderId="0" xfId="0" applyFill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Data'!$AE$3:$AE$247</c:f>
              <c:numCache>
                <c:formatCode>0.00</c:formatCode>
                <c:ptCount val="245"/>
                <c:pt idx="0">
                  <c:v>-59.180424286152821</c:v>
                </c:pt>
                <c:pt idx="1">
                  <c:v>-59.179708459968424</c:v>
                </c:pt>
                <c:pt idx="2">
                  <c:v>-58.314958246056136</c:v>
                </c:pt>
                <c:pt idx="3">
                  <c:v>-58.513501207440719</c:v>
                </c:pt>
                <c:pt idx="4">
                  <c:v>1.1259712510577553</c:v>
                </c:pt>
                <c:pt idx="5">
                  <c:v>1.212146179796485</c:v>
                </c:pt>
                <c:pt idx="6">
                  <c:v>1.5860123451716295</c:v>
                </c:pt>
                <c:pt idx="7">
                  <c:v>-3.7901294528575482</c:v>
                </c:pt>
                <c:pt idx="8">
                  <c:v>-3.7301435071951938</c:v>
                </c:pt>
                <c:pt idx="9">
                  <c:v>-5.1616188555744378</c:v>
                </c:pt>
                <c:pt idx="10">
                  <c:v>-5.0204384653176879</c:v>
                </c:pt>
                <c:pt idx="11">
                  <c:v>-8.9066498074263052</c:v>
                </c:pt>
                <c:pt idx="12">
                  <c:v>-8.7437106747152207</c:v>
                </c:pt>
                <c:pt idx="13">
                  <c:v>-8.6142830966321675</c:v>
                </c:pt>
                <c:pt idx="14">
                  <c:v>-8.4875987289190391</c:v>
                </c:pt>
                <c:pt idx="15">
                  <c:v>-17.664222727032019</c:v>
                </c:pt>
                <c:pt idx="16">
                  <c:v>-17.735292403033551</c:v>
                </c:pt>
                <c:pt idx="17">
                  <c:v>-15.198087522182364</c:v>
                </c:pt>
                <c:pt idx="18">
                  <c:v>-15.710359233257261</c:v>
                </c:pt>
                <c:pt idx="19">
                  <c:v>-16.169968012076801</c:v>
                </c:pt>
                <c:pt idx="20">
                  <c:v>-16.25739355681014</c:v>
                </c:pt>
                <c:pt idx="21">
                  <c:v>-20.039282035913988</c:v>
                </c:pt>
                <c:pt idx="22">
                  <c:v>-20.040231586803973</c:v>
                </c:pt>
                <c:pt idx="23">
                  <c:v>-59.252432980836126</c:v>
                </c:pt>
                <c:pt idx="24">
                  <c:v>-59.314749370989894</c:v>
                </c:pt>
                <c:pt idx="25">
                  <c:v>-58.254455544936192</c:v>
                </c:pt>
                <c:pt idx="26">
                  <c:v>-58.748357641494614</c:v>
                </c:pt>
                <c:pt idx="27">
                  <c:v>-8.5682505679559071</c:v>
                </c:pt>
                <c:pt idx="28">
                  <c:v>-8.8382094624427587</c:v>
                </c:pt>
                <c:pt idx="29">
                  <c:v>-19.079935267664172</c:v>
                </c:pt>
                <c:pt idx="30">
                  <c:v>-19.771759411120566</c:v>
                </c:pt>
                <c:pt idx="31">
                  <c:v>-15.682150485748055</c:v>
                </c:pt>
                <c:pt idx="32">
                  <c:v>-15.498983860856145</c:v>
                </c:pt>
                <c:pt idx="33">
                  <c:v>-15.782424143572477</c:v>
                </c:pt>
                <c:pt idx="34">
                  <c:v>-15.778189233743669</c:v>
                </c:pt>
                <c:pt idx="35">
                  <c:v>-16.150527443082531</c:v>
                </c:pt>
                <c:pt idx="36">
                  <c:v>-15.882220114116274</c:v>
                </c:pt>
                <c:pt idx="37">
                  <c:v>-16.251513992261202</c:v>
                </c:pt>
                <c:pt idx="38">
                  <c:v>-16.236756034822022</c:v>
                </c:pt>
                <c:pt idx="39">
                  <c:v>1.0565499244379308</c:v>
                </c:pt>
                <c:pt idx="40">
                  <c:v>1.1150961237072969</c:v>
                </c:pt>
                <c:pt idx="41">
                  <c:v>1.1792412383828466</c:v>
                </c:pt>
                <c:pt idx="42">
                  <c:v>1.1643705629162791</c:v>
                </c:pt>
                <c:pt idx="43">
                  <c:v>-14.84634272854638</c:v>
                </c:pt>
                <c:pt idx="44">
                  <c:v>-14.907457337996824</c:v>
                </c:pt>
                <c:pt idx="45">
                  <c:v>-17.688244552176108</c:v>
                </c:pt>
                <c:pt idx="46">
                  <c:v>-17.496075510579722</c:v>
                </c:pt>
                <c:pt idx="47">
                  <c:v>-15.667723065444669</c:v>
                </c:pt>
                <c:pt idx="48">
                  <c:v>-15.699772129738925</c:v>
                </c:pt>
                <c:pt idx="49">
                  <c:v>-18.165394682961097</c:v>
                </c:pt>
                <c:pt idx="50">
                  <c:v>-17.450481903833179</c:v>
                </c:pt>
                <c:pt idx="51">
                  <c:v>-17.909469310802656</c:v>
                </c:pt>
                <c:pt idx="52">
                  <c:v>-17.706470721516219</c:v>
                </c:pt>
                <c:pt idx="53">
                  <c:v>-17.772486314505155</c:v>
                </c:pt>
                <c:pt idx="54">
                  <c:v>-17.65902568565787</c:v>
                </c:pt>
                <c:pt idx="55">
                  <c:v>-17.690442968215514</c:v>
                </c:pt>
                <c:pt idx="56">
                  <c:v>-17.570411026657112</c:v>
                </c:pt>
                <c:pt idx="57">
                  <c:v>-0.85229605339836367</c:v>
                </c:pt>
                <c:pt idx="58">
                  <c:v>-0.89086173213280351</c:v>
                </c:pt>
                <c:pt idx="59">
                  <c:v>-29.709537086257317</c:v>
                </c:pt>
                <c:pt idx="60">
                  <c:v>-29.869339633179774</c:v>
                </c:pt>
                <c:pt idx="61">
                  <c:v>-15.595456666805507</c:v>
                </c:pt>
                <c:pt idx="62">
                  <c:v>-15.092913595062345</c:v>
                </c:pt>
                <c:pt idx="63">
                  <c:v>-14.980242691300374</c:v>
                </c:pt>
                <c:pt idx="64">
                  <c:v>-15.268783582413107</c:v>
                </c:pt>
                <c:pt idx="65">
                  <c:v>-16.065217995625844</c:v>
                </c:pt>
                <c:pt idx="66">
                  <c:v>-15.793524310750508</c:v>
                </c:pt>
                <c:pt idx="67">
                  <c:v>-15.658349157808667</c:v>
                </c:pt>
                <c:pt idx="68">
                  <c:v>-15.747441534987846</c:v>
                </c:pt>
                <c:pt idx="69">
                  <c:v>-16.137964817390934</c:v>
                </c:pt>
                <c:pt idx="70">
                  <c:v>-16.07135268691934</c:v>
                </c:pt>
                <c:pt idx="71">
                  <c:v>-15.300145766192243</c:v>
                </c:pt>
                <c:pt idx="72">
                  <c:v>-14.7491376640442</c:v>
                </c:pt>
                <c:pt idx="73">
                  <c:v>-19.352545646116727</c:v>
                </c:pt>
                <c:pt idx="74">
                  <c:v>-19.157614111208389</c:v>
                </c:pt>
                <c:pt idx="75">
                  <c:v>-18.0988853945593</c:v>
                </c:pt>
                <c:pt idx="76">
                  <c:v>-17.821697801591203</c:v>
                </c:pt>
                <c:pt idx="77">
                  <c:v>-16.006265108640612</c:v>
                </c:pt>
                <c:pt idx="78">
                  <c:v>-15.354512775805176</c:v>
                </c:pt>
                <c:pt idx="79">
                  <c:v>-15.303457918213415</c:v>
                </c:pt>
                <c:pt idx="80">
                  <c:v>-14.375417455639324</c:v>
                </c:pt>
                <c:pt idx="81">
                  <c:v>-14.243783470622597</c:v>
                </c:pt>
                <c:pt idx="82">
                  <c:v>-9.0184462953709463</c:v>
                </c:pt>
                <c:pt idx="83">
                  <c:v>-9.166616424165662</c:v>
                </c:pt>
                <c:pt idx="84">
                  <c:v>-57.255509601559055</c:v>
                </c:pt>
                <c:pt idx="85">
                  <c:v>-56.340960286834893</c:v>
                </c:pt>
                <c:pt idx="86">
                  <c:v>-57.488128740852282</c:v>
                </c:pt>
                <c:pt idx="87">
                  <c:v>-57.778541773675741</c:v>
                </c:pt>
                <c:pt idx="88">
                  <c:v>-9.1079500172199346</c:v>
                </c:pt>
                <c:pt idx="89">
                  <c:v>-8.4670154714491606</c:v>
                </c:pt>
                <c:pt idx="90">
                  <c:v>-4.0230321708882419</c:v>
                </c:pt>
                <c:pt idx="91">
                  <c:v>-4.0527392403071039</c:v>
                </c:pt>
                <c:pt idx="92">
                  <c:v>30.276398786646933</c:v>
                </c:pt>
                <c:pt idx="93">
                  <c:v>31.354080487606641</c:v>
                </c:pt>
                <c:pt idx="94">
                  <c:v>32.2137629480954</c:v>
                </c:pt>
                <c:pt idx="95">
                  <c:v>25.087034699139135</c:v>
                </c:pt>
                <c:pt idx="96">
                  <c:v>23.14894332153348</c:v>
                </c:pt>
                <c:pt idx="97">
                  <c:v>23.094164582543574</c:v>
                </c:pt>
                <c:pt idx="98">
                  <c:v>33.391955502603516</c:v>
                </c:pt>
                <c:pt idx="99">
                  <c:v>33.687705618225003</c:v>
                </c:pt>
                <c:pt idx="100">
                  <c:v>34.494161100063678</c:v>
                </c:pt>
                <c:pt idx="101">
                  <c:v>35.259086655090691</c:v>
                </c:pt>
                <c:pt idx="102">
                  <c:v>34.490888960252462</c:v>
                </c:pt>
                <c:pt idx="103">
                  <c:v>34.296639569091361</c:v>
                </c:pt>
                <c:pt idx="104">
                  <c:v>35.931573939858495</c:v>
                </c:pt>
                <c:pt idx="105">
                  <c:v>36.277625911778742</c:v>
                </c:pt>
                <c:pt idx="106">
                  <c:v>-56.588446777941066</c:v>
                </c:pt>
                <c:pt idx="107">
                  <c:v>-57.59920579939336</c:v>
                </c:pt>
                <c:pt idx="108">
                  <c:v>-58.093971209171961</c:v>
                </c:pt>
                <c:pt idx="109">
                  <c:v>-58.443424109399672</c:v>
                </c:pt>
                <c:pt idx="110">
                  <c:v>-0.37695128390421506</c:v>
                </c:pt>
                <c:pt idx="111">
                  <c:v>0.25498690486348857</c:v>
                </c:pt>
                <c:pt idx="112">
                  <c:v>0.44122582185525128</c:v>
                </c:pt>
                <c:pt idx="113">
                  <c:v>0.77613278771318206</c:v>
                </c:pt>
                <c:pt idx="114">
                  <c:v>-6.5065146073691764</c:v>
                </c:pt>
                <c:pt idx="115">
                  <c:v>-6.4391811783612312</c:v>
                </c:pt>
                <c:pt idx="116">
                  <c:v>-6.2472318643879001</c:v>
                </c:pt>
                <c:pt idx="117">
                  <c:v>-6.1900709134687819</c:v>
                </c:pt>
                <c:pt idx="118">
                  <c:v>-6.5771082037255724</c:v>
                </c:pt>
                <c:pt idx="119">
                  <c:v>-6.452066659330348</c:v>
                </c:pt>
                <c:pt idx="120">
                  <c:v>-6.335233161625526</c:v>
                </c:pt>
                <c:pt idx="121">
                  <c:v>23.384223661169145</c:v>
                </c:pt>
                <c:pt idx="122">
                  <c:v>-6.3707298883322689</c:v>
                </c:pt>
                <c:pt idx="123">
                  <c:v>-19.461868792389115</c:v>
                </c:pt>
                <c:pt idx="124">
                  <c:v>-19.712176517504361</c:v>
                </c:pt>
                <c:pt idx="125">
                  <c:v>-7.0359097730863818</c:v>
                </c:pt>
                <c:pt idx="126">
                  <c:v>-6.9188362551895892</c:v>
                </c:pt>
                <c:pt idx="127">
                  <c:v>-7.2283088172365133</c:v>
                </c:pt>
                <c:pt idx="128">
                  <c:v>-8.0160646511185014</c:v>
                </c:pt>
                <c:pt idx="129">
                  <c:v>-8.0331947446158338</c:v>
                </c:pt>
                <c:pt idx="130">
                  <c:v>-9.1125287782905087</c:v>
                </c:pt>
                <c:pt idx="131">
                  <c:v>-8.8686565435641036</c:v>
                </c:pt>
                <c:pt idx="132">
                  <c:v>-9.7014543196407121</c:v>
                </c:pt>
                <c:pt idx="133">
                  <c:v>-10.375125021472163</c:v>
                </c:pt>
                <c:pt idx="134">
                  <c:v>-10.701355173532889</c:v>
                </c:pt>
                <c:pt idx="135">
                  <c:v>-10.940906242904962</c:v>
                </c:pt>
                <c:pt idx="136">
                  <c:v>-11.469683387833543</c:v>
                </c:pt>
                <c:pt idx="137">
                  <c:v>-11.422607326314289</c:v>
                </c:pt>
                <c:pt idx="138">
                  <c:v>-12.504564654512075</c:v>
                </c:pt>
                <c:pt idx="139">
                  <c:v>-12.40481124262751</c:v>
                </c:pt>
                <c:pt idx="140">
                  <c:v>-12.60232236794478</c:v>
                </c:pt>
                <c:pt idx="141">
                  <c:v>-12.81612765750598</c:v>
                </c:pt>
                <c:pt idx="142">
                  <c:v>-13.043255192505965</c:v>
                </c:pt>
                <c:pt idx="143">
                  <c:v>-19.530172243239452</c:v>
                </c:pt>
                <c:pt idx="144">
                  <c:v>-19.729510875354539</c:v>
                </c:pt>
                <c:pt idx="145">
                  <c:v>-16.489401013354719</c:v>
                </c:pt>
                <c:pt idx="146">
                  <c:v>-15.482734439359627</c:v>
                </c:pt>
                <c:pt idx="147">
                  <c:v>-16.308964150625034</c:v>
                </c:pt>
                <c:pt idx="148">
                  <c:v>-16.140562769072329</c:v>
                </c:pt>
                <c:pt idx="149">
                  <c:v>-16.141895357687979</c:v>
                </c:pt>
                <c:pt idx="150">
                  <c:v>-16.464795935552115</c:v>
                </c:pt>
                <c:pt idx="151">
                  <c:v>-16.796827449729296</c:v>
                </c:pt>
                <c:pt idx="152">
                  <c:v>-16.547250664059156</c:v>
                </c:pt>
                <c:pt idx="153">
                  <c:v>-16.807196933715101</c:v>
                </c:pt>
                <c:pt idx="154">
                  <c:v>-16.876595337113848</c:v>
                </c:pt>
                <c:pt idx="155">
                  <c:v>-17.382614322665209</c:v>
                </c:pt>
                <c:pt idx="156">
                  <c:v>-17.42579673703974</c:v>
                </c:pt>
                <c:pt idx="157">
                  <c:v>-17.469557116251181</c:v>
                </c:pt>
                <c:pt idx="158">
                  <c:v>-17.635674918492569</c:v>
                </c:pt>
                <c:pt idx="159">
                  <c:v>-17.35247638288071</c:v>
                </c:pt>
                <c:pt idx="160">
                  <c:v>-16.320420867118273</c:v>
                </c:pt>
                <c:pt idx="161">
                  <c:v>-13.399437244617086</c:v>
                </c:pt>
                <c:pt idx="162">
                  <c:v>-13.316094575068385</c:v>
                </c:pt>
                <c:pt idx="163">
                  <c:v>-13.235632848601472</c:v>
                </c:pt>
                <c:pt idx="164">
                  <c:v>-12.830349868575892</c:v>
                </c:pt>
                <c:pt idx="165">
                  <c:v>-13.120519498607866</c:v>
                </c:pt>
                <c:pt idx="166">
                  <c:v>-19.599648860715821</c:v>
                </c:pt>
                <c:pt idx="167">
                  <c:v>-8.9500028625383443</c:v>
                </c:pt>
                <c:pt idx="168">
                  <c:v>-8.4278188289940896</c:v>
                </c:pt>
                <c:pt idx="169">
                  <c:v>-8.4551851064333423</c:v>
                </c:pt>
                <c:pt idx="170">
                  <c:v>-8.4833044793796883</c:v>
                </c:pt>
                <c:pt idx="171">
                  <c:v>-7.7489896919674921</c:v>
                </c:pt>
                <c:pt idx="172">
                  <c:v>-7.9092812669916048</c:v>
                </c:pt>
                <c:pt idx="173">
                  <c:v>-9.8583035087345774</c:v>
                </c:pt>
                <c:pt idx="174">
                  <c:v>-9.8687719614480169</c:v>
                </c:pt>
                <c:pt idx="175">
                  <c:v>-10.053367754426604</c:v>
                </c:pt>
                <c:pt idx="176">
                  <c:v>-3.7180837398935145</c:v>
                </c:pt>
                <c:pt idx="177">
                  <c:v>-4.1167840462981689</c:v>
                </c:pt>
                <c:pt idx="178">
                  <c:v>-7.5551546734844699</c:v>
                </c:pt>
                <c:pt idx="179">
                  <c:v>-7.6457187955307226</c:v>
                </c:pt>
                <c:pt idx="180">
                  <c:v>-18.796637983486871</c:v>
                </c:pt>
                <c:pt idx="181">
                  <c:v>-19.615572647539253</c:v>
                </c:pt>
                <c:pt idx="182">
                  <c:v>-9.0813906821882053</c:v>
                </c:pt>
                <c:pt idx="183">
                  <c:v>-8.8400551503418665</c:v>
                </c:pt>
                <c:pt idx="184">
                  <c:v>-8.3340254560894227</c:v>
                </c:pt>
                <c:pt idx="185">
                  <c:v>-8.3940912277207431</c:v>
                </c:pt>
                <c:pt idx="186">
                  <c:v>-55.362386238332981</c:v>
                </c:pt>
                <c:pt idx="187">
                  <c:v>-54.272059309570302</c:v>
                </c:pt>
                <c:pt idx="188">
                  <c:v>-56.589011102506717</c:v>
                </c:pt>
                <c:pt idx="189">
                  <c:v>-57.307506618682083</c:v>
                </c:pt>
                <c:pt idx="190">
                  <c:v>-2.9077354312573291</c:v>
                </c:pt>
                <c:pt idx="191">
                  <c:v>-1.8471585998209821</c:v>
                </c:pt>
                <c:pt idx="192">
                  <c:v>-0.60711626336458935</c:v>
                </c:pt>
                <c:pt idx="193">
                  <c:v>-0.25784378769121968</c:v>
                </c:pt>
                <c:pt idx="194">
                  <c:v>2.8615716083244251</c:v>
                </c:pt>
                <c:pt idx="195">
                  <c:v>2.9880472093936286</c:v>
                </c:pt>
                <c:pt idx="196">
                  <c:v>-4.0152839178236697</c:v>
                </c:pt>
                <c:pt idx="197">
                  <c:v>-4.7137148421811492</c:v>
                </c:pt>
                <c:pt idx="198">
                  <c:v>-9.1860692640840984</c:v>
                </c:pt>
                <c:pt idx="199">
                  <c:v>-9.3314698936023355</c:v>
                </c:pt>
                <c:pt idx="200">
                  <c:v>-5.2451710907791123</c:v>
                </c:pt>
                <c:pt idx="201">
                  <c:v>-5.2084822542140952</c:v>
                </c:pt>
                <c:pt idx="202">
                  <c:v>-4.3964625909112751</c:v>
                </c:pt>
                <c:pt idx="203">
                  <c:v>-4.5593788864305127</c:v>
                </c:pt>
                <c:pt idx="204">
                  <c:v>-4.7960100769773772</c:v>
                </c:pt>
                <c:pt idx="205">
                  <c:v>-4.4842788806501934</c:v>
                </c:pt>
                <c:pt idx="206">
                  <c:v>-1.492006619969249</c:v>
                </c:pt>
                <c:pt idx="207">
                  <c:v>-1.2117963171491852</c:v>
                </c:pt>
                <c:pt idx="208">
                  <c:v>-7.8535621659037469</c:v>
                </c:pt>
                <c:pt idx="209">
                  <c:v>-8.5121946181213861</c:v>
                </c:pt>
                <c:pt idx="210">
                  <c:v>-3.1347020208253453</c:v>
                </c:pt>
                <c:pt idx="211">
                  <c:v>-3.1104124697918509</c:v>
                </c:pt>
                <c:pt idx="212">
                  <c:v>-1.1855633835792816</c:v>
                </c:pt>
                <c:pt idx="213">
                  <c:v>-18.057957337107357</c:v>
                </c:pt>
                <c:pt idx="214">
                  <c:v>-17.895188730565515</c:v>
                </c:pt>
                <c:pt idx="215">
                  <c:v>-8.8830855101527337</c:v>
                </c:pt>
                <c:pt idx="216">
                  <c:v>-8.3147535072168637</c:v>
                </c:pt>
                <c:pt idx="217">
                  <c:v>-7.8811591928048959</c:v>
                </c:pt>
                <c:pt idx="218">
                  <c:v>-8.1120645647665484</c:v>
                </c:pt>
                <c:pt idx="219">
                  <c:v>-18.526090673224861</c:v>
                </c:pt>
                <c:pt idx="220">
                  <c:v>-2.8756608923922862</c:v>
                </c:pt>
                <c:pt idx="221">
                  <c:v>-3.9460813982953797</c:v>
                </c:pt>
                <c:pt idx="222">
                  <c:v>-4.3656924097060212</c:v>
                </c:pt>
                <c:pt idx="223">
                  <c:v>-2.9264883829518702</c:v>
                </c:pt>
                <c:pt idx="224">
                  <c:v>-2.8338023990150289</c:v>
                </c:pt>
                <c:pt idx="225">
                  <c:v>-13.285988560595161</c:v>
                </c:pt>
                <c:pt idx="226">
                  <c:v>-13.227320874740236</c:v>
                </c:pt>
                <c:pt idx="227">
                  <c:v>-11.748278248865379</c:v>
                </c:pt>
                <c:pt idx="228">
                  <c:v>-11.350600330721784</c:v>
                </c:pt>
                <c:pt idx="229">
                  <c:v>-10.523845732008407</c:v>
                </c:pt>
                <c:pt idx="230">
                  <c:v>-10.25849531309373</c:v>
                </c:pt>
                <c:pt idx="231">
                  <c:v>-13.294709265954545</c:v>
                </c:pt>
                <c:pt idx="232">
                  <c:v>-13.205729850509003</c:v>
                </c:pt>
                <c:pt idx="233">
                  <c:v>-10.377023635353478</c:v>
                </c:pt>
                <c:pt idx="234">
                  <c:v>-9.8113498803124113</c:v>
                </c:pt>
                <c:pt idx="235">
                  <c:v>-9.8784531273245495</c:v>
                </c:pt>
                <c:pt idx="236">
                  <c:v>-14.293728747430954</c:v>
                </c:pt>
                <c:pt idx="237">
                  <c:v>-15.00303376780192</c:v>
                </c:pt>
                <c:pt idx="238">
                  <c:v>-13.9672374065818</c:v>
                </c:pt>
                <c:pt idx="239">
                  <c:v>-14.176638985081789</c:v>
                </c:pt>
                <c:pt idx="240">
                  <c:v>-19.157400725179436</c:v>
                </c:pt>
                <c:pt idx="241">
                  <c:v>-19.590919372748846</c:v>
                </c:pt>
                <c:pt idx="242">
                  <c:v>-19.514774891428921</c:v>
                </c:pt>
                <c:pt idx="243">
                  <c:v>-15.629215605856198</c:v>
                </c:pt>
                <c:pt idx="244">
                  <c:v>-15.653444705379705</c:v>
                </c:pt>
              </c:numCache>
            </c:numRef>
          </c:xVal>
          <c:yVal>
            <c:numRef>
              <c:f>'All Data'!$AF$3:$AF$247</c:f>
              <c:numCache>
                <c:formatCode>0.000</c:formatCode>
                <c:ptCount val="245"/>
                <c:pt idx="0">
                  <c:v>9.9427916494402524E-2</c:v>
                </c:pt>
                <c:pt idx="1">
                  <c:v>6.1347245389299587E-2</c:v>
                </c:pt>
                <c:pt idx="2">
                  <c:v>5.9895491524802225E-2</c:v>
                </c:pt>
                <c:pt idx="3">
                  <c:v>5.2579820005089317E-2</c:v>
                </c:pt>
                <c:pt idx="4">
                  <c:v>4.6920041798690804E-2</c:v>
                </c:pt>
                <c:pt idx="5">
                  <c:v>3.1563824762558146E-2</c:v>
                </c:pt>
                <c:pt idx="6">
                  <c:v>3.1977677958477724E-2</c:v>
                </c:pt>
                <c:pt idx="7">
                  <c:v>4.380633280148305E-2</c:v>
                </c:pt>
                <c:pt idx="8">
                  <c:v>3.5197610192935436E-2</c:v>
                </c:pt>
                <c:pt idx="9">
                  <c:v>3.6083299568101079E-2</c:v>
                </c:pt>
                <c:pt idx="10">
                  <c:v>5.1973892628786267E-2</c:v>
                </c:pt>
                <c:pt idx="11">
                  <c:v>1.2547801686413784E-2</c:v>
                </c:pt>
                <c:pt idx="12">
                  <c:v>1.9974067183170519E-2</c:v>
                </c:pt>
                <c:pt idx="13">
                  <c:v>2.1442803275755651E-2</c:v>
                </c:pt>
                <c:pt idx="14">
                  <c:v>1.6662809093609177E-2</c:v>
                </c:pt>
                <c:pt idx="15">
                  <c:v>4.7474845815013822E-2</c:v>
                </c:pt>
                <c:pt idx="16">
                  <c:v>3.4370861742420544E-2</c:v>
                </c:pt>
                <c:pt idx="17">
                  <c:v>2.7831693151072479E-2</c:v>
                </c:pt>
                <c:pt idx="18">
                  <c:v>3.3264057762590227E-2</c:v>
                </c:pt>
                <c:pt idx="19">
                  <c:v>3.4571582837690684E-2</c:v>
                </c:pt>
                <c:pt idx="20">
                  <c:v>3.8954071395711054E-2</c:v>
                </c:pt>
                <c:pt idx="21">
                  <c:v>3.8746392110889261E-2</c:v>
                </c:pt>
                <c:pt idx="22">
                  <c:v>3.5065068399040555E-2</c:v>
                </c:pt>
                <c:pt idx="23">
                  <c:v>2.7780196273369029E-2</c:v>
                </c:pt>
                <c:pt idx="24">
                  <c:v>3.4687172487782192E-2</c:v>
                </c:pt>
                <c:pt idx="25">
                  <c:v>1.6853600756959963E-2</c:v>
                </c:pt>
                <c:pt idx="26">
                  <c:v>1.8854977516085114E-2</c:v>
                </c:pt>
                <c:pt idx="27">
                  <c:v>3.3840092022892954E-2</c:v>
                </c:pt>
                <c:pt idx="28">
                  <c:v>2.5204250540395101E-2</c:v>
                </c:pt>
                <c:pt idx="29">
                  <c:v>5.3217134579979231E-2</c:v>
                </c:pt>
                <c:pt idx="30">
                  <c:v>3.5952937173775013E-2</c:v>
                </c:pt>
                <c:pt idx="31">
                  <c:v>3.4948438961739825E-2</c:v>
                </c:pt>
                <c:pt idx="32">
                  <c:v>2.4376283680229704E-2</c:v>
                </c:pt>
                <c:pt idx="33">
                  <c:v>2.7608764914251793E-2</c:v>
                </c:pt>
                <c:pt idx="34">
                  <c:v>3.5364868789004689E-2</c:v>
                </c:pt>
                <c:pt idx="35">
                  <c:v>2.9459969100081196E-2</c:v>
                </c:pt>
                <c:pt idx="36">
                  <c:v>3.5950187694639979E-2</c:v>
                </c:pt>
                <c:pt idx="37">
                  <c:v>4.1397989715028061E-2</c:v>
                </c:pt>
                <c:pt idx="38">
                  <c:v>3.9474879085794612E-2</c:v>
                </c:pt>
                <c:pt idx="39">
                  <c:v>1.4526568854888788E-2</c:v>
                </c:pt>
                <c:pt idx="40">
                  <c:v>1.0249476925397794E-2</c:v>
                </c:pt>
                <c:pt idx="41">
                  <c:v>1.4809203881746558E-2</c:v>
                </c:pt>
                <c:pt idx="42">
                  <c:v>1.2065086293423399E-2</c:v>
                </c:pt>
                <c:pt idx="43">
                  <c:v>1.6648858092227492E-2</c:v>
                </c:pt>
                <c:pt idx="44">
                  <c:v>2.6106097481699564E-3</c:v>
                </c:pt>
                <c:pt idx="45">
                  <c:v>3.0740480117870561E-2</c:v>
                </c:pt>
                <c:pt idx="46">
                  <c:v>2.6273980115810502E-2</c:v>
                </c:pt>
                <c:pt idx="47">
                  <c:v>2.4942406463722477E-2</c:v>
                </c:pt>
                <c:pt idx="48">
                  <c:v>3.1004738831816425E-2</c:v>
                </c:pt>
                <c:pt idx="49">
                  <c:v>2.4403708399731272E-2</c:v>
                </c:pt>
                <c:pt idx="50">
                  <c:v>1.8223542511920598E-2</c:v>
                </c:pt>
                <c:pt idx="51">
                  <c:v>2.3720033532063312E-2</c:v>
                </c:pt>
                <c:pt idx="52">
                  <c:v>2.8276549364587567E-2</c:v>
                </c:pt>
                <c:pt idx="53">
                  <c:v>2.4002847385887094E-2</c:v>
                </c:pt>
                <c:pt idx="54">
                  <c:v>2.483635610229129E-2</c:v>
                </c:pt>
                <c:pt idx="55">
                  <c:v>4.0462237238967802E-2</c:v>
                </c:pt>
                <c:pt idx="56">
                  <c:v>3.3983266461952155E-3</c:v>
                </c:pt>
                <c:pt idx="57">
                  <c:v>2.6057880772304642E-2</c:v>
                </c:pt>
                <c:pt idx="58">
                  <c:v>3.1871672333027734E-2</c:v>
                </c:pt>
                <c:pt idx="59">
                  <c:v>1.6655288896787468E-2</c:v>
                </c:pt>
                <c:pt idx="60">
                  <c:v>1.705927660867701E-2</c:v>
                </c:pt>
                <c:pt idx="61">
                  <c:v>3.2345918381492922E-2</c:v>
                </c:pt>
                <c:pt idx="62">
                  <c:v>2.6809125954797786E-2</c:v>
                </c:pt>
                <c:pt idx="63">
                  <c:v>3.133944967816138E-2</c:v>
                </c:pt>
                <c:pt idx="64">
                  <c:v>3.1282229524448368E-2</c:v>
                </c:pt>
                <c:pt idx="65">
                  <c:v>2.7443058901470252E-2</c:v>
                </c:pt>
                <c:pt idx="66">
                  <c:v>3.8574553272958667E-2</c:v>
                </c:pt>
                <c:pt idx="67">
                  <c:v>3.8285524297634765E-2</c:v>
                </c:pt>
                <c:pt idx="68">
                  <c:v>2.092077025721828E-2</c:v>
                </c:pt>
                <c:pt idx="69">
                  <c:v>2.8385057139599823E-2</c:v>
                </c:pt>
                <c:pt idx="70">
                  <c:v>2.5194640673039004E-2</c:v>
                </c:pt>
                <c:pt idx="71">
                  <c:v>2.6520726588534771E-2</c:v>
                </c:pt>
                <c:pt idx="72">
                  <c:v>1.3713862879470184E-2</c:v>
                </c:pt>
                <c:pt idx="73">
                  <c:v>3.4472991177295853E-2</c:v>
                </c:pt>
                <c:pt idx="74">
                  <c:v>2.5013787110768959E-2</c:v>
                </c:pt>
                <c:pt idx="75">
                  <c:v>2.7780153034344224E-2</c:v>
                </c:pt>
                <c:pt idx="76">
                  <c:v>2.9249039928114229E-2</c:v>
                </c:pt>
                <c:pt idx="77">
                  <c:v>2.5376037149408504E-2</c:v>
                </c:pt>
                <c:pt idx="78">
                  <c:v>2.5227650226078424E-2</c:v>
                </c:pt>
                <c:pt idx="79">
                  <c:v>2.763489262366825E-2</c:v>
                </c:pt>
                <c:pt idx="80">
                  <c:v>2.5390812402888763E-2</c:v>
                </c:pt>
                <c:pt idx="81">
                  <c:v>2.8625356693759763E-2</c:v>
                </c:pt>
                <c:pt idx="82">
                  <c:v>7.2281109173815139E-3</c:v>
                </c:pt>
                <c:pt idx="83">
                  <c:v>8.4354957833800981E-3</c:v>
                </c:pt>
                <c:pt idx="84">
                  <c:v>-4.6013991933193665E-3</c:v>
                </c:pt>
                <c:pt idx="85">
                  <c:v>-2.4362484682157515E-2</c:v>
                </c:pt>
                <c:pt idx="86">
                  <c:v>3.0059123833972023E-3</c:v>
                </c:pt>
                <c:pt idx="87">
                  <c:v>6.9983829075113135E-3</c:v>
                </c:pt>
                <c:pt idx="88">
                  <c:v>9.7320752792748877E-3</c:v>
                </c:pt>
                <c:pt idx="89">
                  <c:v>2.6055604094657348E-2</c:v>
                </c:pt>
                <c:pt idx="90">
                  <c:v>2.0223788557132139E-3</c:v>
                </c:pt>
                <c:pt idx="91">
                  <c:v>-5.9154163239614199E-3</c:v>
                </c:pt>
                <c:pt idx="92">
                  <c:v>-0.12477157669642835</c:v>
                </c:pt>
                <c:pt idx="93">
                  <c:v>-0.12958298399166424</c:v>
                </c:pt>
                <c:pt idx="94">
                  <c:v>-0.13626954706939642</c:v>
                </c:pt>
                <c:pt idx="95">
                  <c:v>-0.10519269623257088</c:v>
                </c:pt>
                <c:pt idx="96">
                  <c:v>-8.438118402614414E-2</c:v>
                </c:pt>
                <c:pt idx="97">
                  <c:v>-9.0818027034478277E-2</c:v>
                </c:pt>
                <c:pt idx="98">
                  <c:v>-0.11949546877839978</c:v>
                </c:pt>
                <c:pt idx="99">
                  <c:v>-0.12597545453208525</c:v>
                </c:pt>
                <c:pt idx="100">
                  <c:v>-0.10377600067965531</c:v>
                </c:pt>
                <c:pt idx="101">
                  <c:v>-0.10289809649409776</c:v>
                </c:pt>
                <c:pt idx="102">
                  <c:v>-7.926715809035656E-2</c:v>
                </c:pt>
                <c:pt idx="103">
                  <c:v>-0.14912926750305644</c:v>
                </c:pt>
                <c:pt idx="104">
                  <c:v>-0.11100193050878815</c:v>
                </c:pt>
                <c:pt idx="105">
                  <c:v>-0.14424026845347626</c:v>
                </c:pt>
                <c:pt idx="106">
                  <c:v>-1.2033476732717929E-2</c:v>
                </c:pt>
                <c:pt idx="107">
                  <c:v>-1.3038113262485496E-2</c:v>
                </c:pt>
                <c:pt idx="108">
                  <c:v>-1.5326141897809009E-3</c:v>
                </c:pt>
                <c:pt idx="109">
                  <c:v>1.2582749613496702E-2</c:v>
                </c:pt>
                <c:pt idx="110">
                  <c:v>-1.5161848649308807E-3</c:v>
                </c:pt>
                <c:pt idx="111">
                  <c:v>7.0239967378965262E-3</c:v>
                </c:pt>
                <c:pt idx="112">
                  <c:v>-2.7622455586769623E-3</c:v>
                </c:pt>
                <c:pt idx="113">
                  <c:v>4.8313524151083476E-4</c:v>
                </c:pt>
                <c:pt idx="114">
                  <c:v>3.1936389130091225E-2</c:v>
                </c:pt>
                <c:pt idx="115">
                  <c:v>4.1898546080429089E-2</c:v>
                </c:pt>
                <c:pt idx="116">
                  <c:v>3.4769406862408925E-2</c:v>
                </c:pt>
                <c:pt idx="117">
                  <c:v>2.9535207808625952E-2</c:v>
                </c:pt>
                <c:pt idx="118">
                  <c:v>1.9595923143491678E-2</c:v>
                </c:pt>
                <c:pt idx="119">
                  <c:v>3.1257492303834677E-2</c:v>
                </c:pt>
                <c:pt idx="120">
                  <c:v>4.4078703791972096E-3</c:v>
                </c:pt>
                <c:pt idx="121">
                  <c:v>-0.33563666583457064</c:v>
                </c:pt>
                <c:pt idx="122">
                  <c:v>1.3046298597291894E-2</c:v>
                </c:pt>
                <c:pt idx="123">
                  <c:v>3.3512485712169138E-2</c:v>
                </c:pt>
                <c:pt idx="124">
                  <c:v>3.063226827121035E-2</c:v>
                </c:pt>
                <c:pt idx="125">
                  <c:v>3.7145549371463193E-2</c:v>
                </c:pt>
                <c:pt idx="126">
                  <c:v>3.3275069359175458E-2</c:v>
                </c:pt>
                <c:pt idx="127">
                  <c:v>2.4424748701895371E-2</c:v>
                </c:pt>
                <c:pt idx="128">
                  <c:v>3.4015791167480991E-2</c:v>
                </c:pt>
                <c:pt idx="129">
                  <c:v>2.7740944301431369E-2</c:v>
                </c:pt>
                <c:pt idx="130">
                  <c:v>2.9025870720578162E-2</c:v>
                </c:pt>
                <c:pt idx="131">
                  <c:v>2.5653503094260621E-2</c:v>
                </c:pt>
                <c:pt idx="132">
                  <c:v>2.987501285890648E-2</c:v>
                </c:pt>
                <c:pt idx="133">
                  <c:v>3.4675175479557119E-2</c:v>
                </c:pt>
                <c:pt idx="134">
                  <c:v>2.0457295387340757E-2</c:v>
                </c:pt>
                <c:pt idx="135">
                  <c:v>2.8003804479589611E-2</c:v>
                </c:pt>
                <c:pt idx="136">
                  <c:v>1.9166947527180511E-2</c:v>
                </c:pt>
                <c:pt idx="137">
                  <c:v>1.507266819318076E-2</c:v>
                </c:pt>
                <c:pt idx="138">
                  <c:v>3.5149011549739484E-2</c:v>
                </c:pt>
                <c:pt idx="139">
                  <c:v>1.7310234177347006E-2</c:v>
                </c:pt>
                <c:pt idx="140">
                  <c:v>4.3660177794819788E-3</c:v>
                </c:pt>
                <c:pt idx="141">
                  <c:v>2.4696391965393083E-2</c:v>
                </c:pt>
                <c:pt idx="142">
                  <c:v>2.7930273804731343E-2</c:v>
                </c:pt>
                <c:pt idx="143">
                  <c:v>2.1587609595911772E-2</c:v>
                </c:pt>
                <c:pt idx="144">
                  <c:v>3.3471671589014207E-2</c:v>
                </c:pt>
                <c:pt idx="145">
                  <c:v>3.3034216749426193E-2</c:v>
                </c:pt>
                <c:pt idx="146">
                  <c:v>1.5266529556472008E-2</c:v>
                </c:pt>
                <c:pt idx="147">
                  <c:v>2.5143449098328219E-2</c:v>
                </c:pt>
                <c:pt idx="148">
                  <c:v>2.1352119023385185E-2</c:v>
                </c:pt>
                <c:pt idx="149">
                  <c:v>3.3259772951591771E-2</c:v>
                </c:pt>
                <c:pt idx="150">
                  <c:v>2.1970650592370689E-2</c:v>
                </c:pt>
                <c:pt idx="151">
                  <c:v>3.3508334437740928E-2</c:v>
                </c:pt>
                <c:pt idx="152">
                  <c:v>4.5076714550706498E-2</c:v>
                </c:pt>
                <c:pt idx="153">
                  <c:v>1.7163585956778249E-2</c:v>
                </c:pt>
                <c:pt idx="154">
                  <c:v>2.6869587475887968E-2</c:v>
                </c:pt>
                <c:pt idx="155">
                  <c:v>3.1261173299382605E-2</c:v>
                </c:pt>
                <c:pt idx="156">
                  <c:v>2.3367602221913586E-2</c:v>
                </c:pt>
                <c:pt idx="157">
                  <c:v>2.5297152773070763E-2</c:v>
                </c:pt>
                <c:pt idx="158">
                  <c:v>2.468201199089215E-2</c:v>
                </c:pt>
                <c:pt idx="159">
                  <c:v>2.0577902956713245E-2</c:v>
                </c:pt>
                <c:pt idx="160">
                  <c:v>1.082670832957433E-2</c:v>
                </c:pt>
                <c:pt idx="161">
                  <c:v>2.6101864334617808E-2</c:v>
                </c:pt>
                <c:pt idx="162">
                  <c:v>1.5883312059515653E-2</c:v>
                </c:pt>
                <c:pt idx="163">
                  <c:v>1.002373271742929E-2</c:v>
                </c:pt>
                <c:pt idx="164">
                  <c:v>2.1199264311046129E-2</c:v>
                </c:pt>
                <c:pt idx="165">
                  <c:v>1.8571972303790929E-2</c:v>
                </c:pt>
                <c:pt idx="166">
                  <c:v>3.1167114839258048E-2</c:v>
                </c:pt>
                <c:pt idx="167">
                  <c:v>2.0287476229018608E-2</c:v>
                </c:pt>
                <c:pt idx="168">
                  <c:v>1.3831616148104686E-2</c:v>
                </c:pt>
                <c:pt idx="169">
                  <c:v>-4.4725489504404692E-3</c:v>
                </c:pt>
                <c:pt idx="170">
                  <c:v>-1.2826603657695834E-2</c:v>
                </c:pt>
                <c:pt idx="171">
                  <c:v>9.8514121274337896E-3</c:v>
                </c:pt>
                <c:pt idx="172">
                  <c:v>2.2584364935189782E-3</c:v>
                </c:pt>
                <c:pt idx="173">
                  <c:v>-1.3782230430925857E-2</c:v>
                </c:pt>
                <c:pt idx="174">
                  <c:v>-1.4969109139737924E-2</c:v>
                </c:pt>
                <c:pt idx="175">
                  <c:v>2.4447910993118604E-2</c:v>
                </c:pt>
                <c:pt idx="176">
                  <c:v>-1.0097435891722739E-3</c:v>
                </c:pt>
                <c:pt idx="177">
                  <c:v>1.9851178380125845E-3</c:v>
                </c:pt>
                <c:pt idx="178">
                  <c:v>2.2522538736773789E-2</c:v>
                </c:pt>
                <c:pt idx="179">
                  <c:v>3.8556010725816492E-3</c:v>
                </c:pt>
                <c:pt idx="180">
                  <c:v>3.3998253476628548E-2</c:v>
                </c:pt>
                <c:pt idx="181">
                  <c:v>2.7844494883797921E-2</c:v>
                </c:pt>
                <c:pt idx="182">
                  <c:v>3.1416651199496215E-2</c:v>
                </c:pt>
                <c:pt idx="183">
                  <c:v>1.9379460017216132E-2</c:v>
                </c:pt>
                <c:pt idx="184">
                  <c:v>-6.4221306651628396E-3</c:v>
                </c:pt>
                <c:pt idx="185">
                  <c:v>6.545126377054622E-3</c:v>
                </c:pt>
                <c:pt idx="186">
                  <c:v>-9.61502515055912E-3</c:v>
                </c:pt>
                <c:pt idx="187">
                  <c:v>-1.9121112562899611E-2</c:v>
                </c:pt>
                <c:pt idx="188">
                  <c:v>-7.6685746814142419E-3</c:v>
                </c:pt>
                <c:pt idx="189">
                  <c:v>1.2884950345572577E-2</c:v>
                </c:pt>
                <c:pt idx="190">
                  <c:v>-1.9855451838684424E-2</c:v>
                </c:pt>
                <c:pt idx="191">
                  <c:v>-2.093204454365305E-2</c:v>
                </c:pt>
                <c:pt idx="192">
                  <c:v>-6.6224268524306407E-3</c:v>
                </c:pt>
                <c:pt idx="193">
                  <c:v>-5.2624857858065699E-3</c:v>
                </c:pt>
                <c:pt idx="194">
                  <c:v>-9.4235286292465581E-4</c:v>
                </c:pt>
                <c:pt idx="195">
                  <c:v>3.649857132989931E-3</c:v>
                </c:pt>
                <c:pt idx="196">
                  <c:v>2.8199297784237132E-3</c:v>
                </c:pt>
                <c:pt idx="197">
                  <c:v>-9.964612130689332E-3</c:v>
                </c:pt>
                <c:pt idx="198">
                  <c:v>3.4047681075018765E-2</c:v>
                </c:pt>
                <c:pt idx="199">
                  <c:v>3.5568489620191102E-2</c:v>
                </c:pt>
                <c:pt idx="200">
                  <c:v>1.1294186378346005E-2</c:v>
                </c:pt>
                <c:pt idx="201">
                  <c:v>5.4878234828961148E-3</c:v>
                </c:pt>
                <c:pt idx="202">
                  <c:v>-1.8705844532222127E-2</c:v>
                </c:pt>
                <c:pt idx="203">
                  <c:v>-2.0220801387489384E-2</c:v>
                </c:pt>
                <c:pt idx="204">
                  <c:v>-7.1968754225570919E-4</c:v>
                </c:pt>
                <c:pt idx="205">
                  <c:v>-8.1128075440597414E-3</c:v>
                </c:pt>
                <c:pt idx="206">
                  <c:v>8.0572352266171654E-3</c:v>
                </c:pt>
                <c:pt idx="207">
                  <c:v>2.4032877331093827E-3</c:v>
                </c:pt>
                <c:pt idx="208">
                  <c:v>2.3929581499007924E-2</c:v>
                </c:pt>
                <c:pt idx="209">
                  <c:v>-5.2418670614882146E-3</c:v>
                </c:pt>
                <c:pt idx="210">
                  <c:v>1.3393604424233985E-2</c:v>
                </c:pt>
                <c:pt idx="211">
                  <c:v>8.9900289059401395E-3</c:v>
                </c:pt>
                <c:pt idx="212">
                  <c:v>-1.433539894921787E-3</c:v>
                </c:pt>
                <c:pt idx="213">
                  <c:v>4.2297277896334862E-3</c:v>
                </c:pt>
                <c:pt idx="214">
                  <c:v>3.0850649951089437E-2</c:v>
                </c:pt>
                <c:pt idx="215">
                  <c:v>1.8056060423512044E-2</c:v>
                </c:pt>
                <c:pt idx="216">
                  <c:v>2.4055341493435023E-2</c:v>
                </c:pt>
                <c:pt idx="217">
                  <c:v>-2.2772083506792384E-3</c:v>
                </c:pt>
                <c:pt idx="218">
                  <c:v>9.9173880820719873E-3</c:v>
                </c:pt>
                <c:pt idx="219">
                  <c:v>3.1331599365298501E-2</c:v>
                </c:pt>
                <c:pt idx="220">
                  <c:v>1.605886627829789E-2</c:v>
                </c:pt>
                <c:pt idx="221">
                  <c:v>6.66489491460176E-3</c:v>
                </c:pt>
                <c:pt idx="222">
                  <c:v>-7.9642924021023909E-3</c:v>
                </c:pt>
                <c:pt idx="223">
                  <c:v>-7.7108956624902802E-3</c:v>
                </c:pt>
                <c:pt idx="224">
                  <c:v>-1.886252632335661E-2</c:v>
                </c:pt>
                <c:pt idx="225">
                  <c:v>2.7989154162541219E-2</c:v>
                </c:pt>
                <c:pt idx="226">
                  <c:v>3.1306744449418389E-2</c:v>
                </c:pt>
                <c:pt idx="227">
                  <c:v>1.2276944669965317E-2</c:v>
                </c:pt>
                <c:pt idx="228">
                  <c:v>1.4460426770015467E-2</c:v>
                </c:pt>
                <c:pt idx="229">
                  <c:v>2.9547272477074671E-2</c:v>
                </c:pt>
                <c:pt idx="230">
                  <c:v>-2.5026944882400315E-3</c:v>
                </c:pt>
                <c:pt idx="231">
                  <c:v>1.4608589090621571E-2</c:v>
                </c:pt>
                <c:pt idx="232">
                  <c:v>4.3139544222352555E-2</c:v>
                </c:pt>
                <c:pt idx="233">
                  <c:v>5.0231881600888428E-3</c:v>
                </c:pt>
                <c:pt idx="234">
                  <c:v>5.8681341939843534E-3</c:v>
                </c:pt>
                <c:pt idx="235">
                  <c:v>5.3617826674887681E-3</c:v>
                </c:pt>
                <c:pt idx="236">
                  <c:v>1.8750900473989418E-2</c:v>
                </c:pt>
                <c:pt idx="237">
                  <c:v>4.0795450740398032E-2</c:v>
                </c:pt>
                <c:pt idx="238">
                  <c:v>3.9581813320824999E-2</c:v>
                </c:pt>
                <c:pt idx="239">
                  <c:v>3.3099159455355576E-2</c:v>
                </c:pt>
                <c:pt idx="240">
                  <c:v>4.2895863188622485E-2</c:v>
                </c:pt>
                <c:pt idx="241">
                  <c:v>6.3405061363987159E-2</c:v>
                </c:pt>
                <c:pt idx="242">
                  <c:v>4.6619595119016921E-2</c:v>
                </c:pt>
                <c:pt idx="243">
                  <c:v>8.2486992289837247E-2</c:v>
                </c:pt>
                <c:pt idx="244">
                  <c:v>2.6943791329307132E-2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A-4FBD-963F-83B2044C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2000"/>
        <c:axId val="458241216"/>
      </c:scatterChart>
      <c:valAx>
        <c:axId val="4582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1216"/>
        <c:crosses val="autoZero"/>
        <c:crossBetween val="midCat"/>
      </c:valAx>
      <c:valAx>
        <c:axId val="4582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253</xdr:row>
      <xdr:rowOff>176212</xdr:rowOff>
    </xdr:from>
    <xdr:to>
      <xdr:col>32</xdr:col>
      <xdr:colOff>142875</xdr:colOff>
      <xdr:row>268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B512B90-657D-4D84-9A6E-6E7BC332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7106" displayName="Table7106" ref="C1:D247" totalsRowShown="0">
  <autoFilter ref="C1:D247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6" totalsRowShown="0">
  <autoFilter ref="A1:A6"/>
  <tableColumns count="1">
    <tableColumn id="1" name="Type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11" totalsRowShown="0">
  <autoFilter ref="B1:B11"/>
  <tableColumns count="1">
    <tableColumn id="1" name="Water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1:C10" totalsRowShown="0">
  <autoFilter ref="C1:C10"/>
  <tableColumns count="1">
    <tableColumn id="1" name="CarbonateStd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D1:D15" totalsRowShown="0">
  <autoFilter ref="D1:D15"/>
  <tableColumns count="1">
    <tableColumn id="1" name="Water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E11" totalsRowShown="0">
  <autoFilter ref="E1:E11"/>
  <tableColumns count="1">
    <tableColumn id="1" name="Carbonate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5:B16" totalsRowShown="0">
  <autoFilter ref="A15:B16"/>
  <tableColumns count="2">
    <tableColumn id="1" name="Type 1 "/>
    <tableColumn id="2" name="Type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7"/>
  <sheetViews>
    <sheetView tabSelected="1" zoomScaleNormal="100" workbookViewId="0">
      <pane xSplit="5" ySplit="1" topLeftCell="AE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5" x14ac:dyDescent="0.25"/>
  <cols>
    <col min="1" max="1" width="9.5703125" style="46" bestFit="1" customWidth="1"/>
    <col min="2" max="2" width="7" style="21" customWidth="1"/>
    <col min="3" max="3" width="13.5703125" style="48" customWidth="1"/>
    <col min="4" max="4" width="16.5703125" style="48" customWidth="1"/>
    <col min="5" max="5" width="47" style="49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05" customWidth="1"/>
    <col min="23" max="23" width="13.7109375" style="20" bestFit="1" customWidth="1"/>
    <col min="24" max="24" width="14.7109375" style="65" customWidth="1"/>
    <col min="25" max="25" width="14.42578125" style="16" customWidth="1"/>
    <col min="26" max="27" width="15.28515625" style="46" bestFit="1" customWidth="1"/>
    <col min="28" max="28" width="23.7109375" style="46" bestFit="1" customWidth="1"/>
    <col min="29" max="29" width="24.7109375" style="46" bestFit="1" customWidth="1"/>
    <col min="30" max="31" width="12.140625" style="46" bestFit="1" customWidth="1"/>
    <col min="32" max="32" width="11.85546875" style="46" bestFit="1" customWidth="1"/>
    <col min="33" max="33" width="14.28515625" style="46" bestFit="1" customWidth="1"/>
    <col min="34" max="34" width="8.42578125" style="64" customWidth="1"/>
    <col min="35" max="35" width="6.85546875" style="82" customWidth="1"/>
    <col min="36" max="37" width="9.140625" style="46"/>
    <col min="38" max="38" width="9.140625" style="64"/>
    <col min="39" max="16384" width="9.140625" style="46"/>
  </cols>
  <sheetData>
    <row r="1" spans="1:40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53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104" t="s">
        <v>18</v>
      </c>
      <c r="W1" s="86" t="s">
        <v>19</v>
      </c>
      <c r="X1" s="68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95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73</v>
      </c>
      <c r="AI1" s="84" t="s">
        <v>74</v>
      </c>
      <c r="AJ1" s="19" t="s">
        <v>82</v>
      </c>
      <c r="AK1" s="19" t="s">
        <v>371</v>
      </c>
      <c r="AL1" s="102" t="s">
        <v>374</v>
      </c>
      <c r="AM1" s="19" t="s">
        <v>375</v>
      </c>
      <c r="AN1" s="19" t="s">
        <v>376</v>
      </c>
    </row>
    <row r="2" spans="1:40" s="19" customFormat="1" x14ac:dyDescent="0.25">
      <c r="A2" s="46" t="s">
        <v>102</v>
      </c>
      <c r="B2" s="23"/>
      <c r="C2" s="48"/>
      <c r="D2" s="48"/>
      <c r="E2" s="5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105"/>
      <c r="W2" s="86"/>
      <c r="X2" s="68"/>
      <c r="Y2" s="45"/>
      <c r="Z2" s="17"/>
      <c r="AA2" s="17"/>
      <c r="AB2" s="16"/>
      <c r="AC2" s="16"/>
      <c r="AD2" s="16"/>
      <c r="AE2" s="16"/>
      <c r="AF2" s="3"/>
      <c r="AG2" s="3"/>
      <c r="AH2" s="79"/>
      <c r="AI2" s="79"/>
      <c r="AK2" s="101" t="str">
        <f>"09"</f>
        <v>09</v>
      </c>
      <c r="AL2" s="79"/>
      <c r="AN2" s="46">
        <v>0</v>
      </c>
    </row>
    <row r="3" spans="1:40" x14ac:dyDescent="0.25">
      <c r="A3" s="46">
        <v>1078</v>
      </c>
      <c r="B3" s="21" t="s">
        <v>80</v>
      </c>
      <c r="C3" s="48" t="s">
        <v>62</v>
      </c>
      <c r="D3" s="48" t="s">
        <v>24</v>
      </c>
      <c r="E3" s="46" t="s">
        <v>96</v>
      </c>
      <c r="F3" s="16">
        <v>-28.487950268132501</v>
      </c>
      <c r="G3" s="16">
        <v>-28.9016072450924</v>
      </c>
      <c r="H3" s="16">
        <v>3.3166968111956801E-3</v>
      </c>
      <c r="I3" s="16">
        <v>-53.401911154624699</v>
      </c>
      <c r="J3" s="16">
        <v>-54.880681060915101</v>
      </c>
      <c r="K3" s="16">
        <v>5.1686514366894301E-3</v>
      </c>
      <c r="L3" s="16">
        <v>7.5392355070735995E-2</v>
      </c>
      <c r="M3" s="16">
        <v>5.5934523160657799E-3</v>
      </c>
      <c r="N3" s="16">
        <v>-38.392507441485101</v>
      </c>
      <c r="O3" s="16">
        <v>3.2828831151087501E-3</v>
      </c>
      <c r="P3" s="16">
        <v>-72.235529897701397</v>
      </c>
      <c r="Q3" s="16">
        <v>5.0658153843859003E-3</v>
      </c>
      <c r="R3" s="16">
        <v>-67.424875470252601</v>
      </c>
      <c r="S3" s="16">
        <v>0.335684886298798</v>
      </c>
      <c r="T3" s="16">
        <v>1459.9305557185801</v>
      </c>
      <c r="U3" s="16">
        <v>1.29561274236541</v>
      </c>
      <c r="V3" s="105" t="s">
        <v>377</v>
      </c>
      <c r="W3" s="20">
        <v>2.2000000000000002</v>
      </c>
      <c r="X3" s="65">
        <v>0.18510494476975101</v>
      </c>
      <c r="Y3" s="16">
        <v>0.1958847690552</v>
      </c>
      <c r="Z3" s="17">
        <f>((((N3/1000)+1)/((SMOW!$Z$4/1000)+1))-1)*1000</f>
        <v>-27.843029323022741</v>
      </c>
      <c r="AA3" s="17">
        <f>((((P3/1000)+1)/((SMOW!$AA$4/1000)+1))-1)*1000</f>
        <v>-52.269019237308754</v>
      </c>
      <c r="AB3" s="17">
        <f>Z3*SMOW!$AN$6</f>
        <v>-30.667739824464288</v>
      </c>
      <c r="AC3" s="17">
        <f>AA3*SMOW!$AN$12</f>
        <v>-57.463302695769144</v>
      </c>
      <c r="AD3" s="17">
        <f t="shared" ref="AD3:AE6" si="0">LN((AB3/1000)+1)*1000</f>
        <v>-31.147836106594287</v>
      </c>
      <c r="AE3" s="17">
        <f t="shared" si="0"/>
        <v>-59.180424286152821</v>
      </c>
      <c r="AF3" s="16">
        <f>(AD3-SMOW!$AN$14*AE3)</f>
        <v>9.9427916494402524E-2</v>
      </c>
      <c r="AG3" s="2">
        <f t="shared" ref="AG3:AG34" si="1">AF3*1000</f>
        <v>99.427916494402524</v>
      </c>
      <c r="AH3" s="80">
        <f>AVERAGE(AG3:AG6)</f>
        <v>68.31261835339842</v>
      </c>
      <c r="AI3" s="80">
        <f>STDEV(AG3:AG6)</f>
        <v>21.095395760290092</v>
      </c>
      <c r="AJ3" s="46" t="s">
        <v>372</v>
      </c>
      <c r="AK3" s="101" t="str">
        <f t="shared" ref="AK3:AK66" si="2">"09"</f>
        <v>09</v>
      </c>
      <c r="AL3" s="64">
        <v>2</v>
      </c>
      <c r="AN3" s="46">
        <v>1</v>
      </c>
    </row>
    <row r="4" spans="1:40" x14ac:dyDescent="0.25">
      <c r="A4" s="46">
        <v>1079</v>
      </c>
      <c r="B4" s="21" t="s">
        <v>89</v>
      </c>
      <c r="C4" s="48" t="s">
        <v>62</v>
      </c>
      <c r="D4" s="48" t="s">
        <v>24</v>
      </c>
      <c r="E4" s="46" t="s">
        <v>97</v>
      </c>
      <c r="F4" s="16">
        <v>-28.521107908364499</v>
      </c>
      <c r="G4" s="16">
        <v>-28.935737786263701</v>
      </c>
      <c r="H4" s="16">
        <v>3.5059491973659599E-3</v>
      </c>
      <c r="I4" s="16">
        <v>-53.401298183075198</v>
      </c>
      <c r="J4" s="16">
        <v>-54.880032995380901</v>
      </c>
      <c r="K4" s="16">
        <v>1.76406067450118E-3</v>
      </c>
      <c r="L4" s="16">
        <v>4.0919635297368397E-2</v>
      </c>
      <c r="M4" s="16">
        <v>3.6855252376994199E-3</v>
      </c>
      <c r="N4" s="16">
        <v>-38.425327039853997</v>
      </c>
      <c r="O4" s="16">
        <v>3.4702060747962699E-3</v>
      </c>
      <c r="P4" s="16">
        <v>-72.234929121900606</v>
      </c>
      <c r="Q4" s="16">
        <v>1.7289627310604499E-3</v>
      </c>
      <c r="R4" s="16">
        <v>-76.701606096980996</v>
      </c>
      <c r="S4" s="16">
        <v>0.19341923277950199</v>
      </c>
      <c r="T4" s="16">
        <v>1358.6883294588599</v>
      </c>
      <c r="U4" s="16">
        <v>0.76974426008777996</v>
      </c>
      <c r="V4" s="105" t="s">
        <v>378</v>
      </c>
      <c r="W4" s="20">
        <v>2.2000000000000002</v>
      </c>
      <c r="X4" s="65">
        <v>2.3733656089352601E-2</v>
      </c>
      <c r="Y4" s="16">
        <v>2.0439673174485001E-2</v>
      </c>
      <c r="Z4" s="17">
        <f>((((N4/1000)+1)/((SMOW!$Z$4/1000)+1))-1)*1000</f>
        <v>-27.876208974362825</v>
      </c>
      <c r="AA4" s="17">
        <f>((((P4/1000)+1)/((SMOW!$AA$4/1000)+1))-1)*1000</f>
        <v>-52.268405532152727</v>
      </c>
      <c r="AB4" s="17">
        <f>Z4*SMOW!$AN$6</f>
        <v>-30.704285593351685</v>
      </c>
      <c r="AC4" s="17">
        <f>AA4*SMOW!$AN$12</f>
        <v>-57.462628003080027</v>
      </c>
      <c r="AD4" s="17">
        <f>LN((AB4/1000)+1)*1000</f>
        <v>-31.185538821474029</v>
      </c>
      <c r="AE4" s="17">
        <f t="shared" si="0"/>
        <v>-59.179708459968424</v>
      </c>
      <c r="AF4" s="16">
        <f>(AD4-SMOW!$AN$14*AE4)</f>
        <v>6.1347245389299587E-2</v>
      </c>
      <c r="AG4" s="2">
        <f t="shared" si="1"/>
        <v>61.347245389299587</v>
      </c>
      <c r="AH4" s="67">
        <f>AVERAGE(AG4:AG6)</f>
        <v>57.940852306397041</v>
      </c>
      <c r="AI4" s="67">
        <f>STDEV(AG4:AG6)</f>
        <v>4.6991911881215653</v>
      </c>
      <c r="AK4" s="101" t="str">
        <f t="shared" si="2"/>
        <v>09</v>
      </c>
      <c r="AN4" s="46">
        <v>0</v>
      </c>
    </row>
    <row r="5" spans="1:40" x14ac:dyDescent="0.25">
      <c r="A5" s="46">
        <v>1080</v>
      </c>
      <c r="B5" s="21" t="s">
        <v>100</v>
      </c>
      <c r="C5" s="48" t="s">
        <v>62</v>
      </c>
      <c r="D5" s="48" t="s">
        <v>24</v>
      </c>
      <c r="E5" s="46" t="s">
        <v>99</v>
      </c>
      <c r="F5" s="16">
        <v>-28.120754831550801</v>
      </c>
      <c r="G5" s="16">
        <v>-28.523715978717199</v>
      </c>
      <c r="H5" s="16">
        <v>4.2540951286988097E-3</v>
      </c>
      <c r="I5" s="16">
        <v>-52.660480462314503</v>
      </c>
      <c r="J5" s="16">
        <v>-54.097729057180601</v>
      </c>
      <c r="K5" s="16">
        <v>2.7713555823705798E-3</v>
      </c>
      <c r="L5" s="16">
        <v>3.9884963474164099E-2</v>
      </c>
      <c r="M5" s="16">
        <v>4.0219457113145696E-3</v>
      </c>
      <c r="N5" s="16">
        <v>-38.0290555592901</v>
      </c>
      <c r="O5" s="16">
        <v>4.2107246646525803E-3</v>
      </c>
      <c r="P5" s="16">
        <v>-71.508850791252001</v>
      </c>
      <c r="Q5" s="16">
        <v>2.7162163896602399E-3</v>
      </c>
      <c r="R5" s="16">
        <v>-78.9358213718032</v>
      </c>
      <c r="S5" s="16">
        <v>0.17132604573434099</v>
      </c>
      <c r="T5" s="16">
        <v>2171.91797993203</v>
      </c>
      <c r="U5" s="16">
        <v>0.66319874758028796</v>
      </c>
      <c r="V5" s="105" t="s">
        <v>379</v>
      </c>
      <c r="W5" s="20">
        <v>2.2000000000000002</v>
      </c>
      <c r="X5" s="65">
        <v>6.5354646284680906E-2</v>
      </c>
      <c r="Y5" s="16">
        <v>8.12907265176607E-2</v>
      </c>
      <c r="Z5" s="17">
        <f>((((N5/1000)+1)/((SMOW!$Z$4/1000)+1))-1)*1000</f>
        <v>-27.475590130300208</v>
      </c>
      <c r="AA5" s="17">
        <f>((((P5/1000)+1)/((SMOW!$AA$4/1000)+1))-1)*1000</f>
        <v>-51.526701198141843</v>
      </c>
      <c r="AB5" s="17">
        <f>Z5*SMOW!$AN$6</f>
        <v>-30.26302346142084</v>
      </c>
      <c r="AC5" s="17">
        <f>AA5*SMOW!$AN$12</f>
        <v>-56.647216096028039</v>
      </c>
      <c r="AD5" s="17">
        <f t="shared" si="0"/>
        <v>-30.730402462392838</v>
      </c>
      <c r="AE5" s="17">
        <f t="shared" si="0"/>
        <v>-58.314958246056136</v>
      </c>
      <c r="AF5" s="16">
        <f>(AD5-SMOW!$AN$14*AE5)</f>
        <v>5.9895491524802225E-2</v>
      </c>
      <c r="AG5" s="2">
        <f t="shared" si="1"/>
        <v>59.895491524802225</v>
      </c>
      <c r="AI5" s="64"/>
      <c r="AK5" s="101" t="str">
        <f t="shared" si="2"/>
        <v>09</v>
      </c>
      <c r="AN5" s="46">
        <v>0</v>
      </c>
    </row>
    <row r="6" spans="1:40" x14ac:dyDescent="0.25">
      <c r="A6" s="46">
        <v>1081</v>
      </c>
      <c r="B6" s="21" t="s">
        <v>89</v>
      </c>
      <c r="C6" s="48" t="s">
        <v>62</v>
      </c>
      <c r="D6" s="48" t="s">
        <v>24</v>
      </c>
      <c r="E6" s="46" t="s">
        <v>101</v>
      </c>
      <c r="F6" s="16">
        <v>-28.2194194131351</v>
      </c>
      <c r="G6" s="16">
        <v>-28.625240722309201</v>
      </c>
      <c r="H6" s="16">
        <v>5.3021495987585704E-3</v>
      </c>
      <c r="I6" s="16">
        <v>-52.8306257133233</v>
      </c>
      <c r="J6" s="16">
        <v>-54.277348341111498</v>
      </c>
      <c r="K6" s="16">
        <v>1.8709337646007199E-3</v>
      </c>
      <c r="L6" s="16">
        <v>3.3199201797665202E-2</v>
      </c>
      <c r="M6" s="16">
        <v>5.6988837948697404E-3</v>
      </c>
      <c r="N6" s="16">
        <v>-38.126714256295301</v>
      </c>
      <c r="O6" s="16">
        <v>5.2480942282084704E-3</v>
      </c>
      <c r="P6" s="16">
        <v>-71.675610813803104</v>
      </c>
      <c r="Q6" s="16">
        <v>1.8337094625114499E-3</v>
      </c>
      <c r="R6" s="16">
        <v>-84.336261618893602</v>
      </c>
      <c r="S6" s="16">
        <v>0.106818247443902</v>
      </c>
      <c r="T6" s="16">
        <v>1939.5192913871099</v>
      </c>
      <c r="U6" s="16">
        <v>0.53923719074666399</v>
      </c>
      <c r="V6" s="105" t="s">
        <v>380</v>
      </c>
      <c r="W6" s="20">
        <v>2.2000000000000002</v>
      </c>
      <c r="X6" s="65">
        <v>5.02018708540845E-2</v>
      </c>
      <c r="Y6" s="16">
        <v>5.5037535948003202E-2</v>
      </c>
      <c r="Z6" s="17">
        <f>((((N6/1000)+1)/((SMOW!$Z$4/1000)+1))-1)*1000</f>
        <v>-27.574320208607173</v>
      </c>
      <c r="AA6" s="17">
        <f>((((P6/1000)+1)/((SMOW!$AA$4/1000)+1))-1)*1000</f>
        <v>-51.697050079584692</v>
      </c>
      <c r="AB6" s="17">
        <f>Z6*SMOW!$AN$6</f>
        <v>-30.371769830906697</v>
      </c>
      <c r="AC6" s="17">
        <f>AA6*SMOW!$AN$12</f>
        <v>-56.834493559448454</v>
      </c>
      <c r="AD6" s="17">
        <f t="shared" si="0"/>
        <v>-30.84254881752361</v>
      </c>
      <c r="AE6" s="17">
        <f t="shared" ref="AE6:AE37" si="3">LN((AC6/1000)+1)*1000</f>
        <v>-58.513501207440719</v>
      </c>
      <c r="AF6" s="16">
        <f>(AD6-SMOW!$AN$14*AE6)</f>
        <v>5.2579820005089317E-2</v>
      </c>
      <c r="AG6" s="2">
        <f t="shared" si="1"/>
        <v>52.579820005089317</v>
      </c>
      <c r="AI6" s="64"/>
      <c r="AK6" s="101" t="str">
        <f t="shared" si="2"/>
        <v>09</v>
      </c>
      <c r="AN6" s="46">
        <v>0</v>
      </c>
    </row>
    <row r="7" spans="1:40" x14ac:dyDescent="0.25">
      <c r="A7" s="46">
        <v>1082</v>
      </c>
      <c r="B7" s="21" t="s">
        <v>80</v>
      </c>
      <c r="C7" s="48" t="s">
        <v>62</v>
      </c>
      <c r="D7" s="48" t="s">
        <v>22</v>
      </c>
      <c r="E7" s="46" t="s">
        <v>103</v>
      </c>
      <c r="F7" s="16">
        <v>-8.12389551000436E-2</v>
      </c>
      <c r="G7" s="16">
        <v>-8.1242460190329005E-2</v>
      </c>
      <c r="H7" s="16">
        <v>3.2422873990336398E-3</v>
      </c>
      <c r="I7" s="16">
        <v>-0.17182977395128801</v>
      </c>
      <c r="J7" s="16">
        <v>-0.17184461109528101</v>
      </c>
      <c r="K7" s="16">
        <v>1.9307366730443201E-3</v>
      </c>
      <c r="L7" s="16">
        <v>9.4914944679792904E-3</v>
      </c>
      <c r="M7" s="16">
        <v>2.8843705255040598E-3</v>
      </c>
      <c r="N7" s="16">
        <v>-10.2754023112937</v>
      </c>
      <c r="O7" s="16">
        <v>3.2092323062791498E-3</v>
      </c>
      <c r="P7" s="16">
        <v>-20.064520017594099</v>
      </c>
      <c r="Q7" s="16">
        <v>1.89232252577142E-3</v>
      </c>
      <c r="R7" s="16">
        <v>-24.289581895156399</v>
      </c>
      <c r="S7" s="16">
        <v>0.13495289388502699</v>
      </c>
      <c r="T7" s="16">
        <v>1745.32181119848</v>
      </c>
      <c r="U7" s="16">
        <v>0.87896340628427505</v>
      </c>
      <c r="V7" s="105" t="s">
        <v>381</v>
      </c>
      <c r="W7" s="20">
        <v>2.2000000000000002</v>
      </c>
      <c r="X7" s="65">
        <v>0.24997172767482601</v>
      </c>
      <c r="Y7" s="16">
        <v>0.244851141240056</v>
      </c>
      <c r="Z7" s="17">
        <f>((((N7/1000)+1)/((SMOW!$Z$4/1000)+1))-1)*1000</f>
        <v>0.58253927861717791</v>
      </c>
      <c r="AA7" s="17">
        <f>((((P7/1000)+1)/((SMOW!$AA$4/1000)+1))-1)*1000</f>
        <v>1.0247680917128132</v>
      </c>
      <c r="AB7" s="17">
        <f>Z7*SMOW!$AN$6</f>
        <v>0.64163862440752617</v>
      </c>
      <c r="AC7" s="17">
        <f>AA7*SMOW!$AN$12</f>
        <v>1.12660539467377</v>
      </c>
      <c r="AD7" s="17">
        <f t="shared" ref="AD7" si="4">LN((AB7/1000)+1)*1000</f>
        <v>0.64143286235718566</v>
      </c>
      <c r="AE7" s="17">
        <f t="shared" si="3"/>
        <v>1.1259712510577553</v>
      </c>
      <c r="AF7" s="16">
        <f>(AD7-SMOW!$AN$14*AE7)</f>
        <v>4.6920041798690804E-2</v>
      </c>
      <c r="AG7" s="2">
        <f t="shared" si="1"/>
        <v>46.920041798690804</v>
      </c>
      <c r="AH7" s="67">
        <f>AVERAGE(AG7:AG9)</f>
        <v>36.820514839908888</v>
      </c>
      <c r="AI7" s="67">
        <f>STDEV(AG7:AG9)</f>
        <v>8.7488943421620515</v>
      </c>
      <c r="AK7" s="101" t="str">
        <f t="shared" si="2"/>
        <v>09</v>
      </c>
      <c r="AL7" s="64">
        <v>1</v>
      </c>
      <c r="AN7" s="46">
        <v>0</v>
      </c>
    </row>
    <row r="8" spans="1:40" x14ac:dyDescent="0.25">
      <c r="A8" s="46">
        <v>1083</v>
      </c>
      <c r="B8" s="21" t="s">
        <v>89</v>
      </c>
      <c r="C8" s="48" t="s">
        <v>62</v>
      </c>
      <c r="D8" s="48" t="s">
        <v>22</v>
      </c>
      <c r="E8" s="46" t="s">
        <v>104</v>
      </c>
      <c r="F8" s="16">
        <v>-5.3871488097651E-2</v>
      </c>
      <c r="G8" s="16">
        <v>-5.3873223452193801E-2</v>
      </c>
      <c r="H8" s="16">
        <v>3.81767412769467E-3</v>
      </c>
      <c r="I8" s="16">
        <v>-9.3446578890887796E-2</v>
      </c>
      <c r="J8" s="16">
        <v>-9.3450973845947305E-2</v>
      </c>
      <c r="K8" s="16">
        <v>1.20991988021514E-3</v>
      </c>
      <c r="L8" s="16">
        <v>-4.5311092615336699E-3</v>
      </c>
      <c r="M8" s="16">
        <v>3.7891138508611899E-3</v>
      </c>
      <c r="N8" s="16">
        <v>-10.248313855387099</v>
      </c>
      <c r="O8" s="16">
        <v>3.7787529720819798E-3</v>
      </c>
      <c r="P8" s="16">
        <v>-19.9876963431254</v>
      </c>
      <c r="Q8" s="16">
        <v>1.1858471824120801E-3</v>
      </c>
      <c r="R8" s="16">
        <v>-25.4126621870817</v>
      </c>
      <c r="S8" s="16">
        <v>0.14600509454986901</v>
      </c>
      <c r="T8" s="16">
        <v>1545.11112726589</v>
      </c>
      <c r="U8" s="16">
        <v>0.38883459194735298</v>
      </c>
      <c r="V8" s="105" t="s">
        <v>382</v>
      </c>
      <c r="W8" s="20">
        <v>2.2000000000000002</v>
      </c>
      <c r="X8" s="65">
        <v>1.48426678624931E-2</v>
      </c>
      <c r="Y8" s="16">
        <v>1.2739824185354701E-2</v>
      </c>
      <c r="Z8" s="17">
        <f>((((N8/1000)+1)/((SMOW!$Z$4/1000)+1))-1)*1000</f>
        <v>0.60992491302447327</v>
      </c>
      <c r="AA8" s="17">
        <f>((((P8/1000)+1)/((SMOW!$AA$4/1000)+1))-1)*1000</f>
        <v>1.1032450960561935</v>
      </c>
      <c r="AB8" s="17">
        <f>Z8*SMOW!$AN$6</f>
        <v>0.67180256602419408</v>
      </c>
      <c r="AC8" s="17">
        <f>AA8*SMOW!$AN$12</f>
        <v>1.2128811259012273</v>
      </c>
      <c r="AD8" s="17">
        <f t="shared" ref="AD8" si="5">LN((AB8/1000)+1)*1000</f>
        <v>0.6715770076951022</v>
      </c>
      <c r="AE8" s="17">
        <f t="shared" si="3"/>
        <v>1.212146179796485</v>
      </c>
      <c r="AF8" s="16">
        <f>(AD8-SMOW!$AN$14*AE8)</f>
        <v>3.1563824762558146E-2</v>
      </c>
      <c r="AG8" s="2">
        <f t="shared" si="1"/>
        <v>31.563824762558145</v>
      </c>
      <c r="AH8" s="67"/>
      <c r="AI8" s="67"/>
      <c r="AK8" s="101" t="str">
        <f t="shared" si="2"/>
        <v>09</v>
      </c>
      <c r="AN8" s="46">
        <v>0</v>
      </c>
    </row>
    <row r="9" spans="1:40" x14ac:dyDescent="0.25">
      <c r="A9" s="46">
        <v>1084</v>
      </c>
      <c r="B9" s="21" t="s">
        <v>89</v>
      </c>
      <c r="C9" s="48" t="s">
        <v>62</v>
      </c>
      <c r="D9" s="48" t="s">
        <v>22</v>
      </c>
      <c r="E9" s="46" t="s">
        <v>105</v>
      </c>
      <c r="F9" s="16">
        <v>0.125742751388813</v>
      </c>
      <c r="G9" s="16">
        <v>0.125734495941043</v>
      </c>
      <c r="H9" s="16">
        <v>4.2400947716135298E-3</v>
      </c>
      <c r="I9" s="16">
        <v>0.24669372229351699</v>
      </c>
      <c r="J9" s="16">
        <v>0.246663281505247</v>
      </c>
      <c r="K9" s="16">
        <v>9.3105329774369205E-4</v>
      </c>
      <c r="L9" s="16">
        <v>-4.5037166937269999E-3</v>
      </c>
      <c r="M9" s="16">
        <v>4.26383242385574E-3</v>
      </c>
      <c r="N9" s="16">
        <v>-10.0705307815611</v>
      </c>
      <c r="O9" s="16">
        <v>4.19686704109061E-3</v>
      </c>
      <c r="P9" s="16">
        <v>-19.654323510444399</v>
      </c>
      <c r="Q9" s="16">
        <v>9.12528959861611E-4</v>
      </c>
      <c r="R9" s="16">
        <v>-25.391593017443999</v>
      </c>
      <c r="S9" s="16">
        <v>0.147137081143806</v>
      </c>
      <c r="T9" s="16">
        <v>1789.87034885448</v>
      </c>
      <c r="U9" s="16">
        <v>0.37295722467842402</v>
      </c>
      <c r="V9" s="105" t="s">
        <v>383</v>
      </c>
      <c r="W9" s="20">
        <v>2.2000000000000002</v>
      </c>
      <c r="X9" s="65">
        <v>1.8769924700226401E-2</v>
      </c>
      <c r="Y9" s="16">
        <v>1.6593084836315102E-2</v>
      </c>
      <c r="Z9" s="17">
        <f>((((N9/1000)+1)/((SMOW!$Z$4/1000)+1))-1)*1000</f>
        <v>0.7896583862199158</v>
      </c>
      <c r="AA9" s="17">
        <f>((((P9/1000)+1)/((SMOW!$AA$4/1000)+1))-1)*1000</f>
        <v>1.4437924783476941</v>
      </c>
      <c r="AB9" s="17">
        <f>Z9*SMOW!$AN$6</f>
        <v>0.86977022714889074</v>
      </c>
      <c r="AC9" s="17">
        <f>AA9*SMOW!$AN$12</f>
        <v>1.587270727933406</v>
      </c>
      <c r="AD9" s="17">
        <f t="shared" ref="AD9" si="6">LN((AB9/1000)+1)*1000</f>
        <v>0.86939219620909813</v>
      </c>
      <c r="AE9" s="17">
        <f t="shared" si="3"/>
        <v>1.5860123451716295</v>
      </c>
      <c r="AF9" s="16">
        <f>(AD9-SMOW!$AN$14*AE9)</f>
        <v>3.1977677958477724E-2</v>
      </c>
      <c r="AG9" s="2">
        <f t="shared" si="1"/>
        <v>31.977677958477724</v>
      </c>
      <c r="AH9" s="67"/>
      <c r="AI9" s="67"/>
      <c r="AK9" s="101" t="str">
        <f t="shared" si="2"/>
        <v>09</v>
      </c>
      <c r="AN9" s="46">
        <v>0</v>
      </c>
    </row>
    <row r="10" spans="1:40" x14ac:dyDescent="0.25">
      <c r="A10" s="46">
        <v>1085</v>
      </c>
      <c r="B10" s="21" t="s">
        <v>100</v>
      </c>
      <c r="C10" s="48" t="s">
        <v>63</v>
      </c>
      <c r="D10" s="48" t="s">
        <v>72</v>
      </c>
      <c r="E10" s="46" t="s">
        <v>106</v>
      </c>
      <c r="F10" s="16">
        <v>-2.4375695592423399</v>
      </c>
      <c r="G10" s="16">
        <v>-2.44054566188206</v>
      </c>
      <c r="H10" s="16">
        <v>4.4801436502586896E-3</v>
      </c>
      <c r="I10" s="16">
        <v>-4.6322626355499201</v>
      </c>
      <c r="J10" s="16">
        <v>-4.6430249723220198</v>
      </c>
      <c r="K10" s="16">
        <v>2.84992639551246E-3</v>
      </c>
      <c r="L10" s="16">
        <v>1.09715235039666E-2</v>
      </c>
      <c r="M10" s="16">
        <v>4.2326708855155298E-3</v>
      </c>
      <c r="N10" s="16">
        <v>-12.607710144751399</v>
      </c>
      <c r="O10" s="16">
        <v>4.4344686234374401E-3</v>
      </c>
      <c r="P10" s="16">
        <v>-24.436207620846702</v>
      </c>
      <c r="Q10" s="16">
        <v>2.7932239493413799E-3</v>
      </c>
      <c r="R10" s="16">
        <v>-31.401579253202101</v>
      </c>
      <c r="S10" s="16">
        <v>0.156823015194759</v>
      </c>
      <c r="T10" s="16">
        <v>855.54850294734399</v>
      </c>
      <c r="U10" s="16">
        <v>0.68848650588274896</v>
      </c>
      <c r="V10" s="105" t="s">
        <v>384</v>
      </c>
      <c r="W10" s="20">
        <v>2.2000000000000002</v>
      </c>
      <c r="X10" s="65">
        <v>3.3547340070450401E-4</v>
      </c>
      <c r="Y10" s="16">
        <v>5.7320059675842301E-4</v>
      </c>
      <c r="Z10" s="17">
        <f>((((N10/1000)+1)/((SMOW!$Z$4/1000)+1))-1)*1000</f>
        <v>-1.7753555335661142</v>
      </c>
      <c r="AA10" s="17">
        <f>((((P10/1000)+1)/((SMOW!$AA$4/1000)+1))-1)*1000</f>
        <v>-3.4410030316004425</v>
      </c>
      <c r="AB10" s="17">
        <f>Z10*SMOW!$AN$6</f>
        <v>-1.955467595413849</v>
      </c>
      <c r="AC10" s="17">
        <f>AA10*SMOW!$AN$12</f>
        <v>-3.7829559778840873</v>
      </c>
      <c r="AD10" s="17">
        <f t="shared" ref="AD10" si="7">LN((AB10/1000)+1)*1000</f>
        <v>-1.9573820183073025</v>
      </c>
      <c r="AE10" s="17">
        <f t="shared" si="3"/>
        <v>-3.7901294528575482</v>
      </c>
      <c r="AF10" s="16">
        <f>(AD10-SMOW!$AN$14*AE10)</f>
        <v>4.380633280148305E-2</v>
      </c>
      <c r="AG10" s="2">
        <f t="shared" si="1"/>
        <v>43.806332801483052</v>
      </c>
      <c r="AH10" s="67">
        <f>AVERAGE(AG10:AG11)</f>
        <v>39.50197149720924</v>
      </c>
      <c r="AI10" s="67">
        <f>STDEV(AG10:AG11)</f>
        <v>6.0872861338580009</v>
      </c>
      <c r="AK10" s="101" t="str">
        <f t="shared" si="2"/>
        <v>09</v>
      </c>
      <c r="AL10" s="64">
        <v>1</v>
      </c>
      <c r="AN10" s="46">
        <v>0</v>
      </c>
    </row>
    <row r="11" spans="1:40" x14ac:dyDescent="0.25">
      <c r="A11" s="46">
        <v>1086</v>
      </c>
      <c r="B11" s="21" t="s">
        <v>89</v>
      </c>
      <c r="C11" s="48" t="s">
        <v>63</v>
      </c>
      <c r="D11" s="48" t="s">
        <v>72</v>
      </c>
      <c r="E11" s="46" t="s">
        <v>107</v>
      </c>
      <c r="F11" s="16">
        <v>-2.41668461256846</v>
      </c>
      <c r="G11" s="16">
        <v>-2.41960970884386</v>
      </c>
      <c r="H11" s="16">
        <v>3.20041618374942E-3</v>
      </c>
      <c r="I11" s="16">
        <v>-4.5779687633003103</v>
      </c>
      <c r="J11" s="16">
        <v>-4.5884798076115398</v>
      </c>
      <c r="K11" s="16">
        <v>1.65217154988019E-3</v>
      </c>
      <c r="L11" s="16">
        <v>3.10762957503324E-3</v>
      </c>
      <c r="M11" s="16">
        <v>2.9608938277466798E-3</v>
      </c>
      <c r="N11" s="16">
        <v>-12.5870381199331</v>
      </c>
      <c r="O11" s="16">
        <v>3.1677879676809801E-3</v>
      </c>
      <c r="P11" s="16">
        <v>-24.382993985396698</v>
      </c>
      <c r="Q11" s="16">
        <v>1.61929976465748E-3</v>
      </c>
      <c r="R11" s="16">
        <v>-32.404972019378597</v>
      </c>
      <c r="S11" s="16">
        <v>0.14417070632665399</v>
      </c>
      <c r="T11" s="16">
        <v>921.26020922070802</v>
      </c>
      <c r="U11" s="16">
        <v>0.36926704789271397</v>
      </c>
      <c r="V11" s="105" t="s">
        <v>385</v>
      </c>
      <c r="W11" s="20">
        <v>2.2000000000000002</v>
      </c>
      <c r="X11" s="65">
        <v>2.86791404167204E-3</v>
      </c>
      <c r="Y11" s="16">
        <v>2.2292156740484101E-3</v>
      </c>
      <c r="Z11" s="17">
        <f>((((N11/1000)+1)/((SMOW!$Z$4/1000)+1))-1)*1000</f>
        <v>-1.754456722792952</v>
      </c>
      <c r="AA11" s="17">
        <f>((((P11/1000)+1)/((SMOW!$AA$4/1000)+1))-1)*1000</f>
        <v>-3.3866441802536951</v>
      </c>
      <c r="AB11" s="17">
        <f>Z11*SMOW!$AN$6</f>
        <v>-1.9324485738843888</v>
      </c>
      <c r="AC11" s="17">
        <f>AA11*SMOW!$AN$12</f>
        <v>-3.7231951640270164</v>
      </c>
      <c r="AD11" s="17">
        <f t="shared" ref="AD11" si="8">LN((AB11/1000)+1)*1000</f>
        <v>-1.9343181616061269</v>
      </c>
      <c r="AE11" s="17">
        <f t="shared" si="3"/>
        <v>-3.7301435071951938</v>
      </c>
      <c r="AF11" s="16">
        <f>(AD11-SMOW!$AN$14*AE11)</f>
        <v>3.5197610192935436E-2</v>
      </c>
      <c r="AG11" s="2">
        <f t="shared" si="1"/>
        <v>35.197610192935436</v>
      </c>
      <c r="AI11" s="64"/>
      <c r="AK11" s="101" t="str">
        <f t="shared" si="2"/>
        <v>09</v>
      </c>
      <c r="AN11" s="46">
        <v>0</v>
      </c>
    </row>
    <row r="12" spans="1:40" x14ac:dyDescent="0.25">
      <c r="A12" s="46">
        <v>1087</v>
      </c>
      <c r="B12" s="21" t="s">
        <v>80</v>
      </c>
      <c r="C12" s="48" t="s">
        <v>63</v>
      </c>
      <c r="D12" s="48" t="s">
        <v>72</v>
      </c>
      <c r="E12" s="46" t="s">
        <v>108</v>
      </c>
      <c r="F12" s="16">
        <v>-3.1000470542830199</v>
      </c>
      <c r="G12" s="16">
        <v>-3.1048624421205102</v>
      </c>
      <c r="H12" s="16">
        <v>3.8313780237740399E-3</v>
      </c>
      <c r="I12" s="16">
        <v>-5.8727231830930702</v>
      </c>
      <c r="J12" s="16">
        <v>-5.8900357274378496</v>
      </c>
      <c r="K12" s="16">
        <v>3.8484408330692098E-3</v>
      </c>
      <c r="L12" s="16">
        <v>5.07642196667819E-3</v>
      </c>
      <c r="M12" s="16">
        <v>3.6406766943732302E-3</v>
      </c>
      <c r="N12" s="16">
        <v>-13.263433687303801</v>
      </c>
      <c r="O12" s="16">
        <v>3.7923171570562499E-3</v>
      </c>
      <c r="P12" s="16">
        <v>-25.651987830141199</v>
      </c>
      <c r="Q12" s="16">
        <v>3.7718718348210101E-3</v>
      </c>
      <c r="R12" s="16">
        <v>-34.256314420661703</v>
      </c>
      <c r="S12" s="16">
        <v>0.13301000092302101</v>
      </c>
      <c r="T12" s="16">
        <v>737.50243711666997</v>
      </c>
      <c r="U12" s="16">
        <v>0.52067278131460804</v>
      </c>
      <c r="V12" s="105" t="s">
        <v>386</v>
      </c>
      <c r="W12" s="20">
        <v>2.2000000000000002</v>
      </c>
      <c r="X12" s="65">
        <v>7.5383215979046195E-2</v>
      </c>
      <c r="Y12" s="16">
        <v>7.3236142224318193E-2</v>
      </c>
      <c r="Z12" s="17">
        <f>((((N12/1000)+1)/((SMOW!$Z$4/1000)+1))-1)*1000</f>
        <v>-2.4382728024751055</v>
      </c>
      <c r="AA12" s="17">
        <f>((((P12/1000)+1)/((SMOW!$AA$4/1000)+1))-1)*1000</f>
        <v>-4.6829481666835759</v>
      </c>
      <c r="AB12" s="17">
        <f>Z12*SMOW!$AN$6</f>
        <v>-2.6856386587770884</v>
      </c>
      <c r="AC12" s="17">
        <f>AA12*SMOW!$AN$12</f>
        <v>-5.1483205909985408</v>
      </c>
      <c r="AD12" s="17">
        <f t="shared" ref="AD12" si="9">LN((AB12/1000)+1)*1000</f>
        <v>-2.6892514561752021</v>
      </c>
      <c r="AE12" s="17">
        <f t="shared" si="3"/>
        <v>-5.1616188555744378</v>
      </c>
      <c r="AF12" s="16">
        <f>(AD12-SMOW!$AN$14*AE12)</f>
        <v>3.6083299568101079E-2</v>
      </c>
      <c r="AG12" s="2">
        <f t="shared" si="1"/>
        <v>36.083299568101083</v>
      </c>
      <c r="AH12" s="67">
        <f>AVERAGE(AG12:AG13)</f>
        <v>44.028596098443671</v>
      </c>
      <c r="AI12" s="67">
        <f>STDEV(AG12:AG13)</f>
        <v>11.236346110286421</v>
      </c>
      <c r="AK12" s="101" t="str">
        <f t="shared" si="2"/>
        <v>09</v>
      </c>
      <c r="AL12" s="64">
        <v>2</v>
      </c>
      <c r="AN12" s="46">
        <v>0</v>
      </c>
    </row>
    <row r="13" spans="1:40" x14ac:dyDescent="0.25">
      <c r="A13" s="46">
        <v>1088</v>
      </c>
      <c r="B13" s="21" t="s">
        <v>89</v>
      </c>
      <c r="C13" s="48" t="s">
        <v>63</v>
      </c>
      <c r="D13" s="48" t="s">
        <v>72</v>
      </c>
      <c r="E13" s="46" t="s">
        <v>109</v>
      </c>
      <c r="F13" s="16">
        <v>-3.0182277447104702</v>
      </c>
      <c r="G13" s="16">
        <v>-3.0227921568596101</v>
      </c>
      <c r="H13" s="16">
        <v>4.4406881090625402E-3</v>
      </c>
      <c r="I13" s="16">
        <v>-5.7451093698190601</v>
      </c>
      <c r="J13" s="16">
        <v>-5.7616760395363604</v>
      </c>
      <c r="K13" s="16">
        <v>1.56437719171442E-3</v>
      </c>
      <c r="L13" s="16">
        <v>1.9372792015590098E-2</v>
      </c>
      <c r="M13" s="16">
        <v>4.76040142833665E-3</v>
      </c>
      <c r="N13" s="16">
        <v>-13.1824348402486</v>
      </c>
      <c r="O13" s="16">
        <v>4.2841427854900804E-3</v>
      </c>
      <c r="P13" s="16">
        <v>-25.526913035204402</v>
      </c>
      <c r="Q13" s="16">
        <v>1.5332521726103699E-3</v>
      </c>
      <c r="R13" s="16">
        <v>-35.6126163120096</v>
      </c>
      <c r="S13" s="16">
        <v>0.146980059626072</v>
      </c>
      <c r="T13" s="16">
        <v>999.14679064015002</v>
      </c>
      <c r="U13" s="16">
        <v>0.234524796393002</v>
      </c>
      <c r="V13" s="105" t="s">
        <v>387</v>
      </c>
      <c r="W13" s="20">
        <v>2.2000000000000002</v>
      </c>
      <c r="X13" s="65">
        <v>7.9234085673499599E-2</v>
      </c>
      <c r="Y13" s="16">
        <v>8.0568519577821504E-2</v>
      </c>
      <c r="Z13" s="17">
        <f>((((N13/1000)+1)/((SMOW!$Z$4/1000)+1))-1)*1000</f>
        <v>-2.3563853438282045</v>
      </c>
      <c r="AA13" s="17">
        <f>((((P13/1000)+1)/((SMOW!$AA$4/1000)+1))-1)*1000</f>
        <v>-4.5551816247495491</v>
      </c>
      <c r="AB13" s="17">
        <f>Z13*SMOW!$AN$6</f>
        <v>-2.595443613994616</v>
      </c>
      <c r="AC13" s="17">
        <f>AA13*SMOW!$AN$12</f>
        <v>-5.007857127542044</v>
      </c>
      <c r="AD13" s="17">
        <f t="shared" ref="AD13" si="10">LN((AB13/1000)+1)*1000</f>
        <v>-2.5988176170589532</v>
      </c>
      <c r="AE13" s="17">
        <f t="shared" si="3"/>
        <v>-5.0204384653176879</v>
      </c>
      <c r="AF13" s="16">
        <f>(AD13-SMOW!$AN$14*AE13)</f>
        <v>5.1973892628786267E-2</v>
      </c>
      <c r="AG13" s="2">
        <f t="shared" si="1"/>
        <v>51.973892628786267</v>
      </c>
      <c r="AI13" s="64"/>
      <c r="AK13" s="101" t="str">
        <f t="shared" si="2"/>
        <v>09</v>
      </c>
      <c r="AN13" s="46">
        <v>0</v>
      </c>
    </row>
    <row r="14" spans="1:40" x14ac:dyDescent="0.25">
      <c r="A14" s="46">
        <v>1089</v>
      </c>
      <c r="B14" s="21" t="s">
        <v>89</v>
      </c>
      <c r="C14" s="48" t="s">
        <v>63</v>
      </c>
      <c r="D14" s="48" t="s">
        <v>98</v>
      </c>
      <c r="E14" s="46" t="s">
        <v>110</v>
      </c>
      <c r="F14" s="16">
        <v>-4.9087702937295896</v>
      </c>
      <c r="G14" s="16">
        <v>-4.9208581366054496</v>
      </c>
      <c r="H14" s="16">
        <v>3.6122978742586299E-3</v>
      </c>
      <c r="I14" s="16">
        <v>-9.2513100758317908</v>
      </c>
      <c r="J14" s="16">
        <v>-9.2943693028076897</v>
      </c>
      <c r="K14" s="16">
        <v>2.0460672651079902E-3</v>
      </c>
      <c r="L14" s="16">
        <v>-1.34311447229913E-2</v>
      </c>
      <c r="M14" s="16">
        <v>3.45803722784209E-3</v>
      </c>
      <c r="N14" s="16">
        <v>-15.0537170085416</v>
      </c>
      <c r="O14" s="16">
        <v>3.5754705278216001E-3</v>
      </c>
      <c r="P14" s="16">
        <v>-28.963353989838101</v>
      </c>
      <c r="Q14" s="16">
        <v>2.0053584878046799E-3</v>
      </c>
      <c r="R14" s="16">
        <v>-40.217252891120999</v>
      </c>
      <c r="S14" s="16">
        <v>9.8816132300809004E-2</v>
      </c>
      <c r="T14" s="16">
        <v>1023.57241665724</v>
      </c>
      <c r="U14" s="16">
        <v>0.17558090913258501</v>
      </c>
      <c r="V14" s="105" t="s">
        <v>388</v>
      </c>
      <c r="W14" s="20">
        <v>2.2000000000000002</v>
      </c>
      <c r="X14" s="65">
        <v>6.7914051409365503E-2</v>
      </c>
      <c r="Y14" s="16">
        <v>6.5174307036219695E-2</v>
      </c>
      <c r="Z14" s="17">
        <f>((((N14/1000)+1)/((SMOW!$Z$4/1000)+1))-1)*1000</f>
        <v>-4.2481967305816326</v>
      </c>
      <c r="AA14" s="17">
        <f>((((P14/1000)+1)/((SMOW!$AA$4/1000)+1))-1)*1000</f>
        <v>-8.0655785640815214</v>
      </c>
      <c r="AB14" s="17">
        <f>Z14*SMOW!$AN$6</f>
        <v>-4.6791816560308588</v>
      </c>
      <c r="AC14" s="17">
        <f>AA14*SMOW!$AN$12</f>
        <v>-8.867103098684181</v>
      </c>
      <c r="AD14" s="17">
        <f t="shared" ref="AD14" si="11">LN((AB14/1000)+1)*1000</f>
        <v>-4.690163296634676</v>
      </c>
      <c r="AE14" s="17">
        <f t="shared" si="3"/>
        <v>-8.9066498074263052</v>
      </c>
      <c r="AF14" s="16">
        <f>(AD14-SMOW!$AN$14*AE14)</f>
        <v>1.2547801686413784E-2</v>
      </c>
      <c r="AG14" s="2">
        <f t="shared" si="1"/>
        <v>12.547801686413784</v>
      </c>
      <c r="AH14" s="67">
        <f>AVERAGE(AG14:AG15)</f>
        <v>16.260934434792151</v>
      </c>
      <c r="AI14" s="67">
        <f>STDEV(AG14:AG15)</f>
        <v>5.2511626916483758</v>
      </c>
      <c r="AK14" s="101" t="str">
        <f t="shared" si="2"/>
        <v>09</v>
      </c>
      <c r="AL14" s="64">
        <v>1</v>
      </c>
      <c r="AN14" s="46">
        <v>0</v>
      </c>
    </row>
    <row r="15" spans="1:40" x14ac:dyDescent="0.25">
      <c r="A15" s="46">
        <v>1090</v>
      </c>
      <c r="B15" s="21" t="s">
        <v>89</v>
      </c>
      <c r="C15" s="48" t="s">
        <v>63</v>
      </c>
      <c r="D15" s="48" t="s">
        <v>98</v>
      </c>
      <c r="E15" s="46" t="s">
        <v>111</v>
      </c>
      <c r="F15" s="16">
        <v>-4.82436941474222</v>
      </c>
      <c r="G15" s="16">
        <v>-4.8360445250366197</v>
      </c>
      <c r="H15" s="16">
        <v>3.7432909634055999E-3</v>
      </c>
      <c r="I15" s="16">
        <v>-9.1045773494264193</v>
      </c>
      <c r="J15" s="16">
        <v>-9.1462773604846301</v>
      </c>
      <c r="K15" s="16">
        <v>1.5333492792686399E-3</v>
      </c>
      <c r="L15" s="16">
        <v>-6.8100787007368E-3</v>
      </c>
      <c r="M15" s="16">
        <v>3.61753223793137E-3</v>
      </c>
      <c r="N15" s="16">
        <v>-14.9701765958054</v>
      </c>
      <c r="O15" s="16">
        <v>3.7051281435261998E-3</v>
      </c>
      <c r="P15" s="16">
        <v>-28.819540673749302</v>
      </c>
      <c r="Q15" s="16">
        <v>1.50284159489046E-3</v>
      </c>
      <c r="R15" s="16">
        <v>-40.8922513142006</v>
      </c>
      <c r="S15" s="16">
        <v>0.15197238914345201</v>
      </c>
      <c r="T15" s="16">
        <v>1052.2368130089901</v>
      </c>
      <c r="U15" s="16">
        <v>0.12618908291136299</v>
      </c>
      <c r="V15" s="105" t="s">
        <v>389</v>
      </c>
      <c r="W15" s="20">
        <v>2.2000000000000002</v>
      </c>
      <c r="X15" s="65">
        <v>4.18767728335626E-2</v>
      </c>
      <c r="Y15" s="16">
        <v>3.9063506318669297E-2</v>
      </c>
      <c r="Z15" s="17">
        <f>((((N15/1000)+1)/((SMOW!$Z$4/1000)+1))-1)*1000</f>
        <v>-4.1637398235760958</v>
      </c>
      <c r="AA15" s="17">
        <f>((((P15/1000)+1)/((SMOW!$AA$4/1000)+1))-1)*1000</f>
        <v>-7.918670227433755</v>
      </c>
      <c r="AB15" s="17">
        <f>Z15*SMOW!$AN$6</f>
        <v>-4.5861564891075499</v>
      </c>
      <c r="AC15" s="17">
        <f>AA15*SMOW!$AN$12</f>
        <v>-8.7055956064736346</v>
      </c>
      <c r="AD15" s="17">
        <f t="shared" ref="AD15" si="12">LN((AB15/1000)+1)*1000</f>
        <v>-4.5967051690664666</v>
      </c>
      <c r="AE15" s="17">
        <f t="shared" si="3"/>
        <v>-8.7437106747152207</v>
      </c>
      <c r="AF15" s="16">
        <f>(AD15-SMOW!$AN$14*AE15)</f>
        <v>1.9974067183170519E-2</v>
      </c>
      <c r="AG15" s="2">
        <f t="shared" si="1"/>
        <v>19.974067183170519</v>
      </c>
      <c r="AI15" s="64"/>
      <c r="AK15" s="101" t="str">
        <f t="shared" si="2"/>
        <v>09</v>
      </c>
      <c r="AN15" s="46">
        <v>0</v>
      </c>
    </row>
    <row r="16" spans="1:40" x14ac:dyDescent="0.25">
      <c r="A16" s="46">
        <v>1091</v>
      </c>
      <c r="B16" s="21" t="s">
        <v>80</v>
      </c>
      <c r="C16" s="48" t="s">
        <v>63</v>
      </c>
      <c r="D16" s="48" t="s">
        <v>98</v>
      </c>
      <c r="E16" s="46" t="s">
        <v>112</v>
      </c>
      <c r="F16" s="16">
        <v>-4.7613228840614799</v>
      </c>
      <c r="G16" s="16">
        <v>-4.7726943365713401</v>
      </c>
      <c r="H16" s="16">
        <v>3.53266610347555E-3</v>
      </c>
      <c r="I16" s="16">
        <v>-8.9880059801693601</v>
      </c>
      <c r="J16" s="16">
        <v>-9.0286418851563894</v>
      </c>
      <c r="K16" s="16">
        <v>2.3117781086838501E-3</v>
      </c>
      <c r="L16" s="16">
        <v>-5.5714212087625099E-3</v>
      </c>
      <c r="M16" s="16">
        <v>3.5451947949666301E-3</v>
      </c>
      <c r="N16" s="16">
        <v>-14.907772823974501</v>
      </c>
      <c r="O16" s="16">
        <v>3.4966506022715599E-3</v>
      </c>
      <c r="P16" s="16">
        <v>-28.705288621159799</v>
      </c>
      <c r="Q16" s="16">
        <v>2.2657827194775102E-3</v>
      </c>
      <c r="R16" s="16">
        <v>-40.596195847080701</v>
      </c>
      <c r="S16" s="16">
        <v>0.15490834240585699</v>
      </c>
      <c r="T16" s="16">
        <v>891.99687385602601</v>
      </c>
      <c r="U16" s="16">
        <v>0.38065428894706699</v>
      </c>
      <c r="V16" s="105" t="s">
        <v>390</v>
      </c>
      <c r="W16" s="20">
        <v>2.2000000000000002</v>
      </c>
      <c r="X16" s="65">
        <v>1.1736465510733899E-2</v>
      </c>
      <c r="Y16" s="16">
        <v>9.89720739055471E-3</v>
      </c>
      <c r="Z16" s="17">
        <f>((((N16/1000)+1)/((SMOW!$Z$4/1000)+1))-1)*1000</f>
        <v>-4.1006514405805827</v>
      </c>
      <c r="AA16" s="17">
        <f>((((P16/1000)+1)/((SMOW!$AA$4/1000)+1))-1)*1000</f>
        <v>-7.8019593451527092</v>
      </c>
      <c r="AB16" s="17">
        <f>Z16*SMOW!$AN$6</f>
        <v>-4.5166677099518733</v>
      </c>
      <c r="AC16" s="17">
        <f>AA16*SMOW!$AN$12</f>
        <v>-8.5772864693544335</v>
      </c>
      <c r="AD16" s="17">
        <f t="shared" ref="AD16" si="13">LN((AB16/1000)+1)*1000</f>
        <v>-4.5268986717460287</v>
      </c>
      <c r="AE16" s="17">
        <f t="shared" si="3"/>
        <v>-8.6142830966321675</v>
      </c>
      <c r="AF16" s="16">
        <f>(AD16-SMOW!$AN$14*AE16)</f>
        <v>2.1442803275755651E-2</v>
      </c>
      <c r="AG16" s="2">
        <f t="shared" si="1"/>
        <v>21.442803275755651</v>
      </c>
      <c r="AH16" s="67">
        <f>AVERAGE(AG16:AG17)</f>
        <v>19.052806184682414</v>
      </c>
      <c r="AI16" s="67">
        <f>STDEV(AG16:AG17)</f>
        <v>3.3799663002280127</v>
      </c>
      <c r="AK16" s="101" t="str">
        <f t="shared" si="2"/>
        <v>09</v>
      </c>
      <c r="AL16" s="64">
        <v>1</v>
      </c>
      <c r="AN16" s="46">
        <v>0</v>
      </c>
    </row>
    <row r="17" spans="1:40" x14ac:dyDescent="0.25">
      <c r="A17" s="46">
        <v>1092</v>
      </c>
      <c r="B17" s="21" t="s">
        <v>80</v>
      </c>
      <c r="C17" s="48" t="s">
        <v>63</v>
      </c>
      <c r="D17" s="48" t="s">
        <v>98</v>
      </c>
      <c r="E17" s="46" t="s">
        <v>113</v>
      </c>
      <c r="F17" s="16">
        <v>-4.70522441758777</v>
      </c>
      <c r="G17" s="16">
        <v>-4.7163291348642096</v>
      </c>
      <c r="H17" s="16">
        <v>3.9211712901776703E-3</v>
      </c>
      <c r="I17" s="16">
        <v>-8.8738907224449299</v>
      </c>
      <c r="J17" s="16">
        <v>-8.9134982425363702</v>
      </c>
      <c r="K17" s="16">
        <v>1.7798432723220301E-3</v>
      </c>
      <c r="L17" s="16">
        <v>-1.00020628050015E-2</v>
      </c>
      <c r="M17" s="16">
        <v>4.0408742772578901E-3</v>
      </c>
      <c r="N17" s="16">
        <v>-14.8522462808945</v>
      </c>
      <c r="O17" s="16">
        <v>3.8811949818628698E-3</v>
      </c>
      <c r="P17" s="16">
        <v>-28.593443813040199</v>
      </c>
      <c r="Q17" s="16">
        <v>1.7444313165958199E-3</v>
      </c>
      <c r="R17" s="16">
        <v>-41.087815632444098</v>
      </c>
      <c r="S17" s="16">
        <v>0.115927446247483</v>
      </c>
      <c r="T17" s="16">
        <v>944.09765269459899</v>
      </c>
      <c r="U17" s="16">
        <v>0.169709489201193</v>
      </c>
      <c r="V17" s="105" t="s">
        <v>391</v>
      </c>
      <c r="W17" s="20">
        <v>2.2000000000000002</v>
      </c>
      <c r="X17" s="65">
        <v>3.88852937451368E-3</v>
      </c>
      <c r="Y17" s="16">
        <v>2.7141753977005401E-3</v>
      </c>
      <c r="Z17" s="17">
        <f>((((N17/1000)+1)/((SMOW!$Z$4/1000)+1))-1)*1000</f>
        <v>-4.0445157341405524</v>
      </c>
      <c r="AA17" s="17">
        <f>((((P17/1000)+1)/((SMOW!$AA$4/1000)+1))-1)*1000</f>
        <v>-7.6877075138869211</v>
      </c>
      <c r="AB17" s="17">
        <f>Z17*SMOW!$AN$6</f>
        <v>-4.4548369651721798</v>
      </c>
      <c r="AC17" s="17">
        <f>AA17*SMOW!$AN$12</f>
        <v>-8.4516807537819911</v>
      </c>
      <c r="AD17" s="17">
        <f t="shared" ref="AD17" si="14">LN((AB17/1000)+1)*1000</f>
        <v>-4.4647893197756439</v>
      </c>
      <c r="AE17" s="17">
        <f t="shared" si="3"/>
        <v>-8.4875987289190391</v>
      </c>
      <c r="AF17" s="16">
        <f>(AD17-SMOW!$AN$14*AE17)</f>
        <v>1.6662809093609177E-2</v>
      </c>
      <c r="AG17" s="2">
        <f t="shared" si="1"/>
        <v>16.662809093609177</v>
      </c>
      <c r="AI17" s="64"/>
      <c r="AK17" s="101" t="str">
        <f t="shared" si="2"/>
        <v>09</v>
      </c>
      <c r="AN17" s="46">
        <v>0</v>
      </c>
    </row>
    <row r="18" spans="1:40" x14ac:dyDescent="0.25">
      <c r="A18" s="46">
        <v>1093</v>
      </c>
      <c r="B18" s="21" t="s">
        <v>100</v>
      </c>
      <c r="C18" s="48" t="s">
        <v>63</v>
      </c>
      <c r="D18" s="48" t="s">
        <v>98</v>
      </c>
      <c r="E18" s="46" t="s">
        <v>114</v>
      </c>
      <c r="F18" s="16">
        <v>-9.0434159567783894</v>
      </c>
      <c r="G18" s="16">
        <v>-9.0845562010774898</v>
      </c>
      <c r="H18" s="16">
        <v>4.13915392109251E-3</v>
      </c>
      <c r="I18" s="16">
        <v>-17.1027565034349</v>
      </c>
      <c r="J18" s="16">
        <v>-17.2506979319433</v>
      </c>
      <c r="K18" s="16">
        <v>1.7062210625489499E-3</v>
      </c>
      <c r="L18" s="16">
        <v>2.3812306988584601E-2</v>
      </c>
      <c r="M18" s="16">
        <v>4.3494009097951097E-3</v>
      </c>
      <c r="N18" s="16">
        <v>-19.146209993841801</v>
      </c>
      <c r="O18" s="16">
        <v>4.09695528169054E-3</v>
      </c>
      <c r="P18" s="16">
        <v>-36.658587183607601</v>
      </c>
      <c r="Q18" s="16">
        <v>1.6722739023319699E-3</v>
      </c>
      <c r="R18" s="16">
        <v>-51.943305413786597</v>
      </c>
      <c r="S18" s="16">
        <v>0.133301037626673</v>
      </c>
      <c r="T18" s="16">
        <v>1199.2535429433899</v>
      </c>
      <c r="U18" s="16">
        <v>0.13053226953184499</v>
      </c>
      <c r="V18" s="105" t="s">
        <v>392</v>
      </c>
      <c r="W18" s="20">
        <v>2.2000000000000002</v>
      </c>
      <c r="X18" s="65">
        <v>5.64873561306619E-3</v>
      </c>
      <c r="Y18" s="16">
        <v>5.9742420199635901E-3</v>
      </c>
      <c r="Z18" s="17">
        <f>((((N18/1000)+1)/((SMOW!$Z$4/1000)+1))-1)*1000</f>
        <v>-8.3855871044030685</v>
      </c>
      <c r="AA18" s="17">
        <f>((((P18/1000)+1)/((SMOW!$AA$4/1000)+1))-1)*1000</f>
        <v>-15.926421630344523</v>
      </c>
      <c r="AB18" s="17">
        <f>Z18*SMOW!$AN$6</f>
        <v>-9.2363155104164925</v>
      </c>
      <c r="AC18" s="17">
        <f>AA18*SMOW!$AN$12</f>
        <v>-17.509124914892009</v>
      </c>
      <c r="AD18" s="17">
        <f t="shared" ref="AD18" si="15">LN((AB18/1000)+1)*1000</f>
        <v>-9.2792347540578923</v>
      </c>
      <c r="AE18" s="17">
        <f t="shared" si="3"/>
        <v>-17.664222727032019</v>
      </c>
      <c r="AF18" s="16">
        <f>(AD18-SMOW!$AN$14*AE18)</f>
        <v>4.7474845815013822E-2</v>
      </c>
      <c r="AG18" s="2">
        <f t="shared" si="1"/>
        <v>47.474845815013822</v>
      </c>
      <c r="AH18" s="67">
        <f>AVERAGE(AG18:AG19)</f>
        <v>40.922853778717183</v>
      </c>
      <c r="AI18" s="67">
        <f>STDEV(AG18:AG19)</f>
        <v>9.2659159982912342</v>
      </c>
      <c r="AK18" s="101" t="str">
        <f t="shared" si="2"/>
        <v>09</v>
      </c>
      <c r="AL18" s="64">
        <v>1</v>
      </c>
      <c r="AN18" s="46">
        <v>0</v>
      </c>
    </row>
    <row r="19" spans="1:40" x14ac:dyDescent="0.25">
      <c r="A19" s="46">
        <v>1094</v>
      </c>
      <c r="B19" s="21" t="s">
        <v>100</v>
      </c>
      <c r="C19" s="48" t="s">
        <v>63</v>
      </c>
      <c r="D19" s="48" t="s">
        <v>98</v>
      </c>
      <c r="E19" s="46" t="s">
        <v>115</v>
      </c>
      <c r="F19" s="16">
        <v>-9.0889255548121302</v>
      </c>
      <c r="G19" s="16">
        <v>-9.1304820722575002</v>
      </c>
      <c r="H19" s="16">
        <v>3.48109531209963E-3</v>
      </c>
      <c r="I19" s="16">
        <v>-17.166191912096199</v>
      </c>
      <c r="J19" s="16">
        <v>-17.315239386377499</v>
      </c>
      <c r="K19" s="16">
        <v>3.3269876431961001E-3</v>
      </c>
      <c r="L19" s="16">
        <v>1.19643237498392E-2</v>
      </c>
      <c r="M19" s="16">
        <v>3.6655937694453299E-3</v>
      </c>
      <c r="N19" s="16">
        <v>-19.1912556219065</v>
      </c>
      <c r="O19" s="16">
        <v>3.4456055746800202E-3</v>
      </c>
      <c r="P19" s="16">
        <v>-36.720760474464598</v>
      </c>
      <c r="Q19" s="16">
        <v>3.2607935344483199E-3</v>
      </c>
      <c r="R19" s="16">
        <v>-52.237075638013899</v>
      </c>
      <c r="S19" s="16">
        <v>9.61060781018344E-2</v>
      </c>
      <c r="T19" s="16">
        <v>978.54345537884103</v>
      </c>
      <c r="U19" s="16">
        <v>0.154742914456203</v>
      </c>
      <c r="V19" s="105" t="s">
        <v>393</v>
      </c>
      <c r="W19" s="20">
        <v>2.2000000000000002</v>
      </c>
      <c r="X19" s="65">
        <v>8.8474204301007397E-3</v>
      </c>
      <c r="Y19" s="16">
        <v>7.5941134441795399E-3</v>
      </c>
      <c r="Z19" s="17">
        <f>((((N19/1000)+1)/((SMOW!$Z$4/1000)+1))-1)*1000</f>
        <v>-8.4311269131717168</v>
      </c>
      <c r="AA19" s="17">
        <f>((((P19/1000)+1)/((SMOW!$AA$4/1000)+1))-1)*1000</f>
        <v>-15.989932958725749</v>
      </c>
      <c r="AB19" s="17">
        <f>Z19*SMOW!$AN$6</f>
        <v>-9.2864753903192856</v>
      </c>
      <c r="AC19" s="17">
        <f>AA19*SMOW!$AN$12</f>
        <v>-17.578947741886548</v>
      </c>
      <c r="AD19" s="17">
        <f t="shared" ref="AD19" si="16">LN((AB19/1000)+1)*1000</f>
        <v>-9.3298635270592953</v>
      </c>
      <c r="AE19" s="17">
        <f t="shared" si="3"/>
        <v>-17.735292403033551</v>
      </c>
      <c r="AF19" s="16">
        <f>(AD19-SMOW!$AN$14*AE19)</f>
        <v>3.4370861742420544E-2</v>
      </c>
      <c r="AG19" s="2">
        <f t="shared" si="1"/>
        <v>34.370861742420544</v>
      </c>
      <c r="AI19" s="64"/>
      <c r="AK19" s="101" t="str">
        <f t="shared" si="2"/>
        <v>09</v>
      </c>
      <c r="AN19" s="46">
        <v>0</v>
      </c>
    </row>
    <row r="20" spans="1:40" x14ac:dyDescent="0.25">
      <c r="A20" s="46">
        <v>1095</v>
      </c>
      <c r="B20" s="21" t="s">
        <v>100</v>
      </c>
      <c r="C20" s="48" t="s">
        <v>63</v>
      </c>
      <c r="D20" s="48" t="s">
        <v>98</v>
      </c>
      <c r="E20" s="46" t="s">
        <v>116</v>
      </c>
      <c r="F20" s="16">
        <v>-7.8898446812007297</v>
      </c>
      <c r="G20" s="16">
        <v>-7.9211343700628598</v>
      </c>
      <c r="H20" s="16">
        <v>2.9810048124121798E-3</v>
      </c>
      <c r="I20" s="16">
        <v>-14.898737440964499</v>
      </c>
      <c r="J20" s="16">
        <v>-15.010838518151299</v>
      </c>
      <c r="K20" s="16">
        <v>1.6168650828283699E-3</v>
      </c>
      <c r="L20" s="16">
        <v>4.5883675210202099E-3</v>
      </c>
      <c r="M20" s="16">
        <v>3.4341868936991998E-3</v>
      </c>
      <c r="N20" s="16">
        <v>-18.004399367713301</v>
      </c>
      <c r="O20" s="16">
        <v>2.9506134934279699E-3</v>
      </c>
      <c r="P20" s="16">
        <v>-34.498419524614803</v>
      </c>
      <c r="Q20" s="16">
        <v>1.5846957589221E-3</v>
      </c>
      <c r="R20" s="16">
        <v>-49.543741546700403</v>
      </c>
      <c r="S20" s="16">
        <v>0.137738569016328</v>
      </c>
      <c r="T20" s="16">
        <v>947.328959947523</v>
      </c>
      <c r="U20" s="16">
        <v>0.12749281336908599</v>
      </c>
      <c r="V20" s="105" t="s">
        <v>394</v>
      </c>
      <c r="W20" s="20">
        <v>2.2000000000000002</v>
      </c>
      <c r="X20" s="65">
        <v>0.115774051604445</v>
      </c>
      <c r="Y20" s="16">
        <v>0.119762401397351</v>
      </c>
      <c r="Z20" s="17">
        <f>((((N20/1000)+1)/((SMOW!$Z$4/1000)+1))-1)*1000</f>
        <v>-7.2312500511106936</v>
      </c>
      <c r="AA20" s="17">
        <f>((((P20/1000)+1)/((SMOW!$AA$4/1000)+1))-1)*1000</f>
        <v>-13.719764790119381</v>
      </c>
      <c r="AB20" s="17">
        <f>Z20*SMOW!$AN$6</f>
        <v>-7.9648695046890499</v>
      </c>
      <c r="AC20" s="17">
        <f>AA20*SMOW!$AN$12</f>
        <v>-15.083179454162229</v>
      </c>
      <c r="AD20" s="17">
        <f t="shared" ref="AD20" si="17">LN((AB20/1000)+1)*1000</f>
        <v>-7.996758518561216</v>
      </c>
      <c r="AE20" s="17">
        <f t="shared" si="3"/>
        <v>-15.198087522182364</v>
      </c>
      <c r="AF20" s="16">
        <f>(AD20-SMOW!$AN$14*AE20)</f>
        <v>2.7831693151072479E-2</v>
      </c>
      <c r="AG20" s="2">
        <f t="shared" si="1"/>
        <v>27.831693151072479</v>
      </c>
      <c r="AH20" s="67">
        <f>AVERAGE(AG20:AG21)</f>
        <v>30.547875456831353</v>
      </c>
      <c r="AI20" s="67">
        <f>STDEV(AG20:AG21)</f>
        <v>3.8412618546820245</v>
      </c>
      <c r="AK20" s="101" t="str">
        <f t="shared" si="2"/>
        <v>09</v>
      </c>
      <c r="AL20" s="64">
        <v>1</v>
      </c>
      <c r="AN20" s="46">
        <v>0</v>
      </c>
    </row>
    <row r="21" spans="1:40" x14ac:dyDescent="0.25">
      <c r="A21" s="46">
        <v>1096</v>
      </c>
      <c r="B21" s="21" t="s">
        <v>80</v>
      </c>
      <c r="C21" s="48" t="s">
        <v>63</v>
      </c>
      <c r="D21" s="48" t="s">
        <v>98</v>
      </c>
      <c r="E21" s="46" t="s">
        <v>117</v>
      </c>
      <c r="F21" s="16">
        <v>-8.1283725156913302</v>
      </c>
      <c r="G21" s="16">
        <v>-8.1615881323246402</v>
      </c>
      <c r="H21" s="16">
        <v>3.7801839151905998E-3</v>
      </c>
      <c r="I21" s="16">
        <v>-15.357009108441201</v>
      </c>
      <c r="J21" s="16">
        <v>-15.476149496442201</v>
      </c>
      <c r="K21" s="16">
        <v>3.0869913302745901E-3</v>
      </c>
      <c r="L21" s="16">
        <v>9.8188017968598995E-3</v>
      </c>
      <c r="M21" s="16">
        <v>4.0514542021018096E-3</v>
      </c>
      <c r="N21" s="16">
        <v>-18.240495412937999</v>
      </c>
      <c r="O21" s="16">
        <v>3.7416449719793899E-3</v>
      </c>
      <c r="P21" s="16">
        <v>-34.947573369049401</v>
      </c>
      <c r="Q21" s="16">
        <v>3.0255722143236702E-3</v>
      </c>
      <c r="R21" s="16">
        <v>-49.494857333553</v>
      </c>
      <c r="S21" s="16">
        <v>0.134082491822548</v>
      </c>
      <c r="T21" s="16">
        <v>878.63874381097196</v>
      </c>
      <c r="U21" s="16">
        <v>0.38480125577854801</v>
      </c>
      <c r="V21" s="105" t="s">
        <v>395</v>
      </c>
      <c r="W21" s="20">
        <v>2.2000000000000002</v>
      </c>
      <c r="X21" s="65">
        <v>5.3846878904246697E-3</v>
      </c>
      <c r="Y21" s="16">
        <v>4.16641166934964E-3</v>
      </c>
      <c r="Z21" s="17">
        <f>((((N21/1000)+1)/((SMOW!$Z$4/1000)+1))-1)*1000</f>
        <v>-7.4699362280494785</v>
      </c>
      <c r="AA21" s="17">
        <f>((((P21/1000)+1)/((SMOW!$AA$4/1000)+1))-1)*1000</f>
        <v>-14.178584918737137</v>
      </c>
      <c r="AB21" s="17">
        <f>Z21*SMOW!$AN$6</f>
        <v>-8.2277706958321417</v>
      </c>
      <c r="AC21" s="17">
        <f>AA21*SMOW!$AN$12</f>
        <v>-15.587595269082565</v>
      </c>
      <c r="AD21" s="17">
        <f t="shared" ref="AD21" si="18">LN((AB21/1000)+1)*1000</f>
        <v>-8.2618056173972434</v>
      </c>
      <c r="AE21" s="17">
        <f t="shared" si="3"/>
        <v>-15.710359233257261</v>
      </c>
      <c r="AF21" s="16">
        <f>(AD21-SMOW!$AN$14*AE21)</f>
        <v>3.3264057762590227E-2</v>
      </c>
      <c r="AG21" s="2">
        <f t="shared" si="1"/>
        <v>33.264057762590227</v>
      </c>
      <c r="AI21" s="64"/>
      <c r="AK21" s="101" t="str">
        <f t="shared" si="2"/>
        <v>09</v>
      </c>
      <c r="AL21" s="64">
        <v>1</v>
      </c>
      <c r="AN21" s="46">
        <v>0</v>
      </c>
    </row>
    <row r="22" spans="1:40" x14ac:dyDescent="0.25">
      <c r="A22" s="46">
        <v>1097</v>
      </c>
      <c r="B22" s="21" t="s">
        <v>80</v>
      </c>
      <c r="C22" s="48" t="s">
        <v>63</v>
      </c>
      <c r="D22" s="48" t="s">
        <v>98</v>
      </c>
      <c r="E22" s="46" t="s">
        <v>118</v>
      </c>
      <c r="F22" s="16">
        <v>-8.3455335870894292</v>
      </c>
      <c r="G22" s="16">
        <v>-8.3805527272680997</v>
      </c>
      <c r="H22" s="16">
        <v>3.20880298139301E-3</v>
      </c>
      <c r="I22" s="16">
        <v>-15.767969444187299</v>
      </c>
      <c r="J22" s="16">
        <v>-15.893606377562699</v>
      </c>
      <c r="K22" s="16">
        <v>1.73796883894054E-3</v>
      </c>
      <c r="L22" s="16">
        <v>1.1271440085008E-2</v>
      </c>
      <c r="M22" s="16">
        <v>3.3982706470664101E-3</v>
      </c>
      <c r="N22" s="16">
        <v>-18.455442529040301</v>
      </c>
      <c r="O22" s="16">
        <v>3.1760892619958798E-3</v>
      </c>
      <c r="P22" s="16">
        <v>-35.350357193165998</v>
      </c>
      <c r="Q22" s="16">
        <v>1.7033900215056501E-3</v>
      </c>
      <c r="R22" s="16">
        <v>-50.932451229543602</v>
      </c>
      <c r="S22" s="16">
        <v>0.137455295152106</v>
      </c>
      <c r="T22" s="16">
        <v>710.95810212762001</v>
      </c>
      <c r="U22" s="16">
        <v>9.9688508730617506E-2</v>
      </c>
      <c r="V22" s="105" t="s">
        <v>396</v>
      </c>
      <c r="W22" s="20">
        <v>2.2000000000000002</v>
      </c>
      <c r="X22" s="65">
        <v>1.87774825229469E-4</v>
      </c>
      <c r="Y22" s="16">
        <v>2.16434095151343E-5</v>
      </c>
      <c r="Z22" s="17">
        <f>((((N22/1000)+1)/((SMOW!$Z$4/1000)+1))-1)*1000</f>
        <v>-7.6872414579512993</v>
      </c>
      <c r="AA22" s="17">
        <f>((((P22/1000)+1)/((SMOW!$AA$4/1000)+1))-1)*1000</f>
        <v>-14.590037093256569</v>
      </c>
      <c r="AB22" s="17">
        <f>Z22*SMOW!$AN$6</f>
        <v>-8.4671218158488823</v>
      </c>
      <c r="AC22" s="17">
        <f>AA22*SMOW!$AN$12</f>
        <v>-16.039935894451833</v>
      </c>
      <c r="AD22" s="17">
        <f t="shared" ref="AD22" si="19">LN((AB22/1000)+1)*1000</f>
        <v>-8.5031715275388606</v>
      </c>
      <c r="AE22" s="17">
        <f t="shared" si="3"/>
        <v>-16.169968012076801</v>
      </c>
      <c r="AF22" s="16">
        <f>(AD22-SMOW!$AN$14*AE22)</f>
        <v>3.4571582837690684E-2</v>
      </c>
      <c r="AG22" s="2">
        <f t="shared" si="1"/>
        <v>34.571582837690684</v>
      </c>
      <c r="AH22" s="67">
        <f>AVERAGE(AG22:AG23)</f>
        <v>36.762827116700869</v>
      </c>
      <c r="AI22" s="67">
        <f>STDEV(AG22:AG23)</f>
        <v>3.0988873778486576</v>
      </c>
      <c r="AK22" s="101" t="str">
        <f t="shared" si="2"/>
        <v>09</v>
      </c>
      <c r="AL22" s="64">
        <v>1</v>
      </c>
      <c r="AN22" s="46">
        <v>0</v>
      </c>
    </row>
    <row r="23" spans="1:40" x14ac:dyDescent="0.25">
      <c r="A23" s="46">
        <v>1098</v>
      </c>
      <c r="B23" s="21" t="s">
        <v>80</v>
      </c>
      <c r="C23" s="48" t="s">
        <v>63</v>
      </c>
      <c r="D23" s="48" t="s">
        <v>98</v>
      </c>
      <c r="E23" s="46" t="s">
        <v>119</v>
      </c>
      <c r="F23" s="16">
        <v>-8.3831168319935294</v>
      </c>
      <c r="G23" s="16">
        <v>-8.4184529655964209</v>
      </c>
      <c r="H23" s="16">
        <v>3.07517659207992E-3</v>
      </c>
      <c r="I23" s="16">
        <v>-15.8461198339717</v>
      </c>
      <c r="J23" s="16">
        <v>-15.973011983131901</v>
      </c>
      <c r="K23" s="16">
        <v>2.33066586846944E-3</v>
      </c>
      <c r="L23" s="16">
        <v>1.5297361497222399E-2</v>
      </c>
      <c r="M23" s="16">
        <v>3.4317768203387302E-3</v>
      </c>
      <c r="N23" s="16">
        <v>-18.4926426130788</v>
      </c>
      <c r="O23" s="16">
        <v>3.0438251925965199E-3</v>
      </c>
      <c r="P23" s="16">
        <v>-35.426952694277801</v>
      </c>
      <c r="Q23" s="16">
        <v>2.2842946863364699E-3</v>
      </c>
      <c r="R23" s="16">
        <v>-51.158140689826702</v>
      </c>
      <c r="S23" s="16">
        <v>0.124958567597582</v>
      </c>
      <c r="T23" s="16">
        <v>666.37792380027201</v>
      </c>
      <c r="U23" s="16">
        <v>9.7113598878018306E-2</v>
      </c>
      <c r="V23" s="105" t="s">
        <v>397</v>
      </c>
      <c r="W23" s="20">
        <v>2.2000000000000002</v>
      </c>
      <c r="X23" s="65">
        <v>1.6568195704035101E-4</v>
      </c>
      <c r="Y23" s="16">
        <v>1.1335972420972599E-6</v>
      </c>
      <c r="Z23" s="17">
        <f>((((N23/1000)+1)/((SMOW!$Z$4/1000)+1))-1)*1000</f>
        <v>-7.7248496518221854</v>
      </c>
      <c r="AA23" s="17">
        <f>((((P23/1000)+1)/((SMOW!$AA$4/1000)+1))-1)*1000</f>
        <v>-14.668281013701767</v>
      </c>
      <c r="AB23" s="17">
        <f>Z23*SMOW!$AN$6</f>
        <v>-8.5085454085018082</v>
      </c>
      <c r="AC23" s="17">
        <f>AA23*SMOW!$AN$12</f>
        <v>-16.125955378847223</v>
      </c>
      <c r="AD23" s="17">
        <f t="shared" ref="AD23" si="20">LN((AB23/1000)+1)*1000</f>
        <v>-8.5449497266000431</v>
      </c>
      <c r="AE23" s="17">
        <f t="shared" si="3"/>
        <v>-16.25739355681014</v>
      </c>
      <c r="AF23" s="16">
        <f>(AD23-SMOW!$AN$14*AE23)</f>
        <v>3.8954071395711054E-2</v>
      </c>
      <c r="AG23" s="2">
        <f t="shared" si="1"/>
        <v>38.954071395711054</v>
      </c>
      <c r="AI23" s="64"/>
      <c r="AK23" s="101" t="str">
        <f t="shared" si="2"/>
        <v>09</v>
      </c>
      <c r="AN23" s="46">
        <v>0</v>
      </c>
    </row>
    <row r="24" spans="1:40" x14ac:dyDescent="0.25">
      <c r="A24" s="46">
        <v>1099</v>
      </c>
      <c r="B24" s="21" t="s">
        <v>89</v>
      </c>
      <c r="C24" s="48" t="s">
        <v>62</v>
      </c>
      <c r="D24" s="48" t="s">
        <v>69</v>
      </c>
      <c r="E24" s="46" t="s">
        <v>120</v>
      </c>
      <c r="F24" s="16">
        <v>-10.177807949005601</v>
      </c>
      <c r="G24" s="16">
        <v>-10.229956218971401</v>
      </c>
      <c r="H24" s="16">
        <v>3.5145765949401902E-3</v>
      </c>
      <c r="I24" s="16">
        <v>-19.220247939468599</v>
      </c>
      <c r="J24" s="16">
        <v>-19.407358386430399</v>
      </c>
      <c r="K24" s="16">
        <v>1.76174673477968E-3</v>
      </c>
      <c r="L24" s="16">
        <v>1.71290090638321E-2</v>
      </c>
      <c r="M24" s="16">
        <v>3.7355382662468302E-3</v>
      </c>
      <c r="N24" s="16">
        <v>-20.2690368692523</v>
      </c>
      <c r="O24" s="16">
        <v>3.47874551612555E-3</v>
      </c>
      <c r="P24" s="16">
        <v>-38.733948779249801</v>
      </c>
      <c r="Q24" s="16">
        <v>1.7266948297351499E-3</v>
      </c>
      <c r="R24" s="16">
        <v>-56.116039221200701</v>
      </c>
      <c r="S24" s="16">
        <v>0.147312927285182</v>
      </c>
      <c r="T24" s="16">
        <v>597.33115718936199</v>
      </c>
      <c r="U24" s="16">
        <v>9.4648042207405594E-2</v>
      </c>
      <c r="V24" s="105" t="s">
        <v>398</v>
      </c>
      <c r="W24" s="20">
        <v>2.2000000000000002</v>
      </c>
      <c r="X24" s="65">
        <v>1.2288749867407399E-3</v>
      </c>
      <c r="Y24" s="16">
        <v>2.3824280717895199E-3</v>
      </c>
      <c r="Z24" s="17">
        <f>((((N24/1000)+1)/((SMOW!$Z$4/1000)+1))-1)*1000</f>
        <v>-9.5207321425199165</v>
      </c>
      <c r="AA24" s="17">
        <f>((((P24/1000)+1)/((SMOW!$AA$4/1000)+1))-1)*1000</f>
        <v>-18.046447287565883</v>
      </c>
      <c r="AB24" s="17">
        <f>Z24*SMOW!$AN$6</f>
        <v>-10.486622446781841</v>
      </c>
      <c r="AC24" s="17">
        <f>AA24*SMOW!$AN$12</f>
        <v>-19.839830136480561</v>
      </c>
      <c r="AD24" s="17">
        <f t="shared" ref="AD24" si="21">LN((AB24/1000)+1)*1000</f>
        <v>-10.541994522851697</v>
      </c>
      <c r="AE24" s="17">
        <f t="shared" si="3"/>
        <v>-20.039282035913988</v>
      </c>
      <c r="AF24" s="16">
        <f>(AD24-SMOW!$AN$14*AE24)</f>
        <v>3.8746392110889261E-2</v>
      </c>
      <c r="AG24" s="2">
        <f t="shared" si="1"/>
        <v>38.746392110889261</v>
      </c>
      <c r="AH24" s="67">
        <f>AVERAGE(AG24:AG25)</f>
        <v>36.905730254964908</v>
      </c>
      <c r="AI24" s="67">
        <f>STDEV(AG24:AG25)</f>
        <v>2.6030889603910512</v>
      </c>
      <c r="AK24" s="101" t="str">
        <f t="shared" si="2"/>
        <v>09</v>
      </c>
      <c r="AL24" s="64">
        <v>1</v>
      </c>
      <c r="AN24" s="46">
        <v>0</v>
      </c>
    </row>
    <row r="25" spans="1:40" x14ac:dyDescent="0.25">
      <c r="A25" s="46">
        <v>1100</v>
      </c>
      <c r="B25" s="21" t="s">
        <v>89</v>
      </c>
      <c r="C25" s="48" t="s">
        <v>62</v>
      </c>
      <c r="D25" s="48" t="s">
        <v>69</v>
      </c>
      <c r="E25" s="46" t="s">
        <v>121</v>
      </c>
      <c r="F25" s="16">
        <v>-10.1815630584257</v>
      </c>
      <c r="G25" s="16">
        <v>-10.233749982188</v>
      </c>
      <c r="H25" s="16">
        <v>3.75530626242603E-3</v>
      </c>
      <c r="I25" s="16">
        <v>-19.221093509150499</v>
      </c>
      <c r="J25" s="16">
        <v>-19.4082205455726</v>
      </c>
      <c r="K25" s="16">
        <v>2.0045710492343398E-3</v>
      </c>
      <c r="L25" s="16">
        <v>1.3790465874346999E-2</v>
      </c>
      <c r="M25" s="16">
        <v>3.8256176509271398E-3</v>
      </c>
      <c r="N25" s="16">
        <v>-20.272753695363399</v>
      </c>
      <c r="O25" s="16">
        <v>3.7170209466751399E-3</v>
      </c>
      <c r="P25" s="16">
        <v>-38.734777525385098</v>
      </c>
      <c r="Q25" s="16">
        <v>1.9646878851657598E-3</v>
      </c>
      <c r="R25" s="16">
        <v>-56.865867152598</v>
      </c>
      <c r="S25" s="16">
        <v>0.157583889448182</v>
      </c>
      <c r="T25" s="16">
        <v>607.90869224030496</v>
      </c>
      <c r="U25" s="16">
        <v>0.105966585115498</v>
      </c>
      <c r="V25" s="105" t="s">
        <v>399</v>
      </c>
      <c r="W25" s="20">
        <v>2.2000000000000002</v>
      </c>
      <c r="X25" s="65">
        <v>1.9798862442249299E-3</v>
      </c>
      <c r="Y25" s="16">
        <v>1.1175383190677899E-3</v>
      </c>
      <c r="Z25" s="17">
        <f>((((N25/1000)+1)/((SMOW!$Z$4/1000)+1))-1)*1000</f>
        <v>-9.5244897447023256</v>
      </c>
      <c r="AA25" s="17">
        <f>((((P25/1000)+1)/((SMOW!$AA$4/1000)+1))-1)*1000</f>
        <v>-18.047293869228433</v>
      </c>
      <c r="AB25" s="17">
        <f>Z25*SMOW!$AN$6</f>
        <v>-10.490761262452974</v>
      </c>
      <c r="AC25" s="17">
        <f>AA25*SMOW!$AN$12</f>
        <v>-19.840760848000343</v>
      </c>
      <c r="AD25" s="17">
        <f t="shared" ref="AD25" si="22">LN((AB25/1000)+1)*1000</f>
        <v>-10.546177209433457</v>
      </c>
      <c r="AE25" s="17">
        <f t="shared" si="3"/>
        <v>-20.040231586803973</v>
      </c>
      <c r="AF25" s="16">
        <f>(AD25-SMOW!$AN$14*AE25)</f>
        <v>3.5065068399040555E-2</v>
      </c>
      <c r="AG25" s="2">
        <f t="shared" si="1"/>
        <v>35.065068399040555</v>
      </c>
      <c r="AI25" s="64"/>
      <c r="AK25" s="101" t="str">
        <f t="shared" si="2"/>
        <v>09</v>
      </c>
      <c r="AN25" s="46">
        <v>0</v>
      </c>
    </row>
    <row r="26" spans="1:40" x14ac:dyDescent="0.25">
      <c r="A26" s="46">
        <v>1101</v>
      </c>
      <c r="B26" s="21" t="s">
        <v>80</v>
      </c>
      <c r="C26" s="48" t="s">
        <v>62</v>
      </c>
      <c r="D26" s="48" t="s">
        <v>24</v>
      </c>
      <c r="E26" s="46" t="s">
        <v>122</v>
      </c>
      <c r="F26" s="16">
        <v>-28.584394557920302</v>
      </c>
      <c r="G26" s="16">
        <v>-29.0008845699425</v>
      </c>
      <c r="H26" s="16">
        <v>3.6051557684242301E-3</v>
      </c>
      <c r="I26" s="16">
        <v>-53.463570922260097</v>
      </c>
      <c r="J26" s="16">
        <v>-54.945821426113902</v>
      </c>
      <c r="K26" s="16">
        <v>5.0219828802839997E-3</v>
      </c>
      <c r="L26" s="16">
        <v>1.05091430456809E-2</v>
      </c>
      <c r="M26" s="16">
        <v>3.6679523600843299E-3</v>
      </c>
      <c r="N26" s="16">
        <v>-38.487968482550002</v>
      </c>
      <c r="O26" s="16">
        <v>3.5684012356954E-3</v>
      </c>
      <c r="P26" s="16">
        <v>-72.295962875879695</v>
      </c>
      <c r="Q26" s="16">
        <v>4.9220649615662297E-3</v>
      </c>
      <c r="R26" s="16">
        <v>-96.787636020696198</v>
      </c>
      <c r="S26" s="16">
        <v>0.114068698614003</v>
      </c>
      <c r="T26" s="16">
        <v>703.69942076203097</v>
      </c>
      <c r="U26" s="16">
        <v>0.27634836961570203</v>
      </c>
      <c r="V26" s="105" t="s">
        <v>400</v>
      </c>
      <c r="W26" s="20">
        <v>2.2000000000000002</v>
      </c>
      <c r="X26" s="65">
        <v>2.7063277861542299E-2</v>
      </c>
      <c r="Y26" s="16">
        <v>2.5078717097175102E-2</v>
      </c>
      <c r="Z26" s="17">
        <f>((((N26/1000)+1)/((SMOW!$Z$4/1000)+1))-1)*1000</f>
        <v>-27.93953763563195</v>
      </c>
      <c r="AA26" s="17">
        <f>((((P26/1000)+1)/((SMOW!$AA$4/1000)+1))-1)*1000</f>
        <v>-52.330752799570448</v>
      </c>
      <c r="AB26" s="17">
        <f>Z26*SMOW!$AN$6</f>
        <v>-30.774039027315396</v>
      </c>
      <c r="AC26" s="17">
        <f>AA26*SMOW!$AN$12</f>
        <v>-57.531171089446595</v>
      </c>
      <c r="AD26" s="17">
        <f t="shared" ref="AD26" si="23">LN((AB26/1000)+1)*1000</f>
        <v>-31.257504417608107</v>
      </c>
      <c r="AE26" s="17">
        <f t="shared" si="3"/>
        <v>-59.252432980836126</v>
      </c>
      <c r="AF26" s="16">
        <f>(AD26-SMOW!$AN$14*AE26)</f>
        <v>2.7780196273369029E-2</v>
      </c>
      <c r="AG26" s="2">
        <f t="shared" si="1"/>
        <v>27.780196273369029</v>
      </c>
      <c r="AH26" s="67">
        <f>AVERAGE(AG26:AG29)</f>
        <v>24.543986758549075</v>
      </c>
      <c r="AI26" s="67">
        <f>STDEV(AG26:AG29)</f>
        <v>8.2636580232527344</v>
      </c>
      <c r="AK26" s="101" t="str">
        <f t="shared" si="2"/>
        <v>09</v>
      </c>
      <c r="AL26" s="64">
        <v>1</v>
      </c>
      <c r="AN26" s="46">
        <v>0</v>
      </c>
    </row>
    <row r="27" spans="1:40" x14ac:dyDescent="0.25">
      <c r="A27" s="46">
        <v>1102</v>
      </c>
      <c r="B27" s="21" t="s">
        <v>80</v>
      </c>
      <c r="C27" s="48" t="s">
        <v>62</v>
      </c>
      <c r="D27" s="48" t="s">
        <v>24</v>
      </c>
      <c r="E27" s="46" t="s">
        <v>123</v>
      </c>
      <c r="F27" s="16">
        <v>-28.607254426680399</v>
      </c>
      <c r="G27" s="16">
        <v>-29.024417374903301</v>
      </c>
      <c r="H27" s="16">
        <v>3.5790027547242002E-3</v>
      </c>
      <c r="I27" s="16">
        <v>-53.516927757789396</v>
      </c>
      <c r="J27" s="16">
        <v>-55.002193195637602</v>
      </c>
      <c r="K27" s="16">
        <v>2.3476024247553202E-3</v>
      </c>
      <c r="L27" s="16">
        <v>1.6740632393354601E-2</v>
      </c>
      <c r="M27" s="16">
        <v>3.6266564195764801E-3</v>
      </c>
      <c r="N27" s="16">
        <v>-38.510595295140398</v>
      </c>
      <c r="O27" s="16">
        <v>3.5425148517508999E-3</v>
      </c>
      <c r="P27" s="16">
        <v>-72.348258117994106</v>
      </c>
      <c r="Q27" s="16">
        <v>2.3008942710523602E-3</v>
      </c>
      <c r="R27" s="16">
        <v>-98.522808611164905</v>
      </c>
      <c r="S27" s="16">
        <v>0.155472520457722</v>
      </c>
      <c r="T27" s="16">
        <v>523.09178224325296</v>
      </c>
      <c r="U27" s="16">
        <v>9.5600439256783201E-2</v>
      </c>
      <c r="V27" s="105" t="s">
        <v>401</v>
      </c>
      <c r="W27" s="20">
        <v>2.2000000000000002</v>
      </c>
      <c r="X27" s="65">
        <v>4.8809179239898498E-2</v>
      </c>
      <c r="Y27" s="16">
        <v>4.3790392843499899E-2</v>
      </c>
      <c r="Z27" s="17">
        <f>((((N27/1000)+1)/((SMOW!$Z$4/1000)+1))-1)*1000</f>
        <v>-27.962412679508276</v>
      </c>
      <c r="AA27" s="17">
        <f>((((P27/1000)+1)/((SMOW!$AA$4/1000)+1))-1)*1000</f>
        <v>-52.38417349274804</v>
      </c>
      <c r="AB27" s="17">
        <f>Z27*SMOW!$AN$6</f>
        <v>-30.79923477329309</v>
      </c>
      <c r="AC27" s="17">
        <f>AA27*SMOW!$AN$12</f>
        <v>-57.589900514774911</v>
      </c>
      <c r="AD27" s="17">
        <f t="shared" ref="AD27" si="24">LN((AB27/1000)+1)*1000</f>
        <v>-31.283500495394883</v>
      </c>
      <c r="AE27" s="17">
        <f t="shared" si="3"/>
        <v>-59.314749370989894</v>
      </c>
      <c r="AF27" s="16">
        <f>(AD27-SMOW!$AN$14*AE27)</f>
        <v>3.4687172487782192E-2</v>
      </c>
      <c r="AG27" s="2">
        <f t="shared" si="1"/>
        <v>34.687172487782192</v>
      </c>
      <c r="AI27" s="64"/>
      <c r="AK27" s="101" t="str">
        <f t="shared" si="2"/>
        <v>09</v>
      </c>
      <c r="AN27" s="46">
        <v>0</v>
      </c>
    </row>
    <row r="28" spans="1:40" x14ac:dyDescent="0.25">
      <c r="A28" s="46">
        <v>1103</v>
      </c>
      <c r="B28" s="21" t="s">
        <v>80</v>
      </c>
      <c r="C28" s="48" t="s">
        <v>62</v>
      </c>
      <c r="D28" s="48" t="s">
        <v>24</v>
      </c>
      <c r="E28" s="46" t="s">
        <v>124</v>
      </c>
      <c r="F28" s="16">
        <v>-28.130517818053399</v>
      </c>
      <c r="G28" s="16">
        <v>-28.533761366080501</v>
      </c>
      <c r="H28" s="16">
        <v>3.39352055429353E-3</v>
      </c>
      <c r="I28" s="16">
        <v>-52.608624780259397</v>
      </c>
      <c r="J28" s="16">
        <v>-54.042992233883801</v>
      </c>
      <c r="K28" s="16">
        <v>1.7781783541858699E-3</v>
      </c>
      <c r="L28" s="16">
        <v>9.3853341015846001E-4</v>
      </c>
      <c r="M28" s="16">
        <v>3.1665661673705098E-3</v>
      </c>
      <c r="N28" s="16">
        <v>-38.038719012227403</v>
      </c>
      <c r="O28" s="16">
        <v>3.35892364079335E-3</v>
      </c>
      <c r="P28" s="16">
        <v>-71.458026835498799</v>
      </c>
      <c r="Q28" s="16">
        <v>1.74279952385187E-3</v>
      </c>
      <c r="R28" s="16">
        <v>-97.6330816107956</v>
      </c>
      <c r="S28" s="16">
        <v>0.12690852818451501</v>
      </c>
      <c r="T28" s="16">
        <v>667.10271584945394</v>
      </c>
      <c r="U28" s="16">
        <v>8.13971641899503E-2</v>
      </c>
      <c r="V28" s="105" t="s">
        <v>402</v>
      </c>
      <c r="W28" s="20">
        <v>2.2000000000000002</v>
      </c>
      <c r="X28" s="65">
        <v>6.0400137429496903E-2</v>
      </c>
      <c r="Y28" s="16">
        <v>5.6935103680546099E-2</v>
      </c>
      <c r="Z28" s="17">
        <f>((((N28/1000)+1)/((SMOW!$Z$4/1000)+1))-1)*1000</f>
        <v>-27.485359597787308</v>
      </c>
      <c r="AA28" s="17">
        <f>((((P28/1000)+1)/((SMOW!$AA$4/1000)+1))-1)*1000</f>
        <v>-51.474783455024429</v>
      </c>
      <c r="AB28" s="17">
        <f>Z28*SMOW!$AN$6</f>
        <v>-30.273784053727162</v>
      </c>
      <c r="AC28" s="17">
        <f>AA28*SMOW!$AN$12</f>
        <v>-56.590138977850394</v>
      </c>
      <c r="AD28" s="17">
        <f t="shared" ref="AD28" si="25">LN((AB28/1000)+1)*1000</f>
        <v>-30.741498926969349</v>
      </c>
      <c r="AE28" s="17">
        <f t="shared" si="3"/>
        <v>-58.254455544936192</v>
      </c>
      <c r="AF28" s="16">
        <f>(AD28-SMOW!$AN$14*AE28)</f>
        <v>1.6853600756959963E-2</v>
      </c>
      <c r="AG28" s="2">
        <f t="shared" si="1"/>
        <v>16.853600756959963</v>
      </c>
      <c r="AI28" s="64"/>
      <c r="AK28" s="101" t="str">
        <f t="shared" si="2"/>
        <v>09</v>
      </c>
      <c r="AN28" s="46">
        <v>0</v>
      </c>
    </row>
    <row r="29" spans="1:40" x14ac:dyDescent="0.25">
      <c r="A29" s="46">
        <v>1104</v>
      </c>
      <c r="B29" s="21" t="s">
        <v>80</v>
      </c>
      <c r="C29" s="48" t="s">
        <v>62</v>
      </c>
      <c r="D29" s="48" t="s">
        <v>24</v>
      </c>
      <c r="E29" s="46" t="s">
        <v>125</v>
      </c>
      <c r="F29" s="16">
        <v>-28.358168192775501</v>
      </c>
      <c r="G29" s="16">
        <v>-28.768028695320499</v>
      </c>
      <c r="H29" s="16">
        <v>4.77533667322443E-3</v>
      </c>
      <c r="I29" s="16">
        <v>-53.031846891613803</v>
      </c>
      <c r="J29" s="16">
        <v>-54.489815785701701</v>
      </c>
      <c r="K29" s="16">
        <v>2.8990557279430802E-3</v>
      </c>
      <c r="L29" s="16">
        <v>2.5940395300222199E-3</v>
      </c>
      <c r="M29" s="16">
        <v>5.2494121579925203E-3</v>
      </c>
      <c r="N29" s="16">
        <v>-38.264048493294602</v>
      </c>
      <c r="O29" s="16">
        <v>4.7266521560183697E-3</v>
      </c>
      <c r="P29" s="16">
        <v>-71.872828473599796</v>
      </c>
      <c r="Q29" s="16">
        <v>2.8413757992182698E-3</v>
      </c>
      <c r="R29" s="16">
        <v>-98.891023768872302</v>
      </c>
      <c r="S29" s="16">
        <v>0.13804661410081201</v>
      </c>
      <c r="T29" s="16">
        <v>746.82272138009898</v>
      </c>
      <c r="U29" s="16">
        <v>9.4612349266093201E-2</v>
      </c>
      <c r="V29" s="105" t="s">
        <v>403</v>
      </c>
      <c r="W29" s="20">
        <v>2.2000000000000002</v>
      </c>
      <c r="X29" s="65">
        <v>2.4390785694392601E-2</v>
      </c>
      <c r="Y29" s="16">
        <v>1.98569959751859E-2</v>
      </c>
      <c r="Z29" s="17">
        <f>((((N29/1000)+1)/((SMOW!$Z$4/1000)+1))-1)*1000</f>
        <v>-27.713161094150006</v>
      </c>
      <c r="AA29" s="17">
        <f>((((P29/1000)+1)/((SMOW!$AA$4/1000)+1))-1)*1000</f>
        <v>-51.898512080088111</v>
      </c>
      <c r="AB29" s="17">
        <f>Z29*SMOW!$AN$6</f>
        <v>-30.524696299698117</v>
      </c>
      <c r="AC29" s="17">
        <f>AA29*SMOW!$AN$12</f>
        <v>-57.055976037703182</v>
      </c>
      <c r="AD29" s="17">
        <f t="shared" ref="AD29" si="26">LN((AB29/1000)+1)*1000</f>
        <v>-31.000277857193073</v>
      </c>
      <c r="AE29" s="17">
        <f t="shared" si="3"/>
        <v>-58.748357641494614</v>
      </c>
      <c r="AF29" s="16">
        <f>(AD29-SMOW!$AN$14*AE29)</f>
        <v>1.8854977516085114E-2</v>
      </c>
      <c r="AG29" s="2">
        <f t="shared" si="1"/>
        <v>18.854977516085114</v>
      </c>
      <c r="AI29" s="64"/>
      <c r="AK29" s="101" t="str">
        <f t="shared" si="2"/>
        <v>09</v>
      </c>
      <c r="AN29" s="46">
        <v>0</v>
      </c>
    </row>
    <row r="30" spans="1:40" x14ac:dyDescent="0.25">
      <c r="A30" s="46">
        <v>1105</v>
      </c>
      <c r="B30" s="21" t="s">
        <v>80</v>
      </c>
      <c r="C30" s="48" t="s">
        <v>63</v>
      </c>
      <c r="D30" s="48" t="s">
        <v>127</v>
      </c>
      <c r="E30" s="46" t="s">
        <v>126</v>
      </c>
      <c r="F30" s="16">
        <v>-4.7281728717237002</v>
      </c>
      <c r="G30" s="16">
        <v>-4.7393863274368</v>
      </c>
      <c r="H30" s="16">
        <v>3.8195790743094601E-3</v>
      </c>
      <c r="I30" s="16">
        <v>-8.9465422847108709</v>
      </c>
      <c r="J30" s="16">
        <v>-8.9868030350002304</v>
      </c>
      <c r="K30" s="16">
        <v>2.5794055240762901E-3</v>
      </c>
      <c r="L30" s="16">
        <v>5.6456750433230701E-3</v>
      </c>
      <c r="M30" s="16">
        <v>3.8026754143560002E-3</v>
      </c>
      <c r="N30" s="16">
        <v>-14.8749607757336</v>
      </c>
      <c r="O30" s="16">
        <v>3.7806384977823698E-3</v>
      </c>
      <c r="P30" s="16">
        <v>-28.664649891905199</v>
      </c>
      <c r="Q30" s="16">
        <v>2.5280853906462699E-3</v>
      </c>
      <c r="R30" s="16">
        <v>-39.100019777242203</v>
      </c>
      <c r="S30" s="16">
        <v>0.15855369102219199</v>
      </c>
      <c r="T30" s="16">
        <v>311.871197243035</v>
      </c>
      <c r="U30" s="16">
        <v>0.13643708715046901</v>
      </c>
      <c r="V30" s="105" t="s">
        <v>404</v>
      </c>
      <c r="W30" s="20">
        <v>2.2000000000000002</v>
      </c>
      <c r="X30" s="65">
        <v>8.2585506705939796E-3</v>
      </c>
      <c r="Y30" s="16">
        <v>1.15815099381962E-2</v>
      </c>
      <c r="Z30" s="17">
        <f>((((N30/1000)+1)/((SMOW!$Z$4/1000)+1))-1)*1000</f>
        <v>-4.0674794221984278</v>
      </c>
      <c r="AA30" s="17">
        <f>((((P30/1000)+1)/((SMOW!$AA$4/1000)+1))-1)*1000</f>
        <v>-7.7604460257978403</v>
      </c>
      <c r="AB30" s="17">
        <f>Z30*SMOW!$AN$6</f>
        <v>-4.4801303483956341</v>
      </c>
      <c r="AC30" s="17">
        <f>AA30*SMOW!$AN$12</f>
        <v>-8.5316477244381677</v>
      </c>
      <c r="AD30" s="17">
        <f t="shared" ref="AD30" si="27">LN((AB30/1000)+1)*1000</f>
        <v>-4.4901962078578261</v>
      </c>
      <c r="AE30" s="17">
        <f t="shared" si="3"/>
        <v>-8.5682505679559071</v>
      </c>
      <c r="AF30" s="16">
        <f>(AD30-SMOW!$AN$14*AE30)</f>
        <v>3.3840092022892954E-2</v>
      </c>
      <c r="AG30" s="2">
        <f t="shared" si="1"/>
        <v>33.840092022892954</v>
      </c>
      <c r="AH30" s="67">
        <f>AVERAGE(AG30:AG31)</f>
        <v>29.522171281644027</v>
      </c>
      <c r="AI30" s="67">
        <f>STDEV(AG30:AG31)</f>
        <v>6.1064620735263286</v>
      </c>
      <c r="AK30" s="101" t="str">
        <f t="shared" si="2"/>
        <v>09</v>
      </c>
      <c r="AL30" s="64">
        <v>1</v>
      </c>
      <c r="AN30" s="46">
        <v>0</v>
      </c>
    </row>
    <row r="31" spans="1:40" x14ac:dyDescent="0.25">
      <c r="A31" s="46">
        <v>1106</v>
      </c>
      <c r="B31" s="21" t="s">
        <v>80</v>
      </c>
      <c r="C31" s="48" t="s">
        <v>63</v>
      </c>
      <c r="D31" s="48" t="s">
        <v>127</v>
      </c>
      <c r="E31" s="46" t="s">
        <v>128</v>
      </c>
      <c r="F31" s="16">
        <v>-4.8647069672861996</v>
      </c>
      <c r="G31" s="16">
        <v>-4.8765784588534098</v>
      </c>
      <c r="H31" s="16">
        <v>3.8312141528754002E-3</v>
      </c>
      <c r="I31" s="16">
        <v>-9.1896799213599198</v>
      </c>
      <c r="J31" s="16">
        <v>-9.23216556626822</v>
      </c>
      <c r="K31" s="16">
        <v>1.58745485085483E-3</v>
      </c>
      <c r="L31" s="16">
        <v>-1.99503986379159E-3</v>
      </c>
      <c r="M31" s="16">
        <v>3.8022473064652901E-3</v>
      </c>
      <c r="N31" s="16">
        <v>-15.010102907340601</v>
      </c>
      <c r="O31" s="16">
        <v>3.7921549568211998E-3</v>
      </c>
      <c r="P31" s="16">
        <v>-28.902950035636501</v>
      </c>
      <c r="Q31" s="16">
        <v>1.55587067612842E-3</v>
      </c>
      <c r="R31" s="16">
        <v>-40.2818375143164</v>
      </c>
      <c r="S31" s="16">
        <v>0.122556406266506</v>
      </c>
      <c r="T31" s="16">
        <v>314.99910767960301</v>
      </c>
      <c r="U31" s="16">
        <v>7.3493883283748701E-2</v>
      </c>
      <c r="V31" s="105" t="s">
        <v>405</v>
      </c>
      <c r="W31" s="20">
        <v>2.2000000000000002</v>
      </c>
      <c r="X31" s="65">
        <v>6.2493699532500502E-2</v>
      </c>
      <c r="Y31" s="16">
        <v>5.4106285620367997E-2</v>
      </c>
      <c r="Z31" s="17">
        <f>((((N31/1000)+1)/((SMOW!$Z$4/1000)+1))-1)*1000</f>
        <v>-4.2041041534849333</v>
      </c>
      <c r="AA31" s="17">
        <f>((((P31/1000)+1)/((SMOW!$AA$4/1000)+1))-1)*1000</f>
        <v>-8.0038746504242919</v>
      </c>
      <c r="AB31" s="17">
        <f>Z31*SMOW!$AN$6</f>
        <v>-4.6306158312815535</v>
      </c>
      <c r="AC31" s="17">
        <f>AA31*SMOW!$AN$12</f>
        <v>-8.7992672999694399</v>
      </c>
      <c r="AD31" s="17">
        <f t="shared" ref="AD31" si="28">LN((AB31/1000)+1)*1000</f>
        <v>-4.6413703456293813</v>
      </c>
      <c r="AE31" s="17">
        <f t="shared" si="3"/>
        <v>-8.8382094624427587</v>
      </c>
      <c r="AF31" s="16">
        <f>(AD31-SMOW!$AN$14*AE31)</f>
        <v>2.5204250540395101E-2</v>
      </c>
      <c r="AG31" s="2">
        <f t="shared" si="1"/>
        <v>25.204250540395101</v>
      </c>
      <c r="AI31" s="64"/>
      <c r="AK31" s="101" t="str">
        <f t="shared" si="2"/>
        <v>09</v>
      </c>
      <c r="AN31" s="46">
        <v>0</v>
      </c>
    </row>
    <row r="32" spans="1:40" x14ac:dyDescent="0.25">
      <c r="A32" s="46">
        <v>1107</v>
      </c>
      <c r="B32" s="21" t="s">
        <v>80</v>
      </c>
      <c r="C32" s="48" t="s">
        <v>62</v>
      </c>
      <c r="D32" s="48" t="s">
        <v>69</v>
      </c>
      <c r="E32" s="46" t="s">
        <v>129</v>
      </c>
      <c r="F32" s="16">
        <v>-9.7099393380866292</v>
      </c>
      <c r="G32" s="16">
        <v>-9.7573884117719594</v>
      </c>
      <c r="H32" s="16">
        <v>3.26911322682752E-3</v>
      </c>
      <c r="I32" s="16">
        <v>-18.3655447652752</v>
      </c>
      <c r="J32" s="16">
        <v>-18.536285205394901</v>
      </c>
      <c r="K32" s="16">
        <v>2.2095842591161401E-3</v>
      </c>
      <c r="L32" s="16">
        <v>2.9770176676559099E-2</v>
      </c>
      <c r="M32" s="16">
        <v>3.3542885554024701E-3</v>
      </c>
      <c r="N32" s="16">
        <v>-19.805938174885299</v>
      </c>
      <c r="O32" s="16">
        <v>3.2357846449837398E-3</v>
      </c>
      <c r="P32" s="16">
        <v>-37.896250872562199</v>
      </c>
      <c r="Q32" s="16">
        <v>2.1656221298769398E-3</v>
      </c>
      <c r="R32" s="16">
        <v>-52.299211696957499</v>
      </c>
      <c r="S32" s="16">
        <v>0.19027334858801601</v>
      </c>
      <c r="T32" s="16">
        <v>818.54261127182201</v>
      </c>
      <c r="U32" s="16">
        <v>0.13212282611835699</v>
      </c>
      <c r="V32" s="105" t="s">
        <v>406</v>
      </c>
      <c r="W32" s="20">
        <v>2.2000000000000002</v>
      </c>
      <c r="X32" s="65">
        <v>6.2941103517100805E-2</v>
      </c>
      <c r="Y32" s="16">
        <v>6.0388650442394401E-2</v>
      </c>
      <c r="Z32" s="17">
        <f>((((N32/1000)+1)/((SMOW!$Z$4/1000)+1))-1)*1000</f>
        <v>-9.0525529453689977</v>
      </c>
      <c r="AA32" s="17">
        <f>((((P32/1000)+1)/((SMOW!$AA$4/1000)+1))-1)*1000</f>
        <v>-17.190721201611801</v>
      </c>
      <c r="AB32" s="17">
        <f>Z32*SMOW!$AN$6</f>
        <v>-9.9709458785867735</v>
      </c>
      <c r="AC32" s="17">
        <f>AA32*SMOW!$AN$12</f>
        <v>-18.899065457530043</v>
      </c>
      <c r="AD32" s="17">
        <f t="shared" ref="AD32" si="29">LN((AB32/1000)+1)*1000</f>
        <v>-10.020988686746705</v>
      </c>
      <c r="AE32" s="17">
        <f t="shared" si="3"/>
        <v>-19.079935267664172</v>
      </c>
      <c r="AF32" s="16">
        <f>(AD32-SMOW!$AN$14*AE32)</f>
        <v>5.3217134579979231E-2</v>
      </c>
      <c r="AG32" s="2">
        <f t="shared" si="1"/>
        <v>53.217134579979231</v>
      </c>
      <c r="AH32" s="67">
        <f>AVERAGE(AG32:AG33)</f>
        <v>44.585035876877122</v>
      </c>
      <c r="AI32" s="67">
        <f>STDEV(AG32:AG33)</f>
        <v>12.207631057670211</v>
      </c>
      <c r="AK32" s="101" t="str">
        <f t="shared" si="2"/>
        <v>09</v>
      </c>
      <c r="AL32" s="64">
        <v>1</v>
      </c>
      <c r="AN32" s="46">
        <v>0</v>
      </c>
    </row>
    <row r="33" spans="1:40" x14ac:dyDescent="0.25">
      <c r="A33" s="46">
        <v>1108</v>
      </c>
      <c r="B33" s="21" t="s">
        <v>80</v>
      </c>
      <c r="C33" s="48" t="s">
        <v>62</v>
      </c>
      <c r="D33" s="48" t="s">
        <v>69</v>
      </c>
      <c r="E33" s="46" t="s">
        <v>130</v>
      </c>
      <c r="F33" s="16">
        <v>-10.053494578469699</v>
      </c>
      <c r="G33" s="16">
        <v>-10.1043726234139</v>
      </c>
      <c r="H33" s="16">
        <v>4.3828307342252898E-3</v>
      </c>
      <c r="I33" s="16">
        <v>-18.98198857789</v>
      </c>
      <c r="J33" s="16">
        <v>-19.164459494753299</v>
      </c>
      <c r="K33" s="16">
        <v>2.9523787415606699E-3</v>
      </c>
      <c r="L33" s="16">
        <v>1.44619898158324E-2</v>
      </c>
      <c r="M33" s="16">
        <v>4.4166107888325996E-3</v>
      </c>
      <c r="N33" s="16">
        <v>-20.1459908724831</v>
      </c>
      <c r="O33" s="16">
        <v>4.3381478117631997E-3</v>
      </c>
      <c r="P33" s="16">
        <v>-38.500429851896399</v>
      </c>
      <c r="Q33" s="16">
        <v>2.8936378923455999E-3</v>
      </c>
      <c r="R33" s="16">
        <v>-52.2655782171718</v>
      </c>
      <c r="S33" s="16">
        <v>0.14336967899613201</v>
      </c>
      <c r="T33" s="16">
        <v>702.91908996613699</v>
      </c>
      <c r="U33" s="16">
        <v>0.24116313490028801</v>
      </c>
      <c r="V33" s="105" t="s">
        <v>407</v>
      </c>
      <c r="W33" s="20">
        <v>2.2000000000000002</v>
      </c>
      <c r="X33" s="65">
        <v>4.6358460285928597E-3</v>
      </c>
      <c r="Y33" s="16">
        <v>3.5096618855550198E-3</v>
      </c>
      <c r="Z33" s="17">
        <f>((((N33/1000)+1)/((SMOW!$Z$4/1000)+1))-1)*1000</f>
        <v>-9.3963362487704529</v>
      </c>
      <c r="AA33" s="17">
        <f>((((P33/1000)+1)/((SMOW!$AA$4/1000)+1))-1)*1000</f>
        <v>-17.807902776346364</v>
      </c>
      <c r="AB33" s="17">
        <f>Z33*SMOW!$AN$6</f>
        <v>-10.349606432450893</v>
      </c>
      <c r="AC33" s="17">
        <f>AA33*SMOW!$AN$12</f>
        <v>-19.577580037767454</v>
      </c>
      <c r="AD33" s="17">
        <f t="shared" ref="AD33" si="30">LN((AB33/1000)+1)*1000</f>
        <v>-10.403536031897884</v>
      </c>
      <c r="AE33" s="17">
        <f t="shared" si="3"/>
        <v>-19.771759411120566</v>
      </c>
      <c r="AF33" s="16">
        <f>(AD33-SMOW!$AN$14*AE33)</f>
        <v>3.5952937173775013E-2</v>
      </c>
      <c r="AG33" s="2">
        <f t="shared" si="1"/>
        <v>35.952937173775013</v>
      </c>
      <c r="AI33" s="64"/>
      <c r="AK33" s="101" t="str">
        <f t="shared" si="2"/>
        <v>09</v>
      </c>
      <c r="AL33" s="64">
        <v>1</v>
      </c>
      <c r="AN33" s="46">
        <v>0</v>
      </c>
    </row>
    <row r="34" spans="1:40" x14ac:dyDescent="0.25">
      <c r="A34" s="46">
        <v>1109</v>
      </c>
      <c r="B34" s="21" t="s">
        <v>80</v>
      </c>
      <c r="C34" s="48" t="s">
        <v>63</v>
      </c>
      <c r="D34" s="48" t="s">
        <v>98</v>
      </c>
      <c r="E34" s="46" t="s">
        <v>131</v>
      </c>
      <c r="F34" s="16">
        <v>-8.1134545396541995</v>
      </c>
      <c r="G34" s="16">
        <v>-8.1465481920423297</v>
      </c>
      <c r="H34" s="16">
        <v>4.93776605904051E-3</v>
      </c>
      <c r="I34" s="16">
        <v>-15.331780033888499</v>
      </c>
      <c r="J34" s="16">
        <v>-15.4505271913706</v>
      </c>
      <c r="K34" s="16">
        <v>2.4951672606446E-3</v>
      </c>
      <c r="L34" s="16">
        <v>1.1330165001355299E-2</v>
      </c>
      <c r="M34" s="16">
        <v>5.5676815651994199E-3</v>
      </c>
      <c r="N34" s="16">
        <v>-18.225729525541102</v>
      </c>
      <c r="O34" s="16">
        <v>4.88742557561107E-3</v>
      </c>
      <c r="P34" s="16">
        <v>-34.922846254913701</v>
      </c>
      <c r="Q34" s="16">
        <v>2.4455231408847E-3</v>
      </c>
      <c r="R34" s="16">
        <v>-48.351866421752703</v>
      </c>
      <c r="S34" s="16">
        <v>0.132723085961058</v>
      </c>
      <c r="T34" s="16">
        <v>790.38701259244397</v>
      </c>
      <c r="U34" s="16">
        <v>0.12878188771035901</v>
      </c>
      <c r="V34" s="105" t="s">
        <v>408</v>
      </c>
      <c r="W34" s="20">
        <v>2.2000000000000002</v>
      </c>
      <c r="X34" s="65">
        <v>0.249333307335078</v>
      </c>
      <c r="Y34" s="16">
        <v>0.33110148734401201</v>
      </c>
      <c r="Z34" s="17">
        <f>((((N34/1000)+1)/((SMOW!$Z$4/1000)+1))-1)*1000</f>
        <v>-7.4550083489800523</v>
      </c>
      <c r="AA34" s="17">
        <f>((((P34/1000)+1)/((SMOW!$AA$4/1000)+1))-1)*1000</f>
        <v>-14.153325649939429</v>
      </c>
      <c r="AB34" s="17">
        <f>Z34*SMOW!$AN$6</f>
        <v>-8.211328364571381</v>
      </c>
      <c r="AC34" s="17">
        <f>AA34*SMOW!$AN$12</f>
        <v>-15.559825836443958</v>
      </c>
      <c r="AD34" s="17">
        <f t="shared" ref="AD34" si="31">LN((AB34/1000)+1)*1000</f>
        <v>-8.2452270175132334</v>
      </c>
      <c r="AE34" s="17">
        <f t="shared" si="3"/>
        <v>-15.682150485748055</v>
      </c>
      <c r="AF34" s="16">
        <f>(AD34-SMOW!$AN$14*AE34)</f>
        <v>3.4948438961739825E-2</v>
      </c>
      <c r="AG34" s="2">
        <f t="shared" si="1"/>
        <v>34.948438961739825</v>
      </c>
      <c r="AH34" s="67">
        <f>AVERAGE(AG34:AG35)</f>
        <v>29.662361320984765</v>
      </c>
      <c r="AI34" s="67">
        <f>STDEV(AG34:AG35)</f>
        <v>7.475642691312979</v>
      </c>
      <c r="AK34" s="101" t="str">
        <f t="shared" si="2"/>
        <v>09</v>
      </c>
      <c r="AL34" s="64">
        <v>1</v>
      </c>
      <c r="AN34" s="46">
        <v>0</v>
      </c>
    </row>
    <row r="35" spans="1:40" x14ac:dyDescent="0.25">
      <c r="A35" s="46">
        <v>1110</v>
      </c>
      <c r="B35" s="21" t="s">
        <v>89</v>
      </c>
      <c r="C35" s="48" t="s">
        <v>63</v>
      </c>
      <c r="D35" s="48" t="s">
        <v>98</v>
      </c>
      <c r="E35" s="46" t="s">
        <v>132</v>
      </c>
      <c r="F35" s="16">
        <v>-8.0359390787833505</v>
      </c>
      <c r="G35" s="16">
        <v>-8.0684015057105594</v>
      </c>
      <c r="H35" s="16">
        <v>3.4952303891873202E-3</v>
      </c>
      <c r="I35" s="16">
        <v>-15.167943874146999</v>
      </c>
      <c r="J35" s="16">
        <v>-15.284153796999799</v>
      </c>
      <c r="K35" s="16">
        <v>1.65189878772268E-3</v>
      </c>
      <c r="L35" s="16">
        <v>1.6316991053043799E-3</v>
      </c>
      <c r="M35" s="16">
        <v>3.7542581213108502E-3</v>
      </c>
      <c r="N35" s="16">
        <v>-18.149004334141701</v>
      </c>
      <c r="O35" s="16">
        <v>3.4595965447755499E-3</v>
      </c>
      <c r="P35" s="16">
        <v>-34.762269797262498</v>
      </c>
      <c r="Q35" s="16">
        <v>1.6190324294056699E-3</v>
      </c>
      <c r="R35" s="16">
        <v>-48.935978112018297</v>
      </c>
      <c r="S35" s="16">
        <v>0.14073428943334601</v>
      </c>
      <c r="T35" s="16">
        <v>774.33289988461604</v>
      </c>
      <c r="U35" s="16">
        <v>0.106146501877772</v>
      </c>
      <c r="V35" s="105" t="s">
        <v>409</v>
      </c>
      <c r="W35" s="20">
        <v>2.2000000000000002</v>
      </c>
      <c r="X35" s="65">
        <v>1.0389681730350901E-3</v>
      </c>
      <c r="Y35" s="16">
        <v>5.5236215110600697E-4</v>
      </c>
      <c r="Z35" s="17">
        <f>((((N35/1000)+1)/((SMOW!$Z$4/1000)+1))-1)*1000</f>
        <v>-7.3774414308531711</v>
      </c>
      <c r="AA35" s="17">
        <f>((((P35/1000)+1)/((SMOW!$AA$4/1000)+1))-1)*1000</f>
        <v>-13.989293410506587</v>
      </c>
      <c r="AB35" s="17">
        <f>Z35*SMOW!$AN$6</f>
        <v>-8.1258921846032131</v>
      </c>
      <c r="AC35" s="17">
        <f>AA35*SMOW!$AN$12</f>
        <v>-15.379492737336058</v>
      </c>
      <c r="AD35" s="17">
        <f t="shared" ref="AD35" si="32">LN((AB35/1000)+1)*1000</f>
        <v>-8.1590871948518142</v>
      </c>
      <c r="AE35" s="17">
        <f t="shared" si="3"/>
        <v>-15.498983860856145</v>
      </c>
      <c r="AF35" s="16">
        <f>(AD35-SMOW!$AN$14*AE35)</f>
        <v>2.4376283680229704E-2</v>
      </c>
      <c r="AG35" s="2">
        <f t="shared" ref="AG35:AG66" si="33">AF35*1000</f>
        <v>24.376283680229704</v>
      </c>
      <c r="AI35" s="64"/>
      <c r="AK35" s="101" t="str">
        <f t="shared" si="2"/>
        <v>09</v>
      </c>
      <c r="AN35" s="46">
        <v>0</v>
      </c>
    </row>
    <row r="36" spans="1:40" x14ac:dyDescent="0.25">
      <c r="A36" s="46">
        <v>1111</v>
      </c>
      <c r="B36" s="21" t="s">
        <v>89</v>
      </c>
      <c r="C36" s="48" t="s">
        <v>63</v>
      </c>
      <c r="D36" s="48" t="s">
        <v>98</v>
      </c>
      <c r="E36" s="46" t="s">
        <v>133</v>
      </c>
      <c r="F36" s="16">
        <v>-8.1676990529770102</v>
      </c>
      <c r="G36" s="16">
        <v>-8.2012376600134296</v>
      </c>
      <c r="H36" s="16">
        <v>3.2334284092592602E-3</v>
      </c>
      <c r="I36" s="16">
        <v>-15.4214586144561</v>
      </c>
      <c r="J36" s="16">
        <v>-15.5416062175536</v>
      </c>
      <c r="K36" s="16">
        <v>1.9459944254502401E-3</v>
      </c>
      <c r="L36" s="16">
        <v>4.7304228548720002E-3</v>
      </c>
      <c r="M36" s="16">
        <v>3.4876887851776899E-3</v>
      </c>
      <c r="N36" s="16">
        <v>-18.279421016507001</v>
      </c>
      <c r="O36" s="16">
        <v>3.2004636338296001E-3</v>
      </c>
      <c r="P36" s="16">
        <v>-35.010740580668497</v>
      </c>
      <c r="Q36" s="16">
        <v>1.9072767082737899E-3</v>
      </c>
      <c r="R36" s="16">
        <v>-49.329887296213698</v>
      </c>
      <c r="S36" s="16">
        <v>0.10805782916585099</v>
      </c>
      <c r="T36" s="16">
        <v>671.77685235457602</v>
      </c>
      <c r="U36" s="16">
        <v>0.13461617981863</v>
      </c>
      <c r="V36" s="105" t="s">
        <v>410</v>
      </c>
      <c r="W36" s="20">
        <v>2.2000000000000002</v>
      </c>
      <c r="X36" s="65">
        <v>2.67247023406148E-3</v>
      </c>
      <c r="Y36" s="16">
        <v>3.74540729667557E-3</v>
      </c>
      <c r="Z36" s="17">
        <f>((((N36/1000)+1)/((SMOW!$Z$4/1000)+1))-1)*1000</f>
        <v>-7.5092888715555528</v>
      </c>
      <c r="AA36" s="17">
        <f>((((P36/1000)+1)/((SMOW!$AA$4/1000)+1))-1)*1000</f>
        <v>-14.24311155814728</v>
      </c>
      <c r="AB36" s="17">
        <f>Z36*SMOW!$AN$6</f>
        <v>-8.2711157147396666</v>
      </c>
      <c r="AC36" s="17">
        <f>AA36*SMOW!$AN$12</f>
        <v>-15.658534304604379</v>
      </c>
      <c r="AD36" s="17">
        <f t="shared" ref="AD36" si="34">LN((AB36/1000)+1)*1000</f>
        <v>-8.3055111828920172</v>
      </c>
      <c r="AE36" s="17">
        <f t="shared" si="3"/>
        <v>-15.782424143572477</v>
      </c>
      <c r="AF36" s="16">
        <f>(AD36-SMOW!$AN$14*AE36)</f>
        <v>2.7608764914251793E-2</v>
      </c>
      <c r="AG36" s="2">
        <f t="shared" si="33"/>
        <v>27.608764914251793</v>
      </c>
      <c r="AH36" s="67">
        <f>AVERAGE(AG36:AG37)</f>
        <v>31.486816851628241</v>
      </c>
      <c r="AI36" s="67">
        <f>STDEV(AG36:AG37)</f>
        <v>5.4843936454250137</v>
      </c>
      <c r="AK36" s="101" t="str">
        <f t="shared" si="2"/>
        <v>09</v>
      </c>
      <c r="AL36" s="64">
        <v>1</v>
      </c>
      <c r="AN36" s="46">
        <v>0</v>
      </c>
    </row>
    <row r="37" spans="1:40" x14ac:dyDescent="0.25">
      <c r="A37" s="46">
        <v>1112</v>
      </c>
      <c r="B37" s="21" t="s">
        <v>89</v>
      </c>
      <c r="C37" s="48" t="s">
        <v>63</v>
      </c>
      <c r="D37" s="48" t="s">
        <v>98</v>
      </c>
      <c r="E37" s="46" t="s">
        <v>134</v>
      </c>
      <c r="F37" s="16">
        <v>-8.1587082187207205</v>
      </c>
      <c r="G37" s="16">
        <v>-8.1921729026502099</v>
      </c>
      <c r="H37" s="16">
        <v>3.7732109848724799E-3</v>
      </c>
      <c r="I37" s="16">
        <v>-15.4176713539337</v>
      </c>
      <c r="J37" s="16">
        <v>-15.5377596342825</v>
      </c>
      <c r="K37" s="16">
        <v>1.8101340960922101E-3</v>
      </c>
      <c r="L37" s="16">
        <v>1.1764184250955699E-2</v>
      </c>
      <c r="M37" s="16">
        <v>3.82524934009451E-3</v>
      </c>
      <c r="N37" s="16">
        <v>-18.2705218437303</v>
      </c>
      <c r="O37" s="16">
        <v>3.73474313062703E-3</v>
      </c>
      <c r="P37" s="16">
        <v>-35.007028671894197</v>
      </c>
      <c r="Q37" s="16">
        <v>1.77411947083503E-3</v>
      </c>
      <c r="R37" s="16">
        <v>-49.6690303513396</v>
      </c>
      <c r="S37" s="16">
        <v>0.15442760365271099</v>
      </c>
      <c r="T37" s="16">
        <v>633.56000181557602</v>
      </c>
      <c r="U37" s="16">
        <v>0.113758260191717</v>
      </c>
      <c r="V37" s="105" t="s">
        <v>411</v>
      </c>
      <c r="W37" s="20">
        <v>2.2000000000000002</v>
      </c>
      <c r="X37" s="65">
        <v>3.3142161224774402E-4</v>
      </c>
      <c r="Y37" s="16">
        <v>1.0069593481039899E-4</v>
      </c>
      <c r="Z37" s="17">
        <f>((((N37/1000)+1)/((SMOW!$Z$4/1000)+1))-1)*1000</f>
        <v>-7.5002920688943542</v>
      </c>
      <c r="AA37" s="17">
        <f>((((P37/1000)+1)/((SMOW!$AA$4/1000)+1))-1)*1000</f>
        <v>-14.239319765018132</v>
      </c>
      <c r="AB37" s="17">
        <f>Z37*SMOW!$AN$6</f>
        <v>-8.2612061750820125</v>
      </c>
      <c r="AC37" s="17">
        <f>AA37*SMOW!$AN$12</f>
        <v>-15.654365698429643</v>
      </c>
      <c r="AD37" s="17">
        <f t="shared" ref="AD37" si="35">LN((AB37/1000)+1)*1000</f>
        <v>-8.2955190466276534</v>
      </c>
      <c r="AE37" s="17">
        <f t="shared" si="3"/>
        <v>-15.778189233743669</v>
      </c>
      <c r="AF37" s="16">
        <f>(AD37-SMOW!$AN$14*AE37)</f>
        <v>3.5364868789004689E-2</v>
      </c>
      <c r="AG37" s="2">
        <f t="shared" si="33"/>
        <v>35.364868789004689</v>
      </c>
      <c r="AI37" s="64"/>
      <c r="AK37" s="101" t="str">
        <f t="shared" si="2"/>
        <v>09</v>
      </c>
      <c r="AN37" s="46">
        <v>0</v>
      </c>
    </row>
    <row r="38" spans="1:40" x14ac:dyDescent="0.25">
      <c r="A38" s="46">
        <v>1113</v>
      </c>
      <c r="B38" s="21" t="s">
        <v>89</v>
      </c>
      <c r="C38" s="48" t="s">
        <v>63</v>
      </c>
      <c r="D38" s="48" t="s">
        <v>98</v>
      </c>
      <c r="E38" s="46" t="s">
        <v>135</v>
      </c>
      <c r="F38" s="16">
        <v>-8.3408978856621196</v>
      </c>
      <c r="G38" s="16">
        <v>-8.3758780848982806</v>
      </c>
      <c r="H38" s="16">
        <v>3.6576872533023701E-3</v>
      </c>
      <c r="I38" s="16">
        <v>-15.7505904363578</v>
      </c>
      <c r="J38" s="16">
        <v>-15.8759490979891</v>
      </c>
      <c r="K38" s="16">
        <v>1.65267216815368E-3</v>
      </c>
      <c r="L38" s="16">
        <v>6.6230388399501003E-3</v>
      </c>
      <c r="M38" s="16">
        <v>3.5468124757711398E-3</v>
      </c>
      <c r="N38" s="16">
        <v>-18.450854088549999</v>
      </c>
      <c r="O38" s="16">
        <v>3.6203971625274499E-3</v>
      </c>
      <c r="P38" s="16">
        <v>-35.333323959970301</v>
      </c>
      <c r="Q38" s="16">
        <v>1.6197904225760699E-3</v>
      </c>
      <c r="R38" s="16">
        <v>-50.436818816345202</v>
      </c>
      <c r="S38" s="16">
        <v>0.120451115259709</v>
      </c>
      <c r="T38" s="16">
        <v>600.02109395969103</v>
      </c>
      <c r="U38" s="16">
        <v>8.0900573194689004E-2</v>
      </c>
      <c r="V38" s="105" t="s">
        <v>412</v>
      </c>
      <c r="W38" s="20">
        <v>2.2000000000000002</v>
      </c>
      <c r="X38" s="65">
        <v>9.6009520129975504E-2</v>
      </c>
      <c r="Y38" s="16">
        <v>9.0962315011111294E-2</v>
      </c>
      <c r="Z38" s="17">
        <f>((((N38/1000)+1)/((SMOW!$Z$4/1000)+1))-1)*1000</f>
        <v>-7.6826026791961821</v>
      </c>
      <c r="AA38" s="17">
        <f>((((P38/1000)+1)/((SMOW!$AA$4/1000)+1))-1)*1000</f>
        <v>-14.572637286169199</v>
      </c>
      <c r="AB38" s="17">
        <f>Z38*SMOW!$AN$6</f>
        <v>-8.4620124271284691</v>
      </c>
      <c r="AC38" s="17">
        <f>AA38*SMOW!$AN$12</f>
        <v>-16.020806964999952</v>
      </c>
      <c r="AD38" s="17">
        <f t="shared" ref="AD38" si="36">LN((AB38/1000)+1)*1000</f>
        <v>-8.498018520847495</v>
      </c>
      <c r="AE38" s="17">
        <f t="shared" ref="AE38:AE69" si="37">LN((AC38/1000)+1)*1000</f>
        <v>-16.150527443082531</v>
      </c>
      <c r="AF38" s="16">
        <f>(AD38-SMOW!$AN$14*AE38)</f>
        <v>2.9459969100081196E-2</v>
      </c>
      <c r="AG38" s="2">
        <f t="shared" si="33"/>
        <v>29.459969100081196</v>
      </c>
      <c r="AH38" s="67">
        <f>AVERAGE(AG38:AG39)</f>
        <v>32.705078397360587</v>
      </c>
      <c r="AI38" s="67">
        <f>STDEV(AG38:AG39)</f>
        <v>4.5892775795955396</v>
      </c>
      <c r="AK38" s="101" t="str">
        <f t="shared" si="2"/>
        <v>09</v>
      </c>
      <c r="AL38" s="64">
        <v>1</v>
      </c>
      <c r="AN38" s="46">
        <v>0</v>
      </c>
    </row>
    <row r="39" spans="1:40" x14ac:dyDescent="0.25">
      <c r="A39" s="46">
        <v>1114</v>
      </c>
      <c r="B39" s="21" t="s">
        <v>89</v>
      </c>
      <c r="C39" s="48" t="s">
        <v>63</v>
      </c>
      <c r="D39" s="48" t="s">
        <v>98</v>
      </c>
      <c r="E39" s="46" t="s">
        <v>136</v>
      </c>
      <c r="F39" s="16">
        <v>-8.2076044639368693</v>
      </c>
      <c r="G39" s="16">
        <v>-8.2414726020790496</v>
      </c>
      <c r="H39" s="16">
        <v>3.9511836619295403E-3</v>
      </c>
      <c r="I39" s="16">
        <v>-15.510701053158</v>
      </c>
      <c r="J39" s="16">
        <v>-15.6322505426091</v>
      </c>
      <c r="K39" s="16">
        <v>1.5715673058877E-3</v>
      </c>
      <c r="L39" s="16">
        <v>1.23556844185722E-2</v>
      </c>
      <c r="M39" s="16">
        <v>3.8152053750155602E-3</v>
      </c>
      <c r="N39" s="16">
        <v>-18.318919592137799</v>
      </c>
      <c r="O39" s="16">
        <v>3.9109013777390601E-3</v>
      </c>
      <c r="P39" s="16">
        <v>-35.098207442083698</v>
      </c>
      <c r="Q39" s="16">
        <v>1.5402992314891401E-3</v>
      </c>
      <c r="R39" s="16">
        <v>-50.027652126564398</v>
      </c>
      <c r="S39" s="16">
        <v>0.13418272809016399</v>
      </c>
      <c r="T39" s="16">
        <v>902.80464643412097</v>
      </c>
      <c r="U39" s="16">
        <v>0.12965202867186501</v>
      </c>
      <c r="V39" s="105" t="s">
        <v>413</v>
      </c>
      <c r="W39" s="20">
        <v>2.2000000000000002</v>
      </c>
      <c r="X39" s="65">
        <v>2.5942078743750999E-2</v>
      </c>
      <c r="Y39" s="16">
        <v>2.34405293407727E-2</v>
      </c>
      <c r="Z39" s="17">
        <f>((((N39/1000)+1)/((SMOW!$Z$4/1000)+1))-1)*1000</f>
        <v>-7.5492207730105676</v>
      </c>
      <c r="AA39" s="17">
        <f>((((P39/1000)+1)/((SMOW!$AA$4/1000)+1))-1)*1000</f>
        <v>-14.332460802513269</v>
      </c>
      <c r="AB39" s="17">
        <f>Z39*SMOW!$AN$6</f>
        <v>-8.3150987580468811</v>
      </c>
      <c r="AC39" s="17">
        <f>AA39*SMOW!$AN$12</f>
        <v>-15.756762715038686</v>
      </c>
      <c r="AD39" s="17">
        <f t="shared" ref="AD39" si="38">LN((AB39/1000)+1)*1000</f>
        <v>-8.3498620325587538</v>
      </c>
      <c r="AE39" s="17">
        <f t="shared" si="37"/>
        <v>-15.882220114116274</v>
      </c>
      <c r="AF39" s="16">
        <f>(AD39-SMOW!$AN$14*AE39)</f>
        <v>3.5950187694639979E-2</v>
      </c>
      <c r="AG39" s="2">
        <f t="shared" si="33"/>
        <v>35.950187694639979</v>
      </c>
      <c r="AI39" s="64"/>
      <c r="AK39" s="101" t="str">
        <f t="shared" si="2"/>
        <v>09</v>
      </c>
      <c r="AN39" s="46">
        <v>0</v>
      </c>
    </row>
    <row r="40" spans="1:40" x14ac:dyDescent="0.25">
      <c r="A40" s="46">
        <v>1115</v>
      </c>
      <c r="B40" s="21" t="s">
        <v>89</v>
      </c>
      <c r="C40" s="48" t="s">
        <v>63</v>
      </c>
      <c r="D40" s="48" t="s">
        <v>98</v>
      </c>
      <c r="E40" s="46" t="s">
        <v>137</v>
      </c>
      <c r="F40" s="16">
        <v>-8.3781257023514808</v>
      </c>
      <c r="G40" s="16">
        <v>-8.41342066330302</v>
      </c>
      <c r="H40" s="16">
        <v>7.8712460355270207E-3</v>
      </c>
      <c r="I40" s="16">
        <v>-15.840864258749299</v>
      </c>
      <c r="J40" s="16">
        <v>-15.9676717413475</v>
      </c>
      <c r="K40" s="16">
        <v>1.59551252196309E-3</v>
      </c>
      <c r="L40" s="16">
        <v>2.1508123459462201E-2</v>
      </c>
      <c r="M40" s="16">
        <v>6.9093449833562701E-3</v>
      </c>
      <c r="N40" s="16">
        <v>-18.4877023679615</v>
      </c>
      <c r="O40" s="16">
        <v>7.7909987484179703E-3</v>
      </c>
      <c r="P40" s="16">
        <v>-35.421801684552797</v>
      </c>
      <c r="Q40" s="16">
        <v>1.56376803093462E-3</v>
      </c>
      <c r="R40" s="16">
        <v>-50.373344629262803</v>
      </c>
      <c r="S40" s="16">
        <v>0.13766836807453101</v>
      </c>
      <c r="T40" s="16">
        <v>790.79646112622595</v>
      </c>
      <c r="U40" s="16">
        <v>0.112924463355696</v>
      </c>
      <c r="V40" s="105" t="s">
        <v>414</v>
      </c>
      <c r="W40" s="20">
        <v>2.2000000000000002</v>
      </c>
      <c r="X40" s="65">
        <v>2.5694464317500599E-2</v>
      </c>
      <c r="Y40" s="16">
        <v>8.4620153322327696E-2</v>
      </c>
      <c r="Z40" s="17">
        <f>((((N40/1000)+1)/((SMOW!$Z$4/1000)+1))-1)*1000</f>
        <v>-7.7198552089077221</v>
      </c>
      <c r="AA40" s="17">
        <f>((((P40/1000)+1)/((SMOW!$AA$4/1000)+1))-1)*1000</f>
        <v>-14.663019148588475</v>
      </c>
      <c r="AB40" s="17">
        <f>Z40*SMOW!$AN$6</f>
        <v>-8.5030442730437397</v>
      </c>
      <c r="AC40" s="17">
        <f>AA40*SMOW!$AN$12</f>
        <v>-16.120170610887897</v>
      </c>
      <c r="AD40" s="17">
        <f t="shared" ref="AD40" si="39">LN((AB40/1000)+1)*1000</f>
        <v>-8.539401398198887</v>
      </c>
      <c r="AE40" s="17">
        <f t="shared" si="37"/>
        <v>-16.251513992261202</v>
      </c>
      <c r="AF40" s="16">
        <f>(AD40-SMOW!$AN$14*AE40)</f>
        <v>4.1397989715028061E-2</v>
      </c>
      <c r="AG40" s="2">
        <f t="shared" si="33"/>
        <v>41.397989715028061</v>
      </c>
      <c r="AH40" s="67">
        <f>AVERAGE(AG40:AG41)</f>
        <v>40.436434400411336</v>
      </c>
      <c r="AI40" s="67">
        <f>STDEV(AG40:AG41)</f>
        <v>1.3598445669029</v>
      </c>
      <c r="AK40" s="101" t="str">
        <f t="shared" si="2"/>
        <v>09</v>
      </c>
      <c r="AL40" s="64">
        <v>1</v>
      </c>
      <c r="AN40" s="46">
        <v>0</v>
      </c>
    </row>
    <row r="41" spans="1:40" x14ac:dyDescent="0.25">
      <c r="A41" s="46">
        <v>1116</v>
      </c>
      <c r="B41" s="21" t="s">
        <v>89</v>
      </c>
      <c r="C41" s="48" t="s">
        <v>63</v>
      </c>
      <c r="D41" s="48" t="s">
        <v>98</v>
      </c>
      <c r="E41" s="46" t="s">
        <v>138</v>
      </c>
      <c r="F41" s="16">
        <v>-8.3728459931009809</v>
      </c>
      <c r="G41" s="16">
        <v>-8.4080957902075202</v>
      </c>
      <c r="H41" s="16">
        <v>5.6226457618383397E-3</v>
      </c>
      <c r="I41" s="16">
        <v>-15.8276724049735</v>
      </c>
      <c r="J41" s="16">
        <v>-15.954267641390301</v>
      </c>
      <c r="K41" s="16">
        <v>1.54149303670774E-3</v>
      </c>
      <c r="L41" s="16">
        <v>1.57575244465448E-2</v>
      </c>
      <c r="M41" s="16">
        <v>5.5951617506185703E-3</v>
      </c>
      <c r="N41" s="16">
        <v>-18.4824764853023</v>
      </c>
      <c r="O41" s="16">
        <v>5.5653229356014203E-3</v>
      </c>
      <c r="P41" s="16">
        <v>-35.408872297337503</v>
      </c>
      <c r="Q41" s="16">
        <v>1.5108233232443799E-3</v>
      </c>
      <c r="R41" s="16">
        <v>-50.786898334340599</v>
      </c>
      <c r="S41" s="16">
        <v>0.140600550265472</v>
      </c>
      <c r="T41" s="16">
        <v>863.371283348117</v>
      </c>
      <c r="U41" s="16">
        <v>9.8154107257687806E-2</v>
      </c>
      <c r="V41" s="105" t="s">
        <v>415</v>
      </c>
      <c r="W41" s="20">
        <v>2.2000000000000002</v>
      </c>
      <c r="X41" s="65">
        <v>7.69580643405439E-3</v>
      </c>
      <c r="Y41" s="16">
        <v>1.00260305719572E-2</v>
      </c>
      <c r="Z41" s="17">
        <f>((((N41/1000)+1)/((SMOW!$Z$4/1000)+1))-1)*1000</f>
        <v>-7.7145719948163993</v>
      </c>
      <c r="AA41" s="17">
        <f>((((P41/1000)+1)/((SMOW!$AA$4/1000)+1))-1)*1000</f>
        <v>-14.649811506755817</v>
      </c>
      <c r="AB41" s="17">
        <f>Z41*SMOW!$AN$6</f>
        <v>-8.4972250702080885</v>
      </c>
      <c r="AC41" s="17">
        <f>AA41*SMOW!$AN$12</f>
        <v>-16.105650447096771</v>
      </c>
      <c r="AD41" s="17">
        <f t="shared" ref="AD41" si="40">LN((AB41/1000)+1)*1000</f>
        <v>-8.5335323073002343</v>
      </c>
      <c r="AE41" s="17">
        <f t="shared" si="37"/>
        <v>-16.236756034822022</v>
      </c>
      <c r="AF41" s="16">
        <f>(AD41-SMOW!$AN$14*AE41)</f>
        <v>3.9474879085794612E-2</v>
      </c>
      <c r="AG41" s="2">
        <f t="shared" si="33"/>
        <v>39.474879085794612</v>
      </c>
      <c r="AI41" s="64"/>
      <c r="AK41" s="101" t="str">
        <f t="shared" si="2"/>
        <v>09</v>
      </c>
      <c r="AN41" s="46">
        <v>0</v>
      </c>
    </row>
    <row r="42" spans="1:40" x14ac:dyDescent="0.25">
      <c r="A42" s="46">
        <v>1117</v>
      </c>
      <c r="B42" s="21" t="s">
        <v>80</v>
      </c>
      <c r="C42" s="48" t="s">
        <v>62</v>
      </c>
      <c r="D42" s="48" t="s">
        <v>22</v>
      </c>
      <c r="E42" s="46" t="s">
        <v>139</v>
      </c>
      <c r="F42" s="16">
        <v>-0.14392354278181799</v>
      </c>
      <c r="G42" s="16">
        <v>-0.14393465395757701</v>
      </c>
      <c r="H42" s="16">
        <v>6.2140459242596598E-3</v>
      </c>
      <c r="I42" s="16">
        <v>-0.234969275723759</v>
      </c>
      <c r="J42" s="16">
        <v>-0.23499694097447499</v>
      </c>
      <c r="K42" s="16">
        <v>1.6888639381122E-3</v>
      </c>
      <c r="L42" s="16">
        <v>-1.9856269123053799E-2</v>
      </c>
      <c r="M42" s="16">
        <v>6.0960053275050498E-3</v>
      </c>
      <c r="N42" s="16">
        <v>-10.337447830131399</v>
      </c>
      <c r="O42" s="16">
        <v>6.1506937783438603E-3</v>
      </c>
      <c r="P42" s="16">
        <v>-20.126403288957899</v>
      </c>
      <c r="Q42" s="16">
        <v>1.65526211713443E-3</v>
      </c>
      <c r="R42" s="16">
        <v>-29.014404239125799</v>
      </c>
      <c r="S42" s="16">
        <v>0.158761141833068</v>
      </c>
      <c r="T42" s="16">
        <v>987.29622102254802</v>
      </c>
      <c r="U42" s="16">
        <v>0.18572579839940501</v>
      </c>
      <c r="V42" s="105" t="s">
        <v>416</v>
      </c>
      <c r="W42" s="20">
        <v>2.2000000000000002</v>
      </c>
      <c r="X42" s="65">
        <v>0.13940990766078701</v>
      </c>
      <c r="Y42" s="16">
        <v>0.13129185017353001</v>
      </c>
      <c r="Z42" s="17">
        <f>((((N42/1000)+1)/((SMOW!$Z$4/1000)+1))-1)*1000</f>
        <v>0.51981307889015227</v>
      </c>
      <c r="AA42" s="17">
        <f>((((P42/1000)+1)/((SMOW!$AA$4/1000)+1))-1)*1000</f>
        <v>0.96155302436273793</v>
      </c>
      <c r="AB42" s="17">
        <f>Z42*SMOW!$AN$6</f>
        <v>0.57254877247050406</v>
      </c>
      <c r="AC42" s="17">
        <f>AA42*SMOW!$AN$12</f>
        <v>1.057108269931893</v>
      </c>
      <c r="AD42" s="17">
        <f t="shared" ref="AD42" si="41">LN((AB42/1000)+1)*1000</f>
        <v>0.57238492895811632</v>
      </c>
      <c r="AE42" s="17">
        <f t="shared" si="37"/>
        <v>1.0565499244379308</v>
      </c>
      <c r="AF42" s="16">
        <f>(AD42-SMOW!$AN$14*AE42)</f>
        <v>1.4526568854888788E-2</v>
      </c>
      <c r="AG42" s="2">
        <f t="shared" si="33"/>
        <v>14.526568854888788</v>
      </c>
      <c r="AH42" s="67">
        <f>AVERAGE(AG42:AG45)</f>
        <v>12.912583988864133</v>
      </c>
      <c r="AI42" s="67">
        <f>STDEV(AG42:AG45)</f>
        <v>2.1612115229731499</v>
      </c>
      <c r="AK42" s="101" t="str">
        <f t="shared" si="2"/>
        <v>09</v>
      </c>
      <c r="AL42" s="64">
        <v>1</v>
      </c>
      <c r="AN42" s="46">
        <v>0</v>
      </c>
    </row>
    <row r="43" spans="1:40" x14ac:dyDescent="0.25">
      <c r="A43" s="46">
        <v>1118</v>
      </c>
      <c r="B43" s="21" t="s">
        <v>100</v>
      </c>
      <c r="C43" s="48" t="s">
        <v>62</v>
      </c>
      <c r="D43" s="48" t="s">
        <v>22</v>
      </c>
      <c r="E43" s="46" t="s">
        <v>140</v>
      </c>
      <c r="F43" s="16">
        <v>-0.119743420507804</v>
      </c>
      <c r="G43" s="16">
        <v>-0.119751103134039</v>
      </c>
      <c r="H43" s="16">
        <v>5.1946050951454797E-3</v>
      </c>
      <c r="I43" s="16">
        <v>-0.181851947440237</v>
      </c>
      <c r="J43" s="16">
        <v>-0.18186853633563699</v>
      </c>
      <c r="K43" s="16">
        <v>1.65124662475729E-3</v>
      </c>
      <c r="L43" s="16">
        <v>-2.37245159488229E-2</v>
      </c>
      <c r="M43" s="16">
        <v>4.9424673915157398E-3</v>
      </c>
      <c r="N43" s="16">
        <v>-10.313514224000601</v>
      </c>
      <c r="O43" s="16">
        <v>5.1416461399045E-3</v>
      </c>
      <c r="P43" s="16">
        <v>-20.074214562344601</v>
      </c>
      <c r="Q43" s="16">
        <v>1.58261773088167E-3</v>
      </c>
      <c r="R43" s="16">
        <v>-29.413953698648399</v>
      </c>
      <c r="S43" s="16">
        <v>0.13318943086465099</v>
      </c>
      <c r="T43" s="16">
        <v>921.87130240377303</v>
      </c>
      <c r="U43" s="16">
        <v>0.120769663136969</v>
      </c>
      <c r="V43" s="105" t="s">
        <v>417</v>
      </c>
      <c r="W43" s="20">
        <v>2.2000000000000002</v>
      </c>
      <c r="X43" s="65">
        <v>3.1517820460068798E-2</v>
      </c>
      <c r="Y43" s="16">
        <v>2.5335572627074001E-2</v>
      </c>
      <c r="Z43" s="17">
        <f>((((N43/1000)+1)/((SMOW!$Z$4/1000)+1))-1)*1000</f>
        <v>0.54400925270692291</v>
      </c>
      <c r="AA43" s="17">
        <f>((((P43/1000)+1)/((SMOW!$AA$4/1000)+1))-1)*1000</f>
        <v>1.0148649097085904</v>
      </c>
      <c r="AB43" s="17">
        <f>Z43*SMOW!$AN$6</f>
        <v>0.59919967869020407</v>
      </c>
      <c r="AC43" s="17">
        <f>AA43*SMOW!$AN$12</f>
        <v>1.1157180745467883</v>
      </c>
      <c r="AD43" s="17">
        <f t="shared" ref="AD43" si="42">LN((AB43/1000)+1)*1000</f>
        <v>0.59902023024285056</v>
      </c>
      <c r="AE43" s="17">
        <f t="shared" si="37"/>
        <v>1.1150961237072969</v>
      </c>
      <c r="AF43" s="16">
        <f>(AD43-SMOW!$AN$14*AE43)</f>
        <v>1.0249476925397794E-2</v>
      </c>
      <c r="AG43" s="2">
        <f t="shared" si="33"/>
        <v>10.249476925397794</v>
      </c>
      <c r="AI43" s="64"/>
      <c r="AK43" s="101" t="str">
        <f t="shared" si="2"/>
        <v>09</v>
      </c>
      <c r="AN43" s="46">
        <v>0</v>
      </c>
    </row>
    <row r="44" spans="1:40" x14ac:dyDescent="0.25">
      <c r="A44" s="46">
        <v>1119</v>
      </c>
      <c r="B44" s="21" t="s">
        <v>100</v>
      </c>
      <c r="C44" s="48" t="s">
        <v>62</v>
      </c>
      <c r="D44" s="48" t="s">
        <v>22</v>
      </c>
      <c r="E44" s="46" t="s">
        <v>141</v>
      </c>
      <c r="F44" s="16">
        <v>-8.4856172164707297E-2</v>
      </c>
      <c r="G44" s="16">
        <v>-8.4860774146316501E-2</v>
      </c>
      <c r="H44" s="16">
        <v>7.1658888830362696E-3</v>
      </c>
      <c r="I44" s="16">
        <v>-0.123377130341232</v>
      </c>
      <c r="J44" s="16">
        <v>-0.123384784327828</v>
      </c>
      <c r="K44" s="16">
        <v>1.47442928535082E-3</v>
      </c>
      <c r="L44" s="16">
        <v>-1.9713608021223499E-2</v>
      </c>
      <c r="M44" s="16">
        <v>7.3010477692578204E-3</v>
      </c>
      <c r="N44" s="16">
        <v>-10.278982650860801</v>
      </c>
      <c r="O44" s="16">
        <v>7.0928327061619998E-3</v>
      </c>
      <c r="P44" s="16">
        <v>-20.017031393062101</v>
      </c>
      <c r="Q44" s="16">
        <v>1.44509387959564E-3</v>
      </c>
      <c r="R44" s="16">
        <v>-29.757070049623501</v>
      </c>
      <c r="S44" s="16">
        <v>0.111307926115221</v>
      </c>
      <c r="T44" s="16">
        <v>936.22907159967303</v>
      </c>
      <c r="U44" s="16">
        <v>0.102635909113291</v>
      </c>
      <c r="V44" s="105" t="s">
        <v>418</v>
      </c>
      <c r="W44" s="20">
        <v>2.2000000000000002</v>
      </c>
      <c r="X44" s="65">
        <v>3.7403462905586499E-3</v>
      </c>
      <c r="Y44" s="16">
        <v>6.1938159128689298E-3</v>
      </c>
      <c r="Z44" s="17">
        <f>((((N44/1000)+1)/((SMOW!$Z$4/1000)+1))-1)*1000</f>
        <v>0.57891966032763698</v>
      </c>
      <c r="AA44" s="17">
        <f>((((P44/1000)+1)/((SMOW!$AA$4/1000)+1))-1)*1000</f>
        <v>1.0732787236167329</v>
      </c>
      <c r="AB44" s="17">
        <f>Z44*SMOW!$AN$6</f>
        <v>0.63765179126951965</v>
      </c>
      <c r="AC44" s="17">
        <f>AA44*SMOW!$AN$12</f>
        <v>1.1799368167232629</v>
      </c>
      <c r="AD44" s="17">
        <f t="shared" ref="AD44" si="43">LN((AB44/1000)+1)*1000</f>
        <v>0.63744857774788954</v>
      </c>
      <c r="AE44" s="17">
        <f t="shared" si="37"/>
        <v>1.1792412383828466</v>
      </c>
      <c r="AF44" s="16">
        <f>(AD44-SMOW!$AN$14*AE44)</f>
        <v>1.4809203881746558E-2</v>
      </c>
      <c r="AG44" s="2">
        <f t="shared" si="33"/>
        <v>14.809203881746559</v>
      </c>
      <c r="AH44" s="65"/>
      <c r="AI44" s="67"/>
      <c r="AK44" s="101" t="str">
        <f t="shared" si="2"/>
        <v>09</v>
      </c>
      <c r="AN44" s="46">
        <v>0</v>
      </c>
    </row>
    <row r="45" spans="1:40" x14ac:dyDescent="0.25">
      <c r="A45" s="46">
        <v>1120</v>
      </c>
      <c r="B45" s="21" t="s">
        <v>100</v>
      </c>
      <c r="C45" s="48" t="s">
        <v>62</v>
      </c>
      <c r="D45" s="48" t="s">
        <v>22</v>
      </c>
      <c r="E45" s="46" t="s">
        <v>142</v>
      </c>
      <c r="F45" s="16">
        <v>-9.4036767475777702E-2</v>
      </c>
      <c r="G45" s="16">
        <v>-9.4041472770795304E-2</v>
      </c>
      <c r="H45" s="16">
        <v>3.8628344773886198E-3</v>
      </c>
      <c r="I45" s="16">
        <v>-0.13690327158259599</v>
      </c>
      <c r="J45" s="16">
        <v>-0.13691285472942899</v>
      </c>
      <c r="K45" s="16">
        <v>3.3322065097980799E-3</v>
      </c>
      <c r="L45" s="16">
        <v>-2.1751485473656899E-2</v>
      </c>
      <c r="M45" s="16">
        <v>3.6325981456421701E-3</v>
      </c>
      <c r="N45" s="16">
        <v>-10.2885041614238</v>
      </c>
      <c r="O45" s="16">
        <v>3.75188654846238E-3</v>
      </c>
      <c r="P45" s="16">
        <v>-20.030288416723099</v>
      </c>
      <c r="Q45" s="16">
        <v>3.2659085659107502E-3</v>
      </c>
      <c r="R45" s="16">
        <v>-29.633850217900701</v>
      </c>
      <c r="S45" s="16">
        <v>0.110869987355446</v>
      </c>
      <c r="T45" s="16">
        <v>773.90496870230595</v>
      </c>
      <c r="U45" s="16">
        <v>7.3589051519417803E-2</v>
      </c>
      <c r="V45" s="105" t="s">
        <v>419</v>
      </c>
      <c r="W45" s="20">
        <v>2.2000000000000002</v>
      </c>
      <c r="X45" s="65">
        <v>5.2066163116248398E-2</v>
      </c>
      <c r="Y45" s="16">
        <v>5.0482608610302501E-2</v>
      </c>
      <c r="Z45" s="17">
        <f>((((N45/1000)+1)/((SMOW!$Z$4/1000)+1))-1)*1000</f>
        <v>0.56929369241776051</v>
      </c>
      <c r="AA45" s="17">
        <f>((((P45/1000)+1)/((SMOW!$AA$4/1000)+1))-1)*1000</f>
        <v>1.0597363942421723</v>
      </c>
      <c r="AB45" s="17">
        <f>Z45*SMOW!$AN$6</f>
        <v>0.62704925675382905</v>
      </c>
      <c r="AC45" s="17">
        <f>AA45*SMOW!$AN$12</f>
        <v>1.165048705497699</v>
      </c>
      <c r="AD45" s="17">
        <f t="shared" ref="AD45" si="44">LN((AB45/1000)+1)*1000</f>
        <v>0.62685274351321874</v>
      </c>
      <c r="AE45" s="17">
        <f t="shared" si="37"/>
        <v>1.1643705629162791</v>
      </c>
      <c r="AF45" s="16">
        <f>(AD45-SMOW!$AN$14*AE45)</f>
        <v>1.2065086293423399E-2</v>
      </c>
      <c r="AG45" s="2">
        <f t="shared" si="33"/>
        <v>12.065086293423398</v>
      </c>
      <c r="AI45" s="64"/>
      <c r="AK45" s="101" t="str">
        <f t="shared" si="2"/>
        <v>09</v>
      </c>
      <c r="AN45" s="46">
        <v>0</v>
      </c>
    </row>
    <row r="46" spans="1:40" x14ac:dyDescent="0.25">
      <c r="A46" s="46">
        <v>1121</v>
      </c>
      <c r="B46" s="21" t="s">
        <v>100</v>
      </c>
      <c r="C46" s="48" t="s">
        <v>63</v>
      </c>
      <c r="D46" s="48" t="s">
        <v>98</v>
      </c>
      <c r="E46" s="46" t="s">
        <v>143</v>
      </c>
      <c r="F46" s="16">
        <v>-7.7276143840106899</v>
      </c>
      <c r="G46" s="16">
        <v>-7.75762756611506</v>
      </c>
      <c r="H46" s="16">
        <v>5.1947476086824399E-3</v>
      </c>
      <c r="I46" s="16">
        <v>-14.5839351179775</v>
      </c>
      <c r="J46" s="16">
        <v>-14.691326586613901</v>
      </c>
      <c r="K46" s="16">
        <v>5.34717398720357E-3</v>
      </c>
      <c r="L46" s="16">
        <v>-6.0712838290900796E-4</v>
      </c>
      <c r="M46" s="16">
        <v>5.4136591357534696E-3</v>
      </c>
      <c r="N46" s="16">
        <v>-17.848891580442601</v>
      </c>
      <c r="O46" s="16">
        <v>7.1146096524880298E-3</v>
      </c>
      <c r="P46" s="16">
        <v>-34.1898805429555</v>
      </c>
      <c r="Q46" s="16">
        <v>5.2407860307785896E-3</v>
      </c>
      <c r="R46" s="16">
        <v>-49.487653488670198</v>
      </c>
      <c r="S46" s="16">
        <v>0.14033000805528001</v>
      </c>
      <c r="T46" s="16">
        <v>723.46387150841394</v>
      </c>
      <c r="U46" s="16">
        <v>8.1592037264334102E-2</v>
      </c>
      <c r="V46" s="105" t="s">
        <v>420</v>
      </c>
      <c r="W46" s="20">
        <v>2.2000000000000002</v>
      </c>
      <c r="X46" s="65">
        <v>0.91847560213542001</v>
      </c>
      <c r="Y46" s="16">
        <v>0.91845335303194398</v>
      </c>
      <c r="Z46" s="17">
        <f>((((N46/1000)+1)/((SMOW!$Z$4/1000)+1))-1)*1000</f>
        <v>-7.074036239280268</v>
      </c>
      <c r="AA46" s="17">
        <f>((((P46/1000)+1)/((SMOW!$AA$4/1000)+1))-1)*1000</f>
        <v>-13.404585710606543</v>
      </c>
      <c r="AB46" s="17">
        <f>Z46*SMOW!$AN$6</f>
        <v>-7.791706153025979</v>
      </c>
      <c r="AC46" s="17">
        <f>AA46*SMOW!$AN$12</f>
        <v>-14.736679154105085</v>
      </c>
      <c r="AD46" s="17">
        <f t="shared" ref="AD46" si="45">LN((AB46/1000)+1)*1000</f>
        <v>-7.8222201025802613</v>
      </c>
      <c r="AE46" s="17">
        <f t="shared" si="37"/>
        <v>-14.84634272854638</v>
      </c>
      <c r="AF46" s="16">
        <f>(AD46-SMOW!$AN$14*AE46)</f>
        <v>1.6648858092227492E-2</v>
      </c>
      <c r="AG46" s="2">
        <f t="shared" si="33"/>
        <v>16.648858092227492</v>
      </c>
      <c r="AH46" s="67">
        <f>AVERAGE(AG46:AG47)</f>
        <v>9.6297339201987242</v>
      </c>
      <c r="AI46" s="67">
        <f>STDEV(AG46:AG47)</f>
        <v>9.9265406000639054</v>
      </c>
      <c r="AJ46" s="46" t="s">
        <v>145</v>
      </c>
      <c r="AK46" s="101" t="str">
        <f t="shared" si="2"/>
        <v>09</v>
      </c>
      <c r="AL46" s="64">
        <v>1</v>
      </c>
      <c r="AN46" s="46">
        <v>0</v>
      </c>
    </row>
    <row r="47" spans="1:40" x14ac:dyDescent="0.25">
      <c r="A47" s="46">
        <v>1122</v>
      </c>
      <c r="B47" s="21" t="s">
        <v>89</v>
      </c>
      <c r="C47" s="48" t="s">
        <v>63</v>
      </c>
      <c r="D47" s="48" t="s">
        <v>98</v>
      </c>
      <c r="E47" s="46" t="s">
        <v>144</v>
      </c>
      <c r="F47" s="16">
        <v>-7.7744205398484398</v>
      </c>
      <c r="G47" s="16">
        <v>-7.8048015948058502</v>
      </c>
      <c r="H47" s="16">
        <v>1.23150211266865E-2</v>
      </c>
      <c r="I47" s="16">
        <v>-14.638978600851001</v>
      </c>
      <c r="J47" s="16">
        <v>-14.7471858243215</v>
      </c>
      <c r="K47" s="16">
        <v>1.65683157363598E-3</v>
      </c>
      <c r="L47" s="16">
        <v>-2.4370904788054901E-2</v>
      </c>
      <c r="M47" s="16">
        <v>9.6704340136515108E-3</v>
      </c>
      <c r="N47" s="16">
        <v>-17.890151974510999</v>
      </c>
      <c r="O47" s="16">
        <v>1.2189469589910001E-2</v>
      </c>
      <c r="P47" s="16">
        <v>-34.243496061668203</v>
      </c>
      <c r="Q47" s="16">
        <v>1.4720148940581201E-3</v>
      </c>
      <c r="R47" s="16">
        <v>-49.574937675511997</v>
      </c>
      <c r="S47" s="16">
        <v>0.13116395689475099</v>
      </c>
      <c r="T47" s="16">
        <v>722.63663313170605</v>
      </c>
      <c r="U47" s="16">
        <v>0.103239191565048</v>
      </c>
      <c r="V47" s="105" t="s">
        <v>421</v>
      </c>
      <c r="W47" s="20">
        <v>2.2000000000000002</v>
      </c>
      <c r="X47" s="65">
        <v>2.1250684051931E-2</v>
      </c>
      <c r="Y47" s="16">
        <v>8.9703363309775498E-3</v>
      </c>
      <c r="Z47" s="17">
        <f>((((N47/1000)+1)/((SMOW!$Z$4/1000)+1))-1)*1000</f>
        <v>-7.1157492875010275</v>
      </c>
      <c r="AA47" s="17">
        <f>((((P47/1000)+1)/((SMOW!$AA$4/1000)+1))-1)*1000</f>
        <v>-13.459355094185277</v>
      </c>
      <c r="AB47" s="17">
        <f>Z47*SMOW!$AN$6</f>
        <v>-7.8376510426886075</v>
      </c>
      <c r="AC47" s="17">
        <f>AA47*SMOW!$AN$12</f>
        <v>-14.796891297224828</v>
      </c>
      <c r="AD47" s="17">
        <f t="shared" ref="AD47" si="46">LN((AB47/1000)+1)*1000</f>
        <v>-7.8685268647141537</v>
      </c>
      <c r="AE47" s="17">
        <f t="shared" si="37"/>
        <v>-14.907457337996824</v>
      </c>
      <c r="AF47" s="16">
        <f>(AD47-SMOW!$AN$14*AE47)</f>
        <v>2.6106097481699564E-3</v>
      </c>
      <c r="AG47" s="2">
        <f t="shared" si="33"/>
        <v>2.6106097481699564</v>
      </c>
      <c r="AI47" s="64"/>
      <c r="AK47" s="101" t="str">
        <f t="shared" si="2"/>
        <v>09</v>
      </c>
      <c r="AN47" s="46">
        <v>0</v>
      </c>
    </row>
    <row r="48" spans="1:40" x14ac:dyDescent="0.25">
      <c r="A48" s="46">
        <v>1123</v>
      </c>
      <c r="B48" s="21" t="s">
        <v>89</v>
      </c>
      <c r="C48" s="48" t="s">
        <v>63</v>
      </c>
      <c r="D48" s="48" t="s">
        <v>98</v>
      </c>
      <c r="E48" s="46" t="s">
        <v>146</v>
      </c>
      <c r="F48" s="16">
        <v>-9.0698596258525992</v>
      </c>
      <c r="G48" s="16">
        <v>-9.1112422780448892</v>
      </c>
      <c r="H48" s="16">
        <v>7.3354222904111798E-3</v>
      </c>
      <c r="I48" s="16">
        <v>-17.124198421102601</v>
      </c>
      <c r="J48" s="16">
        <v>-17.272513162533201</v>
      </c>
      <c r="K48" s="16">
        <v>1.3511546601756E-3</v>
      </c>
      <c r="L48" s="16">
        <v>8.6446717726452096E-3</v>
      </c>
      <c r="M48" s="16">
        <v>7.4365392683244701E-3</v>
      </c>
      <c r="N48" s="16">
        <v>-19.172384069932299</v>
      </c>
      <c r="O48" s="16">
        <v>7.2606377218760202E-3</v>
      </c>
      <c r="P48" s="16">
        <v>-36.679602490544603</v>
      </c>
      <c r="Q48" s="16">
        <v>1.3242719397977599E-3</v>
      </c>
      <c r="R48" s="16">
        <v>-53.1959478755494</v>
      </c>
      <c r="S48" s="16">
        <v>0.101095122628641</v>
      </c>
      <c r="T48" s="16">
        <v>607.13003633964502</v>
      </c>
      <c r="U48" s="16">
        <v>0.10341630594625401</v>
      </c>
      <c r="V48" s="105" t="s">
        <v>422</v>
      </c>
      <c r="W48" s="20">
        <v>2.2000000000000002</v>
      </c>
      <c r="X48" s="65">
        <v>5.1107304315109202E-2</v>
      </c>
      <c r="Y48" s="16">
        <v>4.2864528181669498E-2</v>
      </c>
      <c r="Z48" s="17">
        <f>((((N48/1000)+1)/((SMOW!$Z$4/1000)+1))-1)*1000</f>
        <v>-8.4120483276353131</v>
      </c>
      <c r="AA48" s="17">
        <f>((((P48/1000)+1)/((SMOW!$AA$4/1000)+1))-1)*1000</f>
        <v>-15.947889209774747</v>
      </c>
      <c r="AB48" s="17">
        <f>Z48*SMOW!$AN$6</f>
        <v>-9.2654612581765079</v>
      </c>
      <c r="AC48" s="17">
        <f>AA48*SMOW!$AN$12</f>
        <v>-17.532725855428961</v>
      </c>
      <c r="AD48" s="17">
        <f t="shared" ref="AD48" si="47">LN((AB48/1000)+1)*1000</f>
        <v>-9.308652643431115</v>
      </c>
      <c r="AE48" s="17">
        <f t="shared" si="37"/>
        <v>-17.688244552176108</v>
      </c>
      <c r="AF48" s="16">
        <f>(AD48-SMOW!$AN$14*AE48)</f>
        <v>3.0740480117870561E-2</v>
      </c>
      <c r="AG48" s="2">
        <f t="shared" si="33"/>
        <v>30.740480117870561</v>
      </c>
      <c r="AH48" s="67">
        <f>AVERAGE(AG48:AG49)</f>
        <v>28.507230116840532</v>
      </c>
      <c r="AI48" s="67">
        <f>STDEV(AG48:AG49)</f>
        <v>3.1582924396263961</v>
      </c>
      <c r="AK48" s="101" t="str">
        <f t="shared" si="2"/>
        <v>09</v>
      </c>
      <c r="AL48" s="64">
        <v>1</v>
      </c>
      <c r="AN48" s="46">
        <v>0</v>
      </c>
    </row>
    <row r="49" spans="1:40" x14ac:dyDescent="0.25">
      <c r="A49" s="46">
        <v>1124</v>
      </c>
      <c r="B49" s="21" t="s">
        <v>89</v>
      </c>
      <c r="C49" s="48" t="s">
        <v>63</v>
      </c>
      <c r="D49" s="48" t="s">
        <v>98</v>
      </c>
      <c r="E49" s="46" t="s">
        <v>147</v>
      </c>
      <c r="F49" s="16">
        <v>-8.9765852342388008</v>
      </c>
      <c r="G49" s="16">
        <v>-9.0171181990317706</v>
      </c>
      <c r="H49" s="16">
        <v>5.92969297060017E-3</v>
      </c>
      <c r="I49" s="16">
        <v>-16.952515050425902</v>
      </c>
      <c r="J49" s="16">
        <v>-17.097853950829801</v>
      </c>
      <c r="K49" s="16">
        <v>2.2927089407176501E-3</v>
      </c>
      <c r="L49" s="16">
        <v>1.0548687006371399E-2</v>
      </c>
      <c r="M49" s="16">
        <v>5.5774281160252299E-3</v>
      </c>
      <c r="N49" s="16">
        <v>-19.086078131191101</v>
      </c>
      <c r="O49" s="16">
        <v>8.3027789840191199E-3</v>
      </c>
      <c r="P49" s="16">
        <v>-36.511470763681302</v>
      </c>
      <c r="Q49" s="16">
        <v>2.1944020851288998E-3</v>
      </c>
      <c r="R49" s="16">
        <v>-52.831910850537703</v>
      </c>
      <c r="S49" s="16">
        <v>0.13950614372378201</v>
      </c>
      <c r="T49" s="16">
        <v>728.92100604046595</v>
      </c>
      <c r="U49" s="16">
        <v>9.8341465297568195E-2</v>
      </c>
      <c r="V49" s="105" t="s">
        <v>423</v>
      </c>
      <c r="W49" s="20">
        <v>2.2000000000000002</v>
      </c>
      <c r="X49" s="65">
        <v>1.2096045450384899E-2</v>
      </c>
      <c r="Y49" s="16">
        <v>8.7319286322878192E-3</v>
      </c>
      <c r="Z49" s="17">
        <f>((((N49/1000)+1)/((SMOW!$Z$4/1000)+1))-1)*1000</f>
        <v>-8.3247955549528019</v>
      </c>
      <c r="AA49" s="17">
        <f>((((P49/1000)+1)/((SMOW!$AA$4/1000)+1))-1)*1000</f>
        <v>-15.776139103435893</v>
      </c>
      <c r="AB49" s="17">
        <f>Z49*SMOW!$AN$6</f>
        <v>-9.1693565814710265</v>
      </c>
      <c r="AC49" s="17">
        <f>AA49*SMOW!$AN$12</f>
        <v>-17.343907919056903</v>
      </c>
      <c r="AD49" s="17">
        <f t="shared" ref="AD49" si="48">LN((AB49/1000)+1)*1000</f>
        <v>-9.2116538894702824</v>
      </c>
      <c r="AE49" s="17">
        <f t="shared" si="37"/>
        <v>-17.496075510579722</v>
      </c>
      <c r="AF49" s="16">
        <f>(AD49-SMOW!$AN$14*AE49)</f>
        <v>2.6273980115810502E-2</v>
      </c>
      <c r="AG49" s="2">
        <f t="shared" si="33"/>
        <v>26.273980115810502</v>
      </c>
      <c r="AI49" s="64"/>
      <c r="AK49" s="101" t="str">
        <f t="shared" si="2"/>
        <v>09</v>
      </c>
      <c r="AN49" s="46">
        <v>0</v>
      </c>
    </row>
    <row r="50" spans="1:40" x14ac:dyDescent="0.25">
      <c r="A50" s="46">
        <v>1125</v>
      </c>
      <c r="B50" s="21" t="s">
        <v>89</v>
      </c>
      <c r="C50" s="48" t="s">
        <v>63</v>
      </c>
      <c r="D50" s="48" t="s">
        <v>98</v>
      </c>
      <c r="E50" s="46" t="s">
        <v>148</v>
      </c>
      <c r="F50" s="16">
        <v>-8.1156036758540804</v>
      </c>
      <c r="G50" s="16">
        <v>-8.1487156344728007</v>
      </c>
      <c r="H50" s="16">
        <v>7.72505978166652E-3</v>
      </c>
      <c r="I50" s="16">
        <v>-15.3188762981955</v>
      </c>
      <c r="J50" s="16">
        <v>-15.4374225466703</v>
      </c>
      <c r="K50" s="16">
        <v>1.4379167759152899E-3</v>
      </c>
      <c r="L50" s="16">
        <v>2.2434701691398402E-3</v>
      </c>
      <c r="M50" s="16">
        <v>7.6994622688719098E-3</v>
      </c>
      <c r="N50" s="16">
        <v>-18.2278567513155</v>
      </c>
      <c r="O50" s="16">
        <v>7.6463028621862996E-3</v>
      </c>
      <c r="P50" s="16">
        <v>-34.910199253352403</v>
      </c>
      <c r="Q50" s="16">
        <v>1.4093078270284499E-3</v>
      </c>
      <c r="R50" s="16">
        <v>-50.912398095743299</v>
      </c>
      <c r="S50" s="16">
        <v>0.12660979096994099</v>
      </c>
      <c r="T50" s="16">
        <v>558.80271640047704</v>
      </c>
      <c r="U50" s="16">
        <v>8.5069396273664305E-2</v>
      </c>
      <c r="V50" s="105" t="s">
        <v>424</v>
      </c>
      <c r="W50" s="20">
        <v>2.2000000000000002</v>
      </c>
      <c r="X50" s="65">
        <v>5.1001787912498299E-3</v>
      </c>
      <c r="Y50" s="16">
        <v>2.8766546536640801E-3</v>
      </c>
      <c r="Z50" s="17">
        <f>((((N50/1000)+1)/((SMOW!$Z$4/1000)+1))-1)*1000</f>
        <v>-7.4571589118457293</v>
      </c>
      <c r="AA50" s="17">
        <f>((((P50/1000)+1)/((SMOW!$AA$4/1000)+1))-1)*1000</f>
        <v>-14.140406471010225</v>
      </c>
      <c r="AB50" s="17">
        <f>Z50*SMOW!$AN$6</f>
        <v>-8.2136971047567808</v>
      </c>
      <c r="AC50" s="17">
        <f>AA50*SMOW!$AN$12</f>
        <v>-15.545622801831444</v>
      </c>
      <c r="AD50" s="17">
        <f t="shared" ref="AD50" si="49">LN((AB50/1000)+1)*1000</f>
        <v>-8.2476153720910634</v>
      </c>
      <c r="AE50" s="17">
        <f t="shared" si="37"/>
        <v>-15.667723065444669</v>
      </c>
      <c r="AF50" s="16">
        <f>(AD50-SMOW!$AN$14*AE50)</f>
        <v>2.4942406463722477E-2</v>
      </c>
      <c r="AG50" s="2">
        <f t="shared" si="33"/>
        <v>24.942406463722477</v>
      </c>
      <c r="AH50" s="67">
        <f>AVERAGE(AG50:AG51)</f>
        <v>27.973572647769451</v>
      </c>
      <c r="AI50" s="67">
        <f>STDEV(AG50:AG51)</f>
        <v>4.286716327285939</v>
      </c>
      <c r="AK50" s="101" t="str">
        <f t="shared" si="2"/>
        <v>09</v>
      </c>
      <c r="AL50" s="64">
        <v>1</v>
      </c>
      <c r="AN50" s="46">
        <v>0</v>
      </c>
    </row>
    <row r="51" spans="1:40" x14ac:dyDescent="0.25">
      <c r="A51" s="46">
        <v>1126</v>
      </c>
      <c r="B51" s="21" t="s">
        <v>150</v>
      </c>
      <c r="C51" s="48" t="s">
        <v>63</v>
      </c>
      <c r="D51" s="48" t="s">
        <v>98</v>
      </c>
      <c r="E51" s="46" t="s">
        <v>149</v>
      </c>
      <c r="F51" s="16">
        <v>-8.1253754862537804</v>
      </c>
      <c r="G51" s="16">
        <v>-8.1585668377222706</v>
      </c>
      <c r="H51" s="16">
        <v>5.4523255142640403E-3</v>
      </c>
      <c r="I51" s="16">
        <v>-15.3478832698712</v>
      </c>
      <c r="J51" s="16">
        <v>-15.466881307863501</v>
      </c>
      <c r="K51" s="16">
        <v>2.57639638772176E-3</v>
      </c>
      <c r="L51" s="16">
        <v>7.9464928296401997E-3</v>
      </c>
      <c r="M51" s="16">
        <v>5.1771476674295699E-3</v>
      </c>
      <c r="N51" s="16">
        <v>-18.237528938190401</v>
      </c>
      <c r="O51" s="16">
        <v>5.3967391015178499E-3</v>
      </c>
      <c r="P51" s="16">
        <v>-34.938293048807999</v>
      </c>
      <c r="Q51" s="16">
        <v>2.4840343520701998E-3</v>
      </c>
      <c r="R51" s="16">
        <v>-48.714511090356901</v>
      </c>
      <c r="S51" s="16">
        <v>0.14285734016354901</v>
      </c>
      <c r="T51" s="16">
        <v>543.66158448875399</v>
      </c>
      <c r="U51" s="16">
        <v>0.13201324869249401</v>
      </c>
      <c r="V51" s="105" t="s">
        <v>425</v>
      </c>
      <c r="W51" s="20">
        <v>2.2000000000000002</v>
      </c>
      <c r="X51" s="65">
        <v>5.9453087543720499E-3</v>
      </c>
      <c r="Y51" s="16">
        <v>4.6537217795805999E-5</v>
      </c>
      <c r="Z51" s="17">
        <f>((((N51/1000)+1)/((SMOW!$Z$4/1000)+1))-1)*1000</f>
        <v>-7.4669372090874209</v>
      </c>
      <c r="AA51" s="17">
        <f>((((P51/1000)+1)/((SMOW!$AA$4/1000)+1))-1)*1000</f>
        <v>-14.16910487580858</v>
      </c>
      <c r="AB51" s="17">
        <f>Z51*SMOW!$AN$6</f>
        <v>-8.2244674226074519</v>
      </c>
      <c r="AC51" s="17">
        <f>AA51*SMOW!$AN$12</f>
        <v>-15.577173137879006</v>
      </c>
      <c r="AD51" s="17">
        <f t="shared" ref="AD51" si="50">LN((AB51/1000)+1)*1000</f>
        <v>-8.2584749456703364</v>
      </c>
      <c r="AE51" s="17">
        <f t="shared" si="37"/>
        <v>-15.699772129738925</v>
      </c>
      <c r="AF51" s="16">
        <f>(AD51-SMOW!$AN$14*AE51)</f>
        <v>3.1004738831816425E-2</v>
      </c>
      <c r="AG51" s="2">
        <f t="shared" si="33"/>
        <v>31.004738831816425</v>
      </c>
      <c r="AI51" s="64"/>
      <c r="AK51" s="101" t="str">
        <f t="shared" si="2"/>
        <v>09</v>
      </c>
      <c r="AL51" s="64">
        <v>1</v>
      </c>
      <c r="AN51" s="46">
        <v>0</v>
      </c>
    </row>
    <row r="52" spans="1:40" x14ac:dyDescent="0.25">
      <c r="A52" s="46">
        <v>1127</v>
      </c>
      <c r="B52" s="21" t="s">
        <v>89</v>
      </c>
      <c r="C52" s="48" t="s">
        <v>63</v>
      </c>
      <c r="D52" s="48" t="s">
        <v>98</v>
      </c>
      <c r="E52" s="46" t="s">
        <v>151</v>
      </c>
      <c r="F52" s="16">
        <v>-9.3019863419406299</v>
      </c>
      <c r="G52" s="16">
        <v>-9.3455206751917395</v>
      </c>
      <c r="H52" s="16">
        <v>5.9342576644172496E-3</v>
      </c>
      <c r="I52" s="16">
        <v>-17.550133887433301</v>
      </c>
      <c r="J52" s="16">
        <v>-17.7059634602739</v>
      </c>
      <c r="K52" s="16">
        <v>1.77759272049335E-3</v>
      </c>
      <c r="L52" s="16">
        <v>3.2280318328612801E-3</v>
      </c>
      <c r="M52" s="16">
        <v>6.2259084647458196E-3</v>
      </c>
      <c r="N52" s="16">
        <v>-19.402144256102702</v>
      </c>
      <c r="O52" s="16">
        <v>5.8737579574555899E-3</v>
      </c>
      <c r="P52" s="16">
        <v>-37.096928986889303</v>
      </c>
      <c r="Q52" s="16">
        <v>1.70343056737482E-3</v>
      </c>
      <c r="R52" s="16">
        <v>-52.307094602396702</v>
      </c>
      <c r="S52" s="16">
        <v>0.17081770437778401</v>
      </c>
      <c r="T52" s="16">
        <v>615.02905198102803</v>
      </c>
      <c r="U52" s="16">
        <v>8.6828915978125101E-2</v>
      </c>
      <c r="V52" s="105" t="s">
        <v>426</v>
      </c>
      <c r="W52" s="20">
        <v>2.2000000000000002</v>
      </c>
      <c r="X52" s="65">
        <v>3.73426908571856E-3</v>
      </c>
      <c r="Y52" s="16">
        <v>6.7976991358278203E-3</v>
      </c>
      <c r="Z52" s="17">
        <f>((((N52/1000)+1)/((SMOW!$Z$4/1000)+1))-1)*1000</f>
        <v>-8.6443291369031616</v>
      </c>
      <c r="AA52" s="17">
        <f>((((P52/1000)+1)/((SMOW!$AA$4/1000)+1))-1)*1000</f>
        <v>-16.374197030805448</v>
      </c>
      <c r="AB52" s="17">
        <f>Z52*SMOW!$AN$6</f>
        <v>-9.5213072490059663</v>
      </c>
      <c r="AC52" s="17">
        <f>AA52*SMOW!$AN$12</f>
        <v>-18.001398421299019</v>
      </c>
      <c r="AD52" s="17">
        <f t="shared" ref="AD52" si="51">LN((AB52/1000)+1)*1000</f>
        <v>-9.5669246842037285</v>
      </c>
      <c r="AE52" s="17">
        <f t="shared" si="37"/>
        <v>-18.165394682961097</v>
      </c>
      <c r="AF52" s="16">
        <f>(AD52-SMOW!$AN$14*AE52)</f>
        <v>2.4403708399731272E-2</v>
      </c>
      <c r="AG52" s="2">
        <f t="shared" si="33"/>
        <v>24.403708399731272</v>
      </c>
      <c r="AH52" s="67">
        <f>AVERAGE(AG52:AG53)</f>
        <v>21.313625455825935</v>
      </c>
      <c r="AI52" s="67">
        <f>STDEV(AG52:AG53)</f>
        <v>4.3700372081287027</v>
      </c>
      <c r="AK52" s="101" t="str">
        <f t="shared" si="2"/>
        <v>09</v>
      </c>
      <c r="AL52" s="64">
        <v>1</v>
      </c>
      <c r="AN52" s="46">
        <v>0</v>
      </c>
    </row>
    <row r="53" spans="1:40" x14ac:dyDescent="0.25">
      <c r="A53" s="46">
        <v>1128</v>
      </c>
      <c r="B53" s="21" t="s">
        <v>89</v>
      </c>
      <c r="C53" s="48" t="s">
        <v>63</v>
      </c>
      <c r="D53" s="48" t="s">
        <v>98</v>
      </c>
      <c r="E53" s="46" t="s">
        <v>152</v>
      </c>
      <c r="F53" s="16">
        <v>-8.9737645829114303</v>
      </c>
      <c r="G53" s="16">
        <v>-9.01427268272435</v>
      </c>
      <c r="H53" s="16">
        <v>8.61530067085285E-3</v>
      </c>
      <c r="I53" s="16">
        <v>-16.9125342807991</v>
      </c>
      <c r="J53" s="16">
        <v>-17.057184481394799</v>
      </c>
      <c r="K53" s="16">
        <v>1.4518089793963301E-3</v>
      </c>
      <c r="L53" s="16">
        <v>-3.6480472015305299E-3</v>
      </c>
      <c r="M53" s="16">
        <v>7.8936198778603497E-3</v>
      </c>
      <c r="N53" s="16">
        <v>-19.071820658733898</v>
      </c>
      <c r="O53" s="16">
        <v>9.9283320473480402E-3</v>
      </c>
      <c r="P53" s="16">
        <v>-36.471575455218002</v>
      </c>
      <c r="Q53" s="16">
        <v>1.36646027926626E-3</v>
      </c>
      <c r="R53" s="16">
        <v>-51.613432008129401</v>
      </c>
      <c r="S53" s="16">
        <v>0.11545060307216801</v>
      </c>
      <c r="T53" s="16">
        <v>760.32894404571095</v>
      </c>
      <c r="U53" s="16">
        <v>0.10179580668017001</v>
      </c>
      <c r="V53" s="105" t="s">
        <v>427</v>
      </c>
      <c r="W53" s="20">
        <v>2.2000000000000002</v>
      </c>
      <c r="X53" s="65">
        <v>2.3146481575274401E-2</v>
      </c>
      <c r="Y53" s="16">
        <v>3.6334175848398598E-2</v>
      </c>
      <c r="Z53" s="17">
        <f>((((N53/1000)+1)/((SMOW!$Z$4/1000)+1))-1)*1000</f>
        <v>-8.3103816684754186</v>
      </c>
      <c r="AA53" s="17">
        <f>((((P53/1000)+1)/((SMOW!$AA$4/1000)+1))-1)*1000</f>
        <v>-15.735385204104446</v>
      </c>
      <c r="AB53" s="17">
        <f>Z53*SMOW!$AN$6</f>
        <v>-9.1534803880001441</v>
      </c>
      <c r="AC53" s="17">
        <f>AA53*SMOW!$AN$12</f>
        <v>-17.299104062250567</v>
      </c>
      <c r="AD53" s="17">
        <f t="shared" ref="AD53" si="52">LN((AB53/1000)+1)*1000</f>
        <v>-9.1956309027119989</v>
      </c>
      <c r="AE53" s="17">
        <f t="shared" si="37"/>
        <v>-17.450481903833179</v>
      </c>
      <c r="AF53" s="16">
        <f>(AD53-SMOW!$AN$14*AE53)</f>
        <v>1.8223542511920598E-2</v>
      </c>
      <c r="AG53" s="2">
        <f t="shared" si="33"/>
        <v>18.223542511920598</v>
      </c>
      <c r="AI53" s="64"/>
      <c r="AK53" s="101" t="str">
        <f t="shared" si="2"/>
        <v>09</v>
      </c>
      <c r="AN53" s="46">
        <v>0</v>
      </c>
    </row>
    <row r="54" spans="1:40" x14ac:dyDescent="0.25">
      <c r="A54" s="46">
        <v>1129</v>
      </c>
      <c r="B54" s="21" t="s">
        <v>89</v>
      </c>
      <c r="C54" s="48" t="s">
        <v>63</v>
      </c>
      <c r="D54" s="48" t="s">
        <v>98</v>
      </c>
      <c r="E54" s="46" t="s">
        <v>153</v>
      </c>
      <c r="F54" s="16">
        <v>-9.1761222988514408</v>
      </c>
      <c r="G54" s="16">
        <v>-9.2184827954578292</v>
      </c>
      <c r="H54" s="16">
        <v>5.3498335662665502E-3</v>
      </c>
      <c r="I54" s="16">
        <v>-17.321850630329699</v>
      </c>
      <c r="J54" s="16">
        <v>-17.473629217094398</v>
      </c>
      <c r="K54" s="16">
        <v>1.6733237202018001E-3</v>
      </c>
      <c r="L54" s="16">
        <v>7.5934311680019096E-3</v>
      </c>
      <c r="M54" s="16">
        <v>5.4222198685030002E-3</v>
      </c>
      <c r="N54" s="16">
        <v>-19.282548741185099</v>
      </c>
      <c r="O54" s="16">
        <v>7.1757773065020299E-3</v>
      </c>
      <c r="P54" s="16">
        <v>-36.873115520147699</v>
      </c>
      <c r="Q54" s="16">
        <v>1.6118093096825199E-3</v>
      </c>
      <c r="R54" s="16">
        <v>-52.516425452472298</v>
      </c>
      <c r="S54" s="16">
        <v>0.110824730208278</v>
      </c>
      <c r="T54" s="16">
        <v>678.11313646381802</v>
      </c>
      <c r="U54" s="16">
        <v>8.9510609441161695E-2</v>
      </c>
      <c r="V54" s="105" t="s">
        <v>428</v>
      </c>
      <c r="W54" s="20">
        <v>2.2000000000000002</v>
      </c>
      <c r="X54" s="65">
        <v>2.2285194853402701E-3</v>
      </c>
      <c r="Y54" s="16">
        <v>4.2667817036354597E-3</v>
      </c>
      <c r="Z54" s="17">
        <f>((((N54/1000)+1)/((SMOW!$Z$4/1000)+1))-1)*1000</f>
        <v>-8.5234215791017967</v>
      </c>
      <c r="AA54" s="17">
        <f>((((P54/1000)+1)/((SMOW!$AA$4/1000)+1))-1)*1000</f>
        <v>-16.145566852372784</v>
      </c>
      <c r="AB54" s="17">
        <f>Z54*SMOW!$AN$6</f>
        <v>-9.3881334667121834</v>
      </c>
      <c r="AC54" s="17">
        <f>AA54*SMOW!$AN$12</f>
        <v>-17.750047901615147</v>
      </c>
      <c r="AD54" s="17">
        <f t="shared" ref="AD54" si="53">LN((AB54/1000)+1)*1000</f>
        <v>-9.4324797625717398</v>
      </c>
      <c r="AE54" s="17">
        <f t="shared" si="37"/>
        <v>-17.909469310802656</v>
      </c>
      <c r="AF54" s="16">
        <f>(AD54-SMOW!$AN$14*AE54)</f>
        <v>2.3720033532063312E-2</v>
      </c>
      <c r="AG54" s="2">
        <f t="shared" si="33"/>
        <v>23.720033532063312</v>
      </c>
      <c r="AH54" s="67">
        <f>AVERAGE(AG54:AG55)</f>
        <v>25.998291448325439</v>
      </c>
      <c r="AI54" s="67">
        <f>STDEV(AG54:AG55)</f>
        <v>3.2219432437617677</v>
      </c>
      <c r="AK54" s="101" t="str">
        <f t="shared" si="2"/>
        <v>09</v>
      </c>
      <c r="AL54" s="64">
        <v>1</v>
      </c>
      <c r="AN54" s="46">
        <v>0</v>
      </c>
    </row>
    <row r="55" spans="1:40" x14ac:dyDescent="0.25">
      <c r="A55" s="46">
        <v>1130</v>
      </c>
      <c r="B55" s="21" t="s">
        <v>89</v>
      </c>
      <c r="C55" s="48" t="s">
        <v>63</v>
      </c>
      <c r="D55" s="48" t="s">
        <v>98</v>
      </c>
      <c r="E55" s="46" t="s">
        <v>154</v>
      </c>
      <c r="F55" s="16">
        <v>-9.0807246881832295</v>
      </c>
      <c r="G55" s="16">
        <v>-9.1222061676450199</v>
      </c>
      <c r="H55" s="16">
        <v>4.4268067589278599E-3</v>
      </c>
      <c r="I55" s="16">
        <v>-17.140466783926499</v>
      </c>
      <c r="J55" s="16">
        <v>-17.289065114604501</v>
      </c>
      <c r="K55" s="16">
        <v>1.61765653316767E-3</v>
      </c>
      <c r="L55" s="16">
        <v>6.4202128661298404E-3</v>
      </c>
      <c r="M55" s="16">
        <v>4.5162348911973E-3</v>
      </c>
      <c r="N55" s="16">
        <v>-19.183138363043899</v>
      </c>
      <c r="O55" s="16">
        <v>4.3816755012657197E-3</v>
      </c>
      <c r="P55" s="16">
        <v>-36.695547176248603</v>
      </c>
      <c r="Q55" s="16">
        <v>1.58547146247889E-3</v>
      </c>
      <c r="R55" s="16">
        <v>-52.161113232924002</v>
      </c>
      <c r="S55" s="16">
        <v>0.16036490857064001</v>
      </c>
      <c r="T55" s="16">
        <v>638.51303666819797</v>
      </c>
      <c r="U55" s="16">
        <v>9.1779428966246204E-2</v>
      </c>
      <c r="V55" s="105" t="s">
        <v>429</v>
      </c>
      <c r="W55" s="20">
        <v>2.2000000000000002</v>
      </c>
      <c r="X55" s="65">
        <v>6.31297290012522E-3</v>
      </c>
      <c r="Y55" s="16">
        <v>4.6845468712066801E-3</v>
      </c>
      <c r="Z55" s="17">
        <f>((((N55/1000)+1)/((SMOW!$Z$4/1000)+1))-1)*1000</f>
        <v>-8.4229206025437939</v>
      </c>
      <c r="AA55" s="17">
        <f>((((P55/1000)+1)/((SMOW!$AA$4/1000)+1))-1)*1000</f>
        <v>-15.964177042632199</v>
      </c>
      <c r="AB55" s="17">
        <f>Z55*SMOW!$AN$6</f>
        <v>-9.2774365391103846</v>
      </c>
      <c r="AC55" s="17">
        <f>AA55*SMOW!$AN$12</f>
        <v>-17.550632307155105</v>
      </c>
      <c r="AD55" s="17">
        <f t="shared" ref="AD55" si="54">LN((AB55/1000)+1)*1000</f>
        <v>-9.3207399915959765</v>
      </c>
      <c r="AE55" s="17">
        <f t="shared" si="37"/>
        <v>-17.706470721516219</v>
      </c>
      <c r="AF55" s="16">
        <f>(AD55-SMOW!$AN$14*AE55)</f>
        <v>2.8276549364587567E-2</v>
      </c>
      <c r="AG55" s="2">
        <f t="shared" si="33"/>
        <v>28.276549364587567</v>
      </c>
      <c r="AI55" s="64"/>
      <c r="AK55" s="101" t="str">
        <f t="shared" si="2"/>
        <v>09</v>
      </c>
      <c r="AN55" s="46">
        <v>0</v>
      </c>
    </row>
    <row r="56" spans="1:40" x14ac:dyDescent="0.25">
      <c r="A56" s="46">
        <v>1131</v>
      </c>
      <c r="B56" s="21" t="s">
        <v>89</v>
      </c>
      <c r="C56" s="48" t="s">
        <v>63</v>
      </c>
      <c r="D56" s="48" t="s">
        <v>98</v>
      </c>
      <c r="E56" s="46" t="s">
        <v>155</v>
      </c>
      <c r="F56" s="16">
        <v>-9.1158968608118194</v>
      </c>
      <c r="G56" s="16">
        <v>-9.1577014187018904</v>
      </c>
      <c r="H56" s="16">
        <v>5.12660845435421E-3</v>
      </c>
      <c r="I56" s="16">
        <v>-17.199388676041</v>
      </c>
      <c r="J56" s="16">
        <v>-17.349016361600899</v>
      </c>
      <c r="K56" s="16">
        <v>1.55863178074487E-3</v>
      </c>
      <c r="L56" s="16">
        <v>2.5792202234086398E-3</v>
      </c>
      <c r="M56" s="16">
        <v>4.9497569087570597E-3</v>
      </c>
      <c r="N56" s="16">
        <v>-19.217951955668401</v>
      </c>
      <c r="O56" s="16">
        <v>5.0743427242945296E-3</v>
      </c>
      <c r="P56" s="16">
        <v>-36.753296751975903</v>
      </c>
      <c r="Q56" s="16">
        <v>1.5276210729635599E-3</v>
      </c>
      <c r="R56" s="16">
        <v>-52.070267840896499</v>
      </c>
      <c r="S56" s="16">
        <v>0.161797142109908</v>
      </c>
      <c r="T56" s="16">
        <v>519.35133452533103</v>
      </c>
      <c r="U56" s="16">
        <v>7.3934831951852298E-2</v>
      </c>
      <c r="V56" s="105" t="s">
        <v>430</v>
      </c>
      <c r="W56" s="20">
        <v>2.2000000000000002</v>
      </c>
      <c r="X56" s="65">
        <v>5.7333291760162497E-2</v>
      </c>
      <c r="Y56" s="16">
        <v>5.0954518557158303E-2</v>
      </c>
      <c r="Z56" s="17">
        <f>((((N56/1000)+1)/((SMOW!$Z$4/1000)+1))-1)*1000</f>
        <v>-8.4581161235918181</v>
      </c>
      <c r="AA56" s="17">
        <f>((((P56/1000)+1)/((SMOW!$AA$4/1000)+1))-1)*1000</f>
        <v>-16.023169452674235</v>
      </c>
      <c r="AB56" s="17">
        <f>Z56*SMOW!$AN$6</f>
        <v>-9.3162026902344195</v>
      </c>
      <c r="AC56" s="17">
        <f>AA56*SMOW!$AN$12</f>
        <v>-17.615487144006124</v>
      </c>
      <c r="AD56" s="17">
        <f t="shared" ref="AD56" si="55">LN((AB56/1000)+1)*1000</f>
        <v>-9.359869926672836</v>
      </c>
      <c r="AE56" s="17">
        <f t="shared" si="37"/>
        <v>-17.772486314505155</v>
      </c>
      <c r="AF56" s="16">
        <f>(AD56-SMOW!$AN$14*AE56)</f>
        <v>2.4002847385887094E-2</v>
      </c>
      <c r="AG56" s="2">
        <f t="shared" si="33"/>
        <v>24.002847385887094</v>
      </c>
      <c r="AH56" s="67">
        <f>AVERAGE(AG56:AG57)</f>
        <v>24.419601744089192</v>
      </c>
      <c r="AI56" s="81">
        <f>STDEV(AG56:AG57)</f>
        <v>0.58937966554750232</v>
      </c>
      <c r="AK56" s="101" t="str">
        <f t="shared" si="2"/>
        <v>09</v>
      </c>
      <c r="AL56" s="64">
        <v>1</v>
      </c>
      <c r="AN56" s="46">
        <v>0</v>
      </c>
    </row>
    <row r="57" spans="1:40" x14ac:dyDescent="0.25">
      <c r="A57" s="46">
        <v>1132</v>
      </c>
      <c r="B57" s="21" t="s">
        <v>89</v>
      </c>
      <c r="C57" s="48" t="s">
        <v>63</v>
      </c>
      <c r="D57" s="48" t="s">
        <v>98</v>
      </c>
      <c r="E57" s="46" t="s">
        <v>156</v>
      </c>
      <c r="F57" s="16">
        <v>-9.0612991162384198</v>
      </c>
      <c r="G57" s="16">
        <v>-9.1026030216023397</v>
      </c>
      <c r="H57" s="16">
        <v>5.66682377621464E-3</v>
      </c>
      <c r="I57" s="16">
        <v>-17.098117548626099</v>
      </c>
      <c r="J57" s="16">
        <v>-17.245978279932899</v>
      </c>
      <c r="K57" s="16">
        <v>1.86042308001089E-3</v>
      </c>
      <c r="L57" s="16">
        <v>3.2735102022443999E-3</v>
      </c>
      <c r="M57" s="16">
        <v>5.5950236559673596E-3</v>
      </c>
      <c r="N57" s="16">
        <v>-19.163910834641602</v>
      </c>
      <c r="O57" s="16">
        <v>5.6090505554923301E-3</v>
      </c>
      <c r="P57" s="16">
        <v>-36.654040525949299</v>
      </c>
      <c r="Q57" s="16">
        <v>1.82340789964797E-3</v>
      </c>
      <c r="R57" s="16">
        <v>-52.247871805301202</v>
      </c>
      <c r="S57" s="16">
        <v>0.13894494259154599</v>
      </c>
      <c r="T57" s="16">
        <v>499.96873866122098</v>
      </c>
      <c r="U57" s="16">
        <v>7.2548471343267806E-2</v>
      </c>
      <c r="V57" s="105" t="s">
        <v>431</v>
      </c>
      <c r="W57" s="20">
        <v>2.2000000000000002</v>
      </c>
      <c r="X57" s="65">
        <v>3.5432981305826401E-2</v>
      </c>
      <c r="Y57" s="16">
        <v>2.9846426086088101E-2</v>
      </c>
      <c r="Z57" s="17">
        <f>((((N57/1000)+1)/((SMOW!$Z$4/1000)+1))-1)*1000</f>
        <v>-8.4034821352795284</v>
      </c>
      <c r="AA57" s="17">
        <f>((((P57/1000)+1)/((SMOW!$AA$4/1000)+1))-1)*1000</f>
        <v>-15.921777123618419</v>
      </c>
      <c r="AB57" s="17">
        <f>Z57*SMOW!$AN$6</f>
        <v>-9.2560260147837834</v>
      </c>
      <c r="AC57" s="17">
        <f>AA57*SMOW!$AN$12</f>
        <v>-17.50401885589628</v>
      </c>
      <c r="AD57" s="17">
        <f t="shared" ref="AD57" si="56">LN((AB57/1000)+1)*1000</f>
        <v>-9.2991292059250643</v>
      </c>
      <c r="AE57" s="17">
        <f t="shared" si="37"/>
        <v>-17.65902568565787</v>
      </c>
      <c r="AF57" s="16">
        <f>(AD57-SMOW!$AN$14*AE57)</f>
        <v>2.483635610229129E-2</v>
      </c>
      <c r="AG57" s="2">
        <f t="shared" si="33"/>
        <v>24.83635610229129</v>
      </c>
      <c r="AI57" s="64"/>
      <c r="AK57" s="101" t="str">
        <f t="shared" si="2"/>
        <v>09</v>
      </c>
      <c r="AN57" s="46">
        <v>0</v>
      </c>
    </row>
    <row r="58" spans="1:40" x14ac:dyDescent="0.25">
      <c r="A58" s="46">
        <v>1133</v>
      </c>
      <c r="B58" s="21" t="s">
        <v>89</v>
      </c>
      <c r="C58" s="48" t="s">
        <v>63</v>
      </c>
      <c r="D58" s="48" t="s">
        <v>98</v>
      </c>
      <c r="E58" s="46" t="s">
        <v>359</v>
      </c>
      <c r="F58" s="16">
        <v>-9.0621642499506603</v>
      </c>
      <c r="G58" s="16">
        <v>-9.1034757706422198</v>
      </c>
      <c r="H58" s="16">
        <v>4.1482546269113801E-3</v>
      </c>
      <c r="I58" s="16">
        <v>-17.126160704877901</v>
      </c>
      <c r="J58" s="16">
        <v>-17.274509642744299</v>
      </c>
      <c r="K58" s="16">
        <v>1.46487513350384E-3</v>
      </c>
      <c r="L58" s="16">
        <v>1.7465320726777901E-2</v>
      </c>
      <c r="M58" s="16">
        <v>4.0830196231686003E-3</v>
      </c>
      <c r="N58" s="16">
        <v>-19.164767148322898</v>
      </c>
      <c r="O58" s="16">
        <v>4.1059632058911902E-3</v>
      </c>
      <c r="P58" s="16">
        <v>-36.681525732508</v>
      </c>
      <c r="Q58" s="16">
        <v>1.43572981819458E-3</v>
      </c>
      <c r="R58" s="16">
        <v>-52.2468000345851</v>
      </c>
      <c r="S58" s="16">
        <v>9.6363100487117298E-2</v>
      </c>
      <c r="T58" s="16">
        <v>453.62162450327298</v>
      </c>
      <c r="U58" s="16">
        <v>7.2247670938680397E-2</v>
      </c>
      <c r="V58" s="105" t="s">
        <v>432</v>
      </c>
      <c r="W58" s="20">
        <v>2.2000000000000002</v>
      </c>
      <c r="X58" s="65">
        <v>0.129402552722965</v>
      </c>
      <c r="Y58" s="16">
        <v>0.122709092717369</v>
      </c>
      <c r="Z58" s="17">
        <f>((((N58/1000)+1)/((SMOW!$Z$4/1000)+1))-1)*1000</f>
        <v>-8.4043478432953567</v>
      </c>
      <c r="AA58" s="17">
        <f>((((P58/1000)+1)/((SMOW!$AA$4/1000)+1))-1)*1000</f>
        <v>-15.949853842018079</v>
      </c>
      <c r="AB58" s="17">
        <f>Z58*SMOW!$AN$6</f>
        <v>-9.256979549971545</v>
      </c>
      <c r="AC58" s="17">
        <f>AA58*SMOW!$AN$12</f>
        <v>-17.534885724868484</v>
      </c>
      <c r="AD58" s="17">
        <f t="shared" ref="AD58" si="57">LN((AB58/1000)+1)*1000</f>
        <v>-9.3000916499788246</v>
      </c>
      <c r="AE58" s="17">
        <f t="shared" si="37"/>
        <v>-17.690442968215514</v>
      </c>
      <c r="AF58" s="16">
        <f>(AD58-SMOW!$AN$14*AE58)</f>
        <v>4.0462237238967802E-2</v>
      </c>
      <c r="AG58" s="2">
        <f t="shared" si="33"/>
        <v>40.462237238967802</v>
      </c>
      <c r="AH58" s="67">
        <f>AVERAGE(AG58:AG59)</f>
        <v>21.930281942581509</v>
      </c>
      <c r="AI58" s="67">
        <f>STDEV(AG58:AG59)</f>
        <v>26.208142517441406</v>
      </c>
      <c r="AJ58" s="46" t="s">
        <v>159</v>
      </c>
      <c r="AK58" s="101" t="str">
        <f t="shared" si="2"/>
        <v>09</v>
      </c>
      <c r="AL58" s="64">
        <v>1</v>
      </c>
      <c r="AN58" s="46">
        <v>0</v>
      </c>
    </row>
    <row r="59" spans="1:40" x14ac:dyDescent="0.25">
      <c r="A59" s="46">
        <v>1134</v>
      </c>
      <c r="B59" s="21" t="s">
        <v>158</v>
      </c>
      <c r="C59" s="48" t="s">
        <v>63</v>
      </c>
      <c r="D59" s="48" t="s">
        <v>98</v>
      </c>
      <c r="E59" s="46" t="s">
        <v>157</v>
      </c>
      <c r="F59" s="16">
        <v>-9.0385114334525305</v>
      </c>
      <c r="G59" s="16">
        <v>-9.0796078581043407</v>
      </c>
      <c r="H59" s="16">
        <v>8.0912920895752603E-3</v>
      </c>
      <c r="I59" s="16">
        <v>-17.019116425849099</v>
      </c>
      <c r="J59" s="16">
        <v>-17.165606169417401</v>
      </c>
      <c r="K59" s="16">
        <v>2.4710816921247802E-3</v>
      </c>
      <c r="L59" s="16">
        <v>-1.5310040813065799E-2</v>
      </c>
      <c r="M59" s="16">
        <v>5.9308264162267902E-3</v>
      </c>
      <c r="N59" s="16">
        <v>-19.141355472090002</v>
      </c>
      <c r="O59" s="16">
        <v>8.0088014347963598E-3</v>
      </c>
      <c r="P59" s="16">
        <v>-36.576511911505797</v>
      </c>
      <c r="Q59" s="16">
        <v>2.3626803963682601E-3</v>
      </c>
      <c r="R59" s="16">
        <v>-51.6599179768806</v>
      </c>
      <c r="S59" s="16">
        <v>0.13791663835606399</v>
      </c>
      <c r="T59" s="16">
        <v>677.88755121058705</v>
      </c>
      <c r="U59" s="16">
        <v>0.16169446665067</v>
      </c>
      <c r="V59" s="105" t="s">
        <v>433</v>
      </c>
      <c r="W59" s="20">
        <v>2.2000000000000002</v>
      </c>
      <c r="X59" s="65">
        <v>8.0898019248044593E-3</v>
      </c>
      <c r="Y59" s="16">
        <v>1.40014780735138E-2</v>
      </c>
      <c r="Z59" s="17">
        <f>((((N59/1000)+1)/((SMOW!$Z$4/1000)+1))-1)*1000</f>
        <v>-8.3806793252968461</v>
      </c>
      <c r="AA59" s="17">
        <f>((((P59/1000)+1)/((SMOW!$AA$4/1000)+1))-1)*1000</f>
        <v>-15.842580008217254</v>
      </c>
      <c r="AB59" s="17">
        <f>Z59*SMOW!$AN$6</f>
        <v>-9.2309098309195026</v>
      </c>
      <c r="AC59" s="17">
        <f>AA59*SMOW!$AN$12</f>
        <v>-17.416951451890341</v>
      </c>
      <c r="AD59" s="17">
        <f t="shared" ref="AD59" si="58">LN((AB59/1000)+1)*1000</f>
        <v>-9.27377869542876</v>
      </c>
      <c r="AE59" s="17">
        <f t="shared" si="37"/>
        <v>-17.570411026657112</v>
      </c>
      <c r="AF59" s="16">
        <f>(AD59-SMOW!$AN$14*AE59)</f>
        <v>3.3983266461952155E-3</v>
      </c>
      <c r="AG59" s="2">
        <f t="shared" si="33"/>
        <v>3.3983266461952155</v>
      </c>
      <c r="AI59" s="64"/>
      <c r="AK59" s="101" t="str">
        <f t="shared" si="2"/>
        <v>09</v>
      </c>
      <c r="AL59" s="64">
        <v>1</v>
      </c>
      <c r="AN59" s="46">
        <v>0</v>
      </c>
    </row>
    <row r="60" spans="1:40" x14ac:dyDescent="0.25">
      <c r="A60" s="46">
        <v>1135</v>
      </c>
      <c r="B60" s="21" t="s">
        <v>158</v>
      </c>
      <c r="C60" s="48" t="s">
        <v>62</v>
      </c>
      <c r="D60" s="48" t="s">
        <v>67</v>
      </c>
      <c r="E60" s="46" t="s">
        <v>160</v>
      </c>
      <c r="F60" s="16">
        <v>-1.0479602192800901</v>
      </c>
      <c r="G60" s="16">
        <v>-1.04850999741641</v>
      </c>
      <c r="H60" s="16">
        <v>3.81158652669166E-3</v>
      </c>
      <c r="I60" s="16">
        <v>-1.9693706927832899</v>
      </c>
      <c r="J60" s="16">
        <v>-1.97131251741715</v>
      </c>
      <c r="K60" s="16">
        <v>1.8135497855734E-3</v>
      </c>
      <c r="L60" s="16">
        <v>-7.6569882201579301E-3</v>
      </c>
      <c r="M60" s="16">
        <v>4.12440105604519E-3</v>
      </c>
      <c r="N60" s="16">
        <v>-11.2322678603188</v>
      </c>
      <c r="O60" s="16">
        <v>3.7727274341223201E-3</v>
      </c>
      <c r="P60" s="16">
        <v>-21.826296866395399</v>
      </c>
      <c r="Q60" s="16">
        <v>1.7774672013853099E-3</v>
      </c>
      <c r="R60" s="16">
        <v>-30.969197558417299</v>
      </c>
      <c r="S60" s="16">
        <v>0.15426164161207701</v>
      </c>
      <c r="T60" s="16">
        <v>1055.7142239934999</v>
      </c>
      <c r="U60" s="16">
        <v>0.100800739152545</v>
      </c>
      <c r="V60" s="105" t="s">
        <v>434</v>
      </c>
      <c r="W60" s="20">
        <v>2.2000000000000002</v>
      </c>
      <c r="X60" s="65">
        <v>0.111843512971048</v>
      </c>
      <c r="Y60" s="16">
        <v>0.11634353509002</v>
      </c>
      <c r="Z60" s="17">
        <f>((((N60/1000)+1)/((SMOW!$Z$4/1000)+1))-1)*1000</f>
        <v>-0.38482372623038774</v>
      </c>
      <c r="AA60" s="17">
        <f>((((P60/1000)+1)/((SMOW!$AA$4/1000)+1))-1)*1000</f>
        <v>-0.7749241304041421</v>
      </c>
      <c r="AB60" s="17">
        <f>Z60*SMOW!$AN$6</f>
        <v>-0.4238645794391302</v>
      </c>
      <c r="AC60" s="17">
        <f>AA60*SMOW!$AN$12</f>
        <v>-0.8519329522809248</v>
      </c>
      <c r="AD60" s="17">
        <f t="shared" ref="AD60" si="59">LN((AB60/1000)+1)*1000</f>
        <v>-0.42395443542203137</v>
      </c>
      <c r="AE60" s="17">
        <f t="shared" si="37"/>
        <v>-0.85229605339836367</v>
      </c>
      <c r="AF60" s="16">
        <f>(AD60-SMOW!$AN$14*AE60)</f>
        <v>2.6057880772304642E-2</v>
      </c>
      <c r="AG60" s="2">
        <f t="shared" si="33"/>
        <v>26.057880772304642</v>
      </c>
      <c r="AH60" s="67">
        <f>AVERAGE(AG60:AG61)</f>
        <v>28.964776552666187</v>
      </c>
      <c r="AI60" s="67">
        <f>STDEV(AG60:AG61)</f>
        <v>4.1109714369924211</v>
      </c>
      <c r="AJ60" s="46" t="s">
        <v>179</v>
      </c>
      <c r="AK60" s="101" t="str">
        <f t="shared" si="2"/>
        <v>09</v>
      </c>
      <c r="AL60" s="64">
        <v>1</v>
      </c>
      <c r="AN60" s="46">
        <v>0</v>
      </c>
    </row>
    <row r="61" spans="1:40" x14ac:dyDescent="0.25">
      <c r="A61" s="46">
        <v>1136</v>
      </c>
      <c r="B61" s="21" t="s">
        <v>89</v>
      </c>
      <c r="C61" s="48" t="s">
        <v>62</v>
      </c>
      <c r="D61" s="48" t="s">
        <v>67</v>
      </c>
      <c r="E61" s="46" t="s">
        <v>161</v>
      </c>
      <c r="F61" s="16">
        <v>-1.06115459954527</v>
      </c>
      <c r="G61" s="16">
        <v>-1.06171845229702</v>
      </c>
      <c r="H61" s="16">
        <v>4.6886741662093296E-3</v>
      </c>
      <c r="I61" s="16">
        <v>-2.0043778440078501</v>
      </c>
      <c r="J61" s="16">
        <v>-2.0063893462107401</v>
      </c>
      <c r="K61" s="16">
        <v>1.5767337075242201E-3</v>
      </c>
      <c r="L61" s="16">
        <v>-2.3448774977548599E-3</v>
      </c>
      <c r="M61" s="16">
        <v>4.7530688816237203E-3</v>
      </c>
      <c r="N61" s="16">
        <v>-11.245327723988201</v>
      </c>
      <c r="O61" s="16">
        <v>4.6408731725310201E-3</v>
      </c>
      <c r="P61" s="16">
        <v>-21.860607511523899</v>
      </c>
      <c r="Q61" s="16">
        <v>1.5453628418336399E-3</v>
      </c>
      <c r="R61" s="16">
        <v>-31.788125717542599</v>
      </c>
      <c r="S61" s="16">
        <v>0.12348290630116</v>
      </c>
      <c r="T61" s="16">
        <v>1488.5697499043299</v>
      </c>
      <c r="U61" s="16">
        <v>0.136544828442973</v>
      </c>
      <c r="V61" s="105" t="s">
        <v>435</v>
      </c>
      <c r="W61" s="20">
        <v>2.2000000000000002</v>
      </c>
      <c r="X61" s="65">
        <v>1.50468549646916E-3</v>
      </c>
      <c r="Y61" s="16">
        <v>7.3300137493309298E-4</v>
      </c>
      <c r="Z61" s="17">
        <f>((((N61/1000)+1)/((SMOW!$Z$4/1000)+1))-1)*1000</f>
        <v>-0.39802686534962106</v>
      </c>
      <c r="AA61" s="17">
        <f>((((P61/1000)+1)/((SMOW!$AA$4/1000)+1))-1)*1000</f>
        <v>-0.80997317831021931</v>
      </c>
      <c r="AB61" s="17">
        <f>Z61*SMOW!$AN$6</f>
        <v>-0.43840719370273129</v>
      </c>
      <c r="AC61" s="17">
        <f>AA61*SMOW!$AN$12</f>
        <v>-0.89046503263011656</v>
      </c>
      <c r="AD61" s="17">
        <f t="shared" ref="AD61" si="60">LN((AB61/1000)+1)*1000</f>
        <v>-0.43850332223309252</v>
      </c>
      <c r="AE61" s="17">
        <f t="shared" si="37"/>
        <v>-0.89086173213280351</v>
      </c>
      <c r="AF61" s="16">
        <f>(AD61-SMOW!$AN$14*AE61)</f>
        <v>3.1871672333027734E-2</v>
      </c>
      <c r="AG61" s="2">
        <f t="shared" si="33"/>
        <v>31.871672333027735</v>
      </c>
      <c r="AI61" s="64"/>
      <c r="AK61" s="101" t="str">
        <f t="shared" si="2"/>
        <v>09</v>
      </c>
      <c r="AN61" s="46">
        <v>0</v>
      </c>
    </row>
    <row r="62" spans="1:40" x14ac:dyDescent="0.25">
      <c r="A62" s="46">
        <v>1137</v>
      </c>
      <c r="B62" s="21" t="s">
        <v>89</v>
      </c>
      <c r="C62" s="48" t="s">
        <v>62</v>
      </c>
      <c r="D62" s="48" t="s">
        <v>68</v>
      </c>
      <c r="E62" s="46" t="s">
        <v>162</v>
      </c>
      <c r="F62" s="16">
        <v>-14.769808598009099</v>
      </c>
      <c r="G62" s="16">
        <v>-14.8799684813212</v>
      </c>
      <c r="H62" s="16">
        <v>3.3334647672157102E-3</v>
      </c>
      <c r="I62" s="16">
        <v>-27.790056401633901</v>
      </c>
      <c r="J62" s="16">
        <v>-28.1835065416454</v>
      </c>
      <c r="K62" s="16">
        <v>1.61059091288445E-3</v>
      </c>
      <c r="L62" s="16">
        <v>9.2297266756302698E-4</v>
      </c>
      <c r="M62" s="16">
        <v>3.1099422838374402E-3</v>
      </c>
      <c r="N62" s="16">
        <v>-24.814222110273199</v>
      </c>
      <c r="O62" s="16">
        <v>3.2994801219590301E-3</v>
      </c>
      <c r="P62" s="16">
        <v>-47.133251398249399</v>
      </c>
      <c r="Q62" s="16">
        <v>1.57854642054729E-3</v>
      </c>
      <c r="R62" s="16">
        <v>-67.219172380967194</v>
      </c>
      <c r="S62" s="16">
        <v>0.196078708771009</v>
      </c>
      <c r="T62" s="16">
        <v>878.57170835746194</v>
      </c>
      <c r="U62" s="16">
        <v>9.2044749567817705E-2</v>
      </c>
      <c r="V62" s="105" t="s">
        <v>436</v>
      </c>
      <c r="W62" s="20">
        <v>2.2000000000000002</v>
      </c>
      <c r="X62" s="65">
        <v>3.3705216381490002E-2</v>
      </c>
      <c r="Y62" s="16">
        <v>3.09993010312728E-2</v>
      </c>
      <c r="Z62" s="17">
        <f>((((N62/1000)+1)/((SMOW!$Z$4/1000)+1))-1)*1000</f>
        <v>-14.115781109245496</v>
      </c>
      <c r="AA62" s="17">
        <f>((((P62/1000)+1)/((SMOW!$AA$4/1000)+1))-1)*1000</f>
        <v>-26.626512126597056</v>
      </c>
      <c r="AB62" s="17">
        <f>Z62*SMOW!$AN$6</f>
        <v>-15.547844936523296</v>
      </c>
      <c r="AC62" s="17">
        <f>AA62*SMOW!$AN$12</f>
        <v>-29.272547072608784</v>
      </c>
      <c r="AD62" s="17">
        <f t="shared" ref="AD62" si="61">LN((AB62/1000)+1)*1000</f>
        <v>-15.669980292647077</v>
      </c>
      <c r="AE62" s="17">
        <f t="shared" si="37"/>
        <v>-29.709537086257317</v>
      </c>
      <c r="AF62" s="16">
        <f>(AD62-SMOW!$AN$14*AE62)</f>
        <v>1.6655288896787468E-2</v>
      </c>
      <c r="AG62" s="2">
        <f t="shared" si="33"/>
        <v>16.655288896787468</v>
      </c>
      <c r="AH62" s="67">
        <f>AVERAGE(AG62:AG63)</f>
        <v>16.857282752732239</v>
      </c>
      <c r="AI62" s="81">
        <f>STDEV(AG62:AG63)</f>
        <v>0.28566245059313228</v>
      </c>
      <c r="AJ62" s="46" t="s">
        <v>180</v>
      </c>
      <c r="AK62" s="101" t="str">
        <f t="shared" si="2"/>
        <v>09</v>
      </c>
      <c r="AL62" s="64">
        <v>1</v>
      </c>
      <c r="AN62" s="46">
        <v>0</v>
      </c>
    </row>
    <row r="63" spans="1:40" x14ac:dyDescent="0.25">
      <c r="A63" s="46">
        <v>1138</v>
      </c>
      <c r="B63" s="21" t="s">
        <v>89</v>
      </c>
      <c r="C63" s="48" t="s">
        <v>62</v>
      </c>
      <c r="D63" s="48" t="s">
        <v>68</v>
      </c>
      <c r="E63" s="46" t="s">
        <v>163</v>
      </c>
      <c r="F63" s="16">
        <v>-14.844807711883499</v>
      </c>
      <c r="G63" s="16">
        <v>-14.9560948149427</v>
      </c>
      <c r="H63" s="16">
        <v>3.2846058591528499E-3</v>
      </c>
      <c r="I63" s="16">
        <v>-27.9309789934292</v>
      </c>
      <c r="J63" s="16">
        <v>-28.328467839340099</v>
      </c>
      <c r="K63" s="16">
        <v>1.7419915980831399E-3</v>
      </c>
      <c r="L63" s="16">
        <v>1.3362042288544501E-3</v>
      </c>
      <c r="M63" s="16">
        <v>3.3965057329113199E-3</v>
      </c>
      <c r="N63" s="16">
        <v>-24.888456608812699</v>
      </c>
      <c r="O63" s="16">
        <v>3.2511193300538699E-3</v>
      </c>
      <c r="P63" s="16">
        <v>-47.271370178799501</v>
      </c>
      <c r="Q63" s="16">
        <v>1.70733274339358E-3</v>
      </c>
      <c r="R63" s="16">
        <v>-67.461025900750698</v>
      </c>
      <c r="S63" s="16">
        <v>0.119210614835887</v>
      </c>
      <c r="T63" s="16">
        <v>1042.69450120596</v>
      </c>
      <c r="U63" s="16">
        <v>8.2236267594193502E-2</v>
      </c>
      <c r="V63" s="105" t="s">
        <v>437</v>
      </c>
      <c r="W63" s="20">
        <v>2.2000000000000002</v>
      </c>
      <c r="X63" s="65">
        <v>2.2602949897471501E-2</v>
      </c>
      <c r="Y63" s="16">
        <v>2.0199875943599999E-2</v>
      </c>
      <c r="Z63" s="17">
        <f>((((N63/1000)+1)/((SMOW!$Z$4/1000)+1))-1)*1000</f>
        <v>-14.190830009943923</v>
      </c>
      <c r="AA63" s="17">
        <f>((((P63/1000)+1)/((SMOW!$AA$4/1000)+1))-1)*1000</f>
        <v>-26.767603375045024</v>
      </c>
      <c r="AB63" s="17">
        <f>Z63*SMOW!$AN$6</f>
        <v>-15.630507643013653</v>
      </c>
      <c r="AC63" s="17">
        <f>AA63*SMOW!$AN$12</f>
        <v>-29.42765939795164</v>
      </c>
      <c r="AD63" s="17">
        <f t="shared" ref="AD63" si="62">LN((AB63/1000)+1)*1000</f>
        <v>-15.753952049710245</v>
      </c>
      <c r="AE63" s="17">
        <f t="shared" si="37"/>
        <v>-29.869339633179774</v>
      </c>
      <c r="AF63" s="16">
        <f>(AD63-SMOW!$AN$14*AE63)</f>
        <v>1.705927660867701E-2</v>
      </c>
      <c r="AG63" s="2">
        <f t="shared" si="33"/>
        <v>17.05927660867701</v>
      </c>
      <c r="AI63" s="64"/>
      <c r="AK63" s="101" t="str">
        <f t="shared" si="2"/>
        <v>09</v>
      </c>
      <c r="AN63" s="46">
        <v>0</v>
      </c>
    </row>
    <row r="64" spans="1:40" x14ac:dyDescent="0.25">
      <c r="A64" s="46">
        <v>1139</v>
      </c>
      <c r="B64" s="21" t="s">
        <v>89</v>
      </c>
      <c r="C64" s="48" t="s">
        <v>63</v>
      </c>
      <c r="D64" s="48" t="s">
        <v>98</v>
      </c>
      <c r="E64" s="46" t="s">
        <v>164</v>
      </c>
      <c r="F64" s="16">
        <v>-8.0746059420976408</v>
      </c>
      <c r="G64" s="16">
        <v>-8.1073824798909904</v>
      </c>
      <c r="H64" s="16">
        <v>4.2112208121156004E-3</v>
      </c>
      <c r="I64" s="16">
        <v>-15.2542391759475</v>
      </c>
      <c r="J64" s="16">
        <v>-15.3717820303176</v>
      </c>
      <c r="K64" s="16">
        <v>1.80352804954502E-3</v>
      </c>
      <c r="L64" s="16">
        <v>8.9184321167140798E-3</v>
      </c>
      <c r="M64" s="16">
        <v>4.3638296358084099E-3</v>
      </c>
      <c r="N64" s="16">
        <v>-18.187276989109801</v>
      </c>
      <c r="O64" s="16">
        <v>4.1682874513682203E-3</v>
      </c>
      <c r="P64" s="16">
        <v>-34.846848158333302</v>
      </c>
      <c r="Q64" s="16">
        <v>1.76764485890941E-3</v>
      </c>
      <c r="R64" s="16">
        <v>-50.226979063340501</v>
      </c>
      <c r="S64" s="16">
        <v>0.140163142807855</v>
      </c>
      <c r="T64" s="16">
        <v>929.62632442371205</v>
      </c>
      <c r="U64" s="16">
        <v>0.106558473938316</v>
      </c>
      <c r="V64" s="105" t="s">
        <v>438</v>
      </c>
      <c r="W64" s="20">
        <v>2.2000000000000002</v>
      </c>
      <c r="X64" s="65">
        <v>2.1537673917319E-4</v>
      </c>
      <c r="Y64" s="16">
        <v>7.1520173309245095E-4</v>
      </c>
      <c r="Z64" s="17">
        <f>((((N64/1000)+1)/((SMOW!$Z$4/1000)+1))-1)*1000</f>
        <v>-7.41613396247498</v>
      </c>
      <c r="AA64" s="17">
        <f>((((P64/1000)+1)/((SMOW!$AA$4/1000)+1))-1)*1000</f>
        <v>-14.075691990827366</v>
      </c>
      <c r="AB64" s="17">
        <f>Z64*SMOW!$AN$6</f>
        <v>-8.1685101224418357</v>
      </c>
      <c r="AC64" s="17">
        <f>AA64*SMOW!$AN$12</f>
        <v>-15.474477258681619</v>
      </c>
      <c r="AD64" s="17">
        <f t="shared" ref="AD64" si="63">LN((AB64/1000)+1)*1000</f>
        <v>-8.2020552016918149</v>
      </c>
      <c r="AE64" s="17">
        <f t="shared" si="37"/>
        <v>-15.595456666805507</v>
      </c>
      <c r="AF64" s="16">
        <f>(AD64-SMOW!$AN$14*AE64)</f>
        <v>3.2345918381492922E-2</v>
      </c>
      <c r="AG64" s="2">
        <f t="shared" si="33"/>
        <v>32.345918381492922</v>
      </c>
      <c r="AI64" s="64"/>
      <c r="AJ64" s="46" t="s">
        <v>165</v>
      </c>
      <c r="AK64" s="101" t="str">
        <f t="shared" si="2"/>
        <v>09</v>
      </c>
      <c r="AL64" s="64">
        <v>1</v>
      </c>
      <c r="AN64" s="46">
        <v>0</v>
      </c>
    </row>
    <row r="65" spans="1:40" x14ac:dyDescent="0.25">
      <c r="A65" s="46">
        <v>1140</v>
      </c>
      <c r="B65" s="21" t="s">
        <v>89</v>
      </c>
      <c r="C65" s="48" t="s">
        <v>63</v>
      </c>
      <c r="D65" s="48" t="s">
        <v>98</v>
      </c>
      <c r="E65" s="46" t="s">
        <v>166</v>
      </c>
      <c r="F65" s="16">
        <v>-7.8407814963002398</v>
      </c>
      <c r="G65" s="16">
        <v>-7.8716823643235401</v>
      </c>
      <c r="H65" s="16">
        <v>3.9673421618437298E-3</v>
      </c>
      <c r="I65" s="16">
        <v>-14.8046211515036</v>
      </c>
      <c r="J65" s="16">
        <v>-14.915303374147999</v>
      </c>
      <c r="K65" s="16">
        <v>1.6609354406712401E-3</v>
      </c>
      <c r="L65" s="16">
        <v>3.5978172265845199E-3</v>
      </c>
      <c r="M65" s="16">
        <v>4.1559189332482996E-3</v>
      </c>
      <c r="N65" s="16">
        <v>-17.955836381570101</v>
      </c>
      <c r="O65" s="16">
        <v>3.92689514188124E-3</v>
      </c>
      <c r="P65" s="16">
        <v>-34.406175783106498</v>
      </c>
      <c r="Q65" s="16">
        <v>1.62788928812309E-3</v>
      </c>
      <c r="R65" s="16">
        <v>-49.655072848214701</v>
      </c>
      <c r="S65" s="16">
        <v>0.153109925893505</v>
      </c>
      <c r="T65" s="16">
        <v>851.92960806774795</v>
      </c>
      <c r="U65" s="16">
        <v>0.106605974228489</v>
      </c>
      <c r="V65" s="105" t="s">
        <v>439</v>
      </c>
      <c r="W65" s="20">
        <v>2.2000000000000002</v>
      </c>
      <c r="X65" s="65">
        <v>2.38665757862461E-2</v>
      </c>
      <c r="Y65" s="16">
        <v>2.7254760937124201E-2</v>
      </c>
      <c r="Z65" s="17">
        <f>((((N65/1000)+1)/((SMOW!$Z$4/1000)+1))-1)*1000</f>
        <v>-7.1821542964900509</v>
      </c>
      <c r="AA65" s="17">
        <f>((((P65/1000)+1)/((SMOW!$AA$4/1000)+1))-1)*1000</f>
        <v>-13.625535861952587</v>
      </c>
      <c r="AB65" s="17">
        <f>Z65*SMOW!$AN$6</f>
        <v>-7.9107929237350296</v>
      </c>
      <c r="AC65" s="17">
        <f>AA65*SMOW!$AN$12</f>
        <v>-14.9795864367122</v>
      </c>
      <c r="AD65" s="17">
        <f t="shared" ref="AD65" si="64">LN((AB65/1000)+1)*1000</f>
        <v>-7.9422492522381214</v>
      </c>
      <c r="AE65" s="17">
        <f t="shared" si="37"/>
        <v>-15.092913595062345</v>
      </c>
      <c r="AF65" s="16">
        <f>(AD65-SMOW!$AN$14*AE65)</f>
        <v>2.6809125954797786E-2</v>
      </c>
      <c r="AG65" s="2">
        <f t="shared" si="33"/>
        <v>26.809125954797786</v>
      </c>
      <c r="AI65" s="64"/>
      <c r="AK65" s="101" t="str">
        <f t="shared" si="2"/>
        <v>09</v>
      </c>
      <c r="AL65" s="64">
        <v>1</v>
      </c>
      <c r="AN65" s="46">
        <v>0</v>
      </c>
    </row>
    <row r="66" spans="1:40" x14ac:dyDescent="0.25">
      <c r="A66" s="46">
        <v>1141</v>
      </c>
      <c r="B66" s="21" t="s">
        <v>89</v>
      </c>
      <c r="C66" s="48" t="s">
        <v>63</v>
      </c>
      <c r="D66" s="48" t="s">
        <v>98</v>
      </c>
      <c r="E66" s="46" t="s">
        <v>358</v>
      </c>
      <c r="F66" s="16">
        <v>-7.7831538856367297</v>
      </c>
      <c r="G66" s="16">
        <v>-7.8136011453127798</v>
      </c>
      <c r="H66" s="16">
        <v>4.6756844587665502E-3</v>
      </c>
      <c r="I66" s="16">
        <v>-14.7037851099306</v>
      </c>
      <c r="J66" s="16">
        <v>-14.8129573025094</v>
      </c>
      <c r="K66" s="16">
        <v>1.73188648187462E-3</v>
      </c>
      <c r="L66" s="16">
        <v>7.6403104121635299E-3</v>
      </c>
      <c r="M66" s="16">
        <v>4.8155516429908302E-3</v>
      </c>
      <c r="N66" s="16">
        <v>-17.8987962839124</v>
      </c>
      <c r="O66" s="16">
        <v>4.6280158950472603E-3</v>
      </c>
      <c r="P66" s="16">
        <v>-34.307345986406503</v>
      </c>
      <c r="Q66" s="16">
        <v>1.69742867967707E-3</v>
      </c>
      <c r="R66" s="16">
        <v>-49.287430698287402</v>
      </c>
      <c r="S66" s="16">
        <v>0.15743418729271599</v>
      </c>
      <c r="T66" s="16">
        <v>752.50000304587797</v>
      </c>
      <c r="U66" s="16">
        <v>7.0311361941696598E-2</v>
      </c>
      <c r="V66" s="105" t="s">
        <v>440</v>
      </c>
      <c r="W66" s="20">
        <v>2.2000000000000002</v>
      </c>
      <c r="X66" s="65">
        <v>9.4181857840980997E-3</v>
      </c>
      <c r="Y66" s="16">
        <v>6.9788275439015002E-3</v>
      </c>
      <c r="Z66" s="17">
        <f>((((N66/1000)+1)/((SMOW!$Z$4/1000)+1))-1)*1000</f>
        <v>-7.1244884307650747</v>
      </c>
      <c r="AA66" s="17">
        <f>((((P66/1000)+1)/((SMOW!$AA$4/1000)+1))-1)*1000</f>
        <v>-13.524579139450932</v>
      </c>
      <c r="AB66" s="17">
        <f>Z66*SMOW!$AN$6</f>
        <v>-7.847276783077743</v>
      </c>
      <c r="AC66" s="17">
        <f>AA66*SMOW!$AN$12</f>
        <v>-14.868597043971796</v>
      </c>
      <c r="AD66" s="17">
        <f t="shared" ref="AD66" si="65">LN((AB66/1000)+1)*1000</f>
        <v>-7.8782286913284363</v>
      </c>
      <c r="AE66" s="17">
        <f t="shared" si="37"/>
        <v>-14.980242691300374</v>
      </c>
      <c r="AF66" s="16">
        <f>(AD66-SMOW!$AN$14*AE66)</f>
        <v>3.133944967816138E-2</v>
      </c>
      <c r="AG66" s="2">
        <f t="shared" si="33"/>
        <v>31.33944967816138</v>
      </c>
      <c r="AI66" s="64"/>
      <c r="AK66" s="101" t="str">
        <f t="shared" si="2"/>
        <v>09</v>
      </c>
      <c r="AL66" s="64">
        <v>1</v>
      </c>
      <c r="AN66" s="46">
        <v>0</v>
      </c>
    </row>
    <row r="67" spans="1:40" x14ac:dyDescent="0.25">
      <c r="A67" s="46">
        <v>1142</v>
      </c>
      <c r="B67" s="21" t="s">
        <v>158</v>
      </c>
      <c r="C67" s="48" t="s">
        <v>63</v>
      </c>
      <c r="D67" s="48" t="s">
        <v>98</v>
      </c>
      <c r="E67" s="46" t="s">
        <v>167</v>
      </c>
      <c r="F67" s="16">
        <v>-7.92033563001503</v>
      </c>
      <c r="G67" s="16">
        <v>-7.9518684864538702</v>
      </c>
      <c r="H67" s="16">
        <v>4.4330284063225202E-3</v>
      </c>
      <c r="I67" s="16">
        <v>-14.961995189209899</v>
      </c>
      <c r="J67" s="16">
        <v>-15.0750552228816</v>
      </c>
      <c r="K67" s="16">
        <v>3.4031853782379401E-3</v>
      </c>
      <c r="L67" s="16">
        <v>7.7606712276184304E-3</v>
      </c>
      <c r="M67" s="16">
        <v>3.9836138675536804E-3</v>
      </c>
      <c r="N67" s="16">
        <v>-18.034579461560899</v>
      </c>
      <c r="O67" s="16">
        <v>4.3878337190185598E-3</v>
      </c>
      <c r="P67" s="16">
        <v>-34.560418689806802</v>
      </c>
      <c r="Q67" s="16">
        <v>3.3354752310477799E-3</v>
      </c>
      <c r="R67" s="16">
        <v>-49.341873934126802</v>
      </c>
      <c r="S67" s="16">
        <v>0.138338624860327</v>
      </c>
      <c r="T67" s="16">
        <v>958.10157538042097</v>
      </c>
      <c r="U67" s="16">
        <v>0.219740178292754</v>
      </c>
      <c r="V67" s="105" t="s">
        <v>441</v>
      </c>
      <c r="W67" s="20">
        <v>2.2000000000000002</v>
      </c>
      <c r="X67" s="65">
        <v>1.4574058372036E-2</v>
      </c>
      <c r="Y67" s="16">
        <v>1.26290589677636E-2</v>
      </c>
      <c r="Z67" s="17">
        <f>((((N67/1000)+1)/((SMOW!$Z$4/1000)+1))-1)*1000</f>
        <v>-7.2617612407974708</v>
      </c>
      <c r="AA67" s="17">
        <f>((((P67/1000)+1)/((SMOW!$AA$4/1000)+1))-1)*1000</f>
        <v>-13.783098245459978</v>
      </c>
      <c r="AB67" s="17">
        <f>Z67*SMOW!$AN$6</f>
        <v>-7.9984760931171008</v>
      </c>
      <c r="AC67" s="17">
        <f>AA67*SMOW!$AN$12</f>
        <v>-15.152806731813691</v>
      </c>
      <c r="AD67" s="17">
        <f t="shared" ref="AD67" si="66">LN((AB67/1000)+1)*1000</f>
        <v>-8.0306355019896731</v>
      </c>
      <c r="AE67" s="17">
        <f t="shared" si="37"/>
        <v>-15.268783582413107</v>
      </c>
      <c r="AF67" s="16">
        <f>(AD67-SMOW!$AN$14*AE67)</f>
        <v>3.1282229524448368E-2</v>
      </c>
      <c r="AG67" s="2">
        <f t="shared" ref="AG67:AG98" si="67">AF67*1000</f>
        <v>31.282229524448368</v>
      </c>
      <c r="AI67" s="64"/>
      <c r="AK67" s="101" t="str">
        <f t="shared" ref="AK67:AK130" si="68">"09"</f>
        <v>09</v>
      </c>
      <c r="AL67" s="64">
        <v>1</v>
      </c>
      <c r="AN67" s="46">
        <v>0</v>
      </c>
    </row>
    <row r="68" spans="1:40" x14ac:dyDescent="0.25">
      <c r="A68" s="46">
        <v>1143</v>
      </c>
      <c r="B68" s="21" t="s">
        <v>89</v>
      </c>
      <c r="C68" s="48" t="s">
        <v>63</v>
      </c>
      <c r="D68" s="48" t="s">
        <v>98</v>
      </c>
      <c r="E68" s="46" t="s">
        <v>168</v>
      </c>
      <c r="F68" s="16">
        <v>-8.3021898608798708</v>
      </c>
      <c r="G68" s="16">
        <v>-8.3368452974464606</v>
      </c>
      <c r="H68" s="16">
        <v>3.9928000798400698E-3</v>
      </c>
      <c r="I68" s="16">
        <v>-15.6743235735384</v>
      </c>
      <c r="J68" s="16">
        <v>-15.7984647888068</v>
      </c>
      <c r="K68" s="16">
        <v>1.9672704789762399E-3</v>
      </c>
      <c r="L68" s="16">
        <v>4.7441110435081603E-3</v>
      </c>
      <c r="M68" s="16">
        <v>4.1483749785353203E-3</v>
      </c>
      <c r="N68" s="16">
        <v>-18.412540691754799</v>
      </c>
      <c r="O68" s="16">
        <v>3.95209351661882E-3</v>
      </c>
      <c r="P68" s="16">
        <v>-35.258574510965801</v>
      </c>
      <c r="Q68" s="16">
        <v>1.92812945111848E-3</v>
      </c>
      <c r="R68" s="16">
        <v>-50.8219321066139</v>
      </c>
      <c r="S68" s="16">
        <v>0.13088489527557201</v>
      </c>
      <c r="T68" s="16">
        <v>894.14276400896495</v>
      </c>
      <c r="U68" s="16">
        <v>0.106470186201728</v>
      </c>
      <c r="V68" s="105" t="s">
        <v>442</v>
      </c>
      <c r="W68" s="20">
        <v>2.2000000000000002</v>
      </c>
      <c r="X68" s="65">
        <v>3.5108795622400997E-2</v>
      </c>
      <c r="Y68" s="16">
        <v>3.08372051759675E-2</v>
      </c>
      <c r="Z68" s="17">
        <f>((((N68/1000)+1)/((SMOW!$Z$4/1000)+1))-1)*1000</f>
        <v>-7.6438689587822184</v>
      </c>
      <c r="AA68" s="17">
        <f>((((P68/1000)+1)/((SMOW!$AA$4/1000)+1))-1)*1000</f>
        <v>-14.49627914690077</v>
      </c>
      <c r="AB68" s="17">
        <f>Z68*SMOW!$AN$6</f>
        <v>-8.419349121842691</v>
      </c>
      <c r="AC68" s="17">
        <f>AA68*SMOW!$AN$12</f>
        <v>-15.936860663077846</v>
      </c>
      <c r="AD68" s="17">
        <f t="shared" ref="AD68" si="69">LN((AB68/1000)+1)*1000</f>
        <v>-8.4549920427889749</v>
      </c>
      <c r="AE68" s="17">
        <f t="shared" si="37"/>
        <v>-16.065217995625844</v>
      </c>
      <c r="AF68" s="16">
        <f>(AD68-SMOW!$AN$14*AE68)</f>
        <v>2.7443058901470252E-2</v>
      </c>
      <c r="AG68" s="2">
        <f t="shared" si="67"/>
        <v>27.443058901470252</v>
      </c>
      <c r="AI68" s="64"/>
      <c r="AK68" s="101" t="str">
        <f t="shared" si="68"/>
        <v>09</v>
      </c>
      <c r="AL68" s="64">
        <v>1</v>
      </c>
      <c r="AN68" s="46">
        <v>0</v>
      </c>
    </row>
    <row r="69" spans="1:40" x14ac:dyDescent="0.25">
      <c r="A69" s="46">
        <v>1144</v>
      </c>
      <c r="B69" s="21" t="s">
        <v>89</v>
      </c>
      <c r="C69" s="48" t="s">
        <v>63</v>
      </c>
      <c r="D69" s="48" t="s">
        <v>98</v>
      </c>
      <c r="E69" s="46" t="s">
        <v>169</v>
      </c>
      <c r="F69" s="16">
        <v>-8.1631057210585407</v>
      </c>
      <c r="G69" s="16">
        <v>-8.1966064789931394</v>
      </c>
      <c r="H69" s="16">
        <v>2.95699917594003E-3</v>
      </c>
      <c r="I69" s="16">
        <v>-15.431385367163999</v>
      </c>
      <c r="J69" s="16">
        <v>-15.5516884726083</v>
      </c>
      <c r="K69" s="16">
        <v>1.49433234877427E-3</v>
      </c>
      <c r="L69" s="16">
        <v>1.4685034544058201E-2</v>
      </c>
      <c r="M69" s="16">
        <v>3.1670393376609499E-3</v>
      </c>
      <c r="N69" s="16">
        <v>-18.2748745135688</v>
      </c>
      <c r="O69" s="16">
        <v>2.92685259421993E-3</v>
      </c>
      <c r="P69" s="16">
        <v>-35.020469829622598</v>
      </c>
      <c r="Q69" s="16">
        <v>1.4646009494997899E-3</v>
      </c>
      <c r="R69" s="16">
        <v>-50.695684851898001</v>
      </c>
      <c r="S69" s="16">
        <v>0.14012783501296799</v>
      </c>
      <c r="T69" s="16">
        <v>776.96431423590798</v>
      </c>
      <c r="U69" s="16">
        <v>9.4105368974463602E-2</v>
      </c>
      <c r="V69" s="105" t="s">
        <v>443</v>
      </c>
      <c r="W69" s="20">
        <v>2.2000000000000002</v>
      </c>
      <c r="X69" s="65">
        <v>2.9370078971491902E-3</v>
      </c>
      <c r="Y69" s="16">
        <v>2.0885470832676398E-3</v>
      </c>
      <c r="Z69" s="17">
        <f>((((N69/1000)+1)/((SMOW!$Z$4/1000)+1))-1)*1000</f>
        <v>-7.504692490435616</v>
      </c>
      <c r="AA69" s="17">
        <f>((((P69/1000)+1)/((SMOW!$AA$4/1000)+1))-1)*1000</f>
        <v>-14.25305019122769</v>
      </c>
      <c r="AB69" s="17">
        <f>Z69*SMOW!$AN$6</f>
        <v>-8.2660530249480875</v>
      </c>
      <c r="AC69" s="17">
        <f>AA69*SMOW!$AN$12</f>
        <v>-15.669460598791932</v>
      </c>
      <c r="AD69" s="17">
        <f t="shared" ref="AD69" si="70">LN((AB69/1000)+1)*1000</f>
        <v>-8.3004062828033103</v>
      </c>
      <c r="AE69" s="17">
        <f t="shared" si="37"/>
        <v>-15.793524310750508</v>
      </c>
      <c r="AF69" s="16">
        <f>(AD69-SMOW!$AN$14*AE69)</f>
        <v>3.8574553272958667E-2</v>
      </c>
      <c r="AG69" s="2">
        <f t="shared" si="67"/>
        <v>38.574553272958667</v>
      </c>
      <c r="AH69" s="67">
        <f>AVERAGE(AG69:AG70)</f>
        <v>38.430038785296716</v>
      </c>
      <c r="AI69" s="81">
        <f>STDEV(AG69:AG70)</f>
        <v>0.20437434841093022</v>
      </c>
      <c r="AK69" s="101" t="str">
        <f t="shared" si="68"/>
        <v>09</v>
      </c>
      <c r="AL69" s="64">
        <v>1</v>
      </c>
      <c r="AN69" s="46">
        <v>0</v>
      </c>
    </row>
    <row r="70" spans="1:40" x14ac:dyDescent="0.25">
      <c r="A70" s="46">
        <v>1145</v>
      </c>
      <c r="B70" s="21" t="s">
        <v>89</v>
      </c>
      <c r="C70" s="48" t="s">
        <v>63</v>
      </c>
      <c r="D70" s="48" t="s">
        <v>98</v>
      </c>
      <c r="E70" s="46" t="s">
        <v>170</v>
      </c>
      <c r="F70" s="16">
        <v>-8.0991431908060605</v>
      </c>
      <c r="G70" s="16">
        <v>-8.1321197040548299</v>
      </c>
      <c r="H70" s="16">
        <v>3.75535132255866E-3</v>
      </c>
      <c r="I70" s="16">
        <v>-15.310492272257701</v>
      </c>
      <c r="J70" s="16">
        <v>-15.4289081311553</v>
      </c>
      <c r="K70" s="16">
        <v>1.53981402270802E-3</v>
      </c>
      <c r="L70" s="16">
        <v>1.43437891951871E-2</v>
      </c>
      <c r="M70" s="16">
        <v>3.8771800853756098E-3</v>
      </c>
      <c r="N70" s="16">
        <v>-18.211564080774099</v>
      </c>
      <c r="O70" s="16">
        <v>3.7170655474202102E-3</v>
      </c>
      <c r="P70" s="16">
        <v>-34.9019820369084</v>
      </c>
      <c r="Q70" s="16">
        <v>1.50917771509034E-3</v>
      </c>
      <c r="R70" s="16">
        <v>-50.384644892498997</v>
      </c>
      <c r="S70" s="16">
        <v>0.14217955655910899</v>
      </c>
      <c r="T70" s="16">
        <v>1010.80937463149</v>
      </c>
      <c r="U70" s="16">
        <v>9.6690386342464699E-2</v>
      </c>
      <c r="V70" s="105" t="s">
        <v>444</v>
      </c>
      <c r="W70" s="20">
        <v>2.2000000000000002</v>
      </c>
      <c r="X70" s="65">
        <v>1.70002384015106E-2</v>
      </c>
      <c r="Y70" s="16">
        <v>1.46283092863974E-2</v>
      </c>
      <c r="Z70" s="17">
        <f>((((N70/1000)+1)/((SMOW!$Z$4/1000)+1))-1)*1000</f>
        <v>-7.4406874997983152</v>
      </c>
      <c r="AA70" s="17">
        <f>((((P70/1000)+1)/((SMOW!$AA$4/1000)+1))-1)*1000</f>
        <v>-14.132012411040783</v>
      </c>
      <c r="AB70" s="17">
        <f>Z70*SMOW!$AN$6</f>
        <v>-8.1955546471473308</v>
      </c>
      <c r="AC70" s="17">
        <f>AA70*SMOW!$AN$12</f>
        <v>-15.536394574175583</v>
      </c>
      <c r="AD70" s="17">
        <f t="shared" ref="AD70" si="71">LN((AB70/1000)+1)*1000</f>
        <v>-8.2293228310253426</v>
      </c>
      <c r="AE70" s="17">
        <f t="shared" ref="AE70:AE104" si="72">LN((AC70/1000)+1)*1000</f>
        <v>-15.658349157808667</v>
      </c>
      <c r="AF70" s="16">
        <f>(AD70-SMOW!$AN$14*AE70)</f>
        <v>3.8285524297634765E-2</v>
      </c>
      <c r="AG70" s="2">
        <f t="shared" si="67"/>
        <v>38.285524297634765</v>
      </c>
      <c r="AI70" s="64"/>
      <c r="AK70" s="101" t="str">
        <f t="shared" si="68"/>
        <v>09</v>
      </c>
      <c r="AN70" s="46">
        <v>0</v>
      </c>
    </row>
    <row r="71" spans="1:40" x14ac:dyDescent="0.25">
      <c r="A71" s="46">
        <v>1146</v>
      </c>
      <c r="B71" s="21" t="s">
        <v>89</v>
      </c>
      <c r="C71" s="48" t="s">
        <v>63</v>
      </c>
      <c r="D71" s="48" t="s">
        <v>98</v>
      </c>
      <c r="E71" s="46" t="s">
        <v>171</v>
      </c>
      <c r="F71" s="16">
        <v>-8.1470055472218998</v>
      </c>
      <c r="G71" s="16">
        <v>-8.1803740510616194</v>
      </c>
      <c r="H71" s="16">
        <v>4.2051324198723898E-3</v>
      </c>
      <c r="I71" s="16">
        <v>-15.390173346363101</v>
      </c>
      <c r="J71" s="16">
        <v>-15.5098319531111</v>
      </c>
      <c r="K71" s="16">
        <v>5.9189260286461104E-3</v>
      </c>
      <c r="L71" s="16">
        <v>8.8172201810469298E-3</v>
      </c>
      <c r="M71" s="16">
        <v>4.8321966943853396E-3</v>
      </c>
      <c r="N71" s="16">
        <v>-18.2689270174364</v>
      </c>
      <c r="O71" s="16">
        <v>8.2078615852476996E-3</v>
      </c>
      <c r="P71" s="16">
        <v>-34.980077767679198</v>
      </c>
      <c r="Q71" s="16">
        <v>5.8011624312898002E-3</v>
      </c>
      <c r="R71" s="16">
        <v>-50.865529377604801</v>
      </c>
      <c r="S71" s="16">
        <v>0.15179770364342801</v>
      </c>
      <c r="T71" s="16">
        <v>1091.1390824984201</v>
      </c>
      <c r="U71" s="16">
        <v>0.12944012558364801</v>
      </c>
      <c r="V71" s="105" t="s">
        <v>445</v>
      </c>
      <c r="W71" s="20">
        <v>2.2000000000000002</v>
      </c>
      <c r="X71" s="65">
        <v>0.91098850388967501</v>
      </c>
      <c r="Y71" s="16">
        <v>0.91097028974366001</v>
      </c>
      <c r="Z71" s="17">
        <f>((((N71/1000)+1)/((SMOW!$Z$4/1000)+1))-1)*1000</f>
        <v>-7.4986797462880395</v>
      </c>
      <c r="AA71" s="17">
        <f>((((P71/1000)+1)/((SMOW!$AA$4/1000)+1))-1)*1000</f>
        <v>-14.211788847735551</v>
      </c>
      <c r="AB71" s="17">
        <f>Z71*SMOW!$AN$6</f>
        <v>-8.2594302803102941</v>
      </c>
      <c r="AC71" s="17">
        <f>AA71*SMOW!$AN$12</f>
        <v>-15.62409887007921</v>
      </c>
      <c r="AD71" s="17">
        <f t="shared" ref="AD71" si="73">LN((AB71/1000)+1)*1000</f>
        <v>-8.2937283602163649</v>
      </c>
      <c r="AE71" s="17">
        <f t="shared" si="72"/>
        <v>-15.747441534987846</v>
      </c>
      <c r="AF71" s="16">
        <f>(AD71-SMOW!$AN$14*AE71)</f>
        <v>2.092077025721828E-2</v>
      </c>
      <c r="AG71" s="2">
        <f t="shared" si="67"/>
        <v>20.92077025721828</v>
      </c>
      <c r="AI71" s="64"/>
      <c r="AJ71" s="46" t="s">
        <v>172</v>
      </c>
      <c r="AK71" s="101" t="str">
        <f t="shared" si="68"/>
        <v>09</v>
      </c>
      <c r="AL71" s="64">
        <v>1</v>
      </c>
      <c r="AN71" s="46">
        <v>0</v>
      </c>
    </row>
    <row r="72" spans="1:40" x14ac:dyDescent="0.25">
      <c r="A72" s="46">
        <v>1147</v>
      </c>
      <c r="B72" s="21" t="s">
        <v>89</v>
      </c>
      <c r="C72" s="48" t="s">
        <v>63</v>
      </c>
      <c r="D72" s="48" t="s">
        <v>98</v>
      </c>
      <c r="E72" s="46" t="s">
        <v>173</v>
      </c>
      <c r="F72" s="16">
        <v>-8.3358976821221606</v>
      </c>
      <c r="G72" s="16">
        <v>-8.3708359347372596</v>
      </c>
      <c r="H72" s="16">
        <v>4.2781922885031303E-3</v>
      </c>
      <c r="I72" s="16">
        <v>-15.739359825570901</v>
      </c>
      <c r="J72" s="16">
        <v>-15.864538821827599</v>
      </c>
      <c r="K72" s="16">
        <v>1.47758065262453E-3</v>
      </c>
      <c r="L72" s="16">
        <v>5.6405631877283601E-3</v>
      </c>
      <c r="M72" s="16">
        <v>4.6309106456979398E-3</v>
      </c>
      <c r="N72" s="16">
        <v>-18.445904862043101</v>
      </c>
      <c r="O72" s="16">
        <v>4.2345761541163901E-3</v>
      </c>
      <c r="P72" s="16">
        <v>-35.322316794639697</v>
      </c>
      <c r="Q72" s="16">
        <v>1.4481825469227899E-3</v>
      </c>
      <c r="R72" s="16">
        <v>-51.009101155433797</v>
      </c>
      <c r="S72" s="16">
        <v>0.12662461848043</v>
      </c>
      <c r="T72" s="16">
        <v>846.22103710944202</v>
      </c>
      <c r="U72" s="16">
        <v>9.5288878695432996E-2</v>
      </c>
      <c r="V72" s="105" t="s">
        <v>446</v>
      </c>
      <c r="W72" s="20">
        <v>2.2000000000000002</v>
      </c>
      <c r="X72" s="65">
        <v>7.2393049524674298E-3</v>
      </c>
      <c r="Y72" s="16">
        <v>9.4255806506361797E-3</v>
      </c>
      <c r="Z72" s="17">
        <f>((((N72/1000)+1)/((SMOW!$Z$4/1000)+1))-1)*1000</f>
        <v>-7.6775991563604595</v>
      </c>
      <c r="AA72" s="17">
        <f>((((P72/1000)+1)/((SMOW!$AA$4/1000)+1))-1)*1000</f>
        <v>-14.561393234548081</v>
      </c>
      <c r="AB72" s="17">
        <f>Z72*SMOW!$AN$6</f>
        <v>-8.4565012905796593</v>
      </c>
      <c r="AC72" s="17">
        <f>AA72*SMOW!$AN$12</f>
        <v>-16.008445525063653</v>
      </c>
      <c r="AD72" s="17">
        <f t="shared" ref="AD72" si="74">LN((AB72/1000)+1)*1000</f>
        <v>-8.4924603664428133</v>
      </c>
      <c r="AE72" s="17">
        <f t="shared" si="72"/>
        <v>-16.137964817390934</v>
      </c>
      <c r="AF72" s="16">
        <f>(AD72-SMOW!$AN$14*AE72)</f>
        <v>2.8385057139599823E-2</v>
      </c>
      <c r="AG72" s="2">
        <f t="shared" si="67"/>
        <v>28.385057139599823</v>
      </c>
      <c r="AI72" s="64"/>
      <c r="AK72" s="101" t="str">
        <f t="shared" si="68"/>
        <v>09</v>
      </c>
      <c r="AL72" s="64">
        <v>1</v>
      </c>
      <c r="AN72" s="46">
        <v>0</v>
      </c>
    </row>
    <row r="73" spans="1:40" x14ac:dyDescent="0.25">
      <c r="A73" s="46">
        <v>1148</v>
      </c>
      <c r="B73" s="21" t="s">
        <v>89</v>
      </c>
      <c r="C73" s="48" t="s">
        <v>63</v>
      </c>
      <c r="D73" s="48" t="s">
        <v>98</v>
      </c>
      <c r="E73" s="46" t="s">
        <v>174</v>
      </c>
      <c r="F73" s="16">
        <v>-8.3071267194421807</v>
      </c>
      <c r="G73" s="16">
        <v>-8.3418234218270104</v>
      </c>
      <c r="H73" s="16">
        <v>3.5693887025815998E-3</v>
      </c>
      <c r="I73" s="16">
        <v>-15.6798082202616</v>
      </c>
      <c r="J73" s="16">
        <v>-15.8040367570173</v>
      </c>
      <c r="K73" s="16">
        <v>1.5652016623727001E-3</v>
      </c>
      <c r="L73" s="16">
        <v>2.7079858781074002E-3</v>
      </c>
      <c r="M73" s="16">
        <v>3.4339431749253698E-3</v>
      </c>
      <c r="N73" s="16">
        <v>-18.417427219085599</v>
      </c>
      <c r="O73" s="16">
        <v>3.53299881478951E-3</v>
      </c>
      <c r="P73" s="16">
        <v>-35.263950034559997</v>
      </c>
      <c r="Q73" s="16">
        <v>1.5340602395093701E-3</v>
      </c>
      <c r="R73" s="16">
        <v>-50.9354517110025</v>
      </c>
      <c r="S73" s="16">
        <v>0.14746636642755001</v>
      </c>
      <c r="T73" s="16">
        <v>860.97047870496999</v>
      </c>
      <c r="U73" s="16">
        <v>0.114928483263188</v>
      </c>
      <c r="V73" s="105" t="s">
        <v>447</v>
      </c>
      <c r="W73" s="20">
        <v>2.2000000000000002</v>
      </c>
      <c r="X73" s="65">
        <v>4.00963514208846E-2</v>
      </c>
      <c r="Y73" s="16">
        <v>8.5219198038783195E-2</v>
      </c>
      <c r="Z73" s="17">
        <f>((((N73/1000)+1)/((SMOW!$Z$4/1000)+1))-1)*1000</f>
        <v>-7.6488090945899812</v>
      </c>
      <c r="AA73" s="17">
        <f>((((P73/1000)+1)/((SMOW!$AA$4/1000)+1))-1)*1000</f>
        <v>-14.50177035766831</v>
      </c>
      <c r="AB73" s="17">
        <f>Z73*SMOW!$AN$6</f>
        <v>-8.4247904406694722</v>
      </c>
      <c r="AC73" s="17">
        <f>AA73*SMOW!$AN$12</f>
        <v>-15.942897568133761</v>
      </c>
      <c r="AD73" s="17">
        <f t="shared" ref="AD73" si="75">LN((AB73/1000)+1)*1000</f>
        <v>-8.4604795780203723</v>
      </c>
      <c r="AE73" s="17">
        <f t="shared" si="72"/>
        <v>-16.07135268691934</v>
      </c>
      <c r="AF73" s="16">
        <f>(AD73-SMOW!$AN$14*AE73)</f>
        <v>2.5194640673039004E-2</v>
      </c>
      <c r="AG73" s="2">
        <f t="shared" si="67"/>
        <v>25.194640673039004</v>
      </c>
      <c r="AI73" s="64"/>
      <c r="AK73" s="101" t="str">
        <f t="shared" si="68"/>
        <v>09</v>
      </c>
      <c r="AL73" s="64">
        <v>1</v>
      </c>
      <c r="AN73" s="46">
        <v>0</v>
      </c>
    </row>
    <row r="74" spans="1:40" x14ac:dyDescent="0.25">
      <c r="A74" s="46">
        <v>1149</v>
      </c>
      <c r="B74" s="21" t="s">
        <v>89</v>
      </c>
      <c r="C74" s="48" t="s">
        <v>63</v>
      </c>
      <c r="D74" s="48" t="s">
        <v>98</v>
      </c>
      <c r="E74" s="46" t="s">
        <v>175</v>
      </c>
      <c r="F74" s="16">
        <v>-7.9395248098621698</v>
      </c>
      <c r="G74" s="16">
        <v>-7.9712109555380204</v>
      </c>
      <c r="H74" s="16">
        <v>3.8481022815850001E-3</v>
      </c>
      <c r="I74" s="16">
        <v>-14.990056157317101</v>
      </c>
      <c r="J74" s="16">
        <v>-15.1035426365488</v>
      </c>
      <c r="K74" s="16">
        <v>1.53414226245656E-3</v>
      </c>
      <c r="L74" s="16">
        <v>3.4595565597482802E-3</v>
      </c>
      <c r="M74" s="16">
        <v>4.0700537983478901E-3</v>
      </c>
      <c r="N74" s="16">
        <v>-18.053573007880999</v>
      </c>
      <c r="O74" s="16">
        <v>3.8088709111988701E-3</v>
      </c>
      <c r="P74" s="16">
        <v>-34.587921353834297</v>
      </c>
      <c r="Q74" s="16">
        <v>1.5036188008007499E-3</v>
      </c>
      <c r="R74" s="16">
        <v>-50.492124606567302</v>
      </c>
      <c r="S74" s="16">
        <v>0.15574761359578501</v>
      </c>
      <c r="T74" s="16">
        <v>867.300483557235</v>
      </c>
      <c r="U74" s="16">
        <v>0.119755044176084</v>
      </c>
      <c r="V74" s="105" t="s">
        <v>448</v>
      </c>
      <c r="W74" s="20">
        <v>2.2000000000000002</v>
      </c>
      <c r="X74" s="65">
        <v>8.4051040237987207E-2</v>
      </c>
      <c r="Y74" s="16">
        <v>8.9584548381359402E-2</v>
      </c>
      <c r="Z74" s="17">
        <f>((((N74/1000)+1)/((SMOW!$Z$4/1000)+1))-1)*1000</f>
        <v>-7.2809631590393664</v>
      </c>
      <c r="AA74" s="17">
        <f>((((P74/1000)+1)/((SMOW!$AA$4/1000)+1))-1)*1000</f>
        <v>-13.811192797032469</v>
      </c>
      <c r="AB74" s="17">
        <f>Z74*SMOW!$AN$6</f>
        <v>-8.0196260702241595</v>
      </c>
      <c r="AC74" s="17">
        <f>AA74*SMOW!$AN$12</f>
        <v>-15.18369320614722</v>
      </c>
      <c r="AD74" s="17">
        <f t="shared" ref="AD74" si="76">LN((AB74/1000)+1)*1000</f>
        <v>-8.0519562379609706</v>
      </c>
      <c r="AE74" s="17">
        <f t="shared" si="72"/>
        <v>-15.300145766192243</v>
      </c>
      <c r="AF74" s="16">
        <f>(AD74-SMOW!$AN$14*AE74)</f>
        <v>2.6520726588534771E-2</v>
      </c>
      <c r="AG74" s="2">
        <f t="shared" si="67"/>
        <v>26.520726588534771</v>
      </c>
      <c r="AH74" s="67">
        <f>AVERAGE(AG74:AG75)</f>
        <v>20.117294734002478</v>
      </c>
      <c r="AI74" s="67">
        <f>STDEV(AG74:AG75)</f>
        <v>9.0558201744114672</v>
      </c>
      <c r="AJ74" s="46" t="s">
        <v>176</v>
      </c>
      <c r="AK74" s="101" t="str">
        <f t="shared" si="68"/>
        <v>09</v>
      </c>
      <c r="AL74" s="64">
        <v>1</v>
      </c>
      <c r="AN74" s="46">
        <v>0</v>
      </c>
    </row>
    <row r="75" spans="1:40" x14ac:dyDescent="0.25">
      <c r="A75" s="46">
        <v>1150</v>
      </c>
      <c r="B75" s="21" t="s">
        <v>89</v>
      </c>
      <c r="C75" s="48" t="s">
        <v>63</v>
      </c>
      <c r="D75" s="48" t="s">
        <v>98</v>
      </c>
      <c r="E75" s="46" t="s">
        <v>360</v>
      </c>
      <c r="F75" s="16">
        <v>-7.6891730422214604</v>
      </c>
      <c r="G75" s="16">
        <v>-7.7188874880127001</v>
      </c>
      <c r="H75" s="16">
        <v>4.1362841443943902E-3</v>
      </c>
      <c r="I75" s="16">
        <v>-14.496919616089199</v>
      </c>
      <c r="J75" s="16">
        <v>-14.6030267585438</v>
      </c>
      <c r="K75" s="16">
        <v>1.8798657951262601E-3</v>
      </c>
      <c r="L75" s="16">
        <v>-8.4893595015598702E-3</v>
      </c>
      <c r="M75" s="16">
        <v>4.1706329281903003E-3</v>
      </c>
      <c r="N75" s="16">
        <v>-17.805773574405102</v>
      </c>
      <c r="O75" s="16">
        <v>4.0941147623421402E-3</v>
      </c>
      <c r="P75" s="16">
        <v>-34.104596310976298</v>
      </c>
      <c r="Q75" s="16">
        <v>1.8424637803837599E-3</v>
      </c>
      <c r="R75" s="16">
        <v>-49.964481578389503</v>
      </c>
      <c r="S75" s="16">
        <v>0.111917119694458</v>
      </c>
      <c r="T75" s="16">
        <v>919.69871705955097</v>
      </c>
      <c r="U75" s="16">
        <v>0.11572596998097701</v>
      </c>
      <c r="V75" s="105" t="s">
        <v>449</v>
      </c>
      <c r="W75" s="20">
        <v>2.2000000000000002</v>
      </c>
      <c r="X75" s="65">
        <v>3.7836052390628799E-3</v>
      </c>
      <c r="Y75" s="16">
        <v>4.9618704853278597E-3</v>
      </c>
      <c r="Z75" s="17">
        <f>((((N75/1000)+1)/((SMOW!$Z$4/1000)+1))-1)*1000</f>
        <v>-7.0304451998433048</v>
      </c>
      <c r="AA75" s="17">
        <f>((((P75/1000)+1)/((SMOW!$AA$4/1000)+1))-1)*1000</f>
        <v>-13.317466068259897</v>
      </c>
      <c r="AB75" s="17">
        <f>Z75*SMOW!$AN$6</f>
        <v>-7.7436927475656283</v>
      </c>
      <c r="AC75" s="17">
        <f>AA75*SMOW!$AN$12</f>
        <v>-14.640901914509604</v>
      </c>
      <c r="AD75" s="17">
        <f t="shared" ref="AD75" si="77">LN((AB75/1000)+1)*1000</f>
        <v>-7.7738308237358682</v>
      </c>
      <c r="AE75" s="17">
        <f t="shared" si="72"/>
        <v>-14.7491376640442</v>
      </c>
      <c r="AF75" s="16">
        <f>(AD75-SMOW!$AN$14*AE75)</f>
        <v>1.3713862879470184E-2</v>
      </c>
      <c r="AG75" s="2">
        <f t="shared" si="67"/>
        <v>13.713862879470184</v>
      </c>
      <c r="AI75" s="64"/>
      <c r="AK75" s="101" t="str">
        <f t="shared" si="68"/>
        <v>09</v>
      </c>
      <c r="AN75" s="46">
        <v>0</v>
      </c>
    </row>
    <row r="76" spans="1:40" x14ac:dyDescent="0.25">
      <c r="A76" s="46">
        <v>1151</v>
      </c>
      <c r="B76" s="21" t="s">
        <v>89</v>
      </c>
      <c r="C76" s="48" t="s">
        <v>62</v>
      </c>
      <c r="D76" s="48" t="s">
        <v>69</v>
      </c>
      <c r="E76" s="46" t="s">
        <v>177</v>
      </c>
      <c r="F76" s="16">
        <v>-9.8560560056142403</v>
      </c>
      <c r="G76" s="16">
        <v>-9.9049487629559696</v>
      </c>
      <c r="H76" s="16">
        <v>3.9752897936433697E-3</v>
      </c>
      <c r="I76" s="16">
        <v>-18.608502759333</v>
      </c>
      <c r="J76" s="16">
        <v>-18.7838194819183</v>
      </c>
      <c r="K76" s="16">
        <v>3.2207863996846198E-3</v>
      </c>
      <c r="L76" s="16">
        <v>1.2907923496871899E-2</v>
      </c>
      <c r="M76" s="16">
        <v>3.9984337302672998E-3</v>
      </c>
      <c r="N76" s="16">
        <v>-19.950565184216799</v>
      </c>
      <c r="O76" s="16">
        <v>3.9347617476426199E-3</v>
      </c>
      <c r="P76" s="16">
        <v>-38.134374947890798</v>
      </c>
      <c r="Q76" s="16">
        <v>3.1567052824525502E-3</v>
      </c>
      <c r="R76" s="16">
        <v>-53.345929306466601</v>
      </c>
      <c r="S76" s="16">
        <v>0.13285732865956301</v>
      </c>
      <c r="T76" s="16">
        <v>931.58286145163902</v>
      </c>
      <c r="U76" s="16">
        <v>0.222295196745186</v>
      </c>
      <c r="V76" s="105" t="s">
        <v>450</v>
      </c>
      <c r="W76" s="20">
        <v>2.2000000000000002</v>
      </c>
      <c r="X76" s="65">
        <v>1.39736867046629E-7</v>
      </c>
      <c r="Y76" s="16">
        <v>6.7856464066037397E-5</v>
      </c>
      <c r="Z76" s="17">
        <f>((((N76/1000)+1)/((SMOW!$Z$4/1000)+1))-1)*1000</f>
        <v>-9.1987666098400922</v>
      </c>
      <c r="AA76" s="17">
        <f>((((P76/1000)+1)/((SMOW!$AA$4/1000)+1))-1)*1000</f>
        <v>-17.43396996865021</v>
      </c>
      <c r="AB76" s="17">
        <f>Z76*SMOW!$AN$6</f>
        <v>-10.131993104043428</v>
      </c>
      <c r="AC76" s="17">
        <f>AA76*SMOW!$AN$12</f>
        <v>-19.166487301954543</v>
      </c>
      <c r="AD76" s="17">
        <f t="shared" ref="AD76" si="78">LN((AB76/1000)+1)*1000</f>
        <v>-10.183671109972337</v>
      </c>
      <c r="AE76" s="17">
        <f t="shared" si="72"/>
        <v>-19.352545646116727</v>
      </c>
      <c r="AF76" s="16">
        <f>(AD76-SMOW!$AN$14*AE76)</f>
        <v>3.4472991177295853E-2</v>
      </c>
      <c r="AG76" s="2">
        <f t="shared" si="67"/>
        <v>34.472991177295853</v>
      </c>
      <c r="AH76" s="67">
        <f>AVERAGE(AG76:AG77)</f>
        <v>29.743389144032406</v>
      </c>
      <c r="AI76" s="67">
        <f>STDEV(AG76:AG77)</f>
        <v>6.6886673400685375</v>
      </c>
      <c r="AJ76" s="46" t="s">
        <v>178</v>
      </c>
      <c r="AK76" s="101" t="str">
        <f t="shared" si="68"/>
        <v>09</v>
      </c>
      <c r="AL76" s="64">
        <v>1</v>
      </c>
      <c r="AN76" s="46">
        <v>0</v>
      </c>
    </row>
    <row r="77" spans="1:40" x14ac:dyDescent="0.25">
      <c r="A77" s="46">
        <v>1152</v>
      </c>
      <c r="B77" s="21" t="s">
        <v>89</v>
      </c>
      <c r="C77" s="48" t="s">
        <v>62</v>
      </c>
      <c r="D77" s="48" t="s">
        <v>69</v>
      </c>
      <c r="E77" s="46" t="s">
        <v>181</v>
      </c>
      <c r="F77" s="16">
        <v>-9.7721116572258495</v>
      </c>
      <c r="G77" s="16">
        <v>-9.8201723427280196</v>
      </c>
      <c r="H77" s="16">
        <v>3.60168446214337E-3</v>
      </c>
      <c r="I77" s="16">
        <v>-18.434781070925499</v>
      </c>
      <c r="J77" s="16">
        <v>-18.606819303152399</v>
      </c>
      <c r="K77" s="16">
        <v>1.63152494761989E-3</v>
      </c>
      <c r="L77" s="16">
        <v>4.2282493364540503E-3</v>
      </c>
      <c r="M77" s="16">
        <v>3.6554282114167002E-3</v>
      </c>
      <c r="N77" s="16">
        <v>-19.867476647754</v>
      </c>
      <c r="O77" s="16">
        <v>3.5649653193548202E-3</v>
      </c>
      <c r="P77" s="16">
        <v>-37.964109645129398</v>
      </c>
      <c r="Q77" s="16">
        <v>1.59906394944773E-3</v>
      </c>
      <c r="R77" s="16">
        <v>-53.8315750784502</v>
      </c>
      <c r="S77" s="16">
        <v>0.10435851436107201</v>
      </c>
      <c r="T77" s="16">
        <v>1163.5765851165099</v>
      </c>
      <c r="U77" s="16">
        <v>0.109550609927307</v>
      </c>
      <c r="V77" s="105" t="s">
        <v>451</v>
      </c>
      <c r="W77" s="20">
        <v>2.2000000000000002</v>
      </c>
      <c r="X77" s="65">
        <v>9.2428634804890095E-2</v>
      </c>
      <c r="Y77" s="16">
        <v>0.19257464163318999</v>
      </c>
      <c r="Z77" s="17">
        <f>((((N77/1000)+1)/((SMOW!$Z$4/1000)+1))-1)*1000</f>
        <v>-9.1147665364933452</v>
      </c>
      <c r="AA77" s="17">
        <f>((((P77/1000)+1)/((SMOW!$AA$4/1000)+1))-1)*1000</f>
        <v>-17.260040369515895</v>
      </c>
      <c r="AB77" s="17">
        <f>Z77*SMOW!$AN$6</f>
        <v>-10.039471117130752</v>
      </c>
      <c r="AC77" s="17">
        <f>AA77*SMOW!$AN$12</f>
        <v>-18.975273283619281</v>
      </c>
      <c r="AD77" s="17">
        <f t="shared" ref="AD77" si="79">LN((AB77/1000)+1)*1000</f>
        <v>-10.090206463607261</v>
      </c>
      <c r="AE77" s="17">
        <f t="shared" si="72"/>
        <v>-19.157614111208389</v>
      </c>
      <c r="AF77" s="16">
        <f>(AD77-SMOW!$AN$14*AE77)</f>
        <v>2.5013787110768959E-2</v>
      </c>
      <c r="AG77" s="2">
        <f t="shared" si="67"/>
        <v>25.013787110768959</v>
      </c>
      <c r="AI77" s="64"/>
      <c r="AK77" s="101" t="str">
        <f t="shared" si="68"/>
        <v>09</v>
      </c>
      <c r="AN77" s="46">
        <v>0</v>
      </c>
    </row>
    <row r="78" spans="1:40" x14ac:dyDescent="0.25">
      <c r="A78" s="46">
        <v>1153</v>
      </c>
      <c r="B78" s="21" t="s">
        <v>89</v>
      </c>
      <c r="C78" s="48" t="s">
        <v>63</v>
      </c>
      <c r="D78" s="48" t="s">
        <v>98</v>
      </c>
      <c r="E78" s="46" t="s">
        <v>182</v>
      </c>
      <c r="F78" s="16">
        <v>-9.2673935428951992</v>
      </c>
      <c r="G78" s="16">
        <v>-9.3106032781253898</v>
      </c>
      <c r="H78" s="16">
        <v>3.7349005720720102E-3</v>
      </c>
      <c r="I78" s="16">
        <v>-17.4906574126097</v>
      </c>
      <c r="J78" s="16">
        <v>-17.645426333537301</v>
      </c>
      <c r="K78" s="16">
        <v>1.4826476147476E-3</v>
      </c>
      <c r="L78" s="16">
        <v>6.18182598227697E-3</v>
      </c>
      <c r="M78" s="16">
        <v>3.9680479877629397E-3</v>
      </c>
      <c r="N78" s="16">
        <v>-19.3679041303525</v>
      </c>
      <c r="O78" s="16">
        <v>3.69682329216234E-3</v>
      </c>
      <c r="P78" s="16">
        <v>-37.038770374017098</v>
      </c>
      <c r="Q78" s="16">
        <v>1.4531486962150899E-3</v>
      </c>
      <c r="R78" s="16">
        <v>-52.2362587812651</v>
      </c>
      <c r="S78" s="16">
        <v>0.15574511530342799</v>
      </c>
      <c r="T78" s="16">
        <v>987.75390011355296</v>
      </c>
      <c r="U78" s="16">
        <v>0.13105222522309701</v>
      </c>
      <c r="V78" s="105" t="s">
        <v>452</v>
      </c>
      <c r="W78" s="20">
        <v>2.2000000000000002</v>
      </c>
      <c r="X78" s="65">
        <v>8.5185032400090699E-5</v>
      </c>
      <c r="Y78" s="16">
        <v>1.1755503307515E-6</v>
      </c>
      <c r="Z78" s="17">
        <f>((((N78/1000)+1)/((SMOW!$Z$4/1000)+1))-1)*1000</f>
        <v>-8.609713374045258</v>
      </c>
      <c r="AA78" s="17">
        <f>((((P78/1000)+1)/((SMOW!$AA$4/1000)+1))-1)*1000</f>
        <v>-16.314786780689872</v>
      </c>
      <c r="AB78" s="17">
        <f>Z78*SMOW!$AN$6</f>
        <v>-9.4831796732729003</v>
      </c>
      <c r="AC78" s="17">
        <f>AA78*SMOW!$AN$12</f>
        <v>-17.936084221120073</v>
      </c>
      <c r="AD78" s="17">
        <f t="shared" ref="AD78" si="80">LN((AB78/1000)+1)*1000</f>
        <v>-9.5284313352929662</v>
      </c>
      <c r="AE78" s="17">
        <f t="shared" si="72"/>
        <v>-18.0988853945593</v>
      </c>
      <c r="AF78" s="16">
        <f>(AD78-SMOW!$AN$14*AE78)</f>
        <v>2.7780153034344224E-2</v>
      </c>
      <c r="AG78" s="2">
        <f t="shared" si="67"/>
        <v>27.780153034344224</v>
      </c>
      <c r="AH78" s="67">
        <f>AVERAGE(AG78:AG79)</f>
        <v>28.514596481229226</v>
      </c>
      <c r="AI78" s="67">
        <f>STDEV(AG78:AG79)</f>
        <v>1.0386598833808145</v>
      </c>
      <c r="AK78" s="101" t="str">
        <f t="shared" si="68"/>
        <v>09</v>
      </c>
      <c r="AL78" s="64">
        <v>1</v>
      </c>
      <c r="AN78" s="46">
        <v>0</v>
      </c>
    </row>
    <row r="79" spans="1:40" x14ac:dyDescent="0.25">
      <c r="A79" s="46">
        <v>1154</v>
      </c>
      <c r="B79" s="21" t="s">
        <v>89</v>
      </c>
      <c r="C79" s="48" t="s">
        <v>63</v>
      </c>
      <c r="D79" s="48" t="s">
        <v>98</v>
      </c>
      <c r="E79" s="46" t="s">
        <v>183</v>
      </c>
      <c r="F79" s="16">
        <v>-9.1345363022856407</v>
      </c>
      <c r="G79" s="16">
        <v>-9.1765123278982408</v>
      </c>
      <c r="H79" s="16">
        <v>4.1030639683106197E-3</v>
      </c>
      <c r="I79" s="16">
        <v>-17.243309615746501</v>
      </c>
      <c r="J79" s="16">
        <v>-17.3937069344016</v>
      </c>
      <c r="K79" s="16">
        <v>1.5767274513165501E-3</v>
      </c>
      <c r="L79" s="16">
        <v>7.3649334658188797E-3</v>
      </c>
      <c r="M79" s="16">
        <v>4.1261540252599703E-3</v>
      </c>
      <c r="N79" s="16">
        <v>-19.236401368193199</v>
      </c>
      <c r="O79" s="16">
        <v>4.0612332656731901E-3</v>
      </c>
      <c r="P79" s="16">
        <v>-36.796343835878197</v>
      </c>
      <c r="Q79" s="16">
        <v>1.54535671010024E-3</v>
      </c>
      <c r="R79" s="16">
        <v>-52.110985394133799</v>
      </c>
      <c r="S79" s="16">
        <v>0.12364422872644799</v>
      </c>
      <c r="T79" s="16">
        <v>1267.8998070570599</v>
      </c>
      <c r="U79" s="16">
        <v>0.125944289667764</v>
      </c>
      <c r="V79" s="105" t="s">
        <v>453</v>
      </c>
      <c r="W79" s="20">
        <v>2.2000000000000002</v>
      </c>
      <c r="X79" s="65">
        <v>1.8220894887901101E-4</v>
      </c>
      <c r="Y79" s="16">
        <v>4.5975324517293298E-4</v>
      </c>
      <c r="Z79" s="17">
        <f>((((N79/1000)+1)/((SMOW!$Z$4/1000)+1))-1)*1000</f>
        <v>-8.4767679385262529</v>
      </c>
      <c r="AA79" s="17">
        <f>((((P79/1000)+1)/((SMOW!$AA$4/1000)+1))-1)*1000</f>
        <v>-16.067142957114644</v>
      </c>
      <c r="AB79" s="17">
        <f>Z79*SMOW!$AN$6</f>
        <v>-9.3367467553584813</v>
      </c>
      <c r="AC79" s="17">
        <f>AA79*SMOW!$AN$12</f>
        <v>-17.663830557238747</v>
      </c>
      <c r="AD79" s="17">
        <f t="shared" ref="AD79" si="81">LN((AB79/1000)+1)*1000</f>
        <v>-9.3806073993120407</v>
      </c>
      <c r="AE79" s="17">
        <f t="shared" si="72"/>
        <v>-17.821697801591203</v>
      </c>
      <c r="AF79" s="16">
        <f>(AD79-SMOW!$AN$14*AE79)</f>
        <v>2.9249039928114229E-2</v>
      </c>
      <c r="AG79" s="2">
        <f t="shared" si="67"/>
        <v>29.249039928114229</v>
      </c>
      <c r="AI79" s="64"/>
      <c r="AK79" s="101" t="str">
        <f t="shared" si="68"/>
        <v>09</v>
      </c>
      <c r="AN79" s="46">
        <v>0</v>
      </c>
    </row>
    <row r="80" spans="1:40" x14ac:dyDescent="0.25">
      <c r="A80" s="46">
        <v>1155</v>
      </c>
      <c r="B80" s="21" t="s">
        <v>89</v>
      </c>
      <c r="C80" s="48" t="s">
        <v>63</v>
      </c>
      <c r="D80" s="48" t="s">
        <v>98</v>
      </c>
      <c r="E80" s="46" t="s">
        <v>184</v>
      </c>
      <c r="F80" s="16">
        <v>-8.2760455012725203</v>
      </c>
      <c r="G80" s="16">
        <v>-8.3104824132418909</v>
      </c>
      <c r="H80" s="16">
        <v>4.04801403011768E-3</v>
      </c>
      <c r="I80" s="16">
        <v>-15.621615741027499</v>
      </c>
      <c r="J80" s="16">
        <v>-15.7449190626151</v>
      </c>
      <c r="K80" s="16">
        <v>1.83376156174297E-3</v>
      </c>
      <c r="L80" s="16">
        <v>2.8348518188844201E-3</v>
      </c>
      <c r="M80" s="16">
        <v>4.0830563249661103E-3</v>
      </c>
      <c r="N80" s="16">
        <v>-18.3866628736737</v>
      </c>
      <c r="O80" s="16">
        <v>4.0067445611384799E-3</v>
      </c>
      <c r="P80" s="16">
        <v>-35.206915359234998</v>
      </c>
      <c r="Q80" s="16">
        <v>1.7972768418542599E-3</v>
      </c>
      <c r="R80" s="16">
        <v>-50.154773851934401</v>
      </c>
      <c r="S80" s="16">
        <v>0.128303322539284</v>
      </c>
      <c r="T80" s="16">
        <v>951.448127384636</v>
      </c>
      <c r="U80" s="16">
        <v>0.106038595257144</v>
      </c>
      <c r="V80" s="105" t="s">
        <v>454</v>
      </c>
      <c r="W80" s="20">
        <v>2.2000000000000002</v>
      </c>
      <c r="X80" s="65">
        <v>0.112580494311665</v>
      </c>
      <c r="Y80" s="16">
        <v>0.245986808968607</v>
      </c>
      <c r="Z80" s="17">
        <f>((((N80/1000)+1)/((SMOW!$Z$4/1000)+1))-1)*1000</f>
        <v>-7.6177072437081383</v>
      </c>
      <c r="AA80" s="17">
        <f>((((P80/1000)+1)/((SMOW!$AA$4/1000)+1))-1)*1000</f>
        <v>-14.443508233470737</v>
      </c>
      <c r="AB80" s="17">
        <f>Z80*SMOW!$AN$6</f>
        <v>-8.3905332677218816</v>
      </c>
      <c r="AC80" s="17">
        <f>AA80*SMOW!$AN$12</f>
        <v>-15.878845589976997</v>
      </c>
      <c r="AD80" s="17">
        <f t="shared" ref="AD80" si="82">LN((AB80/1000)+1)*1000</f>
        <v>-8.4259319402128359</v>
      </c>
      <c r="AE80" s="17">
        <f t="shared" si="72"/>
        <v>-16.006265108640612</v>
      </c>
      <c r="AF80" s="16">
        <f>(AD80-SMOW!$AN$14*AE80)</f>
        <v>2.5376037149408504E-2</v>
      </c>
      <c r="AG80" s="2">
        <f t="shared" si="67"/>
        <v>25.376037149408504</v>
      </c>
      <c r="AI80" s="64"/>
      <c r="AK80" s="101" t="str">
        <f t="shared" si="68"/>
        <v>09</v>
      </c>
      <c r="AL80" s="64">
        <v>1</v>
      </c>
      <c r="AN80" s="46">
        <v>0</v>
      </c>
    </row>
    <row r="81" spans="1:40" x14ac:dyDescent="0.25">
      <c r="A81" s="46">
        <v>1156</v>
      </c>
      <c r="B81" s="21" t="s">
        <v>89</v>
      </c>
      <c r="C81" s="48" t="s">
        <v>63</v>
      </c>
      <c r="D81" s="48" t="s">
        <v>98</v>
      </c>
      <c r="E81" s="46" t="s">
        <v>185</v>
      </c>
      <c r="F81" s="16">
        <v>-7.9665238168574497</v>
      </c>
      <c r="G81" s="16">
        <v>-7.9984263321648301</v>
      </c>
      <c r="H81" s="16">
        <v>3.3159857481406801E-3</v>
      </c>
      <c r="I81" s="16">
        <v>-15.0386983545974</v>
      </c>
      <c r="J81" s="16">
        <v>-15.152926293422199</v>
      </c>
      <c r="K81" s="16">
        <v>1.44468451301363E-3</v>
      </c>
      <c r="L81" s="16">
        <v>2.3187507620767299E-3</v>
      </c>
      <c r="M81" s="16">
        <v>3.5821101311553898E-3</v>
      </c>
      <c r="N81" s="16">
        <v>-18.0802967602271</v>
      </c>
      <c r="O81" s="16">
        <v>3.2821793013371099E-3</v>
      </c>
      <c r="P81" s="16">
        <v>-34.635595760656003</v>
      </c>
      <c r="Q81" s="16">
        <v>1.41594091249022E-3</v>
      </c>
      <c r="R81" s="16">
        <v>-49.4014138928748</v>
      </c>
      <c r="S81" s="16">
        <v>0.141529920511105</v>
      </c>
      <c r="T81" s="16">
        <v>1073.3020233243899</v>
      </c>
      <c r="U81" s="16">
        <v>0.101713358342604</v>
      </c>
      <c r="V81" s="105" t="s">
        <v>455</v>
      </c>
      <c r="W81" s="20">
        <v>2.2000000000000002</v>
      </c>
      <c r="X81" s="65">
        <v>0.14953001363151899</v>
      </c>
      <c r="Y81" s="16">
        <v>0.15527478664687799</v>
      </c>
      <c r="Z81" s="17">
        <f>((((N81/1000)+1)/((SMOW!$Z$4/1000)+1))-1)*1000</f>
        <v>-7.3079800888439239</v>
      </c>
      <c r="AA81" s="17">
        <f>((((P81/1000)+1)/((SMOW!$AA$4/1000)+1))-1)*1000</f>
        <v>-13.859893209465234</v>
      </c>
      <c r="AB81" s="17">
        <f>Z81*SMOW!$AN$6</f>
        <v>-8.049383901690323</v>
      </c>
      <c r="AC81" s="17">
        <f>AA81*SMOW!$AN$12</f>
        <v>-15.237233268345962</v>
      </c>
      <c r="AD81" s="17">
        <f t="shared" ref="AD81" si="83">LN((AB81/1000)+1)*1000</f>
        <v>-8.0819550953990547</v>
      </c>
      <c r="AE81" s="17">
        <f t="shared" si="72"/>
        <v>-15.354512775805176</v>
      </c>
      <c r="AF81" s="16">
        <f>(AD81-SMOW!$AN$14*AE81)</f>
        <v>2.5227650226078424E-2</v>
      </c>
      <c r="AG81" s="2">
        <f t="shared" si="67"/>
        <v>25.227650226078424</v>
      </c>
      <c r="AH81" s="67">
        <f>AVERAGE(AG81:AG82)</f>
        <v>26.431271424873337</v>
      </c>
      <c r="AI81" s="67">
        <f>STDEV(AG81:AG82)</f>
        <v>1.7021774232955291</v>
      </c>
      <c r="AK81" s="101" t="str">
        <f t="shared" si="68"/>
        <v>09</v>
      </c>
      <c r="AL81" s="64">
        <v>1</v>
      </c>
      <c r="AN81" s="46">
        <v>0</v>
      </c>
    </row>
    <row r="82" spans="1:40" x14ac:dyDescent="0.25">
      <c r="A82" s="46">
        <v>1157</v>
      </c>
      <c r="B82" s="21" t="s">
        <v>89</v>
      </c>
      <c r="C82" s="48" t="s">
        <v>63</v>
      </c>
      <c r="D82" s="48" t="s">
        <v>98</v>
      </c>
      <c r="E82" s="46" t="s">
        <v>361</v>
      </c>
      <c r="F82" s="16">
        <v>-7.9400960042040296</v>
      </c>
      <c r="G82" s="16">
        <v>-7.9717867192157899</v>
      </c>
      <c r="H82" s="16">
        <v>3.9363287889549303E-3</v>
      </c>
      <c r="I82" s="16">
        <v>-14.9930196174366</v>
      </c>
      <c r="J82" s="16">
        <v>-15.106551200460199</v>
      </c>
      <c r="K82" s="16">
        <v>1.58839008286981E-3</v>
      </c>
      <c r="L82" s="16">
        <v>4.4723146271766403E-3</v>
      </c>
      <c r="M82" s="16">
        <v>3.8904861517493399E-3</v>
      </c>
      <c r="N82" s="16">
        <v>-18.0541383789013</v>
      </c>
      <c r="O82" s="16">
        <v>3.8961979500693701E-3</v>
      </c>
      <c r="P82" s="16">
        <v>-34.5908258526282</v>
      </c>
      <c r="Q82" s="16">
        <v>1.5567873006663E-3</v>
      </c>
      <c r="R82" s="16">
        <v>-49.119037373027403</v>
      </c>
      <c r="S82" s="16">
        <v>0.13966727244878699</v>
      </c>
      <c r="T82" s="16">
        <v>1212.8055051748299</v>
      </c>
      <c r="U82" s="16">
        <v>0.124312932193752</v>
      </c>
      <c r="V82" s="105" t="s">
        <v>456</v>
      </c>
      <c r="W82" s="20">
        <v>2.2000000000000002</v>
      </c>
      <c r="X82" s="65">
        <v>6.4417178986236306E-2</v>
      </c>
      <c r="Y82" s="16">
        <v>0.13306442540140601</v>
      </c>
      <c r="Z82" s="17">
        <f>((((N82/1000)+1)/((SMOW!$Z$4/1000)+1))-1)*1000</f>
        <v>-7.2815347325584368</v>
      </c>
      <c r="AA82" s="17">
        <f>((((P82/1000)+1)/((SMOW!$AA$4/1000)+1))-1)*1000</f>
        <v>-13.814159803831384</v>
      </c>
      <c r="AB82" s="17">
        <f>Z82*SMOW!$AN$6</f>
        <v>-8.020255630598859</v>
      </c>
      <c r="AC82" s="17">
        <f>AA82*SMOW!$AN$12</f>
        <v>-15.186955062066353</v>
      </c>
      <c r="AD82" s="17">
        <f t="shared" ref="AD82" si="84">LN((AB82/1000)+1)*1000</f>
        <v>-8.0525908881930146</v>
      </c>
      <c r="AE82" s="17">
        <f t="shared" si="72"/>
        <v>-15.303457918213415</v>
      </c>
      <c r="AF82" s="16">
        <f>(AD82-SMOW!$AN$14*AE82)</f>
        <v>2.763489262366825E-2</v>
      </c>
      <c r="AG82" s="2">
        <f t="shared" si="67"/>
        <v>27.63489262366825</v>
      </c>
      <c r="AI82" s="64"/>
      <c r="AK82" s="101" t="str">
        <f t="shared" si="68"/>
        <v>09</v>
      </c>
      <c r="AN82" s="46">
        <v>0</v>
      </c>
    </row>
    <row r="83" spans="1:40" x14ac:dyDescent="0.25">
      <c r="A83" s="46">
        <v>1158</v>
      </c>
      <c r="B83" s="21" t="s">
        <v>89</v>
      </c>
      <c r="C83" s="48" t="s">
        <v>63</v>
      </c>
      <c r="D83" s="48" t="s">
        <v>98</v>
      </c>
      <c r="E83" s="46" t="s">
        <v>186</v>
      </c>
      <c r="F83" s="16">
        <v>-7.5009968895852701</v>
      </c>
      <c r="G83" s="16">
        <v>-7.5292711767142801</v>
      </c>
      <c r="H83" s="16">
        <v>4.2086615947148102E-3</v>
      </c>
      <c r="I83" s="16">
        <v>-14.1622960050606</v>
      </c>
      <c r="J83" s="16">
        <v>-14.2635384440243</v>
      </c>
      <c r="K83" s="16">
        <v>2.3550614719373502E-3</v>
      </c>
      <c r="L83" s="16">
        <v>1.8771217305478601E-3</v>
      </c>
      <c r="M83" s="16">
        <v>4.1623756578939497E-3</v>
      </c>
      <c r="N83" s="16">
        <v>-17.619515876061801</v>
      </c>
      <c r="O83" s="16">
        <v>4.1657543251659799E-3</v>
      </c>
      <c r="P83" s="16">
        <v>-33.776630407782598</v>
      </c>
      <c r="Q83" s="16">
        <v>2.3082049122199301E-3</v>
      </c>
      <c r="R83" s="16">
        <v>-48.010916254405103</v>
      </c>
      <c r="S83" s="16">
        <v>0.120530906405624</v>
      </c>
      <c r="T83" s="16">
        <v>1039.8893614707999</v>
      </c>
      <c r="U83" s="16">
        <v>0.16431935908269599</v>
      </c>
      <c r="V83" s="105" t="s">
        <v>457</v>
      </c>
      <c r="W83" s="20">
        <v>2.2000000000000002</v>
      </c>
      <c r="X83" s="65">
        <v>7.2409737768920401E-2</v>
      </c>
      <c r="Y83" s="16">
        <v>0.19158447062809</v>
      </c>
      <c r="Z83" s="17">
        <f>((((N83/1000)+1)/((SMOW!$Z$4/1000)+1))-1)*1000</f>
        <v>-6.8421441298247565</v>
      </c>
      <c r="AA83" s="17">
        <f>((((P83/1000)+1)/((SMOW!$AA$4/1000)+1))-1)*1000</f>
        <v>-12.9824419785185</v>
      </c>
      <c r="AB83" s="17">
        <f>Z83*SMOW!$AN$6</f>
        <v>-7.5362882960959006</v>
      </c>
      <c r="AC83" s="17">
        <f>AA83*SMOW!$AN$12</f>
        <v>-14.272584487473534</v>
      </c>
      <c r="AD83" s="17">
        <f t="shared" ref="AD83" si="85">LN((AB83/1000)+1)*1000</f>
        <v>-7.5648296041746743</v>
      </c>
      <c r="AE83" s="17">
        <f t="shared" si="72"/>
        <v>-14.375417455639324</v>
      </c>
      <c r="AF83" s="16">
        <f>(AD83-SMOW!$AN$14*AE83)</f>
        <v>2.5390812402888763E-2</v>
      </c>
      <c r="AG83" s="2">
        <f t="shared" si="67"/>
        <v>25.390812402888763</v>
      </c>
      <c r="AH83" s="67">
        <f>AVERAGE(AG83:AG84)</f>
        <v>27.008084548324263</v>
      </c>
      <c r="AI83" s="67">
        <f>STDEV(AG83:AG84)</f>
        <v>2.2871682021231168</v>
      </c>
      <c r="AK83" s="101" t="str">
        <f t="shared" si="68"/>
        <v>09</v>
      </c>
      <c r="AL83" s="64">
        <v>1</v>
      </c>
      <c r="AN83" s="46">
        <v>0</v>
      </c>
    </row>
    <row r="84" spans="1:40" x14ac:dyDescent="0.25">
      <c r="A84" s="46">
        <v>1159</v>
      </c>
      <c r="B84" s="21" t="s">
        <v>89</v>
      </c>
      <c r="C84" s="48" t="s">
        <v>63</v>
      </c>
      <c r="D84" s="48" t="s">
        <v>98</v>
      </c>
      <c r="E84" s="46" t="s">
        <v>187</v>
      </c>
      <c r="F84" s="16">
        <v>-7.4354979831185997</v>
      </c>
      <c r="G84" s="16">
        <v>-7.4632793300801303</v>
      </c>
      <c r="H84" s="16">
        <v>3.44737739492773E-3</v>
      </c>
      <c r="I84" s="16">
        <v>-14.044403074811299</v>
      </c>
      <c r="J84" s="16">
        <v>-14.143958995756799</v>
      </c>
      <c r="K84" s="16">
        <v>1.6972001686429399E-3</v>
      </c>
      <c r="L84" s="16">
        <v>4.7310196794595003E-3</v>
      </c>
      <c r="M84" s="16">
        <v>3.5087577509189099E-3</v>
      </c>
      <c r="N84" s="16">
        <v>-17.5546847303955</v>
      </c>
      <c r="O84" s="16">
        <v>3.4122314113907001E-3</v>
      </c>
      <c r="P84" s="16">
        <v>-33.661083088122403</v>
      </c>
      <c r="Q84" s="16">
        <v>1.6634324891128299E-3</v>
      </c>
      <c r="R84" s="16">
        <v>-48.342441617287101</v>
      </c>
      <c r="S84" s="16">
        <v>0.143398040842695</v>
      </c>
      <c r="T84" s="16">
        <v>1205.86266211162</v>
      </c>
      <c r="U84" s="16">
        <v>0.162231636560798</v>
      </c>
      <c r="V84" s="105" t="s">
        <v>458</v>
      </c>
      <c r="W84" s="20">
        <v>2.2000000000000002</v>
      </c>
      <c r="X84" s="65">
        <v>1.3099947868145299E-2</v>
      </c>
      <c r="Y84" s="16">
        <v>1.19712303219451E-2</v>
      </c>
      <c r="Z84" s="17">
        <f>((((N84/1000)+1)/((SMOW!$Z$4/1000)+1))-1)*1000</f>
        <v>-6.7766017430772596</v>
      </c>
      <c r="AA84" s="17">
        <f>((((P84/1000)+1)/((SMOW!$AA$4/1000)+1))-1)*1000</f>
        <v>-12.864407953596224</v>
      </c>
      <c r="AB84" s="17">
        <f>Z84*SMOW!$AN$6</f>
        <v>-7.4640965514072359</v>
      </c>
      <c r="AC84" s="17">
        <f>AA84*SMOW!$AN$12</f>
        <v>-14.142820719155736</v>
      </c>
      <c r="AD84" s="17">
        <f t="shared" ref="AD84" si="86">LN((AB84/1000)+1)*1000</f>
        <v>-7.4920923157949719</v>
      </c>
      <c r="AE84" s="17">
        <f t="shared" si="72"/>
        <v>-14.243783470622597</v>
      </c>
      <c r="AF84" s="16">
        <f>(AD84-SMOW!$AN$14*AE84)</f>
        <v>2.8625356693759763E-2</v>
      </c>
      <c r="AG84" s="2">
        <f t="shared" si="67"/>
        <v>28.625356693759763</v>
      </c>
      <c r="AI84" s="64"/>
      <c r="AK84" s="101" t="str">
        <f t="shared" si="68"/>
        <v>09</v>
      </c>
      <c r="AN84" s="46">
        <v>0</v>
      </c>
    </row>
    <row r="85" spans="1:40" x14ac:dyDescent="0.25">
      <c r="A85" s="46">
        <v>1160</v>
      </c>
      <c r="B85" s="21" t="s">
        <v>89</v>
      </c>
      <c r="C85" s="48" t="s">
        <v>63</v>
      </c>
      <c r="D85" s="48" t="s">
        <v>98</v>
      </c>
      <c r="E85" s="46" t="s">
        <v>188</v>
      </c>
      <c r="F85" s="16">
        <v>-4.9668778050185498</v>
      </c>
      <c r="G85" s="16">
        <v>-4.9792539711107198</v>
      </c>
      <c r="H85" s="16">
        <v>3.4298018521903401E-3</v>
      </c>
      <c r="I85" s="16">
        <v>-9.3519731267603206</v>
      </c>
      <c r="J85" s="16">
        <v>-9.3959774320971192</v>
      </c>
      <c r="K85" s="16">
        <v>1.3942394280712601E-3</v>
      </c>
      <c r="L85" s="16">
        <v>-1.81778869634386E-2</v>
      </c>
      <c r="M85" s="16">
        <v>3.3509740858113199E-3</v>
      </c>
      <c r="N85" s="16">
        <v>-15.111232114241799</v>
      </c>
      <c r="O85" s="16">
        <v>3.3948350511648702E-3</v>
      </c>
      <c r="P85" s="16">
        <v>-29.062014237734299</v>
      </c>
      <c r="Q85" s="16">
        <v>1.3664994884545201E-3</v>
      </c>
      <c r="R85" s="16">
        <v>-41.839443055748703</v>
      </c>
      <c r="S85" s="16">
        <v>0.164714844500914</v>
      </c>
      <c r="T85" s="16">
        <v>1009.50703297398</v>
      </c>
      <c r="U85" s="16">
        <v>0.11438188613169201</v>
      </c>
      <c r="V85" s="105" t="s">
        <v>459</v>
      </c>
      <c r="W85" s="20">
        <v>2.2000000000000002</v>
      </c>
      <c r="X85" s="65">
        <v>5.3129584708323303E-2</v>
      </c>
      <c r="Y85" s="16">
        <v>4.9762425741694198E-2</v>
      </c>
      <c r="Z85" s="17">
        <f>((((N85/1000)+1)/((SMOW!$Z$4/1000)+1))-1)*1000</f>
        <v>-4.3063428155053485</v>
      </c>
      <c r="AA85" s="17">
        <f>((((P85/1000)+1)/((SMOW!$AA$4/1000)+1))-1)*1000</f>
        <v>-8.1663620889028685</v>
      </c>
      <c r="AB85" s="17">
        <f>Z85*SMOW!$AN$6</f>
        <v>-4.7432267347313015</v>
      </c>
      <c r="AC85" s="17">
        <f>AA85*SMOW!$AN$12</f>
        <v>-8.9779020820602042</v>
      </c>
      <c r="AD85" s="17">
        <f t="shared" ref="AD85" si="87">LN((AB85/1000)+1)*1000</f>
        <v>-4.7545115330384782</v>
      </c>
      <c r="AE85" s="17">
        <f t="shared" si="72"/>
        <v>-9.0184462953709463</v>
      </c>
      <c r="AF85" s="16">
        <f>(AD85-SMOW!$AN$14*AE85)</f>
        <v>7.2281109173815139E-3</v>
      </c>
      <c r="AG85" s="2">
        <f t="shared" si="67"/>
        <v>7.2281109173815139</v>
      </c>
      <c r="AH85" s="67">
        <f>AVERAGE(AG85:AG86)</f>
        <v>7.831803350380806</v>
      </c>
      <c r="AI85" s="67">
        <f>STDEV(AG85:AG86)</f>
        <v>0.85375002624960994</v>
      </c>
      <c r="AJ85" s="46" t="s">
        <v>189</v>
      </c>
      <c r="AK85" s="101" t="str">
        <f t="shared" si="68"/>
        <v>09</v>
      </c>
      <c r="AL85" s="64">
        <v>1</v>
      </c>
      <c r="AN85" s="46">
        <v>0</v>
      </c>
    </row>
    <row r="86" spans="1:40" x14ac:dyDescent="0.25">
      <c r="A86" s="46">
        <v>1161</v>
      </c>
      <c r="B86" s="21" t="s">
        <v>89</v>
      </c>
      <c r="C86" s="48" t="s">
        <v>63</v>
      </c>
      <c r="D86" s="48" t="s">
        <v>98</v>
      </c>
      <c r="E86" s="46" t="s">
        <v>190</v>
      </c>
      <c r="F86" s="16">
        <v>-5.0364290280564497</v>
      </c>
      <c r="G86" s="16">
        <v>-5.0491548417794503</v>
      </c>
      <c r="H86" s="16">
        <v>3.6295891609204999E-3</v>
      </c>
      <c r="I86" s="16">
        <v>-9.4853701492652007</v>
      </c>
      <c r="J86" s="16">
        <v>-9.5306428578283207</v>
      </c>
      <c r="K86" s="16">
        <v>1.9104725587156101E-3</v>
      </c>
      <c r="L86" s="16">
        <v>-1.6975412846091699E-2</v>
      </c>
      <c r="M86" s="16">
        <v>3.8081676727829698E-3</v>
      </c>
      <c r="N86" s="16">
        <v>-15.180074263146</v>
      </c>
      <c r="O86" s="16">
        <v>3.5925855299624699E-3</v>
      </c>
      <c r="P86" s="16">
        <v>-29.192757178540798</v>
      </c>
      <c r="Q86" s="16">
        <v>1.8724615884701699E-3</v>
      </c>
      <c r="R86" s="16">
        <v>-42.269771372604602</v>
      </c>
      <c r="S86" s="16">
        <v>0.14182800812444299</v>
      </c>
      <c r="T86" s="16">
        <v>1000.44326379034</v>
      </c>
      <c r="U86" s="16">
        <v>0.14278282843061399</v>
      </c>
      <c r="V86" s="105" t="s">
        <v>460</v>
      </c>
      <c r="W86" s="20">
        <v>2.2000000000000002</v>
      </c>
      <c r="X86" s="65">
        <v>2.9005715708818199E-3</v>
      </c>
      <c r="Y86" s="16">
        <v>3.7921296344067702E-3</v>
      </c>
      <c r="Z86" s="17">
        <f>((((N86/1000)+1)/((SMOW!$Z$4/1000)+1))-1)*1000</f>
        <v>-4.3759402088821009</v>
      </c>
      <c r="AA86" s="17">
        <f>((((P86/1000)+1)/((SMOW!$AA$4/1000)+1))-1)*1000</f>
        <v>-8.2999187614327674</v>
      </c>
      <c r="AB86" s="17">
        <f>Z86*SMOW!$AN$6</f>
        <v>-4.8198848715948168</v>
      </c>
      <c r="AC86" s="17">
        <f>AA86*SMOW!$AN$12</f>
        <v>-9.1247310758429556</v>
      </c>
      <c r="AD86" s="17">
        <f t="shared" ref="AD86" si="88">LN((AB86/1000)+1)*1000</f>
        <v>-4.8315379761760893</v>
      </c>
      <c r="AE86" s="17">
        <f t="shared" si="72"/>
        <v>-9.166616424165662</v>
      </c>
      <c r="AF86" s="16">
        <f>(AD86-SMOW!$AN$14*AE86)</f>
        <v>8.4354957833800981E-3</v>
      </c>
      <c r="AG86" s="2">
        <f t="shared" si="67"/>
        <v>8.4354957833800981</v>
      </c>
      <c r="AI86" s="64"/>
      <c r="AK86" s="101" t="str">
        <f t="shared" si="68"/>
        <v>09</v>
      </c>
      <c r="AN86" s="46">
        <v>0</v>
      </c>
    </row>
    <row r="87" spans="1:40" x14ac:dyDescent="0.25">
      <c r="A87" s="46">
        <v>1162</v>
      </c>
      <c r="B87" s="21" t="s">
        <v>89</v>
      </c>
      <c r="C87" s="48" t="s">
        <v>62</v>
      </c>
      <c r="D87" s="48" t="s">
        <v>24</v>
      </c>
      <c r="E87" s="46" t="s">
        <v>191</v>
      </c>
      <c r="F87" s="16">
        <v>-27.68522454196</v>
      </c>
      <c r="G87" s="16">
        <v>-28.075684226652701</v>
      </c>
      <c r="H87" s="16">
        <v>4.0775185452462696E-3</v>
      </c>
      <c r="I87" s="16">
        <v>-51.751994052230003</v>
      </c>
      <c r="J87" s="16">
        <v>-53.139201352479198</v>
      </c>
      <c r="K87" s="16">
        <v>1.6781318871263199E-3</v>
      </c>
      <c r="L87" s="16">
        <v>-1.8185912543705E-2</v>
      </c>
      <c r="M87" s="16">
        <v>4.0490180793150699E-3</v>
      </c>
      <c r="N87" s="16">
        <v>-37.597965497337398</v>
      </c>
      <c r="O87" s="16">
        <v>4.0359482779827498E-3</v>
      </c>
      <c r="P87" s="16">
        <v>-70.618439725796307</v>
      </c>
      <c r="Q87" s="16">
        <v>1.64474359220349E-3</v>
      </c>
      <c r="R87" s="16">
        <v>-100.406194561973</v>
      </c>
      <c r="S87" s="16">
        <v>0.137579788287926</v>
      </c>
      <c r="T87" s="16">
        <v>958.62925627070001</v>
      </c>
      <c r="U87" s="16">
        <v>0.13121039733706699</v>
      </c>
      <c r="V87" s="105" t="s">
        <v>461</v>
      </c>
      <c r="W87" s="20">
        <v>2.2000000000000002</v>
      </c>
      <c r="X87" s="65">
        <v>7.20773840682572E-2</v>
      </c>
      <c r="Y87" s="16">
        <v>6.7567327791338005E-2</v>
      </c>
      <c r="Z87" s="17">
        <f>((((N87/1000)+1)/((SMOW!$Z$4/1000)+1))-1)*1000</f>
        <v>-27.039770721695277</v>
      </c>
      <c r="AA87" s="17">
        <f>((((P87/1000)+1)/((SMOW!$AA$4/1000)+1))-1)*1000</f>
        <v>-50.617127508331031</v>
      </c>
      <c r="AB87" s="17">
        <f>Z87*SMOW!$AN$6</f>
        <v>-29.782989623202806</v>
      </c>
      <c r="AC87" s="17">
        <f>AA87*SMOW!$AN$12</f>
        <v>-55.647252656415631</v>
      </c>
      <c r="AD87" s="17">
        <f t="shared" ref="AD87" si="89">LN((AB87/1000)+1)*1000</f>
        <v>-30.235510468816504</v>
      </c>
      <c r="AE87" s="17">
        <f t="shared" si="72"/>
        <v>-57.255509601559055</v>
      </c>
      <c r="AF87" s="16">
        <f>(AD87-SMOW!$AN$14*AE87)</f>
        <v>-4.6013991933193665E-3</v>
      </c>
      <c r="AG87" s="2">
        <f t="shared" si="67"/>
        <v>-4.6013991933193665</v>
      </c>
      <c r="AH87" s="67">
        <f>AVERAGE(AG87:AG90)</f>
        <v>-4.7398971461420913</v>
      </c>
      <c r="AI87" s="67">
        <f>STDEV(AG87:AG90)</f>
        <v>13.938554530240014</v>
      </c>
      <c r="AK87" s="101" t="str">
        <f t="shared" si="68"/>
        <v>09</v>
      </c>
      <c r="AL87" s="64">
        <v>1</v>
      </c>
      <c r="AN87" s="46">
        <v>0</v>
      </c>
    </row>
    <row r="88" spans="1:40" x14ac:dyDescent="0.25">
      <c r="A88" s="46">
        <v>1163</v>
      </c>
      <c r="B88" s="21" t="s">
        <v>89</v>
      </c>
      <c r="C88" s="48" t="s">
        <v>62</v>
      </c>
      <c r="D88" s="48" t="s">
        <v>24</v>
      </c>
      <c r="E88" s="46" t="s">
        <v>192</v>
      </c>
      <c r="F88" s="16">
        <v>-27.277459119836202</v>
      </c>
      <c r="G88" s="16">
        <v>-27.656396056662</v>
      </c>
      <c r="H88" s="16">
        <v>3.1448703294228802E-3</v>
      </c>
      <c r="I88" s="16">
        <v>-50.966985664452899</v>
      </c>
      <c r="J88" s="16">
        <v>-52.311692516292297</v>
      </c>
      <c r="K88" s="16">
        <v>2.0730296888891598E-3</v>
      </c>
      <c r="L88" s="16">
        <v>-3.5822408059637302E-2</v>
      </c>
      <c r="M88" s="16">
        <v>3.24132771886024E-3</v>
      </c>
      <c r="N88" s="16">
        <v>-37.194357240261503</v>
      </c>
      <c r="O88" s="16">
        <v>3.1128084028734602E-3</v>
      </c>
      <c r="P88" s="16">
        <v>-69.849049950458607</v>
      </c>
      <c r="Q88" s="16">
        <v>2.0317844642654698E-3</v>
      </c>
      <c r="R88" s="16">
        <v>-98.879864247220695</v>
      </c>
      <c r="S88" s="16">
        <v>0.135349581524283</v>
      </c>
      <c r="T88" s="16">
        <v>855.84030331159897</v>
      </c>
      <c r="U88" s="16">
        <v>9.6415719132159905E-2</v>
      </c>
      <c r="V88" s="105" t="s">
        <v>462</v>
      </c>
      <c r="W88" s="20">
        <v>2.2000000000000002</v>
      </c>
      <c r="X88" s="65">
        <v>0.244677179439934</v>
      </c>
      <c r="Y88" s="16">
        <v>0.57464640536506595</v>
      </c>
      <c r="Z88" s="17">
        <f>((((N88/1000)+1)/((SMOW!$Z$4/1000)+1))-1)*1000</f>
        <v>-26.631734611769488</v>
      </c>
      <c r="AA88" s="17">
        <f>((((P88/1000)+1)/((SMOW!$AA$4/1000)+1))-1)*1000</f>
        <v>-49.831179619758473</v>
      </c>
      <c r="AB88" s="17">
        <f>Z88*SMOW!$AN$6</f>
        <v>-29.333557734416068</v>
      </c>
      <c r="AC88" s="17">
        <f>AA88*SMOW!$AN$12</f>
        <v>-54.783200449522319</v>
      </c>
      <c r="AD88" s="17">
        <f t="shared" ref="AD88" si="90">LN((AB88/1000)+1)*1000</f>
        <v>-29.772389516130982</v>
      </c>
      <c r="AE88" s="17">
        <f t="shared" si="72"/>
        <v>-56.340960286834893</v>
      </c>
      <c r="AF88" s="16">
        <f>(AD88-SMOW!$AN$14*AE88)</f>
        <v>-2.4362484682157515E-2</v>
      </c>
      <c r="AG88" s="2">
        <f t="shared" si="67"/>
        <v>-24.362484682157515</v>
      </c>
      <c r="AI88" s="64"/>
      <c r="AK88" s="101" t="str">
        <f t="shared" si="68"/>
        <v>09</v>
      </c>
      <c r="AN88" s="46">
        <v>0</v>
      </c>
    </row>
    <row r="89" spans="1:40" x14ac:dyDescent="0.25">
      <c r="A89" s="46">
        <v>1164</v>
      </c>
      <c r="B89" s="21" t="s">
        <v>89</v>
      </c>
      <c r="C89" s="48" t="s">
        <v>62</v>
      </c>
      <c r="D89" s="48" t="s">
        <v>24</v>
      </c>
      <c r="E89" s="46" t="s">
        <v>193</v>
      </c>
      <c r="F89" s="16">
        <v>-27.786639412551601</v>
      </c>
      <c r="G89" s="16">
        <v>-28.179992372907499</v>
      </c>
      <c r="H89" s="16">
        <v>5.11771375134223E-3</v>
      </c>
      <c r="I89" s="16">
        <v>-51.951549456836801</v>
      </c>
      <c r="J89" s="16">
        <v>-53.349669980260998</v>
      </c>
      <c r="K89" s="16">
        <v>2.30289415168889E-3</v>
      </c>
      <c r="L89" s="16">
        <v>-1.13666233297324E-2</v>
      </c>
      <c r="M89" s="16">
        <v>5.34093982086034E-3</v>
      </c>
      <c r="N89" s="16">
        <v>-37.698346444176501</v>
      </c>
      <c r="O89" s="16">
        <v>5.0655387027035096E-3</v>
      </c>
      <c r="P89" s="16">
        <v>-70.814024754323995</v>
      </c>
      <c r="Q89" s="16">
        <v>2.2570755186596498E-3</v>
      </c>
      <c r="R89" s="16">
        <v>-100.707203285817</v>
      </c>
      <c r="S89" s="16">
        <v>0.12518306134960899</v>
      </c>
      <c r="T89" s="16">
        <v>946.37339104204</v>
      </c>
      <c r="U89" s="16">
        <v>9.3961447165169701E-2</v>
      </c>
      <c r="V89" s="105" t="s">
        <v>463</v>
      </c>
      <c r="W89" s="20">
        <v>2.2000000000000002</v>
      </c>
      <c r="X89" s="65">
        <v>3.7816987226031697E-2</v>
      </c>
      <c r="Y89" s="16">
        <v>3.3210244239327398E-2</v>
      </c>
      <c r="Z89" s="17">
        <f>((((N89/1000)+1)/((SMOW!$Z$4/1000)+1))-1)*1000</f>
        <v>-27.141252914739677</v>
      </c>
      <c r="AA89" s="17">
        <f>((((P89/1000)+1)/((SMOW!$AA$4/1000)+1))-1)*1000</f>
        <v>-50.816921741546949</v>
      </c>
      <c r="AB89" s="17">
        <f>Z89*SMOW!$AN$6</f>
        <v>-29.894767312943205</v>
      </c>
      <c r="AC89" s="17">
        <f>AA89*SMOW!$AN$12</f>
        <v>-55.866901631423765</v>
      </c>
      <c r="AD89" s="17">
        <f t="shared" ref="AD89" si="91">LN((AB89/1000)+1)*1000</f>
        <v>-30.35072606278661</v>
      </c>
      <c r="AE89" s="17">
        <f t="shared" si="72"/>
        <v>-57.488128740852282</v>
      </c>
      <c r="AF89" s="16">
        <f>(AD89-SMOW!$AN$14*AE89)</f>
        <v>3.0059123833972023E-3</v>
      </c>
      <c r="AG89" s="2">
        <f t="shared" si="67"/>
        <v>3.0059123833972023</v>
      </c>
      <c r="AI89" s="64"/>
      <c r="AK89" s="101" t="str">
        <f t="shared" si="68"/>
        <v>09</v>
      </c>
      <c r="AN89" s="46">
        <v>0</v>
      </c>
    </row>
    <row r="90" spans="1:40" x14ac:dyDescent="0.25">
      <c r="A90" s="46">
        <v>1165</v>
      </c>
      <c r="B90" s="21" t="s">
        <v>194</v>
      </c>
      <c r="C90" s="48" t="s">
        <v>62</v>
      </c>
      <c r="D90" s="48" t="s">
        <v>24</v>
      </c>
      <c r="E90" s="46" t="s">
        <v>196</v>
      </c>
      <c r="F90" s="16">
        <v>-27.918078759479101</v>
      </c>
      <c r="G90" s="16">
        <v>-28.315197415787701</v>
      </c>
      <c r="H90" s="16">
        <v>4.7532080314620102E-3</v>
      </c>
      <c r="I90" s="16">
        <v>-52.2007368426817</v>
      </c>
      <c r="J90" s="16">
        <v>-53.612547000264499</v>
      </c>
      <c r="K90" s="16">
        <v>2.4512457716831301E-3</v>
      </c>
      <c r="L90" s="16">
        <v>-7.7725996480627604E-3</v>
      </c>
      <c r="M90" s="16">
        <v>4.4008729891463197E-3</v>
      </c>
      <c r="N90" s="16">
        <v>-37.828445768068001</v>
      </c>
      <c r="O90" s="16">
        <v>4.7047491155714502E-3</v>
      </c>
      <c r="P90" s="16">
        <v>-71.058138756579496</v>
      </c>
      <c r="Q90" s="16">
        <v>2.34449142207438E-3</v>
      </c>
      <c r="R90" s="16">
        <v>-100.43492969762499</v>
      </c>
      <c r="S90" s="16">
        <v>0.13058304157656</v>
      </c>
      <c r="T90" s="16">
        <v>1069.2364045806801</v>
      </c>
      <c r="U90" s="16">
        <v>0.12663403281434099</v>
      </c>
      <c r="V90" s="105" t="s">
        <v>464</v>
      </c>
      <c r="W90" s="20">
        <v>2.2000000000000002</v>
      </c>
      <c r="X90" s="65">
        <v>6.7022709517854204E-2</v>
      </c>
      <c r="Y90" s="16">
        <v>6.2912328872426801E-2</v>
      </c>
      <c r="Z90" s="17">
        <f>((((N90/1000)+1)/((SMOW!$Z$4/1000)+1))-1)*1000</f>
        <v>-27.272779515333244</v>
      </c>
      <c r="AA90" s="17">
        <f>((((P90/1000)+1)/((SMOW!$AA$4/1000)+1))-1)*1000</f>
        <v>-51.066289345320428</v>
      </c>
      <c r="AB90" s="17">
        <f>Z90*SMOW!$AN$6</f>
        <v>-30.039637453336457</v>
      </c>
      <c r="AC90" s="17">
        <f>AA90*SMOW!$AN$12</f>
        <v>-56.14105037779867</v>
      </c>
      <c r="AD90" s="17">
        <f t="shared" ref="AD90" si="92">LN((AB90/1000)+1)*1000</f>
        <v>-30.500071673593283</v>
      </c>
      <c r="AE90" s="17">
        <f t="shared" si="72"/>
        <v>-57.778541773675741</v>
      </c>
      <c r="AF90" s="16">
        <f>(AD90-SMOW!$AN$14*AE90)</f>
        <v>6.9983829075113135E-3</v>
      </c>
      <c r="AG90" s="2">
        <f t="shared" si="67"/>
        <v>6.9983829075113135</v>
      </c>
      <c r="AI90" s="64"/>
      <c r="AK90" s="101" t="str">
        <f t="shared" si="68"/>
        <v>09</v>
      </c>
      <c r="AL90" s="64">
        <v>1</v>
      </c>
      <c r="AN90" s="46">
        <v>0</v>
      </c>
    </row>
    <row r="91" spans="1:40" x14ac:dyDescent="0.25">
      <c r="A91" s="46">
        <v>1166</v>
      </c>
      <c r="B91" s="21" t="s">
        <v>80</v>
      </c>
      <c r="C91" s="48" t="s">
        <v>63</v>
      </c>
      <c r="D91" s="48" t="s">
        <v>127</v>
      </c>
      <c r="E91" s="46" t="s">
        <v>622</v>
      </c>
      <c r="F91" s="16">
        <v>-5.0140074928263898</v>
      </c>
      <c r="G91" s="16">
        <v>-5.02662163533238</v>
      </c>
      <c r="H91" s="16">
        <v>1.0033795793003401E-2</v>
      </c>
      <c r="I91" s="16">
        <v>-9.4328290098282004</v>
      </c>
      <c r="J91" s="16">
        <v>-9.4775999768077401</v>
      </c>
      <c r="K91" s="16">
        <v>1.9370287561351E-3</v>
      </c>
      <c r="L91" s="16">
        <v>-2.7652126505364801E-2</v>
      </c>
      <c r="M91" s="16">
        <v>8.7948040742595896E-3</v>
      </c>
      <c r="N91" s="16">
        <v>-15.1512315115245</v>
      </c>
      <c r="O91" s="16">
        <v>1.17330007945597E-2</v>
      </c>
      <c r="P91" s="16">
        <v>-29.1409932003473</v>
      </c>
      <c r="Q91" s="16">
        <v>1.86721635661963E-3</v>
      </c>
      <c r="R91" s="16">
        <v>-42.459621996003598</v>
      </c>
      <c r="S91" s="16">
        <v>0.11998409505064001</v>
      </c>
      <c r="T91" s="16">
        <v>1452.07994388623</v>
      </c>
      <c r="U91" s="16">
        <v>0.133403997710521</v>
      </c>
      <c r="V91" s="105" t="s">
        <v>465</v>
      </c>
      <c r="W91" s="20">
        <v>2.2000000000000002</v>
      </c>
      <c r="X91" s="65">
        <v>8.8139527255587293E-3</v>
      </c>
      <c r="Y91" s="16">
        <v>4.8260897291077097E-2</v>
      </c>
      <c r="Z91" s="17">
        <f>((((N91/1000)+1)/((SMOW!$Z$4/1000)+1))-1)*1000</f>
        <v>-4.3467810329612666</v>
      </c>
      <c r="AA91" s="17">
        <f>((((P91/1000)+1)/((SMOW!$AA$4/1000)+1))-1)*1000</f>
        <v>-8.247040765559488</v>
      </c>
      <c r="AB91" s="17">
        <f>Z91*SMOW!$AN$6</f>
        <v>-4.7877674604373857</v>
      </c>
      <c r="AC91" s="17">
        <f>AA91*SMOW!$AN$12</f>
        <v>-9.0665982788793009</v>
      </c>
      <c r="AD91" s="17">
        <f t="shared" ref="AD91" si="93">LN((AB91/1000)+1)*1000</f>
        <v>-4.7992655338128509</v>
      </c>
      <c r="AE91" s="17">
        <f t="shared" si="72"/>
        <v>-9.1079500172199346</v>
      </c>
      <c r="AF91" s="16">
        <f>(AD91-SMOW!$AN$14*AE91)</f>
        <v>9.7320752792748877E-3</v>
      </c>
      <c r="AG91" s="2">
        <f t="shared" si="67"/>
        <v>9.7320752792748877</v>
      </c>
      <c r="AH91" s="67">
        <f>AVERAGE(AG91:AG92)</f>
        <v>17.893839686966118</v>
      </c>
      <c r="AI91" s="67">
        <f>STDEV(AG91:AG92)</f>
        <v>11.542477918250947</v>
      </c>
      <c r="AJ91" s="16" t="s">
        <v>621</v>
      </c>
      <c r="AK91" s="101" t="str">
        <f t="shared" si="68"/>
        <v>09</v>
      </c>
      <c r="AL91" s="64">
        <v>1</v>
      </c>
      <c r="AN91" s="46">
        <v>0</v>
      </c>
    </row>
    <row r="92" spans="1:40" x14ac:dyDescent="0.25">
      <c r="A92" s="46">
        <v>1167</v>
      </c>
      <c r="B92" s="21" t="s">
        <v>194</v>
      </c>
      <c r="C92" s="48" t="s">
        <v>63</v>
      </c>
      <c r="D92" s="48" t="s">
        <v>127</v>
      </c>
      <c r="E92" s="46" t="s">
        <v>623</v>
      </c>
      <c r="F92" s="16">
        <v>-4.6869237260238599</v>
      </c>
      <c r="G92" s="16">
        <v>-4.6979429125358401</v>
      </c>
      <c r="H92" s="16">
        <v>7.5391713410687703E-3</v>
      </c>
      <c r="I92" s="16">
        <v>-8.8553482871466205</v>
      </c>
      <c r="J92" s="16">
        <v>-8.8947899384077402</v>
      </c>
      <c r="K92" s="16">
        <v>1.34318972179067E-3</v>
      </c>
      <c r="L92" s="16">
        <v>-5.4946718464182302E-3</v>
      </c>
      <c r="M92" s="16">
        <v>6.8600774787888202E-3</v>
      </c>
      <c r="N92" s="16">
        <v>-14.8341321647271</v>
      </c>
      <c r="O92" s="16">
        <v>7.4623095526760901E-3</v>
      </c>
      <c r="P92" s="16">
        <v>-28.5752703000555</v>
      </c>
      <c r="Q92" s="16">
        <v>1.31646547269469E-3</v>
      </c>
      <c r="R92" s="16">
        <v>-41.8383637533531</v>
      </c>
      <c r="S92" s="16">
        <v>0.15039928385224699</v>
      </c>
      <c r="T92" s="16">
        <v>1060.71591055759</v>
      </c>
      <c r="U92" s="16">
        <v>0.13596822915304199</v>
      </c>
      <c r="V92" s="105" t="s">
        <v>466</v>
      </c>
      <c r="W92" s="20">
        <v>2.2000000000000002</v>
      </c>
      <c r="X92" s="65">
        <v>3.1355492770196502E-2</v>
      </c>
      <c r="Y92" s="16">
        <v>2.6097158017430899E-2</v>
      </c>
      <c r="Z92" s="17">
        <f>((((N92/1000)+1)/((SMOW!$Z$4/1000)+1))-1)*1000</f>
        <v>-4.0262028939889172</v>
      </c>
      <c r="AA92" s="17">
        <f>((((P92/1000)+1)/((SMOW!$AA$4/1000)+1))-1)*1000</f>
        <v>-7.669142886936986</v>
      </c>
      <c r="AB92" s="17">
        <f>Z92*SMOW!$AN$6</f>
        <v>-4.4346662642508914</v>
      </c>
      <c r="AC92" s="17">
        <f>AA92*SMOW!$AN$12</f>
        <v>-8.4312712493867625</v>
      </c>
      <c r="AD92" s="17">
        <f t="shared" ref="AD92" si="94">LN((AB92/1000)+1)*1000</f>
        <v>-4.4445285648304997</v>
      </c>
      <c r="AE92" s="17">
        <f t="shared" si="72"/>
        <v>-8.4670154714491606</v>
      </c>
      <c r="AF92" s="16">
        <f>(AD92-SMOW!$AN$14*AE92)</f>
        <v>2.6055604094657348E-2</v>
      </c>
      <c r="AG92" s="2">
        <f t="shared" si="67"/>
        <v>26.055604094657348</v>
      </c>
      <c r="AI92" s="64"/>
      <c r="AJ92" s="16" t="s">
        <v>621</v>
      </c>
      <c r="AK92" s="101" t="str">
        <f t="shared" si="68"/>
        <v>09</v>
      </c>
      <c r="AN92" s="46">
        <v>0</v>
      </c>
    </row>
    <row r="93" spans="1:40" x14ac:dyDescent="0.25">
      <c r="A93" s="46">
        <v>1168</v>
      </c>
      <c r="B93" s="21" t="s">
        <v>194</v>
      </c>
      <c r="C93" s="48" t="s">
        <v>63</v>
      </c>
      <c r="D93" s="48" t="s">
        <v>127</v>
      </c>
      <c r="E93" s="46" t="s">
        <v>624</v>
      </c>
      <c r="F93" s="16">
        <v>-2.5867471014733399</v>
      </c>
      <c r="G93" s="16">
        <v>-2.5901002404850901</v>
      </c>
      <c r="H93" s="16">
        <v>9.7723779597881193E-3</v>
      </c>
      <c r="I93" s="16">
        <v>-4.8434700034990703</v>
      </c>
      <c r="J93" s="16">
        <v>-4.8552376548398701</v>
      </c>
      <c r="K93" s="16">
        <v>1.44093523278072E-3</v>
      </c>
      <c r="L93" s="16">
        <v>-1.6991848047113199E-2</v>
      </c>
      <c r="M93" s="16">
        <v>7.9485046622088194E-3</v>
      </c>
      <c r="N93" s="16">
        <v>-12.7553668231944</v>
      </c>
      <c r="O93" s="16">
        <v>9.6727486487057698E-3</v>
      </c>
      <c r="P93" s="16">
        <v>-24.642785768150102</v>
      </c>
      <c r="Q93" s="16">
        <v>1.4044802964425201E-3</v>
      </c>
      <c r="R93" s="16">
        <v>-36.5770837872629</v>
      </c>
      <c r="S93" s="16">
        <v>0.10376352171285499</v>
      </c>
      <c r="T93" s="16">
        <v>836.88950440747999</v>
      </c>
      <c r="U93" s="16">
        <v>9.6323724638021302E-2</v>
      </c>
      <c r="V93" s="105" t="s">
        <v>467</v>
      </c>
      <c r="W93" s="20">
        <v>2.2000000000000002</v>
      </c>
      <c r="X93" s="65">
        <v>1.52641460536489E-3</v>
      </c>
      <c r="Y93" s="16">
        <v>2.89254430031713E-4</v>
      </c>
      <c r="Z93" s="17">
        <f>((((N93/1000)+1)/((SMOW!$Z$4/1000)+1))-1)*1000</f>
        <v>-1.9246321046476611</v>
      </c>
      <c r="AA93" s="17">
        <f>((((P93/1000)+1)/((SMOW!$AA$4/1000)+1))-1)*1000</f>
        <v>-3.6520269675853756</v>
      </c>
      <c r="AB93" s="17">
        <f>Z93*SMOW!$AN$6</f>
        <v>-2.119888463226232</v>
      </c>
      <c r="AC93" s="17">
        <f>AA93*SMOW!$AN$12</f>
        <v>-4.0149506180456038</v>
      </c>
      <c r="AD93" s="17">
        <f t="shared" ref="AD93" si="95">LN((AB93/1000)+1)*1000</f>
        <v>-2.1221386073732784</v>
      </c>
      <c r="AE93" s="17">
        <f t="shared" si="72"/>
        <v>-4.0230321708882419</v>
      </c>
      <c r="AF93" s="16">
        <f>(AD93-SMOW!$AN$14*AE93)</f>
        <v>2.0223788557132139E-3</v>
      </c>
      <c r="AG93" s="2">
        <f t="shared" si="67"/>
        <v>2.0223788557132139</v>
      </c>
      <c r="AH93" s="67">
        <f>AVERAGE(AG93:AG94)</f>
        <v>-1.946518734124103</v>
      </c>
      <c r="AI93" s="67">
        <f>STDEV(AG93:AG94)</f>
        <v>5.6128687992178223</v>
      </c>
      <c r="AJ93" s="16" t="s">
        <v>621</v>
      </c>
      <c r="AK93" s="101" t="str">
        <f t="shared" si="68"/>
        <v>09</v>
      </c>
      <c r="AL93" s="64">
        <v>1</v>
      </c>
      <c r="AN93" s="46">
        <v>0</v>
      </c>
    </row>
    <row r="94" spans="1:40" x14ac:dyDescent="0.25">
      <c r="A94" s="46">
        <v>1169</v>
      </c>
      <c r="B94" s="21" t="s">
        <v>194</v>
      </c>
      <c r="C94" s="48" t="s">
        <v>63</v>
      </c>
      <c r="D94" s="48" t="s">
        <v>127</v>
      </c>
      <c r="E94" s="46" t="s">
        <v>625</v>
      </c>
      <c r="F94" s="16">
        <v>-2.6023131733160199</v>
      </c>
      <c r="G94" s="16">
        <v>-2.6057066779084401</v>
      </c>
      <c r="H94" s="16">
        <v>9.6816103295322108E-3</v>
      </c>
      <c r="I94" s="16">
        <v>-4.8692710463840401</v>
      </c>
      <c r="J94" s="16">
        <v>-4.8811645980037897</v>
      </c>
      <c r="K94" s="16">
        <v>1.2569313442970999E-3</v>
      </c>
      <c r="L94" s="16">
        <v>-1.8877503252744201E-2</v>
      </c>
      <c r="M94" s="16">
        <v>7.4954195746960803E-3</v>
      </c>
      <c r="N94" s="16">
        <v>-12.7765361377377</v>
      </c>
      <c r="O94" s="16">
        <v>1.0951267011519701E-2</v>
      </c>
      <c r="P94" s="16">
        <v>-24.6691316419016</v>
      </c>
      <c r="Q94" s="16">
        <v>1.3164493488288999E-3</v>
      </c>
      <c r="R94" s="16">
        <v>-36.330052440870297</v>
      </c>
      <c r="S94" s="16">
        <v>0.129774500669288</v>
      </c>
      <c r="T94" s="16">
        <v>853.66605776087897</v>
      </c>
      <c r="U94" s="16">
        <v>9.5437673138542095E-2</v>
      </c>
      <c r="V94" s="105" t="s">
        <v>468</v>
      </c>
      <c r="W94" s="20">
        <v>2.2000000000000002</v>
      </c>
      <c r="X94" s="65">
        <v>0.142849565923893</v>
      </c>
      <c r="Y94" s="16">
        <v>0.112403585154044</v>
      </c>
      <c r="Z94" s="17">
        <f>((((N94/1000)+1)/((SMOW!$Z$4/1000)+1))-1)*1000</f>
        <v>-1.9460336607470818</v>
      </c>
      <c r="AA94" s="17">
        <f>((((P94/1000)+1)/((SMOW!$AA$4/1000)+1))-1)*1000</f>
        <v>-3.6789398334842183</v>
      </c>
      <c r="AB94" s="17">
        <f>Z94*SMOW!$AN$6</f>
        <v>-2.1434612342304633</v>
      </c>
      <c r="AC94" s="17">
        <f>AA94*SMOW!$AN$12</f>
        <v>-4.0445379755686997</v>
      </c>
      <c r="AD94" s="17">
        <f t="shared" ref="AD94" si="96">LN((AB94/1000)+1)*1000</f>
        <v>-2.1457617352061122</v>
      </c>
      <c r="AE94" s="17">
        <f t="shared" si="72"/>
        <v>-4.0527392403071039</v>
      </c>
      <c r="AF94" s="16">
        <f>(AD94-SMOW!$AN$14*AE94)</f>
        <v>-5.9154163239614199E-3</v>
      </c>
      <c r="AG94" s="2">
        <f t="shared" si="67"/>
        <v>-5.9154163239614199</v>
      </c>
      <c r="AI94" s="64"/>
      <c r="AJ94" s="16" t="s">
        <v>621</v>
      </c>
      <c r="AK94" s="101" t="str">
        <f t="shared" si="68"/>
        <v>09</v>
      </c>
      <c r="AN94" s="46">
        <v>0</v>
      </c>
    </row>
    <row r="95" spans="1:40" x14ac:dyDescent="0.25">
      <c r="A95" s="46">
        <v>1170</v>
      </c>
      <c r="B95" s="21" t="s">
        <v>80</v>
      </c>
      <c r="C95" s="48" t="s">
        <v>64</v>
      </c>
      <c r="D95" s="48" t="s">
        <v>84</v>
      </c>
      <c r="E95" s="46" t="s">
        <v>197</v>
      </c>
      <c r="F95" s="16">
        <v>13.8420316174416</v>
      </c>
      <c r="G95" s="16">
        <v>13.747105341134001</v>
      </c>
      <c r="H95" s="16">
        <v>4.2394472411018801E-3</v>
      </c>
      <c r="I95" s="16">
        <v>26.7321155723169</v>
      </c>
      <c r="J95" s="16">
        <v>26.381055193112999</v>
      </c>
      <c r="K95" s="16">
        <v>1.2116097098405199E-3</v>
      </c>
      <c r="L95" s="16">
        <v>-0.1820918008296</v>
      </c>
      <c r="M95" s="16">
        <v>4.1946197101469804E-3</v>
      </c>
      <c r="N95" s="16">
        <v>3.5059206349021101</v>
      </c>
      <c r="O95" s="16">
        <v>4.19622611214545E-3</v>
      </c>
      <c r="P95" s="16">
        <v>6.3039948512593602</v>
      </c>
      <c r="Q95" s="16">
        <v>1.16668843456885E-3</v>
      </c>
      <c r="R95" s="16">
        <v>7.2074492134710502</v>
      </c>
      <c r="S95" s="16">
        <v>0.128091974141781</v>
      </c>
      <c r="T95" s="16">
        <v>566.81768228689498</v>
      </c>
      <c r="U95" s="16">
        <v>0.134552701173796</v>
      </c>
      <c r="V95" s="105" t="s">
        <v>469</v>
      </c>
      <c r="W95" s="20">
        <v>2.2000000000000002</v>
      </c>
      <c r="X95" s="65">
        <v>1.1799777362290599E-2</v>
      </c>
      <c r="Y95" s="16">
        <v>2.4144747118450302E-3</v>
      </c>
      <c r="Z95" s="17">
        <f>((((N95/1000)+1)/((SMOW!$Z$4/1000)+1))-1)*1000</f>
        <v>14.515052565975628</v>
      </c>
      <c r="AA95" s="17">
        <f>((((P95/1000)+1)/((SMOW!$AA$4/1000)+1))-1)*1000</f>
        <v>27.960762369612311</v>
      </c>
      <c r="AB95" s="17">
        <f>Z95*SMOW!$AN$6</f>
        <v>15.987622986974497</v>
      </c>
      <c r="AC95" s="17">
        <f>AA95*SMOW!$AN$12</f>
        <v>30.739389701474547</v>
      </c>
      <c r="AD95" s="17">
        <f t="shared" ref="AD95" si="97">LN((AB95/1000)+1)*1000</f>
        <v>15.861166982653153</v>
      </c>
      <c r="AE95" s="17">
        <f t="shared" si="72"/>
        <v>30.276398786646933</v>
      </c>
      <c r="AF95" s="16">
        <f>(AD95-SMOW!$AN$14*AE95)</f>
        <v>-0.12477157669642835</v>
      </c>
      <c r="AG95" s="2">
        <f t="shared" si="67"/>
        <v>-124.77157669642835</v>
      </c>
      <c r="AH95" s="67">
        <f>AVERAGE(AG95:AG97)</f>
        <v>-130.208035919163</v>
      </c>
      <c r="AI95" s="67">
        <f>STDEV(AG95:AG97)</f>
        <v>5.7744132263343708</v>
      </c>
      <c r="AK95" s="101" t="str">
        <f t="shared" si="68"/>
        <v>09</v>
      </c>
      <c r="AN95" s="46">
        <v>0</v>
      </c>
    </row>
    <row r="96" spans="1:40" x14ac:dyDescent="0.25">
      <c r="A96" s="46">
        <v>1171</v>
      </c>
      <c r="B96" s="21" t="s">
        <v>80</v>
      </c>
      <c r="C96" s="48" t="s">
        <v>64</v>
      </c>
      <c r="D96" s="48" t="s">
        <v>84</v>
      </c>
      <c r="E96" s="46" t="s">
        <v>198</v>
      </c>
      <c r="F96" s="16">
        <v>14.3622599722394</v>
      </c>
      <c r="G96" s="16">
        <v>14.260099488042499</v>
      </c>
      <c r="H96" s="16">
        <v>3.5187024977971198E-3</v>
      </c>
      <c r="I96" s="16">
        <v>27.7417016937097</v>
      </c>
      <c r="J96" s="16">
        <v>27.3638724879318</v>
      </c>
      <c r="K96" s="16">
        <v>1.26102654786828E-3</v>
      </c>
      <c r="L96" s="16">
        <v>-0.188025185585497</v>
      </c>
      <c r="M96" s="16">
        <v>3.5255631632429901E-3</v>
      </c>
      <c r="N96" s="16">
        <v>4.0208452659996299</v>
      </c>
      <c r="O96" s="16">
        <v>3.4828293554374401E-3</v>
      </c>
      <c r="P96" s="16">
        <v>7.2936407857588001</v>
      </c>
      <c r="Q96" s="16">
        <v>1.2359370262343401E-3</v>
      </c>
      <c r="R96" s="16">
        <v>10.7250334374998</v>
      </c>
      <c r="S96" s="16">
        <v>0.13319992861775401</v>
      </c>
      <c r="T96" s="16">
        <v>462.35901033543701</v>
      </c>
      <c r="U96" s="16">
        <v>6.5856882664410699E-2</v>
      </c>
      <c r="V96" s="105" t="s">
        <v>470</v>
      </c>
      <c r="W96" s="20">
        <v>2.2000000000000002</v>
      </c>
      <c r="X96" s="65">
        <v>1.166506135835E-2</v>
      </c>
      <c r="Y96" s="16">
        <v>8.7751346662836207E-3</v>
      </c>
      <c r="Z96" s="17">
        <f>((((N96/1000)+1)/((SMOW!$Z$4/1000)+1))-1)*1000</f>
        <v>15.035626265087254</v>
      </c>
      <c r="AA96" s="17">
        <f>((((P96/1000)+1)/((SMOW!$AA$4/1000)+1))-1)*1000</f>
        <v>28.971706571870428</v>
      </c>
      <c r="AB96" s="17">
        <f>Z96*SMOW!$AN$6</f>
        <v>16.561009545548902</v>
      </c>
      <c r="AC96" s="17">
        <f>AA96*SMOW!$AN$12</f>
        <v>31.850797444542085</v>
      </c>
      <c r="AD96" s="17">
        <f t="shared" ref="AD96" si="98">LN((AB96/1000)+1)*1000</f>
        <v>16.425371513464643</v>
      </c>
      <c r="AE96" s="17">
        <f t="shared" si="72"/>
        <v>31.354080487606641</v>
      </c>
      <c r="AF96" s="16">
        <f>(AD96-SMOW!$AN$14*AE96)</f>
        <v>-0.12958298399166424</v>
      </c>
      <c r="AG96" s="2">
        <f t="shared" si="67"/>
        <v>-129.58298399166424</v>
      </c>
      <c r="AI96" s="64"/>
      <c r="AK96" s="101" t="str">
        <f t="shared" si="68"/>
        <v>09</v>
      </c>
      <c r="AN96" s="46">
        <v>0</v>
      </c>
    </row>
    <row r="97" spans="1:40" x14ac:dyDescent="0.25">
      <c r="A97" s="46">
        <v>1172</v>
      </c>
      <c r="B97" s="21" t="s">
        <v>80</v>
      </c>
      <c r="C97" s="48" t="s">
        <v>64</v>
      </c>
      <c r="D97" s="48" t="s">
        <v>84</v>
      </c>
      <c r="E97" s="46" t="s">
        <v>199</v>
      </c>
      <c r="F97" s="16">
        <v>14.760590336322201</v>
      </c>
      <c r="G97" s="16">
        <v>14.6527108931223</v>
      </c>
      <c r="H97" s="16">
        <v>1.16871401969276E-2</v>
      </c>
      <c r="I97" s="16">
        <v>28.5482369802695</v>
      </c>
      <c r="J97" s="16">
        <v>28.148329299432099</v>
      </c>
      <c r="K97" s="16">
        <v>1.4496142878616901E-3</v>
      </c>
      <c r="L97" s="16">
        <v>-0.19964556257171701</v>
      </c>
      <c r="M97" s="16">
        <v>1.0047499416596901E-2</v>
      </c>
      <c r="N97" s="16">
        <v>4.4292150032176201</v>
      </c>
      <c r="O97" s="16">
        <v>1.46909175153553E-2</v>
      </c>
      <c r="P97" s="16">
        <v>8.0838609148418001</v>
      </c>
      <c r="Q97" s="16">
        <v>1.2516277885672999E-3</v>
      </c>
      <c r="R97" s="16">
        <v>11.596074300863799</v>
      </c>
      <c r="S97" s="16">
        <v>0.13692814240951101</v>
      </c>
      <c r="T97" s="16">
        <v>523.07619551082803</v>
      </c>
      <c r="U97" s="16">
        <v>8.6111473786564793E-2</v>
      </c>
      <c r="V97" s="105" t="s">
        <v>471</v>
      </c>
      <c r="W97" s="20">
        <v>2.2000000000000002</v>
      </c>
      <c r="X97" s="65">
        <v>2.0910195652044598E-2</v>
      </c>
      <c r="Y97" s="16">
        <v>2.54767716590918E-3</v>
      </c>
      <c r="Z97" s="17">
        <f>((((N97/1000)+1)/((SMOW!$Z$4/1000)+1))-1)*1000</f>
        <v>15.448476091780794</v>
      </c>
      <c r="AA97" s="17">
        <f>((((P97/1000)+1)/((SMOW!$AA$4/1000)+1))-1)*1000</f>
        <v>29.778933106285432</v>
      </c>
      <c r="AB97" s="17">
        <f>Z97*SMOW!$AN$6</f>
        <v>17.015743508751083</v>
      </c>
      <c r="AC97" s="17">
        <f>AA97*SMOW!$AN$12</f>
        <v>32.73824288292974</v>
      </c>
      <c r="AD97" s="17">
        <f t="shared" ref="AD97" si="99">LN((AB97/1000)+1)*1000</f>
        <v>16.872597289524975</v>
      </c>
      <c r="AE97" s="17">
        <f t="shared" si="72"/>
        <v>32.2137629480954</v>
      </c>
      <c r="AF97" s="16">
        <f>(AD97-SMOW!$AN$14*AE97)</f>
        <v>-0.13626954706939642</v>
      </c>
      <c r="AG97" s="2">
        <f t="shared" si="67"/>
        <v>-136.26954706939642</v>
      </c>
      <c r="AI97" s="64"/>
      <c r="AK97" s="101" t="str">
        <f t="shared" si="68"/>
        <v>09</v>
      </c>
      <c r="AN97" s="46">
        <v>0</v>
      </c>
    </row>
    <row r="98" spans="1:40" x14ac:dyDescent="0.25">
      <c r="A98" s="46">
        <v>1173</v>
      </c>
      <c r="B98" s="21" t="s">
        <v>80</v>
      </c>
      <c r="C98" s="48" t="s">
        <v>64</v>
      </c>
      <c r="D98" s="48" t="s">
        <v>50</v>
      </c>
      <c r="E98" s="46" t="s">
        <v>200</v>
      </c>
      <c r="F98" s="16">
        <v>11.3459918489795</v>
      </c>
      <c r="G98" s="16">
        <v>11.2821086044137</v>
      </c>
      <c r="H98" s="16">
        <v>3.6095184512954198E-3</v>
      </c>
      <c r="I98" s="16">
        <v>21.8962281686021</v>
      </c>
      <c r="J98" s="16">
        <v>21.659948563855998</v>
      </c>
      <c r="K98" s="16">
        <v>1.94224455809456E-3</v>
      </c>
      <c r="L98" s="16">
        <v>-0.15434423730234401</v>
      </c>
      <c r="M98" s="16">
        <v>3.5689637243355799E-3</v>
      </c>
      <c r="N98" s="16">
        <v>1.0271998824609101</v>
      </c>
      <c r="O98" s="16">
        <v>6.9524208491625796E-3</v>
      </c>
      <c r="P98" s="16">
        <v>1.5534538267695801</v>
      </c>
      <c r="Q98" s="16">
        <v>7.8982852738936193E-3</v>
      </c>
      <c r="R98" s="16">
        <v>2.0439036076992401</v>
      </c>
      <c r="S98" s="16">
        <v>0.14241361630232999</v>
      </c>
      <c r="T98" s="16">
        <v>750.84553765047394</v>
      </c>
      <c r="U98" s="16">
        <v>0.11975826630362101</v>
      </c>
      <c r="V98" s="105" t="s">
        <v>472</v>
      </c>
      <c r="W98" s="20">
        <v>2.2000000000000002</v>
      </c>
      <c r="X98" s="65">
        <v>2.1903430725104402E-2</v>
      </c>
      <c r="Y98" s="16">
        <v>2.2379743251793899E-2</v>
      </c>
      <c r="Z98" s="17">
        <f>((((N98/1000)+1)/((SMOW!$Z$4/1000)+1))-1)*1000</f>
        <v>12.009138587044443</v>
      </c>
      <c r="AA98" s="17">
        <f>((((P98/1000)+1)/((SMOW!$AA$4/1000)+1))-1)*1000</f>
        <v>23.107984483219823</v>
      </c>
      <c r="AB98" s="17">
        <f>Z98*SMOW!$AN$6</f>
        <v>13.227480868932634</v>
      </c>
      <c r="AC98" s="17">
        <f>AA98*SMOW!$AN$12</f>
        <v>25.404362400980201</v>
      </c>
      <c r="AD98" s="17">
        <f t="shared" ref="AD98" si="100">LN((AB98/1000)+1)*1000</f>
        <v>13.140761624912892</v>
      </c>
      <c r="AE98" s="17">
        <f t="shared" si="72"/>
        <v>25.087034699139135</v>
      </c>
      <c r="AF98" s="16">
        <f>(AD98-SMOW!$AN$14*AE98)</f>
        <v>-0.10519269623257088</v>
      </c>
      <c r="AG98" s="2">
        <f t="shared" si="67"/>
        <v>-105.19269623257088</v>
      </c>
      <c r="AH98" s="67">
        <f>AVERAGE(AG98:AG100)</f>
        <v>-93.463969097731095</v>
      </c>
      <c r="AI98" s="67">
        <f>STDEV(AG98:AG100)</f>
        <v>10.65507002000129</v>
      </c>
      <c r="AK98" s="101" t="str">
        <f t="shared" si="68"/>
        <v>09</v>
      </c>
      <c r="AN98" s="46">
        <v>0</v>
      </c>
    </row>
    <row r="99" spans="1:40" x14ac:dyDescent="0.25">
      <c r="A99" s="46">
        <v>1174</v>
      </c>
      <c r="B99" s="21" t="s">
        <v>80</v>
      </c>
      <c r="C99" s="48" t="s">
        <v>64</v>
      </c>
      <c r="D99" s="48" t="s">
        <v>50</v>
      </c>
      <c r="E99" s="46" t="s">
        <v>201</v>
      </c>
      <c r="F99" s="16">
        <v>10.4166509477337</v>
      </c>
      <c r="G99" s="16">
        <v>10.3627711618809</v>
      </c>
      <c r="H99" s="16">
        <v>4.0725528837764298E-3</v>
      </c>
      <c r="I99" s="16">
        <v>20.081211543159299</v>
      </c>
      <c r="J99" s="16">
        <v>19.8822432554615</v>
      </c>
      <c r="K99" s="16">
        <v>1.2911632958569699E-3</v>
      </c>
      <c r="L99" s="16">
        <v>-0.13505327700279501</v>
      </c>
      <c r="M99" s="16">
        <v>4.1679550001753E-3</v>
      </c>
      <c r="N99" s="16">
        <v>0.115461692302976</v>
      </c>
      <c r="O99" s="16">
        <v>4.0310332413892799E-3</v>
      </c>
      <c r="P99" s="16">
        <v>-0.21443541785815801</v>
      </c>
      <c r="Q99" s="16">
        <v>1.2654741702034099E-3</v>
      </c>
      <c r="R99" s="16">
        <v>-0.89065569601116701</v>
      </c>
      <c r="S99" s="16">
        <v>0.13211108431431701</v>
      </c>
      <c r="T99" s="16">
        <v>750.204643324431</v>
      </c>
      <c r="U99" s="16">
        <v>0.13625798616840501</v>
      </c>
      <c r="V99" s="105" t="s">
        <v>473</v>
      </c>
      <c r="W99" s="20">
        <v>2.2000000000000002</v>
      </c>
      <c r="X99" s="65">
        <v>2.6752405516492799E-5</v>
      </c>
      <c r="Y99" s="16">
        <v>2.1662313590101799E-4</v>
      </c>
      <c r="Z99" s="17">
        <f>((((N99/1000)+1)/((SMOW!$Z$4/1000)+1))-1)*1000</f>
        <v>11.087398018409411</v>
      </c>
      <c r="AA99" s="17">
        <f>((((P99/1000)+1)/((SMOW!$AA$4/1000)+1))-1)*1000</f>
        <v>21.302048319803202</v>
      </c>
      <c r="AB99" s="17">
        <f>Z99*SMOW!$AN$6</f>
        <v>12.21222855509123</v>
      </c>
      <c r="AC99" s="17">
        <f>AA99*SMOW!$AN$12</f>
        <v>23.418959615125509</v>
      </c>
      <c r="AD99" s="17">
        <f t="shared" ref="AD99" si="101">LN((AB99/1000)+1)*1000</f>
        <v>12.138260889743535</v>
      </c>
      <c r="AE99" s="17">
        <f t="shared" si="72"/>
        <v>23.14894332153348</v>
      </c>
      <c r="AF99" s="16">
        <f>(AD99-SMOW!$AN$14*AE99)</f>
        <v>-8.438118402614414E-2</v>
      </c>
      <c r="AG99" s="2">
        <f t="shared" ref="AG99:AG218" si="102">AF99*1000</f>
        <v>-84.38118402614414</v>
      </c>
      <c r="AI99" s="64"/>
      <c r="AK99" s="101" t="str">
        <f t="shared" si="68"/>
        <v>09</v>
      </c>
      <c r="AN99" s="46">
        <v>0</v>
      </c>
    </row>
    <row r="100" spans="1:40" x14ac:dyDescent="0.25">
      <c r="A100" s="46">
        <v>1175</v>
      </c>
      <c r="B100" s="21" t="s">
        <v>80</v>
      </c>
      <c r="C100" s="48" t="s">
        <v>64</v>
      </c>
      <c r="D100" s="48" t="s">
        <v>50</v>
      </c>
      <c r="E100" s="46" t="s">
        <v>202</v>
      </c>
      <c r="F100" s="16">
        <v>10.384177912739601</v>
      </c>
      <c r="G100" s="16">
        <v>10.3306324015677</v>
      </c>
      <c r="H100" s="16">
        <v>3.9545495224945996E-3</v>
      </c>
      <c r="I100" s="16">
        <v>20.0302798742382</v>
      </c>
      <c r="J100" s="16">
        <v>19.832312980952</v>
      </c>
      <c r="K100" s="16">
        <v>1.1736664588194901E-3</v>
      </c>
      <c r="L100" s="16">
        <v>-0.14082885237496101</v>
      </c>
      <c r="M100" s="16">
        <v>3.9814981300633698E-3</v>
      </c>
      <c r="N100" s="16">
        <v>8.3319719627444902E-2</v>
      </c>
      <c r="O100" s="16">
        <v>3.91423292338384E-3</v>
      </c>
      <c r="P100" s="16">
        <v>-0.26435374474348999</v>
      </c>
      <c r="Q100" s="16">
        <v>1.15031506303988E-3</v>
      </c>
      <c r="R100" s="16">
        <v>-1.1888764175065401</v>
      </c>
      <c r="S100" s="16">
        <v>0.15894657032607901</v>
      </c>
      <c r="T100" s="16">
        <v>780.92093085841702</v>
      </c>
      <c r="U100" s="16">
        <v>8.4176841598024493E-2</v>
      </c>
      <c r="V100" s="105" t="s">
        <v>474</v>
      </c>
      <c r="W100" s="20">
        <v>2.2000000000000002</v>
      </c>
      <c r="X100" s="65">
        <v>2.0614830499527E-2</v>
      </c>
      <c r="Y100" s="16">
        <v>1.7692444771643601E-2</v>
      </c>
      <c r="Z100" s="17">
        <f>((((N100/1000)+1)/((SMOW!$Z$4/1000)+1))-1)*1000</f>
        <v>11.054903426770402</v>
      </c>
      <c r="AA100" s="17">
        <f>((((P100/1000)+1)/((SMOW!$AA$4/1000)+1))-1)*1000</f>
        <v>21.251055695681753</v>
      </c>
      <c r="AB100" s="17">
        <f>Z100*SMOW!$AN$6</f>
        <v>12.176437346077082</v>
      </c>
      <c r="AC100" s="17">
        <f>AA100*SMOW!$AN$12</f>
        <v>23.362899550523206</v>
      </c>
      <c r="AD100" s="17">
        <f t="shared" ref="AD100" si="103">LN((AB100/1000)+1)*1000</f>
        <v>12.102900872548529</v>
      </c>
      <c r="AE100" s="17">
        <f t="shared" si="72"/>
        <v>23.094164582543574</v>
      </c>
      <c r="AF100" s="16">
        <f>(AD100-SMOW!$AN$14*AE100)</f>
        <v>-9.0818027034478277E-2</v>
      </c>
      <c r="AG100" s="2">
        <f t="shared" si="102"/>
        <v>-90.818027034478277</v>
      </c>
      <c r="AI100" s="64"/>
      <c r="AK100" s="101" t="str">
        <f t="shared" si="68"/>
        <v>09</v>
      </c>
      <c r="AN100" s="46">
        <v>0</v>
      </c>
    </row>
    <row r="101" spans="1:40" x14ac:dyDescent="0.25">
      <c r="A101" s="46">
        <v>1176</v>
      </c>
      <c r="B101" s="21" t="s">
        <v>204</v>
      </c>
      <c r="C101" s="48" t="s">
        <v>48</v>
      </c>
      <c r="D101" s="48" t="s">
        <v>205</v>
      </c>
      <c r="E101" s="46" t="s">
        <v>203</v>
      </c>
      <c r="F101" s="16">
        <v>15.3645186992138</v>
      </c>
      <c r="G101" s="16">
        <v>15.247679292899299</v>
      </c>
      <c r="H101" s="16">
        <v>4.8877011075870898E-3</v>
      </c>
      <c r="I101" s="16">
        <v>29.654069202441502</v>
      </c>
      <c r="J101" s="16">
        <v>29.222890653138101</v>
      </c>
      <c r="K101" s="16">
        <v>1.34302827716121E-3</v>
      </c>
      <c r="L101" s="16">
        <v>-0.18200697195757901</v>
      </c>
      <c r="M101" s="16">
        <v>4.6419277559695002E-3</v>
      </c>
      <c r="N101" s="16">
        <v>5.0128859736848703</v>
      </c>
      <c r="O101" s="16">
        <v>4.8378710359192299E-3</v>
      </c>
      <c r="P101" s="16">
        <v>9.1679596221126491</v>
      </c>
      <c r="Q101" s="16">
        <v>1.3163072401853101E-3</v>
      </c>
      <c r="R101" s="16">
        <v>12.8291245021368</v>
      </c>
      <c r="S101" s="16">
        <v>0.16463568904207199</v>
      </c>
      <c r="T101" s="16">
        <v>1389.6060073235999</v>
      </c>
      <c r="U101" s="16">
        <v>0.25585895188673802</v>
      </c>
      <c r="V101" s="105" t="s">
        <v>475</v>
      </c>
      <c r="W101" s="20">
        <v>2.2000000000000002</v>
      </c>
      <c r="X101" s="65">
        <v>3.9626554123638497E-2</v>
      </c>
      <c r="Y101" s="16">
        <v>3.5646356992200097E-2</v>
      </c>
      <c r="Z101" s="17">
        <f>((((N101/1000)+1)/((SMOW!$Z$4/1000)+1))-1)*1000</f>
        <v>16.038550323639988</v>
      </c>
      <c r="AA101" s="17">
        <f>((((P101/1000)+1)/((SMOW!$AA$4/1000)+1))-1)*1000</f>
        <v>30.886362808753233</v>
      </c>
      <c r="AB101" s="17">
        <f>Z101*SMOW!$AN$6</f>
        <v>17.665681516926618</v>
      </c>
      <c r="AC101" s="17">
        <f>AA101*SMOW!$AN$12</f>
        <v>33.955724464481399</v>
      </c>
      <c r="AD101" s="17">
        <f t="shared" ref="AD101" si="104">LN((AB101/1000)+1)*1000</f>
        <v>17.511457036596259</v>
      </c>
      <c r="AE101" s="17">
        <f t="shared" si="72"/>
        <v>33.391955502603516</v>
      </c>
      <c r="AF101" s="16">
        <f>(AD101-SMOW!$AN$14*AE101)</f>
        <v>-0.11949546877839978</v>
      </c>
      <c r="AG101" s="2">
        <f t="shared" si="102"/>
        <v>-119.49546877839978</v>
      </c>
      <c r="AH101" s="67">
        <f>AVERAGE(AG101:AG102)</f>
        <v>-122.73546165524252</v>
      </c>
      <c r="AI101" s="67">
        <f>STDEV(AG101:AG102)</f>
        <v>4.5820418684232163</v>
      </c>
      <c r="AK101" s="101" t="str">
        <f t="shared" si="68"/>
        <v>09</v>
      </c>
      <c r="AN101" s="46">
        <v>0</v>
      </c>
    </row>
    <row r="102" spans="1:40" s="16" customFormat="1" x14ac:dyDescent="0.25">
      <c r="A102" s="46">
        <v>1177</v>
      </c>
      <c r="B102" s="21" t="s">
        <v>204</v>
      </c>
      <c r="C102" s="48" t="s">
        <v>48</v>
      </c>
      <c r="D102" s="48" t="s">
        <v>205</v>
      </c>
      <c r="E102" s="16" t="s">
        <v>206</v>
      </c>
      <c r="F102" s="16">
        <v>15.5027277644809</v>
      </c>
      <c r="G102" s="16">
        <v>15.3837878878875</v>
      </c>
      <c r="H102" s="16">
        <v>3.82243156609829E-3</v>
      </c>
      <c r="I102" s="16">
        <v>29.931928799393098</v>
      </c>
      <c r="J102" s="16">
        <v>29.492711479751001</v>
      </c>
      <c r="K102" s="16">
        <v>1.35136449071021E-3</v>
      </c>
      <c r="L102" s="16">
        <v>-0.188363773421029</v>
      </c>
      <c r="M102" s="16">
        <v>3.9196573371690999E-3</v>
      </c>
      <c r="N102" s="16">
        <v>5.1496859986943697</v>
      </c>
      <c r="O102" s="16">
        <v>3.7834619084425101E-3</v>
      </c>
      <c r="P102" s="16">
        <v>9.4402908942400803</v>
      </c>
      <c r="Q102" s="16">
        <v>1.3244775955228E-3</v>
      </c>
      <c r="R102" s="16">
        <v>11.161628554069001</v>
      </c>
      <c r="S102" s="16">
        <v>0.16592028607290499</v>
      </c>
      <c r="T102" s="16">
        <v>931.84293049482801</v>
      </c>
      <c r="U102" s="16">
        <v>0.282355951401141</v>
      </c>
      <c r="V102" s="105" t="s">
        <v>476</v>
      </c>
      <c r="W102" s="20">
        <v>2.2000000000000002</v>
      </c>
      <c r="X102" s="65">
        <v>9.2679397698934192E-3</v>
      </c>
      <c r="Y102" s="16">
        <v>1.13337092739044E-2</v>
      </c>
      <c r="Z102" s="17">
        <f>((((N102/1000)+1)/((SMOW!$Z$4/1000)+1))-1)*1000</f>
        <v>16.176851136529891</v>
      </c>
      <c r="AA102" s="17">
        <f>((((P102/1000)+1)/((SMOW!$AA$4/1000)+1))-1)*1000</f>
        <v>31.164554949046462</v>
      </c>
      <c r="AB102" s="17">
        <f>Z102*SMOW!$AN$6</f>
        <v>17.818013122012143</v>
      </c>
      <c r="AC102" s="17">
        <f>AA102*SMOW!$AN$12</f>
        <v>34.261562213084936</v>
      </c>
      <c r="AD102" s="17">
        <f t="shared" ref="AD102" si="105">LN((AB102/1000)+1)*1000</f>
        <v>17.661133111890717</v>
      </c>
      <c r="AE102" s="17">
        <f t="shared" si="72"/>
        <v>33.687705618225003</v>
      </c>
      <c r="AF102" s="16">
        <f>(AD102-SMOW!$AN$14*AE102)</f>
        <v>-0.12597545453208525</v>
      </c>
      <c r="AG102" s="2">
        <f t="shared" si="102"/>
        <v>-125.97545453208525</v>
      </c>
      <c r="AH102" s="67"/>
      <c r="AI102" s="67"/>
      <c r="AK102" s="101" t="str">
        <f t="shared" si="68"/>
        <v>09</v>
      </c>
      <c r="AL102" s="65"/>
      <c r="AN102" s="46">
        <v>0</v>
      </c>
    </row>
    <row r="103" spans="1:40" s="16" customFormat="1" x14ac:dyDescent="0.25">
      <c r="A103" s="46">
        <v>1178</v>
      </c>
      <c r="B103" s="21" t="s">
        <v>204</v>
      </c>
      <c r="C103" s="48" t="s">
        <v>48</v>
      </c>
      <c r="D103" s="48" t="s">
        <v>205</v>
      </c>
      <c r="E103" s="16" t="s">
        <v>207</v>
      </c>
      <c r="F103" s="16">
        <v>15.916536496383101</v>
      </c>
      <c r="G103" s="16">
        <v>15.791196297449501</v>
      </c>
      <c r="H103" s="16">
        <v>4.6503153334037598E-3</v>
      </c>
      <c r="I103" s="16">
        <v>30.690189405895701</v>
      </c>
      <c r="J103" s="16">
        <v>30.228664613085801</v>
      </c>
      <c r="K103" s="16">
        <v>1.1655982556811101E-3</v>
      </c>
      <c r="L103" s="16">
        <v>-0.16953861825977401</v>
      </c>
      <c r="M103" s="16">
        <v>4.5909083848192497E-3</v>
      </c>
      <c r="N103" s="16">
        <v>5.5592759540563499</v>
      </c>
      <c r="O103" s="16">
        <v>4.6029054077054996E-3</v>
      </c>
      <c r="P103" s="16">
        <v>10.183296928942401</v>
      </c>
      <c r="Q103" s="16">
        <v>1.0692365310070401E-3</v>
      </c>
      <c r="R103" s="16">
        <v>13.310347959519801</v>
      </c>
      <c r="S103" s="16">
        <v>0.14503447026574501</v>
      </c>
      <c r="T103" s="16">
        <v>1236.09821179956</v>
      </c>
      <c r="U103" s="16">
        <v>0.12006326955600601</v>
      </c>
      <c r="V103" s="105" t="s">
        <v>477</v>
      </c>
      <c r="W103" s="20">
        <v>2.2000000000000002</v>
      </c>
      <c r="X103" s="65">
        <v>1.7247148826836801E-4</v>
      </c>
      <c r="Y103" s="16">
        <v>1.29247972334861E-3</v>
      </c>
      <c r="Z103" s="17">
        <f>((((N103/1000)+1)/((SMOW!$Z$4/1000)+1))-1)*1000</f>
        <v>16.590934567977556</v>
      </c>
      <c r="AA103" s="17">
        <f>((((P103/1000)+1)/((SMOW!$AA$4/1000)+1))-1)*1000</f>
        <v>31.923551289899208</v>
      </c>
      <c r="AB103" s="17">
        <f>Z103*SMOW!$AN$6</f>
        <v>18.27410584072928</v>
      </c>
      <c r="AC103" s="17">
        <f>AA103*SMOW!$AN$12</f>
        <v>35.095984536591466</v>
      </c>
      <c r="AD103" s="17">
        <f t="shared" ref="AD103" si="106">LN((AB103/1000)+1)*1000</f>
        <v>18.109141060153966</v>
      </c>
      <c r="AE103" s="17">
        <f t="shared" si="72"/>
        <v>34.494161100063678</v>
      </c>
      <c r="AF103" s="16">
        <f>(AD103-SMOW!$AN$14*AE103)</f>
        <v>-0.10377600067965531</v>
      </c>
      <c r="AG103" s="2">
        <f t="shared" si="102"/>
        <v>-103.77600067965531</v>
      </c>
      <c r="AH103" s="67">
        <f>AVERAGE(AG103:AG104)</f>
        <v>-103.33704858687653</v>
      </c>
      <c r="AI103" s="67">
        <f>STDEV(AG103:AG104)</f>
        <v>0.62077200283979972</v>
      </c>
      <c r="AK103" s="101" t="str">
        <f t="shared" si="68"/>
        <v>09</v>
      </c>
      <c r="AL103" s="65"/>
      <c r="AN103" s="46">
        <v>0</v>
      </c>
    </row>
    <row r="104" spans="1:40" x14ac:dyDescent="0.25">
      <c r="A104" s="46">
        <v>1179</v>
      </c>
      <c r="B104" s="21" t="s">
        <v>204</v>
      </c>
      <c r="C104" s="48" t="s">
        <v>48</v>
      </c>
      <c r="D104" s="48" t="s">
        <v>205</v>
      </c>
      <c r="E104" s="46" t="s">
        <v>208</v>
      </c>
      <c r="F104" s="16">
        <v>16.290556809037501</v>
      </c>
      <c r="G104" s="16">
        <v>16.159289003335299</v>
      </c>
      <c r="H104" s="16">
        <v>4.4828895730619203E-3</v>
      </c>
      <c r="I104" s="16">
        <v>31.409632876787501</v>
      </c>
      <c r="J104" s="16">
        <v>30.926442161610002</v>
      </c>
      <c r="K104" s="16">
        <v>1.5215813176165599E-3</v>
      </c>
      <c r="L104" s="16">
        <v>-0.169872457994836</v>
      </c>
      <c r="M104" s="16">
        <v>4.5299327893213196E-3</v>
      </c>
      <c r="N104" s="16">
        <v>5.9294831327700397</v>
      </c>
      <c r="O104" s="16">
        <v>4.4371865515809199E-3</v>
      </c>
      <c r="P104" s="16">
        <v>10.8885944102592</v>
      </c>
      <c r="Q104" s="16">
        <v>1.49130776988443E-3</v>
      </c>
      <c r="R104" s="16">
        <v>14.4579022224891</v>
      </c>
      <c r="S104" s="16">
        <v>0.16647239476884801</v>
      </c>
      <c r="T104" s="16">
        <v>1343.87665687717</v>
      </c>
      <c r="U104" s="16">
        <v>0.121826628339299</v>
      </c>
      <c r="V104" s="105" t="s">
        <v>478</v>
      </c>
      <c r="W104" s="20">
        <v>2.2000000000000002</v>
      </c>
      <c r="X104" s="65">
        <v>6.7651531024094597E-3</v>
      </c>
      <c r="Y104" s="16">
        <v>9.3620801609731394E-3</v>
      </c>
      <c r="Z104" s="17">
        <f>((((N104/1000)+1)/((SMOW!$Z$4/1000)+1))-1)*1000</f>
        <v>16.965203167345067</v>
      </c>
      <c r="AA104" s="17">
        <f>((((P104/1000)+1)/((SMOW!$AA$4/1000)+1))-1)*1000</f>
        <v>32.644027547870323</v>
      </c>
      <c r="AB104" s="17">
        <f>Z104*SMOW!$AN$6</f>
        <v>18.686344462350046</v>
      </c>
      <c r="AC104" s="17">
        <f>AA104*SMOW!$AN$12</f>
        <v>35.888058807373994</v>
      </c>
      <c r="AD104" s="17">
        <f t="shared" ref="AD104" si="107">LN((AB104/1000)+1)*1000</f>
        <v>18.51389965739379</v>
      </c>
      <c r="AE104" s="17">
        <f t="shared" si="72"/>
        <v>35.259086655090691</v>
      </c>
      <c r="AF104" s="16">
        <f>(AD104-SMOW!$AN$14*AE104)</f>
        <v>-0.10289809649409776</v>
      </c>
      <c r="AG104" s="2">
        <f t="shared" si="102"/>
        <v>-102.89809649409776</v>
      </c>
      <c r="AI104" s="64"/>
      <c r="AK104" s="101" t="str">
        <f t="shared" si="68"/>
        <v>09</v>
      </c>
      <c r="AN104" s="46">
        <v>0</v>
      </c>
    </row>
    <row r="105" spans="1:40" x14ac:dyDescent="0.25">
      <c r="A105" s="46">
        <v>1180</v>
      </c>
      <c r="B105" s="21" t="s">
        <v>204</v>
      </c>
      <c r="C105" s="46" t="s">
        <v>48</v>
      </c>
      <c r="D105" s="48" t="s">
        <v>205</v>
      </c>
      <c r="E105" s="46" t="s">
        <v>209</v>
      </c>
      <c r="F105" s="16">
        <v>15.9375835765332</v>
      </c>
      <c r="G105" s="16">
        <v>15.811913569957101</v>
      </c>
      <c r="H105" s="16">
        <v>3.3462628577245E-3</v>
      </c>
      <c r="I105" s="16">
        <v>30.686940724940701</v>
      </c>
      <c r="J105" s="16">
        <v>30.225512654372899</v>
      </c>
      <c r="K105" s="16">
        <v>1.25746954062349E-3</v>
      </c>
      <c r="L105" s="16">
        <v>-0.14715711155179101</v>
      </c>
      <c r="M105" s="16">
        <v>3.5044629325706E-3</v>
      </c>
      <c r="N105" s="16">
        <v>5.5801084594013499</v>
      </c>
      <c r="O105" s="16">
        <v>3.31214773604319E-3</v>
      </c>
      <c r="P105" s="16">
        <v>10.180281020230099</v>
      </c>
      <c r="Q105" s="16">
        <v>1.2324507895954599E-3</v>
      </c>
      <c r="R105" s="16">
        <v>13.140787873412201</v>
      </c>
      <c r="S105" s="16">
        <v>0.13435473179501201</v>
      </c>
      <c r="T105" s="16">
        <v>781.55754207913799</v>
      </c>
      <c r="U105" s="16">
        <v>0.114522152838678</v>
      </c>
      <c r="V105" s="105" t="s">
        <v>479</v>
      </c>
      <c r="W105" s="20">
        <v>2.2000000000000002</v>
      </c>
      <c r="X105" s="65">
        <v>4.2283063154791196E-3</v>
      </c>
      <c r="Y105" s="16">
        <v>1.6814468140116999E-3</v>
      </c>
      <c r="Z105" s="17">
        <f>((((N105/1000)+1)/((SMOW!$Z$4/1000)+1))-1)*1000</f>
        <v>16.611995619856266</v>
      </c>
      <c r="AA105" s="17">
        <f>((((P105/1000)+1)/((SMOW!$AA$4/1000)+1))-1)*1000</f>
        <v>31.920470475518048</v>
      </c>
      <c r="AB105" s="17">
        <f>Z105*SMOW!$AN$6</f>
        <v>18.297303562929422</v>
      </c>
      <c r="AC105" s="17">
        <f>AA105*SMOW!$AN$12</f>
        <v>35.092597563353451</v>
      </c>
      <c r="AD105" s="17">
        <f t="shared" ref="AD105" si="108">LN((AB105/1000)+1)*1000</f>
        <v>18.131922212922944</v>
      </c>
      <c r="AE105" s="17">
        <f t="shared" ref="AE105" si="109">LN((AC105/1000)+1)*1000</f>
        <v>34.490888960252462</v>
      </c>
      <c r="AF105" s="16">
        <f>(AD105-SMOW!$AN$14*AE105)</f>
        <v>-7.926715809035656E-2</v>
      </c>
      <c r="AG105" s="2">
        <f t="shared" si="102"/>
        <v>-79.26715809035656</v>
      </c>
      <c r="AH105" s="67">
        <f>AVERAGE(AG105:AG106)</f>
        <v>-114.1982127967065</v>
      </c>
      <c r="AI105" s="67">
        <f>STDEV(AG105:AG106)</f>
        <v>49.399971313716605</v>
      </c>
      <c r="AK105" s="101" t="str">
        <f t="shared" si="68"/>
        <v>09</v>
      </c>
      <c r="AN105" s="46">
        <v>0</v>
      </c>
    </row>
    <row r="106" spans="1:40" x14ac:dyDescent="0.25">
      <c r="A106" s="46">
        <v>1181</v>
      </c>
      <c r="B106" s="21" t="s">
        <v>204</v>
      </c>
      <c r="C106" s="46" t="s">
        <v>48</v>
      </c>
      <c r="D106" s="48" t="s">
        <v>205</v>
      </c>
      <c r="E106" s="46" t="s">
        <v>211</v>
      </c>
      <c r="F106" s="16">
        <v>15.7843773299261</v>
      </c>
      <c r="G106" s="16">
        <v>15.6610988076763</v>
      </c>
      <c r="H106" s="16">
        <v>6.9147775596894298E-3</v>
      </c>
      <c r="I106" s="16">
        <v>30.504695477302899</v>
      </c>
      <c r="J106" s="16">
        <v>30.048677599763501</v>
      </c>
      <c r="K106" s="16">
        <v>3.8892921193900199E-3</v>
      </c>
      <c r="L106" s="16">
        <v>-0.20460296499885799</v>
      </c>
      <c r="M106" s="16">
        <v>7.0490361221094804E-3</v>
      </c>
      <c r="N106" s="16">
        <v>5.4224433739898998</v>
      </c>
      <c r="O106" s="16">
        <v>8.9717037282410501E-3</v>
      </c>
      <c r="P106" s="16">
        <v>10.0012603759715</v>
      </c>
      <c r="Q106" s="16">
        <v>3.5213694442929899E-3</v>
      </c>
      <c r="R106" s="16">
        <v>12.9325954526067</v>
      </c>
      <c r="S106" s="16">
        <v>0.14750963822386601</v>
      </c>
      <c r="T106" s="16">
        <v>939.23310213984303</v>
      </c>
      <c r="U106" s="16">
        <v>0.112380576637456</v>
      </c>
      <c r="V106" s="105" t="s">
        <v>480</v>
      </c>
      <c r="W106" s="20">
        <v>2.2000000000000002</v>
      </c>
      <c r="X106" s="65">
        <v>1.91396836318562E-2</v>
      </c>
      <c r="Y106" s="16">
        <v>6.5333072264044598E-3</v>
      </c>
      <c r="Z106" s="17">
        <f>((((N106/1000)+1)/((SMOW!$Z$4/1000)+1))-1)*1000</f>
        <v>16.452600842880027</v>
      </c>
      <c r="AA106" s="17">
        <f>((((P106/1000)+1)/((SMOW!$AA$4/1000)+1))-1)*1000</f>
        <v>31.737597110318873</v>
      </c>
      <c r="AB106" s="17">
        <f>Z106*SMOW!$AN$6</f>
        <v>18.121737984451084</v>
      </c>
      <c r="AC106" s="17">
        <f>AA106*SMOW!$AN$12</f>
        <v>34.891550983701286</v>
      </c>
      <c r="AD106" s="17">
        <f t="shared" ref="AD106" si="110">LN((AB106/1000)+1)*1000</f>
        <v>17.959496424977182</v>
      </c>
      <c r="AE106" s="17">
        <f t="shared" ref="AE106" si="111">LN((AC106/1000)+1)*1000</f>
        <v>34.296639569091361</v>
      </c>
      <c r="AF106" s="16">
        <f>(AD106-SMOW!$AN$14*AE106)</f>
        <v>-0.14912926750305644</v>
      </c>
      <c r="AG106" s="2">
        <f t="shared" si="102"/>
        <v>-149.12926750305644</v>
      </c>
      <c r="AH106" s="67"/>
      <c r="AI106" s="67"/>
      <c r="AK106" s="101" t="str">
        <f t="shared" si="68"/>
        <v>09</v>
      </c>
      <c r="AN106" s="46">
        <v>0</v>
      </c>
    </row>
    <row r="107" spans="1:40" x14ac:dyDescent="0.25">
      <c r="A107" s="46">
        <v>1182</v>
      </c>
      <c r="B107" s="21" t="s">
        <v>204</v>
      </c>
      <c r="C107" s="48" t="s">
        <v>48</v>
      </c>
      <c r="D107" s="48" t="s">
        <v>205</v>
      </c>
      <c r="E107" s="46" t="s">
        <v>212</v>
      </c>
      <c r="F107" s="16">
        <v>16.605522382314799</v>
      </c>
      <c r="G107" s="16">
        <v>16.469157660070898</v>
      </c>
      <c r="H107" s="16">
        <v>5.6107175070969203E-3</v>
      </c>
      <c r="I107" s="16">
        <v>32.043527659744598</v>
      </c>
      <c r="J107" s="16">
        <v>31.540844111364301</v>
      </c>
      <c r="K107" s="16">
        <v>1.1609522818520799E-3</v>
      </c>
      <c r="L107" s="16">
        <v>-0.18440803072947201</v>
      </c>
      <c r="M107" s="16">
        <v>5.64266298670172E-3</v>
      </c>
      <c r="N107" s="16">
        <v>6.24695352554878</v>
      </c>
      <c r="O107" s="16">
        <v>7.8696463724423401E-3</v>
      </c>
      <c r="P107" s="16">
        <v>11.5091052429522</v>
      </c>
      <c r="Q107" s="16">
        <v>1.22013178720607E-3</v>
      </c>
      <c r="R107" s="16">
        <v>16.6366422571983</v>
      </c>
      <c r="S107" s="16">
        <v>0.14306602918762101</v>
      </c>
      <c r="T107" s="16">
        <v>1333.2187912136801</v>
      </c>
      <c r="U107" s="16">
        <v>0.164573619247778</v>
      </c>
      <c r="V107" s="105" t="s">
        <v>481</v>
      </c>
      <c r="W107" s="20">
        <v>2.2000000000000002</v>
      </c>
      <c r="X107" s="65">
        <v>0.57997651170115505</v>
      </c>
      <c r="Y107" s="16">
        <v>0.59106937879126697</v>
      </c>
      <c r="Z107" s="17">
        <f>((((N107/1000)+1)/((SMOW!$Z$4/1000)+1))-1)*1000</f>
        <v>17.286156422921415</v>
      </c>
      <c r="AA107" s="17">
        <f>((((P107/1000)+1)/((SMOW!$AA$4/1000)+1))-1)*1000</f>
        <v>33.277892455390479</v>
      </c>
      <c r="AB107" s="17">
        <f>Z107*SMOW!$AN$6</f>
        <v>19.039858831193936</v>
      </c>
      <c r="AC107" s="17">
        <f>AA107*SMOW!$AN$12</f>
        <v>36.584914642446897</v>
      </c>
      <c r="AD107" s="17">
        <f t="shared" ref="AD107:AD138" si="112">LN((AB107/1000)+1)*1000</f>
        <v>18.860869109736498</v>
      </c>
      <c r="AE107" s="17">
        <f t="shared" ref="AE107:AE138" si="113">LN((AC107/1000)+1)*1000</f>
        <v>35.931573939858495</v>
      </c>
      <c r="AF107" s="16">
        <f>(AD107-SMOW!$AN$14*AE107)</f>
        <v>-0.11100193050878815</v>
      </c>
      <c r="AG107" s="2">
        <f t="shared" si="102"/>
        <v>-111.00193050878815</v>
      </c>
      <c r="AH107" s="67">
        <f>AVERAGE(AG107:AG108)</f>
        <v>-127.62109948113221</v>
      </c>
      <c r="AI107" s="67">
        <f>STDEV(AG107:AG108)</f>
        <v>23.503054156058987</v>
      </c>
      <c r="AK107" s="101" t="str">
        <f t="shared" si="68"/>
        <v>09</v>
      </c>
      <c r="AN107" s="46">
        <v>0</v>
      </c>
    </row>
    <row r="108" spans="1:40" x14ac:dyDescent="0.25">
      <c r="A108" s="46">
        <v>1183</v>
      </c>
      <c r="B108" s="21" t="s">
        <v>204</v>
      </c>
      <c r="C108" s="59" t="s">
        <v>48</v>
      </c>
      <c r="D108" s="59" t="s">
        <v>205</v>
      </c>
      <c r="E108" s="46" t="s">
        <v>362</v>
      </c>
      <c r="F108" s="16">
        <v>16.749508848774902</v>
      </c>
      <c r="G108" s="16">
        <v>16.610782245078301</v>
      </c>
      <c r="H108" s="16">
        <v>5.1486912915280096E-3</v>
      </c>
      <c r="I108" s="16">
        <v>32.3686935971702</v>
      </c>
      <c r="J108" s="16">
        <v>31.8558644644651</v>
      </c>
      <c r="K108" s="16">
        <v>1.2777956793576599E-3</v>
      </c>
      <c r="L108" s="16">
        <v>-0.20911419215923299</v>
      </c>
      <c r="M108" s="16">
        <v>4.9476206951734403E-3</v>
      </c>
      <c r="N108" s="16">
        <v>6.3837561603235704</v>
      </c>
      <c r="O108" s="16">
        <v>5.0962004271268803E-3</v>
      </c>
      <c r="P108" s="16">
        <v>11.8285735540235</v>
      </c>
      <c r="Q108" s="16">
        <v>1.25237251725815E-3</v>
      </c>
      <c r="R108" s="16">
        <v>16.661962907765599</v>
      </c>
      <c r="S108" s="16">
        <v>0.129691240444926</v>
      </c>
      <c r="T108" s="16">
        <v>993.28161950413698</v>
      </c>
      <c r="U108" s="16">
        <v>7.4057859489059297E-2</v>
      </c>
      <c r="V108" s="105" t="s">
        <v>482</v>
      </c>
      <c r="W108" s="20">
        <v>2.2000000000000002</v>
      </c>
      <c r="X108" s="65">
        <v>1.65768761552155E-4</v>
      </c>
      <c r="Y108" s="16">
        <v>6.8551542529717002E-4</v>
      </c>
      <c r="Z108" s="17">
        <f>((((N108/1000)+1)/((SMOW!$Z$4/1000)+1))-1)*1000</f>
        <v>17.424459874207486</v>
      </c>
      <c r="AA108" s="17">
        <f>((((P108/1000)+1)/((SMOW!$AA$4/1000)+1))-1)*1000</f>
        <v>33.604236075491571</v>
      </c>
      <c r="AB108" s="17">
        <f>Z108*SMOW!$AN$6</f>
        <v>19.192193342344254</v>
      </c>
      <c r="AC108" s="17">
        <f>AA108*SMOW!$AN$12</f>
        <v>36.943688969923024</v>
      </c>
      <c r="AD108" s="17">
        <f t="shared" si="112"/>
        <v>19.0103462129657</v>
      </c>
      <c r="AE108" s="17">
        <f t="shared" si="113"/>
        <v>36.277625911778742</v>
      </c>
      <c r="AF108" s="16">
        <f>(AD108-SMOW!$AN$14*AE108)</f>
        <v>-0.14424026845347626</v>
      </c>
      <c r="AG108" s="2">
        <f t="shared" si="102"/>
        <v>-144.24026845347626</v>
      </c>
      <c r="AH108" s="67"/>
      <c r="AI108" s="67"/>
      <c r="AK108" s="101" t="str">
        <f t="shared" si="68"/>
        <v>09</v>
      </c>
      <c r="AN108" s="46">
        <v>0</v>
      </c>
    </row>
    <row r="109" spans="1:40" x14ac:dyDescent="0.25">
      <c r="A109" s="46">
        <v>1184</v>
      </c>
      <c r="B109" s="21" t="s">
        <v>214</v>
      </c>
      <c r="C109" s="60" t="s">
        <v>62</v>
      </c>
      <c r="D109" s="60" t="s">
        <v>24</v>
      </c>
      <c r="E109" s="46" t="s">
        <v>213</v>
      </c>
      <c r="F109" s="16">
        <v>-27.3816756375154</v>
      </c>
      <c r="G109" s="16">
        <v>-27.763541050666898</v>
      </c>
      <c r="H109" s="16">
        <v>4.7008383643291499E-3</v>
      </c>
      <c r="I109" s="16">
        <v>-51.179487900167302</v>
      </c>
      <c r="J109" s="16">
        <v>-52.535632421776597</v>
      </c>
      <c r="K109" s="16">
        <v>4.5154299130888897E-3</v>
      </c>
      <c r="L109" s="16">
        <v>-2.4727131968890901E-2</v>
      </c>
      <c r="M109" s="16">
        <v>3.81824601935661E-3</v>
      </c>
      <c r="N109" s="16">
        <v>-37.297511271419701</v>
      </c>
      <c r="O109" s="16">
        <v>4.6529133567570196E-3</v>
      </c>
      <c r="P109" s="16">
        <v>-70.057324218531093</v>
      </c>
      <c r="Q109" s="16">
        <v>4.4255904274143904E-3</v>
      </c>
      <c r="R109" s="16">
        <v>-98.516897666260206</v>
      </c>
      <c r="S109" s="16">
        <v>0.13002713889769599</v>
      </c>
      <c r="T109" s="16">
        <v>656.54571558380496</v>
      </c>
      <c r="U109" s="16">
        <v>0.18786258725466201</v>
      </c>
      <c r="V109" s="105" t="s">
        <v>483</v>
      </c>
      <c r="W109" s="20">
        <v>2.2000000000000002</v>
      </c>
      <c r="X109" s="65">
        <v>0.14479317681784201</v>
      </c>
      <c r="Y109" s="16">
        <v>0.14073835040042601</v>
      </c>
      <c r="Z109" s="17">
        <f>((((N109/1000)+1)/((SMOW!$Z$4/1000)+1))-1)*1000</f>
        <v>-26.73602031172495</v>
      </c>
      <c r="AA109" s="17">
        <f>((((P109/1000)+1)/((SMOW!$AA$4/1000)+1))-1)*1000</f>
        <v>-50.043936178894796</v>
      </c>
      <c r="AB109" s="17">
        <f>Z109*SMOW!$AN$6</f>
        <v>-29.448423350385582</v>
      </c>
      <c r="AC109" s="17">
        <f>AA109*SMOW!$AN$12</f>
        <v>-55.017099893907421</v>
      </c>
      <c r="AD109" s="17">
        <f t="shared" si="112"/>
        <v>-29.890733375485603</v>
      </c>
      <c r="AE109" s="17">
        <f t="shared" si="113"/>
        <v>-56.588446777941066</v>
      </c>
      <c r="AF109" s="16">
        <f>(AD109-SMOW!$AN$14*AE109)</f>
        <v>-1.2033476732717929E-2</v>
      </c>
      <c r="AG109" s="2">
        <f t="shared" si="102"/>
        <v>-12.033476732717929</v>
      </c>
      <c r="AH109" s="67">
        <f>AVERAGE(AG109:AG112)</f>
        <v>-3.5053636428719059</v>
      </c>
      <c r="AI109" s="67">
        <f>STDEV(AG109:AG112)</f>
        <v>11.920866254008281</v>
      </c>
      <c r="AK109" s="101" t="str">
        <f t="shared" si="68"/>
        <v>09</v>
      </c>
      <c r="AL109" s="64">
        <v>1</v>
      </c>
      <c r="AN109" s="46">
        <v>0</v>
      </c>
    </row>
    <row r="110" spans="1:40" x14ac:dyDescent="0.25">
      <c r="A110" s="46">
        <v>1185</v>
      </c>
      <c r="B110" s="21" t="s">
        <v>214</v>
      </c>
      <c r="C110" s="60" t="s">
        <v>62</v>
      </c>
      <c r="D110" s="60" t="s">
        <v>24</v>
      </c>
      <c r="E110" s="46" t="s">
        <v>215</v>
      </c>
      <c r="F110" s="16">
        <v>-27.8523790600726</v>
      </c>
      <c r="G110" s="16">
        <v>-28.247612929518699</v>
      </c>
      <c r="H110" s="16">
        <v>3.6255087583124202E-3</v>
      </c>
      <c r="I110" s="16">
        <v>-52.0468220063185</v>
      </c>
      <c r="J110" s="16">
        <v>-53.450168350660597</v>
      </c>
      <c r="K110" s="16">
        <v>2.16569383821474E-3</v>
      </c>
      <c r="L110" s="16">
        <v>-2.5924040369876299E-2</v>
      </c>
      <c r="M110" s="16">
        <v>3.5097009235482601E-3</v>
      </c>
      <c r="N110" s="16">
        <v>-37.763415876544201</v>
      </c>
      <c r="O110" s="16">
        <v>3.5885467270244898E-3</v>
      </c>
      <c r="P110" s="16">
        <v>-70.907401750777694</v>
      </c>
      <c r="Q110" s="16">
        <v>2.12260495757667E-3</v>
      </c>
      <c r="R110" s="16">
        <v>-101.017209271562</v>
      </c>
      <c r="S110" s="16">
        <v>0.12471665881628299</v>
      </c>
      <c r="T110" s="16">
        <v>597.21176640471901</v>
      </c>
      <c r="U110" s="16">
        <v>0.11078048785054399</v>
      </c>
      <c r="V110" s="105" t="s">
        <v>484</v>
      </c>
      <c r="W110" s="20">
        <v>2.2000000000000002</v>
      </c>
      <c r="X110" s="65">
        <v>4.3646868786494097E-2</v>
      </c>
      <c r="Y110" s="16">
        <v>4.0719033183682397E-2</v>
      </c>
      <c r="Z110" s="17">
        <f>((((N110/1000)+1)/((SMOW!$Z$4/1000)+1))-1)*1000</f>
        <v>-27.207036202353208</v>
      </c>
      <c r="AA110" s="17">
        <f>((((P110/1000)+1)/((SMOW!$AA$4/1000)+1))-1)*1000</f>
        <v>-50.91230831355054</v>
      </c>
      <c r="AB110" s="17">
        <f>Z110*SMOW!$AN$6</f>
        <v>-29.967224398195118</v>
      </c>
      <c r="AC110" s="17">
        <f>AA110*SMOW!$AN$12</f>
        <v>-55.971767334666993</v>
      </c>
      <c r="AD110" s="17">
        <f t="shared" si="112"/>
        <v>-30.42541877534218</v>
      </c>
      <c r="AE110" s="17">
        <f t="shared" si="113"/>
        <v>-57.59920579939336</v>
      </c>
      <c r="AF110" s="16">
        <f>(AD110-SMOW!$AN$14*AE110)</f>
        <v>-1.3038113262485496E-2</v>
      </c>
      <c r="AG110" s="2">
        <f t="shared" si="102"/>
        <v>-13.038113262485496</v>
      </c>
      <c r="AH110" s="65"/>
      <c r="AI110" s="67"/>
      <c r="AK110" s="101" t="str">
        <f t="shared" si="68"/>
        <v>09</v>
      </c>
      <c r="AN110" s="46">
        <v>0</v>
      </c>
    </row>
    <row r="111" spans="1:40" x14ac:dyDescent="0.25">
      <c r="A111" s="46">
        <v>1186</v>
      </c>
      <c r="B111" s="21" t="s">
        <v>214</v>
      </c>
      <c r="C111" s="60" t="s">
        <v>62</v>
      </c>
      <c r="D111" s="60" t="s">
        <v>24</v>
      </c>
      <c r="E111" s="46" t="s">
        <v>216</v>
      </c>
      <c r="F111" s="16">
        <v>-28.0721400073155</v>
      </c>
      <c r="G111" s="16">
        <v>-28.4736959777096</v>
      </c>
      <c r="H111" s="16">
        <v>5.33340613280049E-3</v>
      </c>
      <c r="I111" s="16">
        <v>-52.471061595072598</v>
      </c>
      <c r="J111" s="16">
        <v>-53.8978007072363</v>
      </c>
      <c r="K111" s="16">
        <v>1.7622914907286099E-3</v>
      </c>
      <c r="L111" s="16">
        <v>-1.5657204288890302E-2</v>
      </c>
      <c r="M111" s="16">
        <v>5.27436896798007E-3</v>
      </c>
      <c r="N111" s="16">
        <v>-37.980936362778898</v>
      </c>
      <c r="O111" s="16">
        <v>5.2790321021482E-3</v>
      </c>
      <c r="P111" s="16">
        <v>-71.323200622437099</v>
      </c>
      <c r="Q111" s="16">
        <v>1.72722874715889E-3</v>
      </c>
      <c r="R111" s="16">
        <v>-101.29923723956701</v>
      </c>
      <c r="S111" s="16">
        <v>0.143778639486077</v>
      </c>
      <c r="T111" s="16">
        <v>639.94347278427597</v>
      </c>
      <c r="U111" s="16">
        <v>0.102267156132541</v>
      </c>
      <c r="V111" s="105" t="s">
        <v>485</v>
      </c>
      <c r="W111" s="20">
        <v>2.2000000000000002</v>
      </c>
      <c r="X111" s="65">
        <v>1.8477702194354899E-2</v>
      </c>
      <c r="Y111" s="16">
        <v>1.48383159538918E-2</v>
      </c>
      <c r="Z111" s="17">
        <f>((((N111/1000)+1)/((SMOW!$Z$4/1000)+1))-1)*1000</f>
        <v>-27.426943033980965</v>
      </c>
      <c r="AA111" s="17">
        <f>((((P111/1000)+1)/((SMOW!$AA$4/1000)+1))-1)*1000</f>
        <v>-51.337055633734472</v>
      </c>
      <c r="AB111" s="17">
        <f>Z111*SMOW!$AN$6</f>
        <v>-30.209441055719729</v>
      </c>
      <c r="AC111" s="17">
        <f>AA111*SMOW!$AN$12</f>
        <v>-56.438724323435672</v>
      </c>
      <c r="AD111" s="17">
        <f t="shared" si="112"/>
        <v>-30.675149412632578</v>
      </c>
      <c r="AE111" s="17">
        <f t="shared" si="113"/>
        <v>-58.093971209171961</v>
      </c>
      <c r="AF111" s="16">
        <f>(AD111-SMOW!$AN$14*AE111)</f>
        <v>-1.5326141897809009E-3</v>
      </c>
      <c r="AG111" s="2">
        <f t="shared" si="102"/>
        <v>-1.5326141897809009</v>
      </c>
      <c r="AH111" s="65"/>
      <c r="AI111" s="67"/>
      <c r="AJ111" s="2"/>
      <c r="AK111" s="101" t="str">
        <f t="shared" si="68"/>
        <v>09</v>
      </c>
      <c r="AN111" s="46">
        <v>0</v>
      </c>
    </row>
    <row r="112" spans="1:40" x14ac:dyDescent="0.25">
      <c r="A112" s="46">
        <v>1187</v>
      </c>
      <c r="B112" s="21" t="s">
        <v>214</v>
      </c>
      <c r="C112" s="60" t="s">
        <v>62</v>
      </c>
      <c r="D112" s="60" t="s">
        <v>24</v>
      </c>
      <c r="E112" s="46" t="s">
        <v>217</v>
      </c>
      <c r="F112" s="16">
        <v>-28.2220554136067</v>
      </c>
      <c r="G112" s="16">
        <v>-28.627953259096799</v>
      </c>
      <c r="H112" s="16">
        <v>5.2384539878741103E-3</v>
      </c>
      <c r="I112" s="16">
        <v>-52.770575639057803</v>
      </c>
      <c r="J112" s="16">
        <v>-54.213950850758003</v>
      </c>
      <c r="K112" s="16">
        <v>1.9906034645960102E-3</v>
      </c>
      <c r="L112" s="16">
        <v>-2.9872098965712198E-3</v>
      </c>
      <c r="M112" s="16">
        <v>5.04243633273094E-3</v>
      </c>
      <c r="N112" s="16">
        <v>-38.129323382764198</v>
      </c>
      <c r="O112" s="16">
        <v>5.1850479935410801E-3</v>
      </c>
      <c r="P112" s="16">
        <v>-71.616755502359894</v>
      </c>
      <c r="Q112" s="16">
        <v>1.9509982011135601E-3</v>
      </c>
      <c r="R112" s="16">
        <v>-102.214222698404</v>
      </c>
      <c r="S112" s="16">
        <v>0.14778424337487001</v>
      </c>
      <c r="T112" s="16">
        <v>558.80626195995001</v>
      </c>
      <c r="U112" s="16">
        <v>0.10869804927733399</v>
      </c>
      <c r="V112" s="105" t="s">
        <v>486</v>
      </c>
      <c r="W112" s="20">
        <v>2.2000000000000002</v>
      </c>
      <c r="X112" s="65">
        <v>8.6517360081914602E-2</v>
      </c>
      <c r="Y112" s="16">
        <v>7.8250676636729105E-2</v>
      </c>
      <c r="Z112" s="17">
        <f>((((N112/1000)+1)/((SMOW!$Z$4/1000)+1))-1)*1000</f>
        <v>-27.57695795894055</v>
      </c>
      <c r="AA112" s="17">
        <f>((((P112/1000)+1)/((SMOW!$AA$4/1000)+1))-1)*1000</f>
        <v>-51.63692813717946</v>
      </c>
      <c r="AB112" s="17">
        <f>Z112*SMOW!$AN$6</f>
        <v>-30.374675184343904</v>
      </c>
      <c r="AC112" s="17">
        <f>AA112*SMOW!$AN$12</f>
        <v>-56.768396941882237</v>
      </c>
      <c r="AD112" s="17">
        <f t="shared" si="112"/>
        <v>-30.845545180149532</v>
      </c>
      <c r="AE112" s="17">
        <f t="shared" si="113"/>
        <v>-58.443424109399672</v>
      </c>
      <c r="AF112" s="16">
        <f>(AD112-SMOW!$AN$14*AE112)</f>
        <v>1.2582749613496702E-2</v>
      </c>
      <c r="AG112" s="2">
        <f t="shared" si="102"/>
        <v>12.582749613496702</v>
      </c>
      <c r="AH112" s="65"/>
      <c r="AI112" s="67"/>
      <c r="AK112" s="101" t="str">
        <f t="shared" si="68"/>
        <v>09</v>
      </c>
      <c r="AN112" s="46">
        <v>0</v>
      </c>
    </row>
    <row r="113" spans="1:40" x14ac:dyDescent="0.25">
      <c r="A113" s="46">
        <v>1188</v>
      </c>
      <c r="B113" s="21" t="s">
        <v>214</v>
      </c>
      <c r="C113" s="60" t="s">
        <v>62</v>
      </c>
      <c r="D113" s="60" t="s">
        <v>22</v>
      </c>
      <c r="E113" s="46" t="s">
        <v>218</v>
      </c>
      <c r="F113" s="16">
        <v>-0.84532750056994499</v>
      </c>
      <c r="G113" s="16">
        <v>-0.84568529418482496</v>
      </c>
      <c r="H113" s="16">
        <v>3.9375333435662796E-3</v>
      </c>
      <c r="I113" s="16">
        <v>-1.5377759864149401</v>
      </c>
      <c r="J113" s="16">
        <v>-1.5389596435841399</v>
      </c>
      <c r="K113" s="16">
        <v>1.8386077128029401E-3</v>
      </c>
      <c r="L113" s="16">
        <v>-3.3114602372401498E-2</v>
      </c>
      <c r="M113" s="16">
        <v>4.2513711280160503E-3</v>
      </c>
      <c r="N113" s="16">
        <v>-11.031700980471101</v>
      </c>
      <c r="O113" s="16">
        <v>3.8973902242569101E-3</v>
      </c>
      <c r="P113" s="16">
        <v>-21.403289215343399</v>
      </c>
      <c r="Q113" s="16">
        <v>1.80202657336413E-3</v>
      </c>
      <c r="R113" s="16">
        <v>-31.443744871111001</v>
      </c>
      <c r="S113" s="16">
        <v>0.13276284451686601</v>
      </c>
      <c r="T113" s="16">
        <v>604.62948914974197</v>
      </c>
      <c r="U113" s="16">
        <v>8.2979369631653394E-2</v>
      </c>
      <c r="V113" s="105" t="s">
        <v>487</v>
      </c>
      <c r="W113" s="20">
        <v>2.2000000000000002</v>
      </c>
      <c r="X113" s="65">
        <v>2.0487891330254498E-2</v>
      </c>
      <c r="Y113" s="16">
        <v>2.4358405276114301E-2</v>
      </c>
      <c r="Z113" s="17">
        <f>((((N113/1000)+1)/((SMOW!$Z$4/1000)+1))-1)*1000</f>
        <v>-0.18205649340441443</v>
      </c>
      <c r="AA113" s="17">
        <f>((((P113/1000)+1)/((SMOW!$AA$4/1000)+1))-1)*1000</f>
        <v>-0.34281288997539683</v>
      </c>
      <c r="AB113" s="17">
        <f>Z113*SMOW!$AN$6</f>
        <v>-0.20052635466875057</v>
      </c>
      <c r="AC113" s="17">
        <f>AA113*SMOW!$AN$12</f>
        <v>-0.37688024669509584</v>
      </c>
      <c r="AD113" s="17">
        <f t="shared" si="112"/>
        <v>-0.20054646276635643</v>
      </c>
      <c r="AE113" s="17">
        <f t="shared" si="113"/>
        <v>-0.37695128390421506</v>
      </c>
      <c r="AF113" s="16">
        <f>(AD113-SMOW!$AN$14*AE113)</f>
        <v>-1.5161848649308807E-3</v>
      </c>
      <c r="AG113" s="2">
        <f t="shared" si="102"/>
        <v>-1.5161848649308807</v>
      </c>
      <c r="AH113" s="67">
        <f>AVERAGE(AG113:AG116)</f>
        <v>0.8071753889498795</v>
      </c>
      <c r="AI113" s="67">
        <f>STDEV(AG113:AG116)</f>
        <v>4.3547919381045563</v>
      </c>
      <c r="AK113" s="101" t="str">
        <f t="shared" si="68"/>
        <v>09</v>
      </c>
      <c r="AL113" s="64">
        <v>1</v>
      </c>
      <c r="AN113" s="46">
        <v>0</v>
      </c>
    </row>
    <row r="114" spans="1:40" x14ac:dyDescent="0.25">
      <c r="A114" s="46">
        <v>1189</v>
      </c>
      <c r="B114" s="21" t="s">
        <v>214</v>
      </c>
      <c r="C114" s="62" t="s">
        <v>62</v>
      </c>
      <c r="D114" s="62" t="s">
        <v>22</v>
      </c>
      <c r="E114" s="46" t="s">
        <v>219</v>
      </c>
      <c r="F114" s="16">
        <v>-0.54037477677497403</v>
      </c>
      <c r="G114" s="16">
        <v>-0.54052137688564195</v>
      </c>
      <c r="H114" s="16">
        <v>5.49980160192972E-3</v>
      </c>
      <c r="I114" s="16">
        <v>-0.96432200723402794</v>
      </c>
      <c r="J114" s="16">
        <v>-0.96478738586642898</v>
      </c>
      <c r="K114" s="16">
        <v>2.5905846769796901E-3</v>
      </c>
      <c r="L114" s="16">
        <v>-3.1113637148167599E-2</v>
      </c>
      <c r="M114" s="16">
        <v>5.7111522489604301E-3</v>
      </c>
      <c r="N114" s="16">
        <v>-10.7243972179566</v>
      </c>
      <c r="O114" s="16">
        <v>7.6083133752395098E-3</v>
      </c>
      <c r="P114" s="16">
        <v>-20.840618191249799</v>
      </c>
      <c r="Q114" s="16">
        <v>2.3748982282188E-3</v>
      </c>
      <c r="R114" s="16">
        <v>-30.7640441226003</v>
      </c>
      <c r="S114" s="16">
        <v>0.12824348076976599</v>
      </c>
      <c r="T114" s="16">
        <v>627.81823979181797</v>
      </c>
      <c r="U114" s="16">
        <v>0.100817890190496</v>
      </c>
      <c r="V114" s="105" t="s">
        <v>488</v>
      </c>
      <c r="W114" s="20">
        <v>2.2000000000000002</v>
      </c>
      <c r="X114" s="65">
        <v>2.0991048464096499E-2</v>
      </c>
      <c r="Y114" s="16">
        <v>5.6836643641474203E-3</v>
      </c>
      <c r="Z114" s="17">
        <f>((((N114/1000)+1)/((SMOW!$Z$4/1000)+1))-1)*1000</f>
        <v>0.12861859716606361</v>
      </c>
      <c r="AA114" s="17">
        <f>((((P114/1000)+1)/((SMOW!$AA$4/1000)+1))-1)*1000</f>
        <v>0.23196743272024811</v>
      </c>
      <c r="AB114" s="17">
        <f>Z114*SMOW!$AN$6</f>
        <v>0.14166711634408449</v>
      </c>
      <c r="AC114" s="17">
        <f>AA114*SMOW!$AN$12</f>
        <v>0.25501941678771017</v>
      </c>
      <c r="AD114" s="17">
        <f t="shared" si="112"/>
        <v>0.14165708250581849</v>
      </c>
      <c r="AE114" s="17">
        <f t="shared" si="113"/>
        <v>0.25498690486348857</v>
      </c>
      <c r="AF114" s="16">
        <f>(AD114-SMOW!$AN$14*AE114)</f>
        <v>7.0239967378965262E-3</v>
      </c>
      <c r="AG114" s="2">
        <f t="shared" si="102"/>
        <v>7.0239967378965265</v>
      </c>
      <c r="AH114" s="65"/>
      <c r="AI114" s="67"/>
      <c r="AJ114" s="2"/>
      <c r="AK114" s="101" t="str">
        <f t="shared" si="68"/>
        <v>09</v>
      </c>
      <c r="AN114" s="46">
        <v>0</v>
      </c>
    </row>
    <row r="115" spans="1:40" x14ac:dyDescent="0.25">
      <c r="A115" s="46">
        <v>1190</v>
      </c>
      <c r="B115" s="21" t="s">
        <v>214</v>
      </c>
      <c r="C115" s="62" t="s">
        <v>62</v>
      </c>
      <c r="D115" s="62" t="s">
        <v>22</v>
      </c>
      <c r="E115" s="46" t="s">
        <v>220</v>
      </c>
      <c r="F115" s="16">
        <v>-0.45450486924116801</v>
      </c>
      <c r="G115" s="16">
        <v>-0.45460868041910601</v>
      </c>
      <c r="H115" s="16">
        <v>5.0234544135981602E-3</v>
      </c>
      <c r="I115" s="16">
        <v>-0.79442211864636003</v>
      </c>
      <c r="J115" s="16">
        <v>-0.79473788394149303</v>
      </c>
      <c r="K115" s="16">
        <v>1.51490528188822E-3</v>
      </c>
      <c r="L115" s="16">
        <v>-3.49870776979977E-2</v>
      </c>
      <c r="M115" s="16">
        <v>5.0350714106752303E-3</v>
      </c>
      <c r="N115" s="16">
        <v>-10.644862782580599</v>
      </c>
      <c r="O115" s="16">
        <v>4.9722403381163701E-3</v>
      </c>
      <c r="P115" s="16">
        <v>-20.674725197144301</v>
      </c>
      <c r="Q115" s="16">
        <v>1.48476456129493E-3</v>
      </c>
      <c r="R115" s="16">
        <v>-30.860651197349299</v>
      </c>
      <c r="S115" s="16">
        <v>0.152158037197304</v>
      </c>
      <c r="T115" s="16">
        <v>643.79440457690305</v>
      </c>
      <c r="U115" s="16">
        <v>0.110548495426182</v>
      </c>
      <c r="V115" s="105" t="s">
        <v>489</v>
      </c>
      <c r="W115" s="20">
        <v>2.2000000000000002</v>
      </c>
      <c r="X115" s="65">
        <v>1.94013971875213E-4</v>
      </c>
      <c r="Y115" s="16">
        <v>8.0805053264664699E-4</v>
      </c>
      <c r="Z115" s="17">
        <f>((((N115/1000)+1)/((SMOW!$Z$4/1000)+1))-1)*1000</f>
        <v>0.20902557855695392</v>
      </c>
      <c r="AA115" s="17">
        <f>((((P115/1000)+1)/((SMOW!$AA$4/1000)+1))-1)*1000</f>
        <v>0.40143062631292636</v>
      </c>
      <c r="AB115" s="17">
        <f>Z115*SMOW!$AN$6</f>
        <v>0.23023148758250325</v>
      </c>
      <c r="AC115" s="17">
        <f>AA115*SMOW!$AN$12</f>
        <v>0.44132317628616724</v>
      </c>
      <c r="AD115" s="17">
        <f t="shared" si="112"/>
        <v>0.23020498838089573</v>
      </c>
      <c r="AE115" s="17">
        <f t="shared" si="113"/>
        <v>0.44122582185525128</v>
      </c>
      <c r="AF115" s="16">
        <f>(AD115-SMOW!$AN$14*AE115)</f>
        <v>-2.7622455586769623E-3</v>
      </c>
      <c r="AG115" s="2">
        <f t="shared" si="102"/>
        <v>-2.7622455586769625</v>
      </c>
      <c r="AH115" s="65"/>
      <c r="AI115" s="67"/>
      <c r="AK115" s="101" t="str">
        <f t="shared" si="68"/>
        <v>09</v>
      </c>
      <c r="AN115" s="46">
        <v>0</v>
      </c>
    </row>
    <row r="116" spans="1:40" x14ac:dyDescent="0.25">
      <c r="A116" s="46">
        <v>1191</v>
      </c>
      <c r="B116" s="21" t="s">
        <v>214</v>
      </c>
      <c r="C116" s="62" t="s">
        <v>62</v>
      </c>
      <c r="D116" s="62" t="s">
        <v>22</v>
      </c>
      <c r="E116" s="46" t="s">
        <v>363</v>
      </c>
      <c r="F116" s="16">
        <v>-0.29107100426309102</v>
      </c>
      <c r="G116" s="16">
        <v>-0.29111403715269402</v>
      </c>
      <c r="H116" s="16">
        <v>5.8314602019658704E-3</v>
      </c>
      <c r="I116" s="16">
        <v>-0.48996730693134899</v>
      </c>
      <c r="J116" s="16">
        <v>-0.490087414928503</v>
      </c>
      <c r="K116" s="16">
        <v>1.33510846233652E-3</v>
      </c>
      <c r="L116" s="16">
        <v>-3.2347882070444603E-2</v>
      </c>
      <c r="M116" s="16">
        <v>5.7570805096495503E-3</v>
      </c>
      <c r="N116" s="16">
        <v>-10.483095124480901</v>
      </c>
      <c r="O116" s="16">
        <v>5.7720085142697703E-3</v>
      </c>
      <c r="P116" s="16">
        <v>-20.376327851545</v>
      </c>
      <c r="Q116" s="16">
        <v>1.30854499885981E-3</v>
      </c>
      <c r="R116" s="16">
        <v>-30.028926040195699</v>
      </c>
      <c r="S116" s="16">
        <v>0.116667676606739</v>
      </c>
      <c r="T116" s="16">
        <v>679.838650596962</v>
      </c>
      <c r="U116" s="16">
        <v>8.8072959686052693E-2</v>
      </c>
      <c r="V116" s="105" t="s">
        <v>490</v>
      </c>
      <c r="W116" s="20">
        <v>2.2000000000000002</v>
      </c>
      <c r="X116" s="65">
        <v>3.1762155868849599E-3</v>
      </c>
      <c r="Y116" s="16">
        <v>1.4110514934065101E-3</v>
      </c>
      <c r="Z116" s="17">
        <f>((((N116/1000)+1)/((SMOW!$Z$4/1000)+1))-1)*1000</f>
        <v>0.37256793619122597</v>
      </c>
      <c r="AA116" s="17">
        <f>((((P116/1000)+1)/((SMOW!$AA$4/1000)+1))-1)*1000</f>
        <v>0.70624981061584435</v>
      </c>
      <c r="AB116" s="17">
        <f>Z116*SMOW!$AN$6</f>
        <v>0.41036542401664583</v>
      </c>
      <c r="AC116" s="17">
        <f>AA116*SMOW!$AN$12</f>
        <v>0.77643405670179688</v>
      </c>
      <c r="AD116" s="17">
        <f t="shared" si="112"/>
        <v>0.41028124715407099</v>
      </c>
      <c r="AE116" s="17">
        <f t="shared" si="113"/>
        <v>0.77613278771318206</v>
      </c>
      <c r="AF116" s="16">
        <f>(AD116-SMOW!$AN$14*AE116)</f>
        <v>4.8313524151083476E-4</v>
      </c>
      <c r="AG116" s="2">
        <f t="shared" si="102"/>
        <v>0.48313524151083476</v>
      </c>
      <c r="AH116" s="65"/>
      <c r="AI116" s="67"/>
      <c r="AK116" s="101" t="str">
        <f t="shared" si="68"/>
        <v>09</v>
      </c>
      <c r="AN116" s="46">
        <v>0</v>
      </c>
    </row>
    <row r="117" spans="1:40" x14ac:dyDescent="0.25">
      <c r="A117" s="46">
        <v>1192</v>
      </c>
      <c r="B117" s="21" t="s">
        <v>214</v>
      </c>
      <c r="C117" s="62" t="s">
        <v>63</v>
      </c>
      <c r="D117" s="58" t="s">
        <v>72</v>
      </c>
      <c r="E117" s="46" t="s">
        <v>222</v>
      </c>
      <c r="F117" s="16">
        <v>-3.7461100702188102</v>
      </c>
      <c r="G117" s="16">
        <v>-3.7531445521326701</v>
      </c>
      <c r="H117" s="16">
        <v>3.57874968963473E-3</v>
      </c>
      <c r="I117" s="16">
        <v>-7.0878593680975204</v>
      </c>
      <c r="J117" s="16">
        <v>-7.1130976559701198</v>
      </c>
      <c r="K117" s="16">
        <v>2.1333249169469999E-3</v>
      </c>
      <c r="L117" s="16">
        <v>2.5710102195574602E-3</v>
      </c>
      <c r="M117" s="16">
        <v>3.5833151032676099E-3</v>
      </c>
      <c r="N117" s="16">
        <v>-13.9029100962276</v>
      </c>
      <c r="O117" s="16">
        <v>3.5422643666577201E-3</v>
      </c>
      <c r="P117" s="16">
        <v>-26.842575493749901</v>
      </c>
      <c r="Q117" s="16">
        <v>2.0060411366479699E-3</v>
      </c>
      <c r="R117" s="16">
        <v>-39.169460127906603</v>
      </c>
      <c r="S117" s="16">
        <v>0.10436775901390399</v>
      </c>
      <c r="T117" s="16">
        <v>605.01291357752996</v>
      </c>
      <c r="U117" s="16">
        <v>9.2924178765933702E-2</v>
      </c>
      <c r="V117" s="105" t="s">
        <v>491</v>
      </c>
      <c r="W117" s="20">
        <v>2.2000000000000002</v>
      </c>
      <c r="X117" s="65">
        <v>1.28396004242276E-3</v>
      </c>
      <c r="Y117" s="16">
        <v>4.0450088387565698E-4</v>
      </c>
      <c r="Z117" s="17">
        <f>((((N117/1000)+1)/((SMOW!$Z$4/1000)+1))-1)*1000</f>
        <v>-3.0847646958199748</v>
      </c>
      <c r="AA117" s="17">
        <f>((((P117/1000)+1)/((SMOW!$AA$4/1000)+1))-1)*1000</f>
        <v>-5.8991585848205963</v>
      </c>
      <c r="AB117" s="17">
        <f>Z117*SMOW!$AN$6</f>
        <v>-3.3977179714735612</v>
      </c>
      <c r="AC117" s="17">
        <f>AA117*SMOW!$AN$12</f>
        <v>-6.4853930752144118</v>
      </c>
      <c r="AD117" s="17">
        <f t="shared" si="112"/>
        <v>-3.4035033235608343</v>
      </c>
      <c r="AE117" s="17">
        <f t="shared" si="113"/>
        <v>-6.5065146073691764</v>
      </c>
      <c r="AF117" s="16">
        <f>(AD117-SMOW!$AN$14*AE117)</f>
        <v>3.1936389130091225E-2</v>
      </c>
      <c r="AG117" s="2">
        <f t="shared" si="102"/>
        <v>31.936389130091225</v>
      </c>
      <c r="AH117" s="67">
        <f>AVERAGE(AG117:AG118)</f>
        <v>36.917467605260157</v>
      </c>
      <c r="AI117" s="67">
        <f>STDEV(AG117:AG118)</f>
        <v>7.0443087348285696</v>
      </c>
      <c r="AK117" s="101" t="str">
        <f t="shared" si="68"/>
        <v>09</v>
      </c>
      <c r="AL117" s="64">
        <v>1</v>
      </c>
      <c r="AN117" s="46">
        <v>0</v>
      </c>
    </row>
    <row r="118" spans="1:40" x14ac:dyDescent="0.25">
      <c r="A118" s="46">
        <v>1193</v>
      </c>
      <c r="B118" s="21" t="s">
        <v>100</v>
      </c>
      <c r="C118" s="62" t="s">
        <v>63</v>
      </c>
      <c r="D118" s="58" t="s">
        <v>72</v>
      </c>
      <c r="E118" s="46" t="s">
        <v>223</v>
      </c>
      <c r="F118" s="16">
        <v>-3.7049548190022099</v>
      </c>
      <c r="G118" s="16">
        <v>-3.7118356558826102</v>
      </c>
      <c r="H118" s="16">
        <v>5.0058072926156202E-3</v>
      </c>
      <c r="I118" s="16">
        <v>-7.02670072409233</v>
      </c>
      <c r="J118" s="16">
        <v>-7.0515043138173397</v>
      </c>
      <c r="K118" s="16">
        <v>1.86269422043344E-3</v>
      </c>
      <c r="L118" s="16">
        <v>1.13586218129413E-2</v>
      </c>
      <c r="M118" s="16">
        <v>4.9267923427837599E-3</v>
      </c>
      <c r="N118" s="16">
        <v>-13.8621744224509</v>
      </c>
      <c r="O118" s="16">
        <v>4.9547731293823304E-3</v>
      </c>
      <c r="P118" s="16">
        <v>-26.783005708215502</v>
      </c>
      <c r="Q118" s="16">
        <v>1.82563385321367E-3</v>
      </c>
      <c r="R118" s="16">
        <v>-39.367787015510103</v>
      </c>
      <c r="S118" s="16">
        <v>0.121975746675497</v>
      </c>
      <c r="T118" s="16">
        <v>640.11158286112095</v>
      </c>
      <c r="U118" s="16">
        <v>0.12204135937906101</v>
      </c>
      <c r="V118" s="105" t="s">
        <v>492</v>
      </c>
      <c r="W118" s="20">
        <v>2.2000000000000002</v>
      </c>
      <c r="X118" s="65">
        <v>4.94261552545477E-4</v>
      </c>
      <c r="Y118" s="16">
        <v>7.8836485149562399E-5</v>
      </c>
      <c r="Z118" s="17">
        <f>((((N118/1000)+1)/((SMOW!$Z$4/1000)+1))-1)*1000</f>
        <v>-3.0435821244240158</v>
      </c>
      <c r="AA118" s="17">
        <f>((((P118/1000)+1)/((SMOW!$AA$4/1000)+1))-1)*1000</f>
        <v>-5.8383067920566578</v>
      </c>
      <c r="AB118" s="17">
        <f>Z118*SMOW!$AN$6</f>
        <v>-3.3523573761798096</v>
      </c>
      <c r="AC118" s="17">
        <f>AA118*SMOW!$AN$12</f>
        <v>-6.4184940777165123</v>
      </c>
      <c r="AD118" s="17">
        <f t="shared" si="112"/>
        <v>-3.3579891160943012</v>
      </c>
      <c r="AE118" s="17">
        <f t="shared" si="113"/>
        <v>-6.4391811783612312</v>
      </c>
      <c r="AF118" s="16">
        <f>(AD118-SMOW!$AN$14*AE118)</f>
        <v>4.1898546080429089E-2</v>
      </c>
      <c r="AG118" s="2">
        <f t="shared" si="102"/>
        <v>41.898546080429085</v>
      </c>
      <c r="AI118" s="64"/>
      <c r="AK118" s="101" t="str">
        <f t="shared" si="68"/>
        <v>09</v>
      </c>
      <c r="AN118" s="46">
        <v>0</v>
      </c>
    </row>
    <row r="119" spans="1:40" x14ac:dyDescent="0.25">
      <c r="A119" s="46">
        <v>1194</v>
      </c>
      <c r="B119" s="21" t="s">
        <v>100</v>
      </c>
      <c r="C119" s="62" t="s">
        <v>63</v>
      </c>
      <c r="D119" s="58" t="s">
        <v>72</v>
      </c>
      <c r="E119" s="46" t="s">
        <v>224</v>
      </c>
      <c r="F119" s="16">
        <v>-3.6197523520627901</v>
      </c>
      <c r="G119" s="16">
        <v>-3.62631981287115</v>
      </c>
      <c r="H119" s="16">
        <v>3.9394220742738004E-3</v>
      </c>
      <c r="I119" s="16">
        <v>-6.85341369391368</v>
      </c>
      <c r="J119" s="16">
        <v>-6.8770062159519902</v>
      </c>
      <c r="K119" s="16">
        <v>1.1873429841352001E-3</v>
      </c>
      <c r="L119" s="16">
        <v>4.7394691515016598E-3</v>
      </c>
      <c r="M119" s="16">
        <v>3.8578002195096802E-3</v>
      </c>
      <c r="N119" s="16">
        <v>-13.777840593945101</v>
      </c>
      <c r="O119" s="16">
        <v>3.8992596993705302E-3</v>
      </c>
      <c r="P119" s="16">
        <v>-26.613166415675501</v>
      </c>
      <c r="Q119" s="16">
        <v>1.16371947871709E-3</v>
      </c>
      <c r="R119" s="16">
        <v>-39.105510261421003</v>
      </c>
      <c r="S119" s="16">
        <v>0.124702122119311</v>
      </c>
      <c r="T119" s="16">
        <v>642.59892306673305</v>
      </c>
      <c r="U119" s="16">
        <v>9.6732350161778502E-2</v>
      </c>
      <c r="V119" s="105" t="s">
        <v>493</v>
      </c>
      <c r="W119" s="20">
        <v>2.2000000000000002</v>
      </c>
      <c r="X119" s="65">
        <v>3.1656339245939901E-3</v>
      </c>
      <c r="Y119" s="16">
        <v>1.9650710421239398E-3</v>
      </c>
      <c r="Z119" s="17">
        <f>((((N119/1000)+1)/((SMOW!$Z$4/1000)+1))-1)*1000</f>
        <v>-2.9583230973466712</v>
      </c>
      <c r="AA119" s="17">
        <f>((((P119/1000)+1)/((SMOW!$AA$4/1000)+1))-1)*1000</f>
        <v>-5.6648123713517462</v>
      </c>
      <c r="AB119" s="17">
        <f>Z119*SMOW!$AN$6</f>
        <v>-3.2584487130900168</v>
      </c>
      <c r="AC119" s="17">
        <f>AA119*SMOW!$AN$12</f>
        <v>-6.2277584840806295</v>
      </c>
      <c r="AD119" s="17">
        <f t="shared" si="112"/>
        <v>-3.2637690175344023</v>
      </c>
      <c r="AE119" s="17">
        <f t="shared" si="113"/>
        <v>-6.2472318643879001</v>
      </c>
      <c r="AF119" s="16">
        <f>(AD119-SMOW!$AN$14*AE119)</f>
        <v>3.4769406862408925E-2</v>
      </c>
      <c r="AG119" s="2">
        <f t="shared" si="102"/>
        <v>34.769406862408928</v>
      </c>
      <c r="AH119" s="67">
        <f>AVERAGE(AG119:AG120)</f>
        <v>32.152307335517442</v>
      </c>
      <c r="AI119" s="67">
        <f>STDEV(AG119:AG120)</f>
        <v>3.7011376450101534</v>
      </c>
      <c r="AK119" s="101" t="str">
        <f t="shared" si="68"/>
        <v>09</v>
      </c>
      <c r="AL119" s="64">
        <v>1</v>
      </c>
      <c r="AN119" s="46">
        <v>0</v>
      </c>
    </row>
    <row r="120" spans="1:40" x14ac:dyDescent="0.25">
      <c r="A120" s="46">
        <v>1195</v>
      </c>
      <c r="B120" s="21" t="s">
        <v>100</v>
      </c>
      <c r="C120" s="62" t="s">
        <v>63</v>
      </c>
      <c r="D120" s="58" t="s">
        <v>72</v>
      </c>
      <c r="E120" s="46" t="s">
        <v>225</v>
      </c>
      <c r="F120" s="16">
        <v>-3.5971918353761101</v>
      </c>
      <c r="G120" s="16">
        <v>-3.6036776697138699</v>
      </c>
      <c r="H120" s="16">
        <v>4.4111135299597596E-3</v>
      </c>
      <c r="I120" s="16">
        <v>-6.8018037921392001</v>
      </c>
      <c r="J120" s="16">
        <v>-6.8250415550818504</v>
      </c>
      <c r="K120" s="16">
        <v>1.79091233034714E-3</v>
      </c>
      <c r="L120" s="16">
        <v>-5.5728630647666798E-5</v>
      </c>
      <c r="M120" s="16">
        <v>4.6220166979029902E-3</v>
      </c>
      <c r="N120" s="16">
        <v>-13.755510081536301</v>
      </c>
      <c r="O120" s="16">
        <v>4.3661422646341704E-3</v>
      </c>
      <c r="P120" s="16">
        <v>-26.562583350131501</v>
      </c>
      <c r="Q120" s="16">
        <v>1.75528014343368E-3</v>
      </c>
      <c r="R120" s="16">
        <v>-39.345777600549198</v>
      </c>
      <c r="S120" s="16">
        <v>0.112515808681797</v>
      </c>
      <c r="T120" s="16">
        <v>746.92348369843501</v>
      </c>
      <c r="U120" s="16">
        <v>0.135191835498815</v>
      </c>
      <c r="V120" s="105" t="s">
        <v>494</v>
      </c>
      <c r="W120" s="20">
        <v>2.2000000000000002</v>
      </c>
      <c r="X120" s="65">
        <v>1.85825424391785E-2</v>
      </c>
      <c r="Y120" s="16">
        <v>1.50857476496245E-2</v>
      </c>
      <c r="Z120" s="17">
        <f>((((N120/1000)+1)/((SMOW!$Z$4/1000)+1))-1)*1000</f>
        <v>-2.9357476042635167</v>
      </c>
      <c r="AA120" s="17">
        <f>((((P120/1000)+1)/((SMOW!$AA$4/1000)+1))-1)*1000</f>
        <v>-5.6131407026656088</v>
      </c>
      <c r="AB120" s="17">
        <f>Z120*SMOW!$AN$6</f>
        <v>-3.2335829077119111</v>
      </c>
      <c r="AC120" s="17">
        <f>AA120*SMOW!$AN$12</f>
        <v>-6.1709518942147223</v>
      </c>
      <c r="AD120" s="17">
        <f t="shared" si="112"/>
        <v>-3.2388222345028912</v>
      </c>
      <c r="AE120" s="17">
        <f t="shared" si="113"/>
        <v>-6.1900709134687819</v>
      </c>
      <c r="AF120" s="16">
        <f>(AD120-SMOW!$AN$14*AE120)</f>
        <v>2.9535207808625952E-2</v>
      </c>
      <c r="AG120" s="2">
        <f t="shared" si="102"/>
        <v>29.535207808625952</v>
      </c>
      <c r="AI120" s="64"/>
      <c r="AK120" s="101" t="str">
        <f t="shared" si="68"/>
        <v>09</v>
      </c>
      <c r="AN120" s="46">
        <v>0</v>
      </c>
    </row>
    <row r="121" spans="1:40" x14ac:dyDescent="0.25">
      <c r="A121" s="46">
        <v>1196</v>
      </c>
      <c r="B121" s="21" t="s">
        <v>100</v>
      </c>
      <c r="C121" s="62" t="s">
        <v>63</v>
      </c>
      <c r="D121" s="58" t="s">
        <v>72</v>
      </c>
      <c r="E121" s="46" t="s">
        <v>226</v>
      </c>
      <c r="F121" s="16">
        <v>-3.7909702334877902</v>
      </c>
      <c r="G121" s="16">
        <v>-3.7981746925239501</v>
      </c>
      <c r="H121" s="16">
        <v>5.2065795613795603E-3</v>
      </c>
      <c r="I121" s="16">
        <v>-7.1512891222599801</v>
      </c>
      <c r="J121" s="16">
        <v>-7.1769822094497799</v>
      </c>
      <c r="K121" s="16">
        <v>1.66835238125823E-3</v>
      </c>
      <c r="L121" s="16">
        <v>-8.7280859344699892E-3</v>
      </c>
      <c r="M121" s="16">
        <v>5.1804976729878703E-3</v>
      </c>
      <c r="N121" s="16">
        <v>-13.947312910509501</v>
      </c>
      <c r="O121" s="16">
        <v>5.1534985265566198E-3</v>
      </c>
      <c r="P121" s="16">
        <v>-26.905025237637901</v>
      </c>
      <c r="Q121" s="16">
        <v>1.5962971671955801E-3</v>
      </c>
      <c r="R121" s="16">
        <v>-40.0807117114786</v>
      </c>
      <c r="S121" s="16">
        <v>0.22719906774548701</v>
      </c>
      <c r="T121" s="16">
        <v>761.93724980783395</v>
      </c>
      <c r="U121" s="16">
        <v>0.158606136552948</v>
      </c>
      <c r="V121" s="105" t="s">
        <v>495</v>
      </c>
      <c r="W121" s="20">
        <v>2.2000000000000002</v>
      </c>
      <c r="X121" s="65">
        <v>4.0299461054812804E-3</v>
      </c>
      <c r="Y121" s="16">
        <v>1.7951536533835099E-3</v>
      </c>
      <c r="Z121" s="17">
        <f>((((N121/1000)+1)/((SMOW!$Z$4/1000)+1))-1)*1000</f>
        <v>-3.1296546387082902</v>
      </c>
      <c r="AA121" s="17">
        <f>((((P121/1000)+1)/((SMOW!$AA$4/1000)+1))-1)*1000</f>
        <v>-5.9629523158057918</v>
      </c>
      <c r="AB121" s="17">
        <f>Z121*SMOW!$AN$6</f>
        <v>-3.4471620557814271</v>
      </c>
      <c r="AC121" s="17">
        <f>AA121*SMOW!$AN$12</f>
        <v>-6.5555263688400585</v>
      </c>
      <c r="AD121" s="17">
        <f t="shared" si="112"/>
        <v>-3.4531172084236106</v>
      </c>
      <c r="AE121" s="17">
        <f t="shared" si="113"/>
        <v>-6.5771082037255724</v>
      </c>
      <c r="AF121" s="16">
        <f>(AD121-SMOW!$AN$14*AE121)</f>
        <v>1.9595923143491678E-2</v>
      </c>
      <c r="AG121" s="2">
        <f t="shared" si="102"/>
        <v>19.595923143491678</v>
      </c>
      <c r="AH121" s="67">
        <f>AVERAGE(AG121:AG122)</f>
        <v>25.426707723663178</v>
      </c>
      <c r="AI121" s="67">
        <f>STDEV(AG121:AG122)</f>
        <v>8.2459746325544483</v>
      </c>
      <c r="AJ121" s="2"/>
      <c r="AK121" s="101" t="str">
        <f t="shared" si="68"/>
        <v>09</v>
      </c>
      <c r="AL121" s="64">
        <v>1</v>
      </c>
      <c r="AN121" s="46">
        <v>0</v>
      </c>
    </row>
    <row r="122" spans="1:40" x14ac:dyDescent="0.25">
      <c r="A122" s="46">
        <v>1197</v>
      </c>
      <c r="B122" s="21" t="s">
        <v>214</v>
      </c>
      <c r="C122" s="61" t="s">
        <v>63</v>
      </c>
      <c r="D122" s="61" t="s">
        <v>72</v>
      </c>
      <c r="E122" s="46" t="s">
        <v>227</v>
      </c>
      <c r="F122" s="16">
        <v>-3.7207289367208198</v>
      </c>
      <c r="G122" s="16">
        <v>-3.7276686237313799</v>
      </c>
      <c r="H122" s="16">
        <v>5.3263307830489597E-3</v>
      </c>
      <c r="I122" s="16">
        <v>-7.0383322220393501</v>
      </c>
      <c r="J122" s="16">
        <v>-7.0632181455447904</v>
      </c>
      <c r="K122" s="16">
        <v>1.11013652945702E-3</v>
      </c>
      <c r="L122" s="16">
        <v>1.71055711626865E-3</v>
      </c>
      <c r="M122" s="16">
        <v>5.3902723411885598E-3</v>
      </c>
      <c r="N122" s="16">
        <v>-13.8777877231721</v>
      </c>
      <c r="O122" s="16">
        <v>5.2720288855273101E-3</v>
      </c>
      <c r="P122" s="16">
        <v>-26.794405784611701</v>
      </c>
      <c r="Q122" s="16">
        <v>1.08804913207544E-3</v>
      </c>
      <c r="R122" s="16">
        <v>-39.748557419293398</v>
      </c>
      <c r="S122" s="16">
        <v>0.13294395718496599</v>
      </c>
      <c r="T122" s="16">
        <v>761.81087837586995</v>
      </c>
      <c r="U122" s="16">
        <v>0.11231699604248301</v>
      </c>
      <c r="V122" s="105" t="s">
        <v>496</v>
      </c>
      <c r="W122" s="20">
        <v>2.2000000000000002</v>
      </c>
      <c r="X122" s="65">
        <v>5.9540304598903401E-3</v>
      </c>
      <c r="Y122" s="16">
        <v>8.0943561541722692E-3</v>
      </c>
      <c r="Z122" s="17">
        <f>((((N122/1000)+1)/((SMOW!$Z$4/1000)+1))-1)*1000</f>
        <v>-3.0593667135092595</v>
      </c>
      <c r="AA122" s="17">
        <f>((((P122/1000)+1)/((SMOW!$AA$4/1000)+1))-1)*1000</f>
        <v>-5.8499522106213453</v>
      </c>
      <c r="AB122" s="17">
        <f>Z122*SMOW!$AN$6</f>
        <v>-3.3697433317698522</v>
      </c>
      <c r="AC122" s="17">
        <f>AA122*SMOW!$AN$12</f>
        <v>-6.431296770817819</v>
      </c>
      <c r="AD122" s="17">
        <f t="shared" si="112"/>
        <v>-3.3754337038225892</v>
      </c>
      <c r="AE122" s="17">
        <f t="shared" si="113"/>
        <v>-6.452066659330348</v>
      </c>
      <c r="AF122" s="16">
        <f>(AD122-SMOW!$AN$14*AE122)</f>
        <v>3.1257492303834677E-2</v>
      </c>
      <c r="AG122" s="2">
        <f t="shared" si="102"/>
        <v>31.257492303834677</v>
      </c>
      <c r="AH122" s="65"/>
      <c r="AI122" s="67"/>
      <c r="AK122" s="101" t="str">
        <f t="shared" si="68"/>
        <v>09</v>
      </c>
      <c r="AN122" s="46">
        <v>0</v>
      </c>
    </row>
    <row r="123" spans="1:40" x14ac:dyDescent="0.25">
      <c r="A123" s="46">
        <v>1198</v>
      </c>
      <c r="B123" s="21" t="s">
        <v>214</v>
      </c>
      <c r="C123" s="62" t="s">
        <v>63</v>
      </c>
      <c r="D123" s="58" t="s">
        <v>72</v>
      </c>
      <c r="E123" s="46" t="s">
        <v>228</v>
      </c>
      <c r="F123" s="16">
        <v>-3.68922628192243</v>
      </c>
      <c r="G123" s="16">
        <v>-3.69605042488958</v>
      </c>
      <c r="H123" s="16">
        <v>1.0495486994055401E-2</v>
      </c>
      <c r="I123" s="16">
        <v>-6.9328631887483603</v>
      </c>
      <c r="J123" s="16">
        <v>-6.95700721235798</v>
      </c>
      <c r="K123" s="16">
        <v>1.9050411947937099E-3</v>
      </c>
      <c r="L123" s="16">
        <v>-1.8759224847868398E-2</v>
      </c>
      <c r="M123" s="16">
        <v>9.7323830816279395E-3</v>
      </c>
      <c r="N123" s="16">
        <v>-13.846606237674401</v>
      </c>
      <c r="O123" s="16">
        <v>1.03884855924534E-2</v>
      </c>
      <c r="P123" s="16">
        <v>-26.691035174701899</v>
      </c>
      <c r="Q123" s="16">
        <v>1.8671382875566701E-3</v>
      </c>
      <c r="R123" s="16">
        <v>-39.668821252273297</v>
      </c>
      <c r="S123" s="16">
        <v>0.136033896023914</v>
      </c>
      <c r="T123" s="16">
        <v>687.30945657643099</v>
      </c>
      <c r="U123" s="16">
        <v>0.10789938993773</v>
      </c>
      <c r="V123" s="105" t="s">
        <v>497</v>
      </c>
      <c r="W123" s="20">
        <v>2.2000000000000002</v>
      </c>
      <c r="X123" s="65">
        <v>3.8434273474767201E-3</v>
      </c>
      <c r="Y123" s="16">
        <v>1.5661429568056601E-3</v>
      </c>
      <c r="Z123" s="17">
        <f>((((N123/1000)+1)/((SMOW!$Z$4/1000)+1))-1)*1000</f>
        <v>-3.0278431462354982</v>
      </c>
      <c r="AA123" s="17">
        <f>((((P123/1000)+1)/((SMOW!$AA$4/1000)+1))-1)*1000</f>
        <v>-5.7443569516210102</v>
      </c>
      <c r="AB123" s="17">
        <f>Z123*SMOW!$AN$6</f>
        <v>-3.3350216587695902</v>
      </c>
      <c r="AC123" s="17">
        <f>AA123*SMOW!$AN$12</f>
        <v>-6.3152078826061331</v>
      </c>
      <c r="AD123" s="17">
        <f t="shared" si="112"/>
        <v>-3.3405952389590805</v>
      </c>
      <c r="AE123" s="17">
        <f t="shared" si="113"/>
        <v>-6.335233161625526</v>
      </c>
      <c r="AF123" s="16">
        <f>(AD123-SMOW!$AN$14*AE123)</f>
        <v>4.4078703791972096E-3</v>
      </c>
      <c r="AG123" s="2">
        <f t="shared" si="102"/>
        <v>4.4078703791972096</v>
      </c>
      <c r="AH123" s="65">
        <f>AVERAGE(AG123,AG125)</f>
        <v>8.727084488244552</v>
      </c>
      <c r="AI123" s="67">
        <f>STDEV(AG123,AG125)</f>
        <v>6.1082911718079753</v>
      </c>
      <c r="AJ123" s="2"/>
      <c r="AK123" s="101" t="str">
        <f t="shared" si="68"/>
        <v>09</v>
      </c>
      <c r="AL123" s="64">
        <v>1</v>
      </c>
      <c r="AN123" s="46">
        <v>0</v>
      </c>
    </row>
    <row r="124" spans="1:40" s="88" customFormat="1" x14ac:dyDescent="0.25">
      <c r="A124" s="88">
        <v>1199</v>
      </c>
      <c r="B124" s="89" t="s">
        <v>214</v>
      </c>
      <c r="C124" s="90" t="s">
        <v>63</v>
      </c>
      <c r="D124" s="90" t="s">
        <v>72</v>
      </c>
      <c r="E124" s="88" t="s">
        <v>229</v>
      </c>
      <c r="F124" s="91">
        <v>10.300000037869401</v>
      </c>
      <c r="G124" s="91">
        <v>10.247316489032899</v>
      </c>
      <c r="H124" s="91">
        <v>1.1118445412932801E-8</v>
      </c>
      <c r="I124" s="91">
        <v>20.300000048628601</v>
      </c>
      <c r="J124" s="91">
        <v>20.096701746783499</v>
      </c>
      <c r="K124" s="91">
        <v>1.1029091556968601E-8</v>
      </c>
      <c r="L124" s="91">
        <v>-0.36374203326882398</v>
      </c>
      <c r="M124" s="91">
        <v>5.2975952972721698E-9</v>
      </c>
      <c r="N124" s="91">
        <v>3.7483371961855001E-8</v>
      </c>
      <c r="O124" s="91">
        <v>1.10050925708222E-8</v>
      </c>
      <c r="P124" s="91">
        <v>4.7661091739925603E-8</v>
      </c>
      <c r="Q124" s="91">
        <v>1.08096558827474E-8</v>
      </c>
      <c r="R124" s="91">
        <v>3.7246275508273601E-8</v>
      </c>
      <c r="S124" s="91">
        <v>1.10146554335175E-8</v>
      </c>
      <c r="T124" s="91">
        <v>3.7376346462281202E-8</v>
      </c>
      <c r="U124" s="91">
        <v>1.1014727840218801E-8</v>
      </c>
      <c r="V124" s="105" t="s">
        <v>210</v>
      </c>
      <c r="W124" s="93">
        <v>2.2000000000000002</v>
      </c>
      <c r="X124" s="94">
        <v>0.999589763817887</v>
      </c>
      <c r="Y124" s="91">
        <v>0.99976489710023697</v>
      </c>
      <c r="Z124" s="95">
        <f>((((N124/1000)+1)/((SMOW!$Z$4/1000)+1))-1)*1000</f>
        <v>10.970669671919397</v>
      </c>
      <c r="AA124" s="95">
        <f>((((P124/1000)+1)/((SMOW!$AA$4/1000)+1))-1)*1000</f>
        <v>21.52109867212415</v>
      </c>
      <c r="AB124" s="95">
        <f>Z124*SMOW!$AN$6</f>
        <v>12.083657970376311</v>
      </c>
      <c r="AC124" s="95">
        <f>AA124*SMOW!$AN$12</f>
        <v>23.659778304374012</v>
      </c>
      <c r="AD124" s="95">
        <f t="shared" si="112"/>
        <v>12.011233427262738</v>
      </c>
      <c r="AE124" s="95">
        <f t="shared" si="113"/>
        <v>23.384223661169145</v>
      </c>
      <c r="AF124" s="91">
        <f>(AD124-SMOW!$AN$14*AE124)</f>
        <v>-0.33563666583457064</v>
      </c>
      <c r="AG124" s="96">
        <f t="shared" si="102"/>
        <v>-335.63666583457064</v>
      </c>
      <c r="AH124" s="97" t="s">
        <v>230</v>
      </c>
      <c r="AI124" s="98"/>
      <c r="AK124" s="101" t="str">
        <f t="shared" si="68"/>
        <v>09</v>
      </c>
      <c r="AL124" s="103"/>
      <c r="AN124" s="46">
        <v>1</v>
      </c>
    </row>
    <row r="125" spans="1:40" x14ac:dyDescent="0.25">
      <c r="A125" s="46">
        <v>1199</v>
      </c>
      <c r="B125" s="21" t="s">
        <v>214</v>
      </c>
      <c r="C125" s="62" t="s">
        <v>63</v>
      </c>
      <c r="D125" s="58" t="s">
        <v>72</v>
      </c>
      <c r="E125" s="46" t="s">
        <v>229</v>
      </c>
      <c r="F125" s="16">
        <v>-3.6983627875385499</v>
      </c>
      <c r="G125" s="16">
        <v>-3.70521895213481</v>
      </c>
      <c r="H125" s="16">
        <v>3.9858754181717696E-3</v>
      </c>
      <c r="I125" s="16">
        <v>-6.9649084307379496</v>
      </c>
      <c r="J125" s="16">
        <v>-6.9892766689195902</v>
      </c>
      <c r="K125" s="16">
        <v>1.58062683555554E-3</v>
      </c>
      <c r="L125" s="16">
        <v>-1.4880870945265299E-2</v>
      </c>
      <c r="M125" s="16">
        <v>4.27799985065936E-3</v>
      </c>
      <c r="N125" s="16">
        <v>-13.855649596692601</v>
      </c>
      <c r="O125" s="16">
        <v>3.9452394518183897E-3</v>
      </c>
      <c r="P125" s="16">
        <v>-26.7224428410643</v>
      </c>
      <c r="Q125" s="16">
        <v>1.5491785117667601E-3</v>
      </c>
      <c r="R125" s="16">
        <v>-39.998613245656202</v>
      </c>
      <c r="S125" s="16">
        <v>0.13993492253933301</v>
      </c>
      <c r="T125" s="16">
        <v>701.20045664906502</v>
      </c>
      <c r="U125" s="16">
        <v>0.103740874071773</v>
      </c>
      <c r="V125" s="105" t="s">
        <v>498</v>
      </c>
      <c r="W125" s="20">
        <v>2.2000000000000002</v>
      </c>
      <c r="X125" s="65">
        <v>0.175106806598302</v>
      </c>
      <c r="Y125" s="16">
        <v>0.18149651661067301</v>
      </c>
      <c r="Z125" s="17">
        <f>((((N125/1000)+1)/((SMOW!$Z$4/1000)+1))-1)*1000</f>
        <v>-3.036985716957874</v>
      </c>
      <c r="AA125" s="17">
        <f>((((P125/1000)+1)/((SMOW!$AA$4/1000)+1))-1)*1000</f>
        <v>-5.776440545468664</v>
      </c>
      <c r="AB125" s="17">
        <f>Z125*SMOW!$AN$6</f>
        <v>-3.3450917548423886</v>
      </c>
      <c r="AC125" s="17">
        <f>AA125*SMOW!$AN$12</f>
        <v>-6.350479814081746</v>
      </c>
      <c r="AD125" s="17">
        <f t="shared" si="112"/>
        <v>-3.3506990824421461</v>
      </c>
      <c r="AE125" s="17">
        <f t="shared" si="113"/>
        <v>-6.3707298883322689</v>
      </c>
      <c r="AF125" s="16">
        <f>(AD125-SMOW!$AN$14*AE125)</f>
        <v>1.3046298597291894E-2</v>
      </c>
      <c r="AG125" s="2">
        <f t="shared" si="102"/>
        <v>13.046298597291894</v>
      </c>
      <c r="AH125" s="65"/>
      <c r="AI125" s="67"/>
      <c r="AK125" s="101" t="str">
        <f t="shared" si="68"/>
        <v>09</v>
      </c>
      <c r="AN125" s="46">
        <v>0</v>
      </c>
    </row>
    <row r="126" spans="1:40" x14ac:dyDescent="0.25">
      <c r="A126" s="46">
        <v>1200</v>
      </c>
      <c r="B126" s="21" t="s">
        <v>214</v>
      </c>
      <c r="C126" s="61" t="s">
        <v>62</v>
      </c>
      <c r="D126" s="61" t="s">
        <v>69</v>
      </c>
      <c r="E126" s="46" t="s">
        <v>231</v>
      </c>
      <c r="F126" s="16">
        <v>-9.9087576664865402</v>
      </c>
      <c r="G126" s="16">
        <v>-9.9581763800845309</v>
      </c>
      <c r="H126" s="16">
        <v>3.5662220256861298E-3</v>
      </c>
      <c r="I126" s="16">
        <v>-18.705916000285999</v>
      </c>
      <c r="J126" s="16">
        <v>-18.883084680998401</v>
      </c>
      <c r="K126" s="16">
        <v>2.77065441723362E-3</v>
      </c>
      <c r="L126" s="16">
        <v>1.20923314826244E-2</v>
      </c>
      <c r="M126" s="16">
        <v>3.3240308168760802E-3</v>
      </c>
      <c r="N126" s="16">
        <v>-20.0027295520999</v>
      </c>
      <c r="O126" s="16">
        <v>3.5298644221377299E-3</v>
      </c>
      <c r="P126" s="16">
        <v>-38.229850044385003</v>
      </c>
      <c r="Q126" s="16">
        <v>2.7155291749808501E-3</v>
      </c>
      <c r="R126" s="16">
        <v>-55.526444847004797</v>
      </c>
      <c r="S126" s="16">
        <v>0.14321570483989601</v>
      </c>
      <c r="T126" s="16">
        <v>737.76680380002006</v>
      </c>
      <c r="U126" s="16">
        <v>0.16806528509086499</v>
      </c>
      <c r="V126" s="105" t="s">
        <v>499</v>
      </c>
      <c r="W126" s="20">
        <v>2.2000000000000002</v>
      </c>
      <c r="X126" s="65">
        <v>1.5034093085748001E-2</v>
      </c>
      <c r="Y126" s="16">
        <v>1.31547177936548E-2</v>
      </c>
      <c r="Z126" s="17">
        <f>((((N126/1000)+1)/((SMOW!$Z$4/1000)+1))-1)*1000</f>
        <v>-9.2515032557699541</v>
      </c>
      <c r="AA126" s="17">
        <f>((((P126/1000)+1)/((SMOW!$AA$4/1000)+1))-1)*1000</f>
        <v>-17.531499794112058</v>
      </c>
      <c r="AB126" s="17">
        <f>Z126*SMOW!$AN$6</f>
        <v>-10.190079949329855</v>
      </c>
      <c r="AC126" s="17">
        <f>AA126*SMOW!$AN$12</f>
        <v>-19.273709246505195</v>
      </c>
      <c r="AD126" s="17">
        <f t="shared" si="112"/>
        <v>-10.242354236669284</v>
      </c>
      <c r="AE126" s="17">
        <f t="shared" si="113"/>
        <v>-19.461868792389115</v>
      </c>
      <c r="AF126" s="16">
        <f>(AD126-SMOW!$AN$14*AE126)</f>
        <v>3.3512485712169138E-2</v>
      </c>
      <c r="AG126" s="2">
        <f t="shared" si="102"/>
        <v>33.512485712169138</v>
      </c>
      <c r="AH126" s="67">
        <f>AVERAGE(AG126:AG127)</f>
        <v>32.072376991689744</v>
      </c>
      <c r="AI126" s="67">
        <f>STDEV(AG126:AG127)</f>
        <v>2.0366212837937234</v>
      </c>
      <c r="AJ126" s="2"/>
      <c r="AK126" s="101" t="str">
        <f t="shared" si="68"/>
        <v>09</v>
      </c>
      <c r="AL126" s="64">
        <v>1</v>
      </c>
      <c r="AN126" s="46">
        <v>0</v>
      </c>
    </row>
    <row r="127" spans="1:40" x14ac:dyDescent="0.25">
      <c r="A127" s="46">
        <v>1201</v>
      </c>
      <c r="B127" s="21" t="s">
        <v>214</v>
      </c>
      <c r="C127" s="58" t="s">
        <v>62</v>
      </c>
      <c r="D127" s="58" t="s">
        <v>69</v>
      </c>
      <c r="E127" s="46" t="s">
        <v>232</v>
      </c>
      <c r="F127" s="16">
        <v>-10.0353230995599</v>
      </c>
      <c r="G127" s="16">
        <v>-10.0860168113049</v>
      </c>
      <c r="H127" s="16">
        <v>4.7974186108083504E-3</v>
      </c>
      <c r="I127" s="16">
        <v>-18.923805909509799</v>
      </c>
      <c r="J127" s="16">
        <v>-19.1051526641577</v>
      </c>
      <c r="K127" s="16">
        <v>1.60630836544426E-3</v>
      </c>
      <c r="L127" s="16">
        <v>1.50379537030432E-3</v>
      </c>
      <c r="M127" s="16">
        <v>4.7432621517457703E-3</v>
      </c>
      <c r="N127" s="16">
        <v>-20.122759533134399</v>
      </c>
      <c r="O127" s="16">
        <v>6.9909120321831001E-3</v>
      </c>
      <c r="P127" s="16">
        <v>-38.448411787283</v>
      </c>
      <c r="Q127" s="16">
        <v>3.9162741070348402E-3</v>
      </c>
      <c r="R127" s="16">
        <v>-56.4578671459087</v>
      </c>
      <c r="S127" s="16">
        <v>0.162161784814396</v>
      </c>
      <c r="T127" s="16">
        <v>608.783451810217</v>
      </c>
      <c r="U127" s="16">
        <v>9.7810447609517404E-2</v>
      </c>
      <c r="V127" s="105" t="s">
        <v>500</v>
      </c>
      <c r="W127" s="20">
        <v>2.2000000000000002</v>
      </c>
      <c r="X127" s="65">
        <v>1.4989884204342401E-2</v>
      </c>
      <c r="Y127" s="16">
        <v>6.7112437730159503E-3</v>
      </c>
      <c r="Z127" s="17">
        <f>((((N127/1000)+1)/((SMOW!$Z$4/1000)+1))-1)*1000</f>
        <v>-9.3728500460724682</v>
      </c>
      <c r="AA127" s="17">
        <f>((((P127/1000)+1)/((SMOW!$AA$4/1000)+1))-1)*1000</f>
        <v>-17.754765225834301</v>
      </c>
      <c r="AB127" s="17">
        <f>Z127*SMOW!$AN$6</f>
        <v>-10.32373752481695</v>
      </c>
      <c r="AC127" s="17">
        <f>AA127*SMOW!$AN$12</f>
        <v>-19.519161892676127</v>
      </c>
      <c r="AD127" s="17">
        <f t="shared" si="112"/>
        <v>-10.377396932971093</v>
      </c>
      <c r="AE127" s="17">
        <f t="shared" si="113"/>
        <v>-19.712176517504361</v>
      </c>
      <c r="AF127" s="16">
        <f>(AD127-SMOW!$AN$14*AE127)</f>
        <v>3.063226827121035E-2</v>
      </c>
      <c r="AG127" s="2">
        <f t="shared" si="102"/>
        <v>30.63226827121035</v>
      </c>
      <c r="AH127" s="65"/>
      <c r="AI127" s="67"/>
      <c r="AJ127" s="2"/>
      <c r="AK127" s="101" t="str">
        <f t="shared" si="68"/>
        <v>09</v>
      </c>
      <c r="AN127" s="46">
        <v>0</v>
      </c>
    </row>
    <row r="128" spans="1:40" x14ac:dyDescent="0.25">
      <c r="A128" s="46">
        <v>1202</v>
      </c>
      <c r="B128" s="21" t="s">
        <v>214</v>
      </c>
      <c r="C128" s="61" t="s">
        <v>63</v>
      </c>
      <c r="D128" s="61" t="s">
        <v>72</v>
      </c>
      <c r="E128" s="46" t="s">
        <v>233</v>
      </c>
      <c r="F128" s="16">
        <v>-3.9941107201985502</v>
      </c>
      <c r="G128" s="16">
        <v>-4.0021091634676997</v>
      </c>
      <c r="H128" s="16">
        <v>5.8816475990644997E-3</v>
      </c>
      <c r="I128" s="16">
        <v>-7.5651999587527801</v>
      </c>
      <c r="J128" s="16">
        <v>-7.5939612682548896</v>
      </c>
      <c r="K128" s="16">
        <v>1.3475373887977501E-3</v>
      </c>
      <c r="L128" s="16">
        <v>7.5023861708766104E-3</v>
      </c>
      <c r="M128" s="16">
        <v>5.8681451657503804E-3</v>
      </c>
      <c r="N128" s="16">
        <v>-14.1483823816673</v>
      </c>
      <c r="O128" s="16">
        <v>5.8216842512769E-3</v>
      </c>
      <c r="P128" s="16">
        <v>-27.310790903413501</v>
      </c>
      <c r="Q128" s="16">
        <v>1.3207266380457099E-3</v>
      </c>
      <c r="R128" s="16">
        <v>-40.869595444523398</v>
      </c>
      <c r="S128" s="16">
        <v>0.151592338596924</v>
      </c>
      <c r="T128" s="16">
        <v>655.81098108343895</v>
      </c>
      <c r="U128" s="16">
        <v>8.9113579943499499E-2</v>
      </c>
      <c r="V128" s="105" t="s">
        <v>501</v>
      </c>
      <c r="W128" s="20">
        <v>2.2000000000000002</v>
      </c>
      <c r="X128" s="65">
        <v>6.5611179897841199E-4</v>
      </c>
      <c r="Y128" s="16">
        <v>5.3124761311834302E-5</v>
      </c>
      <c r="Z128" s="17">
        <f>((((N128/1000)+1)/((SMOW!$Z$4/1000)+1))-1)*1000</f>
        <v>-3.3329299766076126</v>
      </c>
      <c r="AA128" s="17">
        <f>((((P128/1000)+1)/((SMOW!$AA$4/1000)+1))-1)*1000</f>
        <v>-6.3774505044925656</v>
      </c>
      <c r="AB128" s="17">
        <f>Z128*SMOW!$AN$6</f>
        <v>-3.6710599335267822</v>
      </c>
      <c r="AC128" s="17">
        <f>AA128*SMOW!$AN$12</f>
        <v>-7.0112157089292051</v>
      </c>
      <c r="AD128" s="17">
        <f t="shared" si="112"/>
        <v>-3.6778148108181465</v>
      </c>
      <c r="AE128" s="17">
        <f t="shared" si="113"/>
        <v>-7.0359097730863818</v>
      </c>
      <c r="AF128" s="16">
        <f>(AD128-SMOW!$AN$14*AE128)</f>
        <v>3.7145549371463193E-2</v>
      </c>
      <c r="AG128" s="2">
        <f t="shared" si="102"/>
        <v>37.14554937146319</v>
      </c>
      <c r="AH128" s="65"/>
      <c r="AI128" s="67"/>
      <c r="AK128" s="101" t="str">
        <f t="shared" si="68"/>
        <v>09</v>
      </c>
      <c r="AL128" s="64">
        <v>1</v>
      </c>
      <c r="AN128" s="46">
        <v>0</v>
      </c>
    </row>
    <row r="129" spans="1:40" x14ac:dyDescent="0.25">
      <c r="A129" s="46">
        <v>1203</v>
      </c>
      <c r="B129" s="21" t="s">
        <v>214</v>
      </c>
      <c r="C129" s="62" t="s">
        <v>63</v>
      </c>
      <c r="D129" s="58" t="s">
        <v>72</v>
      </c>
      <c r="E129" s="46" t="s">
        <v>234</v>
      </c>
      <c r="F129" s="16">
        <v>-3.9417298341168401</v>
      </c>
      <c r="G129" s="16">
        <v>-3.9495193136058901</v>
      </c>
      <c r="H129" s="16">
        <v>4.4395274192637196E-3</v>
      </c>
      <c r="I129" s="16">
        <v>-7.4595759253645797</v>
      </c>
      <c r="J129" s="16">
        <v>-7.4875377852581604</v>
      </c>
      <c r="K129" s="16">
        <v>2.0263225363695301E-3</v>
      </c>
      <c r="L129" s="16">
        <v>3.9006370104149998E-3</v>
      </c>
      <c r="M129" s="16">
        <v>4.04128940476848E-3</v>
      </c>
      <c r="N129" s="16">
        <v>-14.0965355182785</v>
      </c>
      <c r="O129" s="16">
        <v>4.3942664745750398E-3</v>
      </c>
      <c r="P129" s="16">
        <v>-27.207268377305301</v>
      </c>
      <c r="Q129" s="16">
        <v>1.9860066023425502E-3</v>
      </c>
      <c r="R129" s="16">
        <v>-40.6108438238982</v>
      </c>
      <c r="S129" s="16">
        <v>0.14865514137178501</v>
      </c>
      <c r="T129" s="16">
        <v>645.92801872769701</v>
      </c>
      <c r="U129" s="16">
        <v>0.12724284310369899</v>
      </c>
      <c r="V129" s="105" t="s">
        <v>502</v>
      </c>
      <c r="W129" s="20">
        <v>2.2000000000000002</v>
      </c>
      <c r="X129" s="65">
        <v>1.1094319762809999E-2</v>
      </c>
      <c r="Y129" s="16">
        <v>9.0746353049688099E-3</v>
      </c>
      <c r="Z129" s="17">
        <f>((((N129/1000)+1)/((SMOW!$Z$4/1000)+1))-1)*1000</f>
        <v>-3.2805143184090335</v>
      </c>
      <c r="AA129" s="17">
        <f>((((P129/1000)+1)/((SMOW!$AA$4/1000)+1))-1)*1000</f>
        <v>-6.2717000598901951</v>
      </c>
      <c r="AB129" s="17">
        <f>Z129*SMOW!$AN$6</f>
        <v>-3.6133266405825086</v>
      </c>
      <c r="AC129" s="17">
        <f>AA129*SMOW!$AN$12</f>
        <v>-6.8949562133988067</v>
      </c>
      <c r="AD129" s="17">
        <f t="shared" si="112"/>
        <v>-3.6198704733809279</v>
      </c>
      <c r="AE129" s="17">
        <f t="shared" si="113"/>
        <v>-6.9188362551895892</v>
      </c>
      <c r="AF129" s="16">
        <f>(AD129-SMOW!$AN$14*AE129)</f>
        <v>3.3275069359175458E-2</v>
      </c>
      <c r="AG129" s="2">
        <f t="shared" si="102"/>
        <v>33.275069359175461</v>
      </c>
      <c r="AH129" s="65"/>
      <c r="AI129" s="67"/>
      <c r="AJ129" s="2"/>
      <c r="AK129" s="101" t="str">
        <f t="shared" si="68"/>
        <v>09</v>
      </c>
      <c r="AL129" s="64">
        <v>1</v>
      </c>
      <c r="AN129" s="46">
        <v>0</v>
      </c>
    </row>
    <row r="130" spans="1:40" x14ac:dyDescent="0.25">
      <c r="A130" s="46">
        <v>1204</v>
      </c>
      <c r="B130" s="21" t="s">
        <v>214</v>
      </c>
      <c r="C130" s="61" t="s">
        <v>63</v>
      </c>
      <c r="D130" s="61" t="s">
        <v>72</v>
      </c>
      <c r="E130" s="46" t="s">
        <v>235</v>
      </c>
      <c r="F130" s="16">
        <v>-4.09743422916147</v>
      </c>
      <c r="G130" s="16">
        <v>-4.10585194329893</v>
      </c>
      <c r="H130" s="16">
        <v>3.4146660047797198E-3</v>
      </c>
      <c r="I130" s="16">
        <v>-7.7387560211842503</v>
      </c>
      <c r="J130" s="16">
        <v>-7.7688556152368298</v>
      </c>
      <c r="K130" s="16">
        <v>1.27780556344082E-3</v>
      </c>
      <c r="L130" s="16">
        <v>-3.8961784538885402E-3</v>
      </c>
      <c r="M130" s="16">
        <v>3.4469533138286202E-3</v>
      </c>
      <c r="N130" s="16">
        <v>-14.2506525083257</v>
      </c>
      <c r="O130" s="16">
        <v>3.3798535135891599E-3</v>
      </c>
      <c r="P130" s="16">
        <v>-27.480893875511399</v>
      </c>
      <c r="Q130" s="16">
        <v>1.2523822046841501E-3</v>
      </c>
      <c r="R130" s="16">
        <v>-41.240472143148601</v>
      </c>
      <c r="S130" s="16">
        <v>0.14864783151932301</v>
      </c>
      <c r="T130" s="16">
        <v>668.33808874060605</v>
      </c>
      <c r="U130" s="16">
        <v>9.7061567805724697E-2</v>
      </c>
      <c r="V130" s="105" t="s">
        <v>503</v>
      </c>
      <c r="W130" s="20">
        <v>2.2000000000000002</v>
      </c>
      <c r="X130" s="65">
        <v>4.1154924957463798E-2</v>
      </c>
      <c r="Y130" s="16">
        <v>3.8320596118498897E-2</v>
      </c>
      <c r="Z130" s="17">
        <f>((((N130/1000)+1)/((SMOW!$Z$4/1000)+1))-1)*1000</f>
        <v>-3.4363220750389667</v>
      </c>
      <c r="AA130" s="17">
        <f>((((P130/1000)+1)/((SMOW!$AA$4/1000)+1))-1)*1000</f>
        <v>-6.5512142794291739</v>
      </c>
      <c r="AB130" s="17">
        <f>Z130*SMOW!$AN$6</f>
        <v>-3.7849412909686002</v>
      </c>
      <c r="AC130" s="17">
        <f>AA130*SMOW!$AN$12</f>
        <v>-7.2022474241295296</v>
      </c>
      <c r="AD130" s="17">
        <f t="shared" si="112"/>
        <v>-3.792122306798984</v>
      </c>
      <c r="AE130" s="17">
        <f t="shared" si="113"/>
        <v>-7.2283088172365133</v>
      </c>
      <c r="AF130" s="16">
        <f>(AD130-SMOW!$AN$14*AE130)</f>
        <v>2.4424748701895371E-2</v>
      </c>
      <c r="AG130" s="2">
        <f t="shared" si="102"/>
        <v>24.424748701895371</v>
      </c>
      <c r="AH130" s="65"/>
      <c r="AI130" s="67"/>
      <c r="AK130" s="101" t="str">
        <f t="shared" si="68"/>
        <v>09</v>
      </c>
      <c r="AL130" s="64">
        <v>1</v>
      </c>
      <c r="AN130" s="46">
        <v>0</v>
      </c>
    </row>
    <row r="131" spans="1:40" x14ac:dyDescent="0.25">
      <c r="A131" s="46">
        <v>1205</v>
      </c>
      <c r="B131" s="21" t="s">
        <v>214</v>
      </c>
      <c r="C131" s="62" t="s">
        <v>63</v>
      </c>
      <c r="D131" s="58" t="s">
        <v>72</v>
      </c>
      <c r="E131" s="46" t="s">
        <v>236</v>
      </c>
      <c r="F131" s="16">
        <v>-4.4646364271737902</v>
      </c>
      <c r="G131" s="16">
        <v>-4.47463291145736</v>
      </c>
      <c r="H131" s="16">
        <v>3.4255823086143601E-3</v>
      </c>
      <c r="I131" s="16">
        <v>-8.4490132770780093</v>
      </c>
      <c r="J131" s="16">
        <v>-8.4849085746067399</v>
      </c>
      <c r="K131" s="16">
        <v>1.6742943223875999E-3</v>
      </c>
      <c r="L131" s="16">
        <v>5.3988159349997299E-3</v>
      </c>
      <c r="M131" s="16">
        <v>3.7068390999827898E-3</v>
      </c>
      <c r="N131" s="16">
        <v>-14.614111083018701</v>
      </c>
      <c r="O131" s="16">
        <v>3.3906585257990202E-3</v>
      </c>
      <c r="P131" s="16">
        <v>-28.177019775632701</v>
      </c>
      <c r="Q131" s="16">
        <v>1.6409823800729399E-3</v>
      </c>
      <c r="R131" s="16">
        <v>-42.351135569474103</v>
      </c>
      <c r="S131" s="16">
        <v>0.13071140072215201</v>
      </c>
      <c r="T131" s="16">
        <v>643.866271583291</v>
      </c>
      <c r="U131" s="16">
        <v>9.3976340243966394E-2</v>
      </c>
      <c r="V131" s="105" t="s">
        <v>504</v>
      </c>
      <c r="W131" s="20">
        <v>2.2000000000000002</v>
      </c>
      <c r="X131" s="65">
        <v>1.9309376499902001E-2</v>
      </c>
      <c r="Y131" s="16">
        <v>1.6258727647171799E-2</v>
      </c>
      <c r="Z131" s="17">
        <f>((((N131/1000)+1)/((SMOW!$Z$4/1000)+1))-1)*1000</f>
        <v>-3.8037680336805435</v>
      </c>
      <c r="AA131" s="17">
        <f>((((P131/1000)+1)/((SMOW!$AA$4/1000)+1))-1)*1000</f>
        <v>-7.2623215737012137</v>
      </c>
      <c r="AB131" s="17">
        <f>Z131*SMOW!$AN$6</f>
        <v>-4.1896651063421269</v>
      </c>
      <c r="AC131" s="17">
        <f>AA131*SMOW!$AN$12</f>
        <v>-7.9840216815419698</v>
      </c>
      <c r="AD131" s="17">
        <f t="shared" si="112"/>
        <v>-4.1984663446230881</v>
      </c>
      <c r="AE131" s="17">
        <f t="shared" si="113"/>
        <v>-8.0160646511185014</v>
      </c>
      <c r="AF131" s="16">
        <f>(AD131-SMOW!$AN$14*AE131)</f>
        <v>3.4015791167480991E-2</v>
      </c>
      <c r="AG131" s="2">
        <f t="shared" si="102"/>
        <v>34.015791167480991</v>
      </c>
      <c r="AH131" s="65"/>
      <c r="AI131" s="67"/>
      <c r="AK131" s="101" t="str">
        <f t="shared" ref="AK131:AK194" si="114">"09"</f>
        <v>09</v>
      </c>
      <c r="AL131" s="64">
        <v>1</v>
      </c>
      <c r="AN131" s="46">
        <v>0</v>
      </c>
    </row>
    <row r="132" spans="1:40" x14ac:dyDescent="0.25">
      <c r="A132" s="46">
        <v>1206</v>
      </c>
      <c r="B132" s="21" t="s">
        <v>214</v>
      </c>
      <c r="C132" s="61" t="s">
        <v>63</v>
      </c>
      <c r="D132" s="61" t="s">
        <v>72</v>
      </c>
      <c r="E132" s="46" t="s">
        <v>364</v>
      </c>
      <c r="F132" s="16">
        <v>-4.4784773622773404</v>
      </c>
      <c r="G132" s="16">
        <v>-4.4885363011366204</v>
      </c>
      <c r="H132" s="16">
        <v>5.1256742021839503E-3</v>
      </c>
      <c r="I132" s="16">
        <v>-8.464451915443</v>
      </c>
      <c r="J132" s="16">
        <v>-8.5004788775790807</v>
      </c>
      <c r="K132" s="16">
        <v>1.5268309467944201E-3</v>
      </c>
      <c r="L132" s="16">
        <v>-2.8345377487004597E-4</v>
      </c>
      <c r="M132" s="16">
        <v>5.1741205141300302E-3</v>
      </c>
      <c r="N132" s="16">
        <v>-14.6278109099053</v>
      </c>
      <c r="O132" s="16">
        <v>5.0734179968154897E-3</v>
      </c>
      <c r="P132" s="16">
        <v>-28.192151245166102</v>
      </c>
      <c r="Q132" s="16">
        <v>1.49645295187276E-3</v>
      </c>
      <c r="R132" s="16">
        <v>-40.8557000979281</v>
      </c>
      <c r="S132" s="16">
        <v>0.13408656994033699</v>
      </c>
      <c r="T132" s="16">
        <v>705.048198478735</v>
      </c>
      <c r="U132" s="16">
        <v>8.8052937544095405E-2</v>
      </c>
      <c r="V132" s="105" t="s">
        <v>505</v>
      </c>
      <c r="W132" s="20">
        <v>2.2000000000000002</v>
      </c>
      <c r="X132" s="65">
        <v>2.9071633981502601E-2</v>
      </c>
      <c r="Y132" s="16">
        <v>2.4875815563119699E-2</v>
      </c>
      <c r="Z132" s="17">
        <f>((((N132/1000)+1)/((SMOW!$Z$4/1000)+1))-1)*1000</f>
        <v>-3.8176181568420064</v>
      </c>
      <c r="AA132" s="17">
        <f>((((P132/1000)+1)/((SMOW!$AA$4/1000)+1))-1)*1000</f>
        <v>-7.2777786890827478</v>
      </c>
      <c r="AB132" s="17">
        <f>Z132*SMOW!$AN$6</f>
        <v>-4.2049203419964352</v>
      </c>
      <c r="AC132" s="17">
        <f>AA132*SMOW!$AN$12</f>
        <v>-8.0010148624535891</v>
      </c>
      <c r="AD132" s="17">
        <f t="shared" si="112"/>
        <v>-4.2137858808557294</v>
      </c>
      <c r="AE132" s="17">
        <f t="shared" si="113"/>
        <v>-8.0331947446158338</v>
      </c>
      <c r="AF132" s="16">
        <f>(AD132-SMOW!$AN$14*AE132)</f>
        <v>2.7740944301431369E-2</v>
      </c>
      <c r="AG132" s="2">
        <f t="shared" si="102"/>
        <v>27.740944301431369</v>
      </c>
      <c r="AH132" s="65"/>
      <c r="AI132" s="67"/>
      <c r="AJ132" s="2"/>
      <c r="AK132" s="101" t="str">
        <f t="shared" si="114"/>
        <v>09</v>
      </c>
      <c r="AL132" s="64">
        <v>1</v>
      </c>
      <c r="AN132" s="46">
        <v>0</v>
      </c>
    </row>
    <row r="133" spans="1:40" x14ac:dyDescent="0.25">
      <c r="A133" s="46">
        <v>1207</v>
      </c>
      <c r="B133" s="21" t="s">
        <v>214</v>
      </c>
      <c r="C133" s="62" t="s">
        <v>63</v>
      </c>
      <c r="D133" s="62" t="s">
        <v>72</v>
      </c>
      <c r="E133" s="46" t="s">
        <v>237</v>
      </c>
      <c r="F133" s="16">
        <v>-4.9920507461700998</v>
      </c>
      <c r="G133" s="16">
        <v>-5.0045528478654697</v>
      </c>
      <c r="H133" s="16">
        <v>3.1241172011564999E-3</v>
      </c>
      <c r="I133" s="16">
        <v>-9.4366775310815996</v>
      </c>
      <c r="J133" s="16">
        <v>-9.4814851669119093</v>
      </c>
      <c r="K133" s="16">
        <v>2.0312241351400999E-3</v>
      </c>
      <c r="L133" s="16">
        <v>1.6713202640155501E-3</v>
      </c>
      <c r="M133" s="16">
        <v>2.9079555098283599E-3</v>
      </c>
      <c r="N133" s="16">
        <v>-15.1361484174701</v>
      </c>
      <c r="O133" s="16">
        <v>3.09226685257619E-3</v>
      </c>
      <c r="P133" s="16">
        <v>-29.145033353995501</v>
      </c>
      <c r="Q133" s="16">
        <v>1.9908106783698598E-3</v>
      </c>
      <c r="R133" s="16">
        <v>-41.668869633535301</v>
      </c>
      <c r="S133" s="16">
        <v>0.158062603359092</v>
      </c>
      <c r="T133" s="16">
        <v>831.21149235271298</v>
      </c>
      <c r="U133" s="16">
        <v>0.199123786311555</v>
      </c>
      <c r="V133" s="105" t="s">
        <v>506</v>
      </c>
      <c r="W133" s="20">
        <v>2.2000000000000002</v>
      </c>
      <c r="X133" s="65">
        <v>1.9775520023383501E-2</v>
      </c>
      <c r="Y133" s="16">
        <v>1.8096569478033502E-2</v>
      </c>
      <c r="Z133" s="17">
        <f>((((N133/1000)+1)/((SMOW!$Z$4/1000)+1))-1)*1000</f>
        <v>-4.3315324672649202</v>
      </c>
      <c r="AA133" s="17">
        <f>((((P133/1000)+1)/((SMOW!$AA$4/1000)+1))-1)*1000</f>
        <v>-8.2511678677529297</v>
      </c>
      <c r="AB133" s="17">
        <f>Z133*SMOW!$AN$6</f>
        <v>-4.770971908486251</v>
      </c>
      <c r="AC133" s="17">
        <f>AA133*SMOW!$AN$12</f>
        <v>-9.0711355157752394</v>
      </c>
      <c r="AD133" s="17">
        <f t="shared" si="112"/>
        <v>-4.782389324216811</v>
      </c>
      <c r="AE133" s="17">
        <f t="shared" si="113"/>
        <v>-9.1125287782905087</v>
      </c>
      <c r="AF133" s="16">
        <f>(AD133-SMOW!$AN$14*AE133)</f>
        <v>2.9025870720578162E-2</v>
      </c>
      <c r="AG133" s="2">
        <f t="shared" si="102"/>
        <v>29.025870720578162</v>
      </c>
      <c r="AI133" s="64"/>
      <c r="AK133" s="101" t="str">
        <f t="shared" si="114"/>
        <v>09</v>
      </c>
      <c r="AL133" s="64">
        <v>1</v>
      </c>
      <c r="AN133" s="46">
        <v>0</v>
      </c>
    </row>
    <row r="134" spans="1:40" x14ac:dyDescent="0.25">
      <c r="A134" s="46">
        <v>1208</v>
      </c>
      <c r="B134" s="21" t="s">
        <v>100</v>
      </c>
      <c r="C134" s="62" t="s">
        <v>63</v>
      </c>
      <c r="D134" s="62" t="s">
        <v>72</v>
      </c>
      <c r="E134" s="46" t="s">
        <v>238</v>
      </c>
      <c r="F134" s="16">
        <v>-4.8788192615981103</v>
      </c>
      <c r="G134" s="16">
        <v>-4.8907599456775603</v>
      </c>
      <c r="H134" s="16">
        <v>4.4685713348705698E-3</v>
      </c>
      <c r="I134" s="16">
        <v>-9.2170978713952199</v>
      </c>
      <c r="J134" s="16">
        <v>-9.2598382019986207</v>
      </c>
      <c r="K134" s="16">
        <v>1.64502018852155E-3</v>
      </c>
      <c r="L134" s="16">
        <v>-1.5653750222895499E-3</v>
      </c>
      <c r="M134" s="16">
        <v>4.5680536333490302E-3</v>
      </c>
      <c r="N134" s="16">
        <v>-15.0240713269307</v>
      </c>
      <c r="O134" s="16">
        <v>4.4230142877064796E-3</v>
      </c>
      <c r="P134" s="16">
        <v>-28.929822475149699</v>
      </c>
      <c r="Q134" s="16">
        <v>1.6122906875627699E-3</v>
      </c>
      <c r="R134" s="16">
        <v>-41.639949271783401</v>
      </c>
      <c r="S134" s="16">
        <v>0.14612768433884701</v>
      </c>
      <c r="T134" s="16">
        <v>762.966075841715</v>
      </c>
      <c r="U134" s="16">
        <v>0.12362946533024501</v>
      </c>
      <c r="V134" s="105" t="s">
        <v>507</v>
      </c>
      <c r="W134" s="20">
        <v>2.2000000000000002</v>
      </c>
      <c r="X134" s="65">
        <v>0.21763898835294801</v>
      </c>
      <c r="Y134" s="16">
        <v>0.20960043560928401</v>
      </c>
      <c r="Z134" s="17">
        <f>((((N134/1000)+1)/((SMOW!$Z$4/1000)+1))-1)*1000</f>
        <v>-4.2182258159916275</v>
      </c>
      <c r="AA134" s="17">
        <f>((((P134/1000)+1)/((SMOW!$AA$4/1000)+1))-1)*1000</f>
        <v>-8.0313254143585802</v>
      </c>
      <c r="AB134" s="17">
        <f>Z134*SMOW!$AN$6</f>
        <v>-4.6461701542907266</v>
      </c>
      <c r="AC134" s="17">
        <f>AA134*SMOW!$AN$12</f>
        <v>-8.829446009656424</v>
      </c>
      <c r="AD134" s="17">
        <f t="shared" si="112"/>
        <v>-4.6569971519075866</v>
      </c>
      <c r="AE134" s="17">
        <f t="shared" si="113"/>
        <v>-8.8686565435641036</v>
      </c>
      <c r="AF134" s="16">
        <f>(AD134-SMOW!$AN$14*AE134)</f>
        <v>2.5653503094260621E-2</v>
      </c>
      <c r="AG134" s="2">
        <f t="shared" si="102"/>
        <v>25.653503094260621</v>
      </c>
      <c r="AI134" s="64"/>
      <c r="AK134" s="101" t="str">
        <f t="shared" si="114"/>
        <v>09</v>
      </c>
      <c r="AL134" s="64">
        <v>1</v>
      </c>
      <c r="AN134" s="46">
        <v>0</v>
      </c>
    </row>
    <row r="135" spans="1:40" x14ac:dyDescent="0.25">
      <c r="A135" s="46">
        <v>1209</v>
      </c>
      <c r="B135" s="21" t="s">
        <v>100</v>
      </c>
      <c r="C135" s="62" t="s">
        <v>63</v>
      </c>
      <c r="D135" s="62" t="s">
        <v>72</v>
      </c>
      <c r="E135" s="46" t="s">
        <v>239</v>
      </c>
      <c r="F135" s="16">
        <v>-5.2720190969934198</v>
      </c>
      <c r="G135" s="16">
        <v>-5.2859655115017903</v>
      </c>
      <c r="H135" s="16">
        <v>3.7965552433172102E-3</v>
      </c>
      <c r="I135" s="16">
        <v>-9.9667183361968998</v>
      </c>
      <c r="J135" s="16">
        <v>-10.016718628880801</v>
      </c>
      <c r="K135" s="16">
        <v>1.6250554296674399E-3</v>
      </c>
      <c r="L135" s="16">
        <v>2.8619245472770302E-3</v>
      </c>
      <c r="M135" s="16">
        <v>3.84035977427648E-3</v>
      </c>
      <c r="N135" s="16">
        <v>-15.413262493312301</v>
      </c>
      <c r="O135" s="16">
        <v>3.7578493945535901E-3</v>
      </c>
      <c r="P135" s="16">
        <v>-29.664528409484401</v>
      </c>
      <c r="Q135" s="16">
        <v>1.59272314972631E-3</v>
      </c>
      <c r="R135" s="16">
        <v>-42.746591855043498</v>
      </c>
      <c r="S135" s="16">
        <v>0.14031233631678999</v>
      </c>
      <c r="T135" s="16">
        <v>728.299793511085</v>
      </c>
      <c r="U135" s="16">
        <v>0.119137236427201</v>
      </c>
      <c r="V135" s="105" t="s">
        <v>508</v>
      </c>
      <c r="W135" s="20">
        <v>2.2000000000000002</v>
      </c>
      <c r="X135" s="65">
        <v>3.9770434508966099E-2</v>
      </c>
      <c r="Y135" s="16">
        <v>3.59666520679056E-2</v>
      </c>
      <c r="Z135" s="17">
        <f>((((N135/1000)+1)/((SMOW!$Z$4/1000)+1))-1)*1000</f>
        <v>-4.6116866700841586</v>
      </c>
      <c r="AA135" s="17">
        <f>((((P135/1000)+1)/((SMOW!$AA$4/1000)+1))-1)*1000</f>
        <v>-8.7818430275653512</v>
      </c>
      <c r="AB135" s="17">
        <f>Z135*SMOW!$AN$6</f>
        <v>-5.0795481091256809</v>
      </c>
      <c r="AC135" s="17">
        <f>AA135*SMOW!$AN$12</f>
        <v>-9.65454702389974</v>
      </c>
      <c r="AD135" s="17">
        <f t="shared" si="112"/>
        <v>-5.0924928679113899</v>
      </c>
      <c r="AE135" s="17">
        <f t="shared" si="113"/>
        <v>-9.7014543196407121</v>
      </c>
      <c r="AF135" s="16">
        <f>(AD135-SMOW!$AN$14*AE135)</f>
        <v>2.987501285890648E-2</v>
      </c>
      <c r="AG135" s="2">
        <f t="shared" si="102"/>
        <v>29.87501285890648</v>
      </c>
      <c r="AI135" s="64"/>
      <c r="AK135" s="101" t="str">
        <f t="shared" si="114"/>
        <v>09</v>
      </c>
      <c r="AL135" s="64">
        <v>1</v>
      </c>
      <c r="AN135" s="46">
        <v>0</v>
      </c>
    </row>
    <row r="136" spans="1:40" x14ac:dyDescent="0.25">
      <c r="A136" s="46">
        <v>1210</v>
      </c>
      <c r="B136" s="21" t="s">
        <v>100</v>
      </c>
      <c r="C136" s="62" t="s">
        <v>63</v>
      </c>
      <c r="D136" s="62" t="s">
        <v>72</v>
      </c>
      <c r="E136" s="46" t="s">
        <v>240</v>
      </c>
      <c r="F136" s="16">
        <v>-5.5887128735190501</v>
      </c>
      <c r="G136" s="16">
        <v>-5.6043886098098401</v>
      </c>
      <c r="H136" s="16">
        <v>4.7775763162554302E-3</v>
      </c>
      <c r="I136" s="16">
        <v>-10.5726482702308</v>
      </c>
      <c r="J136" s="16">
        <v>-10.628935862769399</v>
      </c>
      <c r="K136" s="16">
        <v>1.6827122797943501E-3</v>
      </c>
      <c r="L136" s="16">
        <v>7.6895257323843303E-3</v>
      </c>
      <c r="M136" s="16">
        <v>4.8710599130190801E-3</v>
      </c>
      <c r="N136" s="16">
        <v>-15.726727579450699</v>
      </c>
      <c r="O136" s="16">
        <v>4.7288689659058403E-3</v>
      </c>
      <c r="P136" s="16">
        <v>-30.258402695511901</v>
      </c>
      <c r="Q136" s="16">
        <v>1.64923285288082E-3</v>
      </c>
      <c r="R136" s="16">
        <v>-44.007831514287098</v>
      </c>
      <c r="S136" s="16">
        <v>0.156465914703112</v>
      </c>
      <c r="T136" s="16">
        <v>755.90996609553702</v>
      </c>
      <c r="U136" s="16">
        <v>8.5835345674456706E-2</v>
      </c>
      <c r="V136" s="105" t="s">
        <v>509</v>
      </c>
      <c r="W136" s="20">
        <v>2.2000000000000002</v>
      </c>
      <c r="X136" s="65">
        <v>2.0311856050776001E-2</v>
      </c>
      <c r="Y136" s="16">
        <v>1.68383575634647E-2</v>
      </c>
      <c r="Z136" s="17">
        <f>((((N136/1000)+1)/((SMOW!$Z$4/1000)+1))-1)*1000</f>
        <v>-4.9285906781243449</v>
      </c>
      <c r="AA136" s="17">
        <f>((((P136/1000)+1)/((SMOW!$AA$4/1000)+1))-1)*1000</f>
        <v>-9.3884981406723291</v>
      </c>
      <c r="AB136" s="17">
        <f>Z136*SMOW!$AN$6</f>
        <v>-5.4286024291550818</v>
      </c>
      <c r="AC136" s="17">
        <f>AA136*SMOW!$AN$12</f>
        <v>-10.321489065381927</v>
      </c>
      <c r="AD136" s="17">
        <f t="shared" si="112"/>
        <v>-5.4433908358577456</v>
      </c>
      <c r="AE136" s="17">
        <f t="shared" si="113"/>
        <v>-10.375125021472163</v>
      </c>
      <c r="AF136" s="16">
        <f>(AD136-SMOW!$AN$14*AE136)</f>
        <v>3.4675175479557119E-2</v>
      </c>
      <c r="AG136" s="2">
        <f t="shared" si="102"/>
        <v>34.675175479557119</v>
      </c>
      <c r="AI136" s="64"/>
      <c r="AK136" s="101" t="str">
        <f t="shared" si="114"/>
        <v>09</v>
      </c>
      <c r="AL136" s="64">
        <v>1</v>
      </c>
      <c r="AN136" s="46">
        <v>0</v>
      </c>
    </row>
    <row r="137" spans="1:40" x14ac:dyDescent="0.25">
      <c r="A137" s="46">
        <v>1211</v>
      </c>
      <c r="B137" s="21" t="s">
        <v>214</v>
      </c>
      <c r="C137" s="62" t="s">
        <v>63</v>
      </c>
      <c r="D137" s="62" t="s">
        <v>72</v>
      </c>
      <c r="E137" s="46" t="s">
        <v>241</v>
      </c>
      <c r="F137" s="16">
        <v>-5.7569589336167999</v>
      </c>
      <c r="G137" s="16">
        <v>-5.7735944708793498</v>
      </c>
      <c r="H137" s="16">
        <v>4.4653022867738304E-3</v>
      </c>
      <c r="I137" s="16">
        <v>-10.8659277750585</v>
      </c>
      <c r="J137" s="16">
        <v>-10.925393168346901</v>
      </c>
      <c r="K137" s="16">
        <v>1.5188632165941201E-3</v>
      </c>
      <c r="L137" s="16">
        <v>-4.9868779922086597E-3</v>
      </c>
      <c r="M137" s="16">
        <v>4.4673136791575103E-3</v>
      </c>
      <c r="N137" s="16">
        <v>-15.893258372381201</v>
      </c>
      <c r="O137" s="16">
        <v>4.4197785675279301E-3</v>
      </c>
      <c r="P137" s="16">
        <v>-30.545847079347698</v>
      </c>
      <c r="Q137" s="16">
        <v>1.48864374850104E-3</v>
      </c>
      <c r="R137" s="16">
        <v>-44.136824120488697</v>
      </c>
      <c r="S137" s="16">
        <v>0.12994881404705</v>
      </c>
      <c r="T137" s="16">
        <v>772.11715144034895</v>
      </c>
      <c r="U137" s="16">
        <v>0.128857119527894</v>
      </c>
      <c r="V137" s="105" t="s">
        <v>510</v>
      </c>
      <c r="W137" s="20">
        <v>2.2000000000000002</v>
      </c>
      <c r="X137" s="65">
        <v>2.4098198181404198E-2</v>
      </c>
      <c r="Y137" s="16">
        <v>3.4685552955463501E-2</v>
      </c>
      <c r="Z137" s="17">
        <f>((((N137/1000)+1)/((SMOW!$Z$4/1000)+1))-1)*1000</f>
        <v>-5.0969484253680086</v>
      </c>
      <c r="AA137" s="17">
        <f>((((P137/1000)+1)/((SMOW!$AA$4/1000)+1))-1)*1000</f>
        <v>-9.6821286434414233</v>
      </c>
      <c r="AB137" s="17">
        <f>Z137*SMOW!$AN$6</f>
        <v>-5.6140402825582063</v>
      </c>
      <c r="AC137" s="17">
        <f>AA137*SMOW!$AN$12</f>
        <v>-10.644299378403597</v>
      </c>
      <c r="AD137" s="17">
        <f t="shared" si="112"/>
        <v>-5.6298582362380252</v>
      </c>
      <c r="AE137" s="17">
        <f t="shared" si="113"/>
        <v>-10.701355173532889</v>
      </c>
      <c r="AF137" s="16">
        <f>(AD137-SMOW!$AN$14*AE137)</f>
        <v>2.0457295387340757E-2</v>
      </c>
      <c r="AG137" s="2">
        <f t="shared" si="102"/>
        <v>20.457295387340757</v>
      </c>
      <c r="AH137" s="65"/>
      <c r="AI137" s="67"/>
      <c r="AJ137" s="2"/>
      <c r="AK137" s="101" t="str">
        <f t="shared" si="114"/>
        <v>09</v>
      </c>
      <c r="AL137" s="64">
        <v>1</v>
      </c>
      <c r="AN137" s="46">
        <v>0</v>
      </c>
    </row>
    <row r="138" spans="1:40" x14ac:dyDescent="0.25">
      <c r="A138" s="46">
        <v>1212</v>
      </c>
      <c r="B138" s="21" t="s">
        <v>214</v>
      </c>
      <c r="C138" s="61" t="s">
        <v>63</v>
      </c>
      <c r="D138" s="61" t="s">
        <v>72</v>
      </c>
      <c r="E138" s="46" t="s">
        <v>242</v>
      </c>
      <c r="F138" s="16">
        <v>-5.8642566948638404</v>
      </c>
      <c r="G138" s="16">
        <v>-5.8815194894143001</v>
      </c>
      <c r="H138" s="16">
        <v>5.1398348915512098E-3</v>
      </c>
      <c r="I138" s="16">
        <v>-11.081222243187099</v>
      </c>
      <c r="J138" s="16">
        <v>-11.143076388688501</v>
      </c>
      <c r="K138" s="16">
        <v>1.2610145260434399E-3</v>
      </c>
      <c r="L138" s="16">
        <v>2.0248438132315799E-3</v>
      </c>
      <c r="M138" s="16">
        <v>5.2114647192523398E-3</v>
      </c>
      <c r="N138" s="16">
        <v>-15.9994622338551</v>
      </c>
      <c r="O138" s="16">
        <v>5.0874343180758903E-3</v>
      </c>
      <c r="P138" s="16">
        <v>-30.756858025273999</v>
      </c>
      <c r="Q138" s="16">
        <v>1.23592524359792E-3</v>
      </c>
      <c r="R138" s="16">
        <v>-44.963593135978797</v>
      </c>
      <c r="S138" s="16">
        <v>0.119769139802897</v>
      </c>
      <c r="T138" s="16">
        <v>772.110228967078</v>
      </c>
      <c r="U138" s="16">
        <v>0.13034497123737199</v>
      </c>
      <c r="V138" s="105" t="s">
        <v>511</v>
      </c>
      <c r="W138" s="20">
        <v>2.2000000000000002</v>
      </c>
      <c r="X138" s="65">
        <v>6.7685197113222099E-4</v>
      </c>
      <c r="Y138" s="16">
        <v>2.00425460724235E-4</v>
      </c>
      <c r="Z138" s="17">
        <f>((((N138/1000)+1)/((SMOW!$Z$4/1000)+1))-1)*1000</f>
        <v>-5.2043174143199256</v>
      </c>
      <c r="AA138" s="17">
        <f>((((P138/1000)+1)/((SMOW!$AA$4/1000)+1))-1)*1000</f>
        <v>-9.8976807767455774</v>
      </c>
      <c r="AB138" s="17">
        <f>Z138*SMOW!$AN$6</f>
        <v>-5.7323019910882644</v>
      </c>
      <c r="AC138" s="17">
        <f>AA138*SMOW!$AN$12</f>
        <v>-10.881272209796121</v>
      </c>
      <c r="AD138" s="17">
        <f t="shared" si="112"/>
        <v>-5.748794691774231</v>
      </c>
      <c r="AE138" s="17">
        <f t="shared" si="113"/>
        <v>-10.940906242904962</v>
      </c>
      <c r="AF138" s="16">
        <f>(AD138-SMOW!$AN$14*AE138)</f>
        <v>2.8003804479589611E-2</v>
      </c>
      <c r="AG138" s="2">
        <f t="shared" si="102"/>
        <v>28.003804479589611</v>
      </c>
      <c r="AH138" s="65"/>
      <c r="AI138" s="67"/>
      <c r="AK138" s="101" t="str">
        <f t="shared" si="114"/>
        <v>09</v>
      </c>
      <c r="AL138" s="64">
        <v>1</v>
      </c>
      <c r="AN138" s="46">
        <v>0</v>
      </c>
    </row>
    <row r="139" spans="1:40" x14ac:dyDescent="0.25">
      <c r="A139" s="46">
        <v>1213</v>
      </c>
      <c r="B139" s="21" t="s">
        <v>214</v>
      </c>
      <c r="C139" s="62" t="s">
        <v>63</v>
      </c>
      <c r="D139" s="62" t="s">
        <v>72</v>
      </c>
      <c r="E139" s="46" t="s">
        <v>243</v>
      </c>
      <c r="F139" s="16">
        <v>-6.1240493185871099</v>
      </c>
      <c r="G139" s="16">
        <v>-6.1428785818485903</v>
      </c>
      <c r="H139" s="16">
        <v>4.2770350976963599E-3</v>
      </c>
      <c r="I139" s="16">
        <v>-11.556273636662301</v>
      </c>
      <c r="J139" s="16">
        <v>-11.623566358298399</v>
      </c>
      <c r="K139" s="16">
        <v>1.64642003042834E-3</v>
      </c>
      <c r="L139" s="16">
        <v>-5.6355446670156798E-3</v>
      </c>
      <c r="M139" s="16">
        <v>4.4445805716546603E-3</v>
      </c>
      <c r="N139" s="16">
        <v>-16.2566062739652</v>
      </c>
      <c r="O139" s="16">
        <v>4.2334307608589902E-3</v>
      </c>
      <c r="P139" s="16">
        <v>-31.222457744450001</v>
      </c>
      <c r="Q139" s="16">
        <v>1.6136626780639399E-3</v>
      </c>
      <c r="R139" s="16">
        <v>-45.2394013578309</v>
      </c>
      <c r="S139" s="16">
        <v>0.103522533356843</v>
      </c>
      <c r="T139" s="16">
        <v>728.76417510047497</v>
      </c>
      <c r="U139" s="16">
        <v>0.10724100647516099</v>
      </c>
      <c r="V139" s="105" t="s">
        <v>512</v>
      </c>
      <c r="W139" s="20">
        <v>2.2000000000000002</v>
      </c>
      <c r="X139" s="65">
        <v>2.28455109420845E-2</v>
      </c>
      <c r="Y139" s="16">
        <v>2.55689055803471E-2</v>
      </c>
      <c r="Z139" s="17">
        <f>((((N139/1000)+1)/((SMOW!$Z$4/1000)+1))-1)*1000</f>
        <v>-5.4642824967424675</v>
      </c>
      <c r="AA139" s="17">
        <f>((((P139/1000)+1)/((SMOW!$AA$4/1000)+1))-1)*1000</f>
        <v>-10.373300713397038</v>
      </c>
      <c r="AB139" s="17">
        <f>Z139*SMOW!$AN$6</f>
        <v>-6.0186408595600085</v>
      </c>
      <c r="AC139" s="17">
        <f>AA139*SMOW!$AN$12</f>
        <v>-11.404157329638531</v>
      </c>
      <c r="AD139" s="17">
        <f t="shared" ref="AD139:AD170" si="115">LN((AB139/1000)+1)*1000</f>
        <v>-6.0368258812489302</v>
      </c>
      <c r="AE139" s="17">
        <f t="shared" ref="AE139:AE170" si="116">LN((AC139/1000)+1)*1000</f>
        <v>-11.469683387833543</v>
      </c>
      <c r="AF139" s="16">
        <f>(AD139-SMOW!$AN$14*AE139)</f>
        <v>1.9166947527180511E-2</v>
      </c>
      <c r="AG139" s="2">
        <f t="shared" si="102"/>
        <v>19.166947527180511</v>
      </c>
      <c r="AH139" s="65"/>
      <c r="AI139" s="67"/>
      <c r="AK139" s="101" t="str">
        <f t="shared" si="114"/>
        <v>09</v>
      </c>
      <c r="AL139" s="64">
        <v>1</v>
      </c>
      <c r="AN139" s="46">
        <v>0</v>
      </c>
    </row>
    <row r="140" spans="1:40" x14ac:dyDescent="0.25">
      <c r="A140" s="46">
        <v>1214</v>
      </c>
      <c r="B140" s="21" t="s">
        <v>214</v>
      </c>
      <c r="C140" s="61" t="s">
        <v>63</v>
      </c>
      <c r="D140" s="61" t="s">
        <v>72</v>
      </c>
      <c r="E140" s="46" t="s">
        <v>365</v>
      </c>
      <c r="F140" s="16">
        <v>-6.1053254337884697</v>
      </c>
      <c r="G140" s="16">
        <v>-6.12403965816954</v>
      </c>
      <c r="H140" s="16">
        <v>5.2557989140647196E-3</v>
      </c>
      <c r="I140" s="16">
        <v>-11.513642585876701</v>
      </c>
      <c r="J140" s="16">
        <v>-11.5804378245317</v>
      </c>
      <c r="K140" s="16">
        <v>1.73495190864472E-3</v>
      </c>
      <c r="L140" s="16">
        <v>-9.5684868167853696E-3</v>
      </c>
      <c r="M140" s="16">
        <v>5.4639798838865498E-3</v>
      </c>
      <c r="N140" s="16">
        <v>-16.2380732790146</v>
      </c>
      <c r="O140" s="16">
        <v>5.2022160883544799E-3</v>
      </c>
      <c r="P140" s="16">
        <v>-31.181016236417801</v>
      </c>
      <c r="Q140" s="16">
        <v>1.6910684321909399E-3</v>
      </c>
      <c r="R140" s="16">
        <v>-45.5336576897312</v>
      </c>
      <c r="S140" s="16">
        <v>0.149757638588325</v>
      </c>
      <c r="T140" s="16">
        <v>651.46796759238202</v>
      </c>
      <c r="U140" s="16">
        <v>0.10240827796074101</v>
      </c>
      <c r="V140" s="105" t="s">
        <v>513</v>
      </c>
      <c r="W140" s="20">
        <v>2.2000000000000002</v>
      </c>
      <c r="X140" s="65">
        <v>3.2405738111638403E-2</v>
      </c>
      <c r="Y140" s="16">
        <v>0.102774470042127</v>
      </c>
      <c r="Z140" s="17">
        <f>((((N140/1000)+1)/((SMOW!$Z$4/1000)+1))-1)*1000</f>
        <v>-5.4455461824269857</v>
      </c>
      <c r="AA140" s="17">
        <f>((((P140/1000)+1)/((SMOW!$AA$4/1000)+1))-1)*1000</f>
        <v>-10.330967338583408</v>
      </c>
      <c r="AB140" s="17">
        <f>Z140*SMOW!$AN$6</f>
        <v>-5.9980037224859384</v>
      </c>
      <c r="AC140" s="17">
        <f>AA140*SMOW!$AN$12</f>
        <v>-11.357617035472982</v>
      </c>
      <c r="AD140" s="17">
        <f t="shared" si="115"/>
        <v>-6.0160640001007639</v>
      </c>
      <c r="AE140" s="17">
        <f t="shared" si="116"/>
        <v>-11.422607326314289</v>
      </c>
      <c r="AF140" s="16">
        <f>(AD140-SMOW!$AN$14*AE140)</f>
        <v>1.507266819318076E-2</v>
      </c>
      <c r="AG140" s="2">
        <f t="shared" si="102"/>
        <v>15.07266819318076</v>
      </c>
      <c r="AH140" s="65"/>
      <c r="AI140" s="67"/>
      <c r="AJ140" s="2"/>
      <c r="AK140" s="101" t="str">
        <f t="shared" si="114"/>
        <v>09</v>
      </c>
      <c r="AL140" s="64">
        <v>1</v>
      </c>
      <c r="AN140" s="46">
        <v>0</v>
      </c>
    </row>
    <row r="141" spans="1:40" x14ac:dyDescent="0.25">
      <c r="A141" s="46">
        <v>1215</v>
      </c>
      <c r="B141" s="21" t="s">
        <v>214</v>
      </c>
      <c r="C141" s="62" t="s">
        <v>63</v>
      </c>
      <c r="D141" s="62" t="s">
        <v>72</v>
      </c>
      <c r="E141" s="46" t="s">
        <v>244</v>
      </c>
      <c r="F141" s="16">
        <v>-6.6022849681810296</v>
      </c>
      <c r="G141" s="16">
        <v>-6.6241767708753096</v>
      </c>
      <c r="H141" s="16">
        <v>3.9619740281226301E-3</v>
      </c>
      <c r="I141" s="16">
        <v>-12.4852804870323</v>
      </c>
      <c r="J141" s="16">
        <v>-12.563876620579601</v>
      </c>
      <c r="K141" s="16">
        <v>2.63219946167803E-3</v>
      </c>
      <c r="L141" s="16">
        <v>9.5500847907041796E-3</v>
      </c>
      <c r="M141" s="16">
        <v>3.7603511046896002E-3</v>
      </c>
      <c r="N141" s="16">
        <v>-16.729966315135101</v>
      </c>
      <c r="O141" s="16">
        <v>3.9215817362395098E-3</v>
      </c>
      <c r="P141" s="16">
        <v>-32.132980973274798</v>
      </c>
      <c r="Q141" s="16">
        <v>2.57982893431091E-3</v>
      </c>
      <c r="R141" s="16">
        <v>-46.211739782288298</v>
      </c>
      <c r="S141" s="16">
        <v>0.16959149819893701</v>
      </c>
      <c r="T141" s="16">
        <v>765.97160775060104</v>
      </c>
      <c r="U141" s="16">
        <v>0.16809581449833599</v>
      </c>
      <c r="V141" s="105" t="s">
        <v>514</v>
      </c>
      <c r="W141" s="20">
        <v>2.2000000000000002</v>
      </c>
      <c r="X141" s="65">
        <v>6.0245536008612603E-3</v>
      </c>
      <c r="Y141" s="16">
        <v>5.0412528632290199E-3</v>
      </c>
      <c r="Z141" s="17">
        <f>((((N141/1000)+1)/((SMOW!$Z$4/1000)+1))-1)*1000</f>
        <v>-5.942835614542008</v>
      </c>
      <c r="AA141" s="17">
        <f>((((P141/1000)+1)/((SMOW!$AA$4/1000)+1))-1)*1000</f>
        <v>-11.303419402428293</v>
      </c>
      <c r="AB141" s="17">
        <f>Z141*SMOW!$AN$6</f>
        <v>-6.5457437957598126</v>
      </c>
      <c r="AC141" s="17">
        <f>AA141*SMOW!$AN$12</f>
        <v>-12.426707447293024</v>
      </c>
      <c r="AD141" s="17">
        <f t="shared" si="115"/>
        <v>-6.5672611260326361</v>
      </c>
      <c r="AE141" s="17">
        <f t="shared" si="116"/>
        <v>-12.504564654512075</v>
      </c>
      <c r="AF141" s="16">
        <f>(AD141-SMOW!$AN$14*AE141)</f>
        <v>3.5149011549739484E-2</v>
      </c>
      <c r="AG141" s="2">
        <f t="shared" si="102"/>
        <v>35.149011549739484</v>
      </c>
      <c r="AH141" s="65"/>
      <c r="AI141" s="67"/>
      <c r="AK141" s="101" t="str">
        <f t="shared" si="114"/>
        <v>09</v>
      </c>
      <c r="AL141" s="64">
        <v>1</v>
      </c>
      <c r="AN141" s="46">
        <v>0</v>
      </c>
    </row>
    <row r="142" spans="1:40" x14ac:dyDescent="0.25">
      <c r="A142" s="46">
        <v>1216</v>
      </c>
      <c r="B142" s="21" t="s">
        <v>214</v>
      </c>
      <c r="C142" s="61" t="s">
        <v>63</v>
      </c>
      <c r="D142" s="61" t="s">
        <v>72</v>
      </c>
      <c r="E142" s="46" t="s">
        <v>245</v>
      </c>
      <c r="F142" s="16">
        <v>-6.5708894110975899</v>
      </c>
      <c r="G142" s="16">
        <v>-6.5925729821934498</v>
      </c>
      <c r="H142" s="16">
        <v>3.4795435446739E-3</v>
      </c>
      <c r="I142" s="16">
        <v>-12.3957742971867</v>
      </c>
      <c r="J142" s="16">
        <v>-12.4732429383153</v>
      </c>
      <c r="K142" s="16">
        <v>2.9794821077854701E-3</v>
      </c>
      <c r="L142" s="16">
        <v>-6.7007107629846602E-3</v>
      </c>
      <c r="M142" s="16">
        <v>3.0556252707101702E-3</v>
      </c>
      <c r="N142" s="16">
        <v>-16.698890835492001</v>
      </c>
      <c r="O142" s="16">
        <v>3.4440696275102002E-3</v>
      </c>
      <c r="P142" s="16">
        <v>-32.045255608337399</v>
      </c>
      <c r="Q142" s="16">
        <v>2.9202020070434398E-3</v>
      </c>
      <c r="R142" s="16">
        <v>-46.318058248744002</v>
      </c>
      <c r="S142" s="16">
        <v>0.139477033632354</v>
      </c>
      <c r="T142" s="16">
        <v>656.06610189012395</v>
      </c>
      <c r="U142" s="16">
        <v>0.11620563660885699</v>
      </c>
      <c r="V142" s="105" t="s">
        <v>515</v>
      </c>
      <c r="W142" s="20">
        <v>2.2000000000000002</v>
      </c>
      <c r="X142" s="65">
        <v>3.3705952905920499E-4</v>
      </c>
      <c r="Y142" s="16">
        <v>5.6111336988521297E-4</v>
      </c>
      <c r="Z142" s="17">
        <f>((((N142/1000)+1)/((SMOW!$Z$4/1000)+1))-1)*1000</f>
        <v>-5.9114192160780732</v>
      </c>
      <c r="AA142" s="17">
        <f>((((P142/1000)+1)/((SMOW!$AA$4/1000)+1))-1)*1000</f>
        <v>-11.213806091260325</v>
      </c>
      <c r="AB142" s="17">
        <f>Z142*SMOW!$AN$6</f>
        <v>-6.5111401639805297</v>
      </c>
      <c r="AC142" s="17">
        <f>AA142*SMOW!$AN$12</f>
        <v>-12.328188728167346</v>
      </c>
      <c r="AD142" s="17">
        <f t="shared" si="115"/>
        <v>-6.532430101929978</v>
      </c>
      <c r="AE142" s="17">
        <f t="shared" si="116"/>
        <v>-12.40481124262751</v>
      </c>
      <c r="AF142" s="16">
        <f>(AD142-SMOW!$AN$14*AE142)</f>
        <v>1.7310234177347006E-2</v>
      </c>
      <c r="AG142" s="2">
        <f t="shared" si="102"/>
        <v>17.310234177347006</v>
      </c>
      <c r="AH142" s="67">
        <f>AVERAGE(AG142:AG143)</f>
        <v>10.838125978414492</v>
      </c>
      <c r="AI142" s="67">
        <f>STDEV(AG142:AG143)</f>
        <v>9.1529431920764672</v>
      </c>
      <c r="AJ142" s="55"/>
      <c r="AK142" s="101" t="str">
        <f t="shared" si="114"/>
        <v>09</v>
      </c>
      <c r="AL142" s="64">
        <v>1</v>
      </c>
      <c r="AN142" s="46">
        <v>0</v>
      </c>
    </row>
    <row r="143" spans="1:40" x14ac:dyDescent="0.25">
      <c r="A143" s="46">
        <v>1217</v>
      </c>
      <c r="B143" s="21" t="s">
        <v>214</v>
      </c>
      <c r="C143" s="62" t="s">
        <v>63</v>
      </c>
      <c r="D143" s="62" t="s">
        <v>72</v>
      </c>
      <c r="E143" s="46" t="s">
        <v>246</v>
      </c>
      <c r="F143" s="16">
        <v>-6.67655246479874</v>
      </c>
      <c r="G143" s="16">
        <v>-6.6989410859019101</v>
      </c>
      <c r="H143" s="16">
        <v>6.1183164439015201E-3</v>
      </c>
      <c r="I143" s="16">
        <v>-12.5729873256386</v>
      </c>
      <c r="J143" s="16">
        <v>-12.652696198726099</v>
      </c>
      <c r="K143" s="16">
        <v>1.49099757266134E-3</v>
      </c>
      <c r="L143" s="16">
        <v>-1.83174929745419E-2</v>
      </c>
      <c r="M143" s="16">
        <v>6.2125131421296304E-3</v>
      </c>
      <c r="N143" s="16">
        <v>-16.8034766552497</v>
      </c>
      <c r="O143" s="16">
        <v>6.0559402592307897E-3</v>
      </c>
      <c r="P143" s="16">
        <v>-32.218942787061202</v>
      </c>
      <c r="Q143" s="16">
        <v>1.46133252245599E-3</v>
      </c>
      <c r="R143" s="16">
        <v>-47.213358759238702</v>
      </c>
      <c r="S143" s="16">
        <v>0.116495321443451</v>
      </c>
      <c r="T143" s="16">
        <v>728.02124037453302</v>
      </c>
      <c r="U143" s="16">
        <v>9.9016983485520099E-2</v>
      </c>
      <c r="V143" s="105" t="s">
        <v>516</v>
      </c>
      <c r="W143" s="20">
        <v>2.2000000000000002</v>
      </c>
      <c r="X143" s="65">
        <v>7.9406164124908807E-2</v>
      </c>
      <c r="Y143" s="16">
        <v>7.3541674359279496E-2</v>
      </c>
      <c r="Z143" s="17">
        <f>((((N143/1000)+1)/((SMOW!$Z$4/1000)+1))-1)*1000</f>
        <v>-6.0171524123127096</v>
      </c>
      <c r="AA143" s="17">
        <f>((((P143/1000)+1)/((SMOW!$AA$4/1000)+1))-1)*1000</f>
        <v>-11.391231208887076</v>
      </c>
      <c r="AB143" s="17">
        <f>Z143*SMOW!$AN$6</f>
        <v>-6.6276001265554942</v>
      </c>
      <c r="AC143" s="17">
        <f>AA143*SMOW!$AN$12</f>
        <v>-12.523245635467054</v>
      </c>
      <c r="AD143" s="17">
        <f t="shared" si="115"/>
        <v>-6.6496601924953618</v>
      </c>
      <c r="AE143" s="17">
        <f t="shared" si="116"/>
        <v>-12.60232236794478</v>
      </c>
      <c r="AF143" s="16">
        <f>(AD143-SMOW!$AN$14*AE143)</f>
        <v>4.3660177794819788E-3</v>
      </c>
      <c r="AG143" s="2">
        <f t="shared" si="102"/>
        <v>4.3660177794819788</v>
      </c>
      <c r="AH143" s="65"/>
      <c r="AI143" s="67"/>
      <c r="AJ143" s="2"/>
      <c r="AK143" s="101" t="str">
        <f t="shared" si="114"/>
        <v>09</v>
      </c>
      <c r="AN143" s="46">
        <v>0</v>
      </c>
    </row>
    <row r="144" spans="1:40" x14ac:dyDescent="0.25">
      <c r="A144" s="46">
        <v>1218</v>
      </c>
      <c r="B144" s="21" t="s">
        <v>214</v>
      </c>
      <c r="C144" s="61" t="s">
        <v>63</v>
      </c>
      <c r="D144" s="61" t="s">
        <v>72</v>
      </c>
      <c r="E144" s="46" t="s">
        <v>247</v>
      </c>
      <c r="F144" s="16">
        <v>-6.7599697987176404</v>
      </c>
      <c r="G144" s="16">
        <v>-6.7829221253189704</v>
      </c>
      <c r="H144" s="16">
        <v>3.45036724406011E-3</v>
      </c>
      <c r="I144" s="16">
        <v>-12.764780529247901</v>
      </c>
      <c r="J144" s="16">
        <v>-12.8469503775724</v>
      </c>
      <c r="K144" s="16">
        <v>1.3289402078801799E-3</v>
      </c>
      <c r="L144" s="16">
        <v>2.67674039246901E-4</v>
      </c>
      <c r="M144" s="16">
        <v>3.64704087269767E-3</v>
      </c>
      <c r="N144" s="16">
        <v>-16.886043550151101</v>
      </c>
      <c r="O144" s="16">
        <v>3.4151907790369801E-3</v>
      </c>
      <c r="P144" s="16">
        <v>-32.406920052188497</v>
      </c>
      <c r="Q144" s="16">
        <v>1.3024994686655399E-3</v>
      </c>
      <c r="R144" s="16">
        <v>-47.217356637067603</v>
      </c>
      <c r="S144" s="16">
        <v>0.12530418771143201</v>
      </c>
      <c r="T144" s="16">
        <v>678.94709470355303</v>
      </c>
      <c r="U144" s="16">
        <v>0.13240614792723401</v>
      </c>
      <c r="V144" s="105" t="s">
        <v>517</v>
      </c>
      <c r="W144" s="20">
        <v>2.2000000000000002</v>
      </c>
      <c r="X144" s="65">
        <v>4.81727851478072E-2</v>
      </c>
      <c r="Y144" s="16">
        <v>5.1393221768780202E-2</v>
      </c>
      <c r="Z144" s="17">
        <f>((((N144/1000)+1)/((SMOW!$Z$4/1000)+1))-1)*1000</f>
        <v>-6.1006251213406859</v>
      </c>
      <c r="AA144" s="17">
        <f>((((P144/1000)+1)/((SMOW!$AA$4/1000)+1))-1)*1000</f>
        <v>-11.583253951276129</v>
      </c>
      <c r="AB144" s="17">
        <f>Z144*SMOW!$AN$6</f>
        <v>-6.7195412473729927</v>
      </c>
      <c r="AC144" s="17">
        <f>AA144*SMOW!$AN$12</f>
        <v>-12.734350820362083</v>
      </c>
      <c r="AD144" s="17">
        <f t="shared" si="115"/>
        <v>-6.7422190111977649</v>
      </c>
      <c r="AE144" s="17">
        <f t="shared" si="116"/>
        <v>-12.81612765750598</v>
      </c>
      <c r="AF144" s="16">
        <f>(AD144-SMOW!$AN$14*AE144)</f>
        <v>2.4696391965393083E-2</v>
      </c>
      <c r="AG144" s="2">
        <f t="shared" si="102"/>
        <v>24.696391965393083</v>
      </c>
      <c r="AH144" s="65"/>
      <c r="AI144" s="67"/>
      <c r="AK144" s="101" t="str">
        <f t="shared" si="114"/>
        <v>09</v>
      </c>
      <c r="AL144" s="64">
        <v>1</v>
      </c>
      <c r="AN144" s="46">
        <v>0</v>
      </c>
    </row>
    <row r="145" spans="1:40" x14ac:dyDescent="0.25">
      <c r="A145" s="46">
        <v>1219</v>
      </c>
      <c r="B145" s="21" t="s">
        <v>214</v>
      </c>
      <c r="C145" s="62" t="s">
        <v>63</v>
      </c>
      <c r="D145" s="62" t="s">
        <v>72</v>
      </c>
      <c r="E145" s="46" t="s">
        <v>248</v>
      </c>
      <c r="F145" s="16">
        <v>-6.8651235286141397</v>
      </c>
      <c r="G145" s="16">
        <v>-6.8887971783806403</v>
      </c>
      <c r="H145" s="16">
        <v>3.7629803562027201E-3</v>
      </c>
      <c r="I145" s="16">
        <v>-12.9684794876447</v>
      </c>
      <c r="J145" s="16">
        <v>-13.053304438365901</v>
      </c>
      <c r="K145" s="16">
        <v>1.6715069400291801E-3</v>
      </c>
      <c r="L145" s="16">
        <v>3.3475650765577101E-3</v>
      </c>
      <c r="M145" s="16">
        <v>3.9644072785481399E-3</v>
      </c>
      <c r="N145" s="16">
        <v>-16.990125238655999</v>
      </c>
      <c r="O145" s="16">
        <v>3.7246168031303301E-3</v>
      </c>
      <c r="P145" s="16">
        <v>-32.6065661939083</v>
      </c>
      <c r="Q145" s="16">
        <v>1.6382504557775101E-3</v>
      </c>
      <c r="R145" s="16">
        <v>-47.770741008049598</v>
      </c>
      <c r="S145" s="16">
        <v>0.14873750388374399</v>
      </c>
      <c r="T145" s="16">
        <v>686.48723547398299</v>
      </c>
      <c r="U145" s="16">
        <v>0.13537332437678501</v>
      </c>
      <c r="V145" s="105" t="s">
        <v>518</v>
      </c>
      <c r="W145" s="20">
        <v>2.2000000000000002</v>
      </c>
      <c r="X145" s="65">
        <v>4.28373456813105E-2</v>
      </c>
      <c r="Y145" s="16">
        <v>4.6230718440669998E-2</v>
      </c>
      <c r="Z145" s="17">
        <f>((((N145/1000)+1)/((SMOW!$Z$4/1000)+1))-1)*1000</f>
        <v>-6.2058486556650916</v>
      </c>
      <c r="AA145" s="17">
        <f>((((P145/1000)+1)/((SMOW!$AA$4/1000)+1))-1)*1000</f>
        <v>-11.78719669730166</v>
      </c>
      <c r="AB145" s="17">
        <f>Z145*SMOW!$AN$6</f>
        <v>-6.8354398421930309</v>
      </c>
      <c r="AC145" s="17">
        <f>AA145*SMOW!$AN$12</f>
        <v>-12.958560570582659</v>
      </c>
      <c r="AD145" s="17">
        <f t="shared" si="115"/>
        <v>-6.8589084678384182</v>
      </c>
      <c r="AE145" s="17">
        <f t="shared" si="116"/>
        <v>-13.043255192505965</v>
      </c>
      <c r="AF145" s="16">
        <f>(AD145-SMOW!$AN$14*AE145)</f>
        <v>2.7930273804731343E-2</v>
      </c>
      <c r="AG145" s="2">
        <f t="shared" si="102"/>
        <v>27.930273804731343</v>
      </c>
      <c r="AH145" s="65"/>
      <c r="AI145" s="67"/>
      <c r="AJ145" s="2"/>
      <c r="AK145" s="101" t="str">
        <f t="shared" si="114"/>
        <v>09</v>
      </c>
      <c r="AL145" s="64">
        <v>1</v>
      </c>
      <c r="AN145" s="46">
        <v>0</v>
      </c>
    </row>
    <row r="146" spans="1:40" x14ac:dyDescent="0.25">
      <c r="A146" s="46">
        <v>1220</v>
      </c>
      <c r="B146" s="21" t="s">
        <v>214</v>
      </c>
      <c r="C146" s="61" t="s">
        <v>62</v>
      </c>
      <c r="D146" s="61" t="s">
        <v>69</v>
      </c>
      <c r="E146" s="46" t="s">
        <v>249</v>
      </c>
      <c r="F146" s="16">
        <v>-9.9455513072657808</v>
      </c>
      <c r="G146" s="16">
        <v>-9.9953390937302302</v>
      </c>
      <c r="H146" s="16">
        <v>4.5844394057053001E-3</v>
      </c>
      <c r="I146" s="16">
        <v>-18.766575302164</v>
      </c>
      <c r="J146" s="16">
        <v>-18.944902115468999</v>
      </c>
      <c r="K146" s="16">
        <v>1.73780585030552E-3</v>
      </c>
      <c r="L146" s="16">
        <v>7.56922323738161E-3</v>
      </c>
      <c r="M146" s="16">
        <v>4.7488904560296597E-3</v>
      </c>
      <c r="N146" s="16">
        <v>-20.045385552180399</v>
      </c>
      <c r="O146" s="16">
        <v>7.6463866346311296E-3</v>
      </c>
      <c r="P146" s="16">
        <v>-38.289496145239497</v>
      </c>
      <c r="Q146" s="16">
        <v>1.6713637636283701E-3</v>
      </c>
      <c r="R146" s="16">
        <v>-55.943608971650399</v>
      </c>
      <c r="S146" s="16">
        <v>0.13300682311634701</v>
      </c>
      <c r="T146" s="16">
        <v>665.05091861088295</v>
      </c>
      <c r="U146" s="16">
        <v>0.107801980301169</v>
      </c>
      <c r="V146" s="105" t="s">
        <v>519</v>
      </c>
      <c r="W146" s="20">
        <v>2.2000000000000002</v>
      </c>
      <c r="X146" s="65">
        <v>1.78007384985081E-3</v>
      </c>
      <c r="Y146" s="16">
        <v>3.9679056519626998E-3</v>
      </c>
      <c r="Z146" s="17">
        <f>((((N146/1000)+1)/((SMOW!$Z$4/1000)+1))-1)*1000</f>
        <v>-9.2946272207351512</v>
      </c>
      <c r="AA146" s="17">
        <f>((((P146/1000)+1)/((SMOW!$AA$4/1000)+1))-1)*1000</f>
        <v>-17.592429544585507</v>
      </c>
      <c r="AB146" s="17">
        <f>Z146*SMOW!$AN$6</f>
        <v>-10.237578895023182</v>
      </c>
      <c r="AC146" s="17">
        <f>AA146*SMOW!$AN$12</f>
        <v>-19.340693948834073</v>
      </c>
      <c r="AD146" s="17">
        <f t="shared" si="115"/>
        <v>-10.290343334834519</v>
      </c>
      <c r="AE146" s="17">
        <f t="shared" si="116"/>
        <v>-19.530172243239452</v>
      </c>
      <c r="AF146" s="16">
        <f>(AD146-SMOW!$AN$14*AE146)</f>
        <v>2.1587609595911772E-2</v>
      </c>
      <c r="AG146" s="2">
        <f t="shared" si="102"/>
        <v>21.587609595911772</v>
      </c>
      <c r="AH146" s="67">
        <f>AVERAGE(AG146:AG147)</f>
        <v>27.529640592462989</v>
      </c>
      <c r="AI146" s="67">
        <f>STDEV(AG146:AG147)</f>
        <v>8.4033008233640345</v>
      </c>
      <c r="AK146" s="101" t="str">
        <f t="shared" si="114"/>
        <v>09</v>
      </c>
      <c r="AL146" s="64">
        <v>1</v>
      </c>
      <c r="AN146" s="46">
        <v>0</v>
      </c>
    </row>
    <row r="147" spans="1:40" x14ac:dyDescent="0.25">
      <c r="A147" s="46">
        <v>1221</v>
      </c>
      <c r="B147" s="21" t="s">
        <v>214</v>
      </c>
      <c r="C147" s="58" t="s">
        <v>62</v>
      </c>
      <c r="D147" s="58" t="s">
        <v>69</v>
      </c>
      <c r="E147" s="46" t="s">
        <v>250</v>
      </c>
      <c r="F147" s="16">
        <v>-10.035692657341199</v>
      </c>
      <c r="G147" s="16">
        <v>-10.086390012444699</v>
      </c>
      <c r="H147" s="16">
        <v>4.0089190943845198E-3</v>
      </c>
      <c r="I147" s="16">
        <v>-18.944355617486298</v>
      </c>
      <c r="J147" s="16">
        <v>-19.1260989944461</v>
      </c>
      <c r="K147" s="16">
        <v>1.87849798356085E-3</v>
      </c>
      <c r="L147" s="16">
        <v>1.21902566228128E-2</v>
      </c>
      <c r="M147" s="16">
        <v>4.0961689138058303E-3</v>
      </c>
      <c r="N147" s="16">
        <v>-20.1283704417907</v>
      </c>
      <c r="O147" s="16">
        <v>3.96804819794358E-3</v>
      </c>
      <c r="P147" s="16">
        <v>-38.463545640974502</v>
      </c>
      <c r="Q147" s="16">
        <v>1.8411231829464901E-3</v>
      </c>
      <c r="R147" s="16">
        <v>-56.326167388111401</v>
      </c>
      <c r="S147" s="16">
        <v>0.13099601247050399</v>
      </c>
      <c r="T147" s="16">
        <v>715.93770687005497</v>
      </c>
      <c r="U147" s="16">
        <v>0.14146562082071401</v>
      </c>
      <c r="V147" s="105" t="s">
        <v>520</v>
      </c>
      <c r="W147" s="20">
        <v>2.2000000000000002</v>
      </c>
      <c r="X147" s="65">
        <v>4.0179813265930599E-2</v>
      </c>
      <c r="Y147" s="16">
        <v>4.8049481112960701E-2</v>
      </c>
      <c r="Z147" s="17">
        <f>((((N147/1000)+1)/((SMOW!$Z$4/1000)+1))-1)*1000</f>
        <v>-9.3785225101540313</v>
      </c>
      <c r="AA147" s="17">
        <f>((((P147/1000)+1)/((SMOW!$AA$4/1000)+1))-1)*1000</f>
        <v>-17.770224776683662</v>
      </c>
      <c r="AB147" s="17">
        <f>Z147*SMOW!$AN$6</f>
        <v>-10.329985467546127</v>
      </c>
      <c r="AC147" s="17">
        <f>AA147*SMOW!$AN$12</f>
        <v>-19.536157751082506</v>
      </c>
      <c r="AD147" s="17">
        <f t="shared" si="115"/>
        <v>-10.383710070598182</v>
      </c>
      <c r="AE147" s="17">
        <f t="shared" si="116"/>
        <v>-19.729510875354539</v>
      </c>
      <c r="AF147" s="16">
        <f>(AD147-SMOW!$AN$14*AE147)</f>
        <v>3.3471671589014207E-2</v>
      </c>
      <c r="AG147" s="2">
        <f t="shared" si="102"/>
        <v>33.471671589014207</v>
      </c>
      <c r="AH147" s="65"/>
      <c r="AI147" s="67"/>
      <c r="AK147" s="101" t="str">
        <f t="shared" si="114"/>
        <v>09</v>
      </c>
      <c r="AN147" s="46">
        <v>0</v>
      </c>
    </row>
    <row r="148" spans="1:40" x14ac:dyDescent="0.25">
      <c r="A148" s="46">
        <v>1222</v>
      </c>
      <c r="B148" s="21" t="s">
        <v>214</v>
      </c>
      <c r="C148" s="61" t="s">
        <v>63</v>
      </c>
      <c r="D148" s="61" t="s">
        <v>72</v>
      </c>
      <c r="E148" s="46" t="s">
        <v>251</v>
      </c>
      <c r="F148" s="16">
        <v>-8.4986321458749696</v>
      </c>
      <c r="G148" s="16">
        <v>-8.5349518579670605</v>
      </c>
      <c r="H148" s="16">
        <v>4.5756233276481803E-3</v>
      </c>
      <c r="I148" s="16">
        <v>-16.0534800235794</v>
      </c>
      <c r="J148" s="16">
        <v>-16.183733205652199</v>
      </c>
      <c r="K148" s="16">
        <v>3.0003419037561798E-3</v>
      </c>
      <c r="L148" s="16">
        <v>1.0059274617311599E-2</v>
      </c>
      <c r="M148" s="16">
        <v>4.5718630777128897E-3</v>
      </c>
      <c r="N148" s="16">
        <v>-18.606980249307099</v>
      </c>
      <c r="O148" s="16">
        <v>4.5289748863196E-3</v>
      </c>
      <c r="P148" s="16">
        <v>-35.630187222953502</v>
      </c>
      <c r="Q148" s="16">
        <v>2.9406467742385698E-3</v>
      </c>
      <c r="R148" s="16">
        <v>-51.839668024164702</v>
      </c>
      <c r="S148" s="16">
        <v>0.15062379629682199</v>
      </c>
      <c r="T148" s="16">
        <v>697.285749514023</v>
      </c>
      <c r="U148" s="16">
        <v>0.223849014442915</v>
      </c>
      <c r="V148" s="105" t="s">
        <v>521</v>
      </c>
      <c r="W148" s="20">
        <v>2.2000000000000002</v>
      </c>
      <c r="X148" s="65">
        <v>7.5185914700357001E-2</v>
      </c>
      <c r="Y148" s="16">
        <v>8.1132876139311499E-2</v>
      </c>
      <c r="Z148" s="17">
        <f>((((N148/1000)+1)/((SMOW!$Z$4/1000)+1))-1)*1000</f>
        <v>-7.8404416484841866</v>
      </c>
      <c r="AA148" s="17">
        <f>((((P148/1000)+1)/((SMOW!$AA$4/1000)+1))-1)*1000</f>
        <v>-14.875889372712891</v>
      </c>
      <c r="AB148" s="17">
        <f>Z148*SMOW!$AN$6</f>
        <v>-8.6358643592630084</v>
      </c>
      <c r="AC148" s="17">
        <f>AA148*SMOW!$AN$12</f>
        <v>-16.354195015827305</v>
      </c>
      <c r="AD148" s="17">
        <f t="shared" si="115"/>
        <v>-8.6733695183018664</v>
      </c>
      <c r="AE148" s="17">
        <f t="shared" si="116"/>
        <v>-16.489401013354719</v>
      </c>
      <c r="AF148" s="16">
        <f>(AD148-SMOW!$AN$14*AE148)</f>
        <v>3.3034216749426193E-2</v>
      </c>
      <c r="AG148" s="2">
        <f t="shared" si="102"/>
        <v>33.034216749426193</v>
      </c>
      <c r="AH148" s="67">
        <f>AVERAGE(AG148:AG149)</f>
        <v>24.150373152949101</v>
      </c>
      <c r="AI148" s="67">
        <f>STDEV(AG148:AG149)</f>
        <v>12.563652100139274</v>
      </c>
      <c r="AJ148" s="2"/>
      <c r="AK148" s="101" t="str">
        <f t="shared" si="114"/>
        <v>09</v>
      </c>
      <c r="AL148" s="64">
        <v>1</v>
      </c>
      <c r="AN148" s="46">
        <v>0</v>
      </c>
    </row>
    <row r="149" spans="1:40" x14ac:dyDescent="0.25">
      <c r="A149" s="46">
        <v>1223</v>
      </c>
      <c r="B149" s="21" t="s">
        <v>214</v>
      </c>
      <c r="C149" s="62" t="s">
        <v>63</v>
      </c>
      <c r="D149" s="62" t="s">
        <v>72</v>
      </c>
      <c r="E149" s="46" t="s">
        <v>252</v>
      </c>
      <c r="F149" s="16">
        <v>-8.0364160889472007</v>
      </c>
      <c r="G149" s="16">
        <v>-8.0688824459134203</v>
      </c>
      <c r="H149" s="16">
        <v>3.99220530127026E-3</v>
      </c>
      <c r="I149" s="16">
        <v>-15.1534078839027</v>
      </c>
      <c r="J149" s="16">
        <v>-15.269394159291799</v>
      </c>
      <c r="K149" s="16">
        <v>2.9915002248278501E-3</v>
      </c>
      <c r="L149" s="16">
        <v>-6.6423298073530401E-3</v>
      </c>
      <c r="M149" s="16">
        <v>3.9480432517225604E-3</v>
      </c>
      <c r="N149" s="16">
        <v>-18.149476481190899</v>
      </c>
      <c r="O149" s="16">
        <v>3.9515048018110999E-3</v>
      </c>
      <c r="P149" s="16">
        <v>-34.748023016664398</v>
      </c>
      <c r="Q149" s="16">
        <v>2.9319810103165399E-3</v>
      </c>
      <c r="R149" s="16">
        <v>-50.849722631192698</v>
      </c>
      <c r="S149" s="16">
        <v>0.13612544624953299</v>
      </c>
      <c r="T149" s="16">
        <v>681.22444663850604</v>
      </c>
      <c r="U149" s="16">
        <v>0.12707231205740899</v>
      </c>
      <c r="V149" s="105" t="s">
        <v>522</v>
      </c>
      <c r="W149" s="20">
        <v>2.2000000000000002</v>
      </c>
      <c r="X149" s="65">
        <v>0.10631164428725701</v>
      </c>
      <c r="Y149" s="16">
        <v>0.287818620614538</v>
      </c>
      <c r="Z149" s="17">
        <f>((((N149/1000)+1)/((SMOW!$Z$4/1000)+1))-1)*1000</f>
        <v>-7.3779187576716865</v>
      </c>
      <c r="AA149" s="17">
        <f>((((P149/1000)+1)/((SMOW!$AA$4/1000)+1))-1)*1000</f>
        <v>-13.974740023538047</v>
      </c>
      <c r="AB149" s="17">
        <f>Z149*SMOW!$AN$6</f>
        <v>-8.1264179368305172</v>
      </c>
      <c r="AC149" s="17">
        <f>AA149*SMOW!$AN$12</f>
        <v>-15.363493093707296</v>
      </c>
      <c r="AD149" s="17">
        <f t="shared" si="115"/>
        <v>-8.1596172544254113</v>
      </c>
      <c r="AE149" s="17">
        <f t="shared" si="116"/>
        <v>-15.482734439359627</v>
      </c>
      <c r="AF149" s="16">
        <f>(AD149-SMOW!$AN$14*AE149)</f>
        <v>1.5266529556472008E-2</v>
      </c>
      <c r="AG149" s="2">
        <f t="shared" si="102"/>
        <v>15.266529556472008</v>
      </c>
      <c r="AH149" s="65"/>
      <c r="AI149" s="67"/>
      <c r="AK149" s="101" t="str">
        <f t="shared" si="114"/>
        <v>09</v>
      </c>
      <c r="AN149" s="46">
        <v>0</v>
      </c>
    </row>
    <row r="150" spans="1:40" x14ac:dyDescent="0.25">
      <c r="A150" s="46">
        <v>1224</v>
      </c>
      <c r="B150" s="21" t="s">
        <v>214</v>
      </c>
      <c r="C150" s="61" t="s">
        <v>63</v>
      </c>
      <c r="D150" s="61" t="s">
        <v>72</v>
      </c>
      <c r="E150" s="46" t="s">
        <v>253</v>
      </c>
      <c r="F150" s="16">
        <v>-8.4200343780349698</v>
      </c>
      <c r="G150" s="16">
        <v>-8.4556834791891493</v>
      </c>
      <c r="H150" s="16">
        <v>4.2697971697257002E-3</v>
      </c>
      <c r="I150" s="16">
        <v>-15.892215994239001</v>
      </c>
      <c r="J150" s="16">
        <v>-16.019851389879101</v>
      </c>
      <c r="K150" s="16">
        <v>1.6150775391248499E-3</v>
      </c>
      <c r="L150" s="16">
        <v>2.7980546670385298E-3</v>
      </c>
      <c r="M150" s="16">
        <v>4.3943503125480603E-3</v>
      </c>
      <c r="N150" s="16">
        <v>-18.5291837850489</v>
      </c>
      <c r="O150" s="16">
        <v>4.2262666235034904E-3</v>
      </c>
      <c r="P150" s="16">
        <v>-35.472131720316597</v>
      </c>
      <c r="Q150" s="16">
        <v>1.5829437803837601E-3</v>
      </c>
      <c r="R150" s="16">
        <v>-52.264787601713202</v>
      </c>
      <c r="S150" s="16">
        <v>0.150377398371523</v>
      </c>
      <c r="T150" s="16">
        <v>681.15448473828599</v>
      </c>
      <c r="U150" s="16">
        <v>0.12583360639577501</v>
      </c>
      <c r="V150" s="105" t="s">
        <v>523</v>
      </c>
      <c r="W150" s="20">
        <v>2.2000000000000002</v>
      </c>
      <c r="X150" s="65">
        <v>2.147250108353E-3</v>
      </c>
      <c r="Y150" s="16">
        <v>3.4965551823580802E-3</v>
      </c>
      <c r="Z150" s="17">
        <f>((((N150/1000)+1)/((SMOW!$Z$4/1000)+1))-1)*1000</f>
        <v>-7.7617917049179752</v>
      </c>
      <c r="AA150" s="17">
        <f>((((P150/1000)+1)/((SMOW!$AA$4/1000)+1))-1)*1000</f>
        <v>-14.714432342015748</v>
      </c>
      <c r="AB150" s="17">
        <f>Z150*SMOW!$AN$6</f>
        <v>-8.5492352795564059</v>
      </c>
      <c r="AC150" s="17">
        <f>AA150*SMOW!$AN$12</f>
        <v>-16.176693039270457</v>
      </c>
      <c r="AD150" s="17">
        <f t="shared" si="115"/>
        <v>-8.5859896224316898</v>
      </c>
      <c r="AE150" s="17">
        <f t="shared" si="116"/>
        <v>-16.308964150625034</v>
      </c>
      <c r="AF150" s="16">
        <f>(AD150-SMOW!$AN$14*AE150)</f>
        <v>2.5143449098328219E-2</v>
      </c>
      <c r="AG150" s="2">
        <f t="shared" si="102"/>
        <v>25.143449098328219</v>
      </c>
      <c r="AH150" s="67">
        <f>AVERAGE(AG150:AG151)</f>
        <v>23.247784060856702</v>
      </c>
      <c r="AI150" s="67">
        <f>STDEV(AG150:AG151)</f>
        <v>2.6808752057087202</v>
      </c>
      <c r="AJ150" s="2"/>
      <c r="AK150" s="101" t="str">
        <f t="shared" si="114"/>
        <v>09</v>
      </c>
      <c r="AL150" s="64">
        <v>1</v>
      </c>
      <c r="AN150" s="46">
        <v>0</v>
      </c>
    </row>
    <row r="151" spans="1:40" x14ac:dyDescent="0.25">
      <c r="A151" s="46">
        <v>1225</v>
      </c>
      <c r="B151" s="21" t="s">
        <v>214</v>
      </c>
      <c r="C151" s="62" t="s">
        <v>63</v>
      </c>
      <c r="D151" s="62" t="s">
        <v>72</v>
      </c>
      <c r="E151" s="46" t="s">
        <v>254</v>
      </c>
      <c r="F151" s="16">
        <v>-8.3434586332636105</v>
      </c>
      <c r="G151" s="16">
        <v>-8.3784603494803296</v>
      </c>
      <c r="H151" s="16">
        <v>3.48149840987458E-3</v>
      </c>
      <c r="I151" s="16">
        <v>-15.7416823280684</v>
      </c>
      <c r="J151" s="16">
        <v>-15.866898480601099</v>
      </c>
      <c r="K151" s="16">
        <v>1.7002170767051201E-3</v>
      </c>
      <c r="L151" s="16">
        <v>-7.3795172294079895E-4</v>
      </c>
      <c r="M151" s="16">
        <v>3.6083143494380302E-3</v>
      </c>
      <c r="N151" s="16">
        <v>-18.4533887293513</v>
      </c>
      <c r="O151" s="16">
        <v>3.4460045628776199E-3</v>
      </c>
      <c r="P151" s="16">
        <v>-35.324593088374399</v>
      </c>
      <c r="Q151" s="16">
        <v>1.66638937244348E-3</v>
      </c>
      <c r="R151" s="16">
        <v>-51.711227968749697</v>
      </c>
      <c r="S151" s="16">
        <v>0.155485592994526</v>
      </c>
      <c r="T151" s="16">
        <v>787.15928386599899</v>
      </c>
      <c r="U151" s="16">
        <v>0.130099135695353</v>
      </c>
      <c r="V151" s="105" t="s">
        <v>524</v>
      </c>
      <c r="W151" s="20">
        <v>2.2000000000000002</v>
      </c>
      <c r="X151" s="65">
        <v>2.3408330177100201E-2</v>
      </c>
      <c r="Y151" s="16">
        <v>2.04417290226767E-2</v>
      </c>
      <c r="Z151" s="17">
        <f>((((N151/1000)+1)/((SMOW!$Z$4/1000)+1))-1)*1000</f>
        <v>-7.685165126704474</v>
      </c>
      <c r="AA151" s="17">
        <f>((((P151/1000)+1)/((SMOW!$AA$4/1000)+1))-1)*1000</f>
        <v>-14.563718516624746</v>
      </c>
      <c r="AB151" s="17">
        <f>Z151*SMOW!$AN$6</f>
        <v>-8.4648348381738483</v>
      </c>
      <c r="AC151" s="17">
        <f>AA151*SMOW!$AN$12</f>
        <v>-16.011001884256427</v>
      </c>
      <c r="AD151" s="17">
        <f t="shared" si="115"/>
        <v>-8.5008650230468046</v>
      </c>
      <c r="AE151" s="17">
        <f t="shared" si="116"/>
        <v>-16.140562769072329</v>
      </c>
      <c r="AF151" s="16">
        <f>(AD151-SMOW!$AN$14*AE151)</f>
        <v>2.1352119023385185E-2</v>
      </c>
      <c r="AG151" s="2">
        <f t="shared" si="102"/>
        <v>21.352119023385185</v>
      </c>
      <c r="AH151" s="65"/>
      <c r="AI151" s="67"/>
      <c r="AK151" s="101" t="str">
        <f t="shared" si="114"/>
        <v>09</v>
      </c>
      <c r="AN151" s="46">
        <v>0</v>
      </c>
    </row>
    <row r="152" spans="1:40" x14ac:dyDescent="0.25">
      <c r="A152" s="46">
        <v>1226</v>
      </c>
      <c r="B152" s="21" t="s">
        <v>214</v>
      </c>
      <c r="C152" s="61" t="s">
        <v>63</v>
      </c>
      <c r="D152" s="61" t="s">
        <v>72</v>
      </c>
      <c r="E152" s="46" t="s">
        <v>255</v>
      </c>
      <c r="F152" s="16">
        <v>-8.3333792956334403</v>
      </c>
      <c r="G152" s="16">
        <v>-8.3682963368058907</v>
      </c>
      <c r="H152" s="16">
        <v>4.1098190866508096E-3</v>
      </c>
      <c r="I152" s="16">
        <v>-15.742873625939</v>
      </c>
      <c r="J152" s="16">
        <v>-15.8681088210095</v>
      </c>
      <c r="K152" s="16">
        <v>1.56938673707339E-3</v>
      </c>
      <c r="L152" s="16">
        <v>1.0065120687128301E-2</v>
      </c>
      <c r="M152" s="16">
        <v>4.3453978362977897E-3</v>
      </c>
      <c r="N152" s="16">
        <v>-18.4434121504834</v>
      </c>
      <c r="O152" s="16">
        <v>4.0679195156387796E-3</v>
      </c>
      <c r="P152" s="16">
        <v>-35.325760684052703</v>
      </c>
      <c r="Q152" s="16">
        <v>1.5381620475082001E-3</v>
      </c>
      <c r="R152" s="16">
        <v>-52.0875566287962</v>
      </c>
      <c r="S152" s="16">
        <v>0.12815202887082999</v>
      </c>
      <c r="T152" s="16">
        <v>708.47980403474003</v>
      </c>
      <c r="U152" s="16">
        <v>0.126707733638843</v>
      </c>
      <c r="V152" s="105" t="s">
        <v>525</v>
      </c>
      <c r="W152" s="20">
        <v>2.2000000000000002</v>
      </c>
      <c r="X152" s="65">
        <v>4.7621030616017898E-2</v>
      </c>
      <c r="Y152" s="16">
        <v>0.15182951513281001</v>
      </c>
      <c r="Z152" s="17">
        <f>((((N152/1000)+1)/((SMOW!$Z$4/1000)+1))-1)*1000</f>
        <v>-7.6750790980856243</v>
      </c>
      <c r="AA152" s="17">
        <f>((((P152/1000)+1)/((SMOW!$AA$4/1000)+1))-1)*1000</f>
        <v>-14.564911240244726</v>
      </c>
      <c r="AB152" s="17">
        <f>Z152*SMOW!$AN$6</f>
        <v>-8.4537255692090234</v>
      </c>
      <c r="AC152" s="17">
        <f>AA152*SMOW!$AN$12</f>
        <v>-16.012313135919598</v>
      </c>
      <c r="AD152" s="17">
        <f t="shared" si="115"/>
        <v>-8.4896609759076611</v>
      </c>
      <c r="AE152" s="17">
        <f t="shared" si="116"/>
        <v>-16.141895357687979</v>
      </c>
      <c r="AF152" s="16">
        <f>(AD152-SMOW!$AN$14*AE152)</f>
        <v>3.3259772951591771E-2</v>
      </c>
      <c r="AG152" s="2">
        <f t="shared" si="102"/>
        <v>33.259772951591771</v>
      </c>
      <c r="AH152" s="67">
        <f>AVERAGE(AG152:AG153)</f>
        <v>27.61521177198123</v>
      </c>
      <c r="AI152" s="67">
        <f>STDEV(AG152:AG153)</f>
        <v>7.9826149738499073</v>
      </c>
      <c r="AJ152" s="2"/>
      <c r="AK152" s="101" t="str">
        <f t="shared" si="114"/>
        <v>09</v>
      </c>
      <c r="AL152" s="64">
        <v>1</v>
      </c>
      <c r="AN152" s="46">
        <v>0</v>
      </c>
    </row>
    <row r="153" spans="1:40" x14ac:dyDescent="0.25">
      <c r="A153" s="46">
        <v>1227</v>
      </c>
      <c r="B153" s="21" t="s">
        <v>214</v>
      </c>
      <c r="C153" s="62" t="s">
        <v>63</v>
      </c>
      <c r="D153" s="62" t="s">
        <v>72</v>
      </c>
      <c r="E153" s="46" t="s">
        <v>256</v>
      </c>
      <c r="F153" s="16">
        <v>-8.4968980703895802</v>
      </c>
      <c r="G153" s="16">
        <v>-8.53320281645005</v>
      </c>
      <c r="H153" s="16">
        <v>3.9616577853735296E-3</v>
      </c>
      <c r="I153" s="16">
        <v>-16.031491141862901</v>
      </c>
      <c r="J153" s="16">
        <v>-16.1613856796939</v>
      </c>
      <c r="K153" s="16">
        <v>1.4905458206730701E-3</v>
      </c>
      <c r="L153" s="16">
        <v>8.8224283184779003E-6</v>
      </c>
      <c r="M153" s="16">
        <v>4.1753081018663903E-3</v>
      </c>
      <c r="N153" s="16">
        <v>-18.605263852706699</v>
      </c>
      <c r="O153" s="16">
        <v>3.9212687175811702E-3</v>
      </c>
      <c r="P153" s="16">
        <v>-35.608635834424099</v>
      </c>
      <c r="Q153" s="16">
        <v>1.46088975857418E-3</v>
      </c>
      <c r="R153" s="16">
        <v>-52.652496393851301</v>
      </c>
      <c r="S153" s="16">
        <v>0.113055600552942</v>
      </c>
      <c r="T153" s="16">
        <v>679.39247483455802</v>
      </c>
      <c r="U153" s="16">
        <v>0.103684496713491</v>
      </c>
      <c r="V153" s="105" t="s">
        <v>526</v>
      </c>
      <c r="W153" s="20">
        <v>2.2000000000000002</v>
      </c>
      <c r="X153" s="65">
        <v>5.3895230043898601E-5</v>
      </c>
      <c r="Y153" s="16">
        <v>5.2269496482727201E-5</v>
      </c>
      <c r="Z153" s="17">
        <f>((((N153/1000)+1)/((SMOW!$Z$4/1000)+1))-1)*1000</f>
        <v>-7.8387064218637947</v>
      </c>
      <c r="AA153" s="17">
        <f>((((P153/1000)+1)/((SMOW!$AA$4/1000)+1))-1)*1000</f>
        <v>-14.853874174625471</v>
      </c>
      <c r="AB153" s="17">
        <f>Z153*SMOW!$AN$6</f>
        <v>-8.6339530917097083</v>
      </c>
      <c r="AC153" s="17">
        <f>AA153*SMOW!$AN$12</f>
        <v>-16.329992036508692</v>
      </c>
      <c r="AD153" s="17">
        <f t="shared" si="115"/>
        <v>-8.6714416033791455</v>
      </c>
      <c r="AE153" s="17">
        <f t="shared" si="116"/>
        <v>-16.464795935552115</v>
      </c>
      <c r="AF153" s="16">
        <f>(AD153-SMOW!$AN$14*AE153)</f>
        <v>2.1970650592370689E-2</v>
      </c>
      <c r="AG153" s="2">
        <f t="shared" si="102"/>
        <v>21.970650592370689</v>
      </c>
      <c r="AH153" s="65"/>
      <c r="AI153" s="67"/>
      <c r="AK153" s="101" t="str">
        <f t="shared" si="114"/>
        <v>09</v>
      </c>
      <c r="AN153" s="46">
        <v>0</v>
      </c>
    </row>
    <row r="154" spans="1:40" x14ac:dyDescent="0.25">
      <c r="A154" s="46">
        <v>1228</v>
      </c>
      <c r="B154" s="21" t="s">
        <v>214</v>
      </c>
      <c r="C154" s="61" t="s">
        <v>63</v>
      </c>
      <c r="D154" s="61" t="s">
        <v>72</v>
      </c>
      <c r="E154" s="46" t="s">
        <v>257</v>
      </c>
      <c r="F154" s="16">
        <v>-8.6441945882287392</v>
      </c>
      <c r="G154" s="16">
        <v>-8.6817731861378693</v>
      </c>
      <c r="H154" s="16">
        <v>6.4996478328907198E-3</v>
      </c>
      <c r="I154" s="16">
        <v>-16.328172973521301</v>
      </c>
      <c r="J154" s="16">
        <v>-16.462946745441499</v>
      </c>
      <c r="K154" s="16">
        <v>1.8582714453435299E-3</v>
      </c>
      <c r="L154" s="16">
        <v>6.1503750220221597E-3</v>
      </c>
      <c r="M154" s="16">
        <v>4.8365507279887997E-3</v>
      </c>
      <c r="N154" s="16">
        <v>-18.751058683785701</v>
      </c>
      <c r="O154" s="16">
        <v>6.4333839779175299E-3</v>
      </c>
      <c r="P154" s="16">
        <v>-35.899414852025103</v>
      </c>
      <c r="Q154" s="16">
        <v>1.8212990741393301E-3</v>
      </c>
      <c r="R154" s="16">
        <v>-53.195125228955703</v>
      </c>
      <c r="S154" s="16">
        <v>0.134393489122973</v>
      </c>
      <c r="T154" s="16">
        <v>691.61333192145696</v>
      </c>
      <c r="U154" s="16">
        <v>0.10204441113754301</v>
      </c>
      <c r="V154" s="105" t="s">
        <v>527</v>
      </c>
      <c r="W154" s="20">
        <v>2.2000000000000002</v>
      </c>
      <c r="X154" s="65">
        <v>3.20070029687754E-2</v>
      </c>
      <c r="Y154" s="16">
        <v>2.67116935442176E-2</v>
      </c>
      <c r="Z154" s="17">
        <f>((((N154/1000)+1)/((SMOW!$Z$4/1000)+1))-1)*1000</f>
        <v>-7.9861007198688272</v>
      </c>
      <c r="AA154" s="17">
        <f>((((P154/1000)+1)/((SMOW!$AA$4/1000)+1))-1)*1000</f>
        <v>-15.15091107614186</v>
      </c>
      <c r="AB154" s="17">
        <f>Z154*SMOW!$AN$6</f>
        <v>-8.7963007274639189</v>
      </c>
      <c r="AC154" s="17">
        <f>AA154*SMOW!$AN$12</f>
        <v>-16.656547262390301</v>
      </c>
      <c r="AD154" s="17">
        <f t="shared" si="115"/>
        <v>-8.8352165590193277</v>
      </c>
      <c r="AE154" s="17">
        <f t="shared" si="116"/>
        <v>-16.796827449729296</v>
      </c>
      <c r="AF154" s="16">
        <f>(AD154-SMOW!$AN$14*AE154)</f>
        <v>3.3508334437740928E-2</v>
      </c>
      <c r="AG154" s="2">
        <f t="shared" si="102"/>
        <v>33.508334437740928</v>
      </c>
      <c r="AH154" s="67">
        <f>AVERAGE(AG154:AG155)</f>
        <v>39.292524494223713</v>
      </c>
      <c r="AI154" s="67">
        <f>STDEV(AG154:AG155)</f>
        <v>8.1800800252215744</v>
      </c>
      <c r="AJ154" s="2"/>
      <c r="AK154" s="101" t="str">
        <f t="shared" si="114"/>
        <v>09</v>
      </c>
      <c r="AL154" s="64">
        <v>1</v>
      </c>
      <c r="AN154" s="46">
        <v>0</v>
      </c>
    </row>
    <row r="155" spans="1:40" x14ac:dyDescent="0.25">
      <c r="A155" s="46">
        <v>1229</v>
      </c>
      <c r="B155" s="21" t="s">
        <v>214</v>
      </c>
      <c r="C155" s="62" t="s">
        <v>63</v>
      </c>
      <c r="D155" s="62" t="s">
        <v>72</v>
      </c>
      <c r="E155" s="46" t="s">
        <v>354</v>
      </c>
      <c r="F155" s="16">
        <v>-8.5152738247881405</v>
      </c>
      <c r="G155" s="16">
        <v>-8.5517362143891393</v>
      </c>
      <c r="H155" s="16">
        <v>3.9414328213340198E-3</v>
      </c>
      <c r="I155" s="16">
        <v>-16.105176534961799</v>
      </c>
      <c r="J155" s="16">
        <v>-16.236274444069199</v>
      </c>
      <c r="K155" s="16">
        <v>1.9787282371910801E-3</v>
      </c>
      <c r="L155" s="16">
        <v>2.1016692079382102E-2</v>
      </c>
      <c r="M155" s="16">
        <v>4.2131713437107499E-3</v>
      </c>
      <c r="N155" s="16">
        <v>-18.623452266443699</v>
      </c>
      <c r="O155" s="16">
        <v>3.9012499468794801E-3</v>
      </c>
      <c r="P155" s="16">
        <v>-35.680855174911102</v>
      </c>
      <c r="Q155" s="16">
        <v>1.93935924452753E-3</v>
      </c>
      <c r="R155" s="16">
        <v>-52.684801696512103</v>
      </c>
      <c r="S155" s="16">
        <v>0.13849206165269701</v>
      </c>
      <c r="T155" s="16">
        <v>838.02858122429598</v>
      </c>
      <c r="U155" s="16">
        <v>0.14779386472136199</v>
      </c>
      <c r="V155" s="105" t="s">
        <v>528</v>
      </c>
      <c r="W155" s="20">
        <v>2.2000000000000002</v>
      </c>
      <c r="X155" s="65">
        <v>8.8162547493570997E-3</v>
      </c>
      <c r="Y155" s="16">
        <v>1.0521100479921001E-2</v>
      </c>
      <c r="Z155" s="17">
        <f>((((N155/1000)+1)/((SMOW!$Z$4/1000)+1))-1)*1000</f>
        <v>-7.8570943746790745</v>
      </c>
      <c r="AA155" s="17">
        <f>((((P155/1000)+1)/((SMOW!$AA$4/1000)+1))-1)*1000</f>
        <v>-14.927647754661599</v>
      </c>
      <c r="AB155" s="17">
        <f>Z155*SMOW!$AN$6</f>
        <v>-8.6542065255692648</v>
      </c>
      <c r="AC155" s="17">
        <f>AA155*SMOW!$AN$12</f>
        <v>-16.411096936168654</v>
      </c>
      <c r="AD155" s="17">
        <f t="shared" si="115"/>
        <v>-8.6918716360725288</v>
      </c>
      <c r="AE155" s="17">
        <f t="shared" si="116"/>
        <v>-16.547250664059156</v>
      </c>
      <c r="AF155" s="16">
        <f>(AD155-SMOW!$AN$14*AE155)</f>
        <v>4.5076714550706498E-2</v>
      </c>
      <c r="AG155" s="2">
        <f t="shared" si="102"/>
        <v>45.076714550706498</v>
      </c>
      <c r="AH155" s="65"/>
      <c r="AI155" s="67"/>
      <c r="AK155" s="101" t="str">
        <f t="shared" si="114"/>
        <v>09</v>
      </c>
      <c r="AN155" s="46">
        <v>0</v>
      </c>
    </row>
    <row r="156" spans="1:40" x14ac:dyDescent="0.25">
      <c r="A156" s="46">
        <v>1230</v>
      </c>
      <c r="B156" s="21" t="s">
        <v>214</v>
      </c>
      <c r="C156" s="61" t="s">
        <v>63</v>
      </c>
      <c r="D156" s="61" t="s">
        <v>72</v>
      </c>
      <c r="E156" s="46" t="s">
        <v>258</v>
      </c>
      <c r="F156" s="16">
        <v>-8.6638171710259009</v>
      </c>
      <c r="G156" s="16">
        <v>-8.7015664955107308</v>
      </c>
      <c r="H156" s="16">
        <v>3.6778755138439502E-3</v>
      </c>
      <c r="I156" s="16">
        <v>-16.337436885873601</v>
      </c>
      <c r="J156" s="16">
        <v>-16.4723645574181</v>
      </c>
      <c r="K156" s="16">
        <v>2.7396383543481298E-3</v>
      </c>
      <c r="L156" s="16">
        <v>-4.15800919395068E-3</v>
      </c>
      <c r="M156" s="16">
        <v>3.60737251183446E-3</v>
      </c>
      <c r="N156" s="16">
        <v>-18.770481214516401</v>
      </c>
      <c r="O156" s="16">
        <v>3.64037960392479E-3</v>
      </c>
      <c r="P156" s="16">
        <v>-35.908494448567701</v>
      </c>
      <c r="Q156" s="16">
        <v>2.68513021106177E-3</v>
      </c>
      <c r="R156" s="16">
        <v>-51.368931582567903</v>
      </c>
      <c r="S156" s="16">
        <v>0.14403278476518799</v>
      </c>
      <c r="T156" s="16">
        <v>659.88462871305705</v>
      </c>
      <c r="U156" s="16">
        <v>0.16429381141931099</v>
      </c>
      <c r="V156" s="105" t="s">
        <v>529</v>
      </c>
      <c r="W156" s="20">
        <v>2.2000000000000002</v>
      </c>
      <c r="X156" s="65">
        <v>6.7367217952891099E-3</v>
      </c>
      <c r="Y156" s="16">
        <v>5.7050192068570996E-3</v>
      </c>
      <c r="Z156" s="17">
        <f>((((N156/1000)+1)/((SMOW!$Z$4/1000)+1))-1)*1000</f>
        <v>-8.0057363287676644</v>
      </c>
      <c r="AA156" s="17">
        <f>((((P156/1000)+1)/((SMOW!$AA$4/1000)+1))-1)*1000</f>
        <v>-15.160186075577119</v>
      </c>
      <c r="AB156" s="17">
        <f>Z156*SMOW!$AN$6</f>
        <v>-8.817928393692986</v>
      </c>
      <c r="AC156" s="17">
        <f>AA156*SMOW!$AN$12</f>
        <v>-16.666743973708563</v>
      </c>
      <c r="AD156" s="17">
        <f t="shared" si="115"/>
        <v>-8.8570363950447959</v>
      </c>
      <c r="AE156" s="17">
        <f t="shared" si="116"/>
        <v>-16.807196933715101</v>
      </c>
      <c r="AF156" s="16">
        <f>(AD156-SMOW!$AN$14*AE156)</f>
        <v>1.7163585956778249E-2</v>
      </c>
      <c r="AG156" s="2">
        <f t="shared" si="102"/>
        <v>17.163585956778249</v>
      </c>
      <c r="AH156" s="67">
        <f>AVERAGE(AG156:AG157)</f>
        <v>22.016586716333109</v>
      </c>
      <c r="AI156" s="67">
        <f>STDEV(AG156:AG157)</f>
        <v>6.8631794923694249</v>
      </c>
      <c r="AJ156" s="2"/>
      <c r="AK156" s="101" t="str">
        <f t="shared" si="114"/>
        <v>09</v>
      </c>
      <c r="AL156" s="64">
        <v>1</v>
      </c>
      <c r="AN156" s="46">
        <v>0</v>
      </c>
    </row>
    <row r="157" spans="1:40" x14ac:dyDescent="0.25">
      <c r="A157" s="46">
        <v>1231</v>
      </c>
      <c r="B157" s="21" t="s">
        <v>214</v>
      </c>
      <c r="C157" s="62" t="s">
        <v>63</v>
      </c>
      <c r="D157" s="62" t="s">
        <v>72</v>
      </c>
      <c r="E157" s="46" t="s">
        <v>259</v>
      </c>
      <c r="F157" s="16">
        <v>-8.6880404502390292</v>
      </c>
      <c r="G157" s="16">
        <v>-8.7260017906922496</v>
      </c>
      <c r="H157" s="16">
        <v>3.79403895028773E-3</v>
      </c>
      <c r="I157" s="16">
        <v>-16.399433711037599</v>
      </c>
      <c r="J157" s="16">
        <v>-16.5353929633395</v>
      </c>
      <c r="K157" s="16">
        <v>1.6371739569973299E-3</v>
      </c>
      <c r="L157" s="16">
        <v>4.68569395102465E-3</v>
      </c>
      <c r="M157" s="16">
        <v>3.8439394818304798E-3</v>
      </c>
      <c r="N157" s="16">
        <v>-18.794457537601701</v>
      </c>
      <c r="O157" s="16">
        <v>3.7553587551099202E-3</v>
      </c>
      <c r="P157" s="16">
        <v>-35.969257778141298</v>
      </c>
      <c r="Q157" s="16">
        <v>1.6046005655177399E-3</v>
      </c>
      <c r="R157" s="16">
        <v>-51.752505012391502</v>
      </c>
      <c r="S157" s="16">
        <v>0.158597379754261</v>
      </c>
      <c r="T157" s="16">
        <v>735.34360462991594</v>
      </c>
      <c r="U157" s="16">
        <v>0.125924874164727</v>
      </c>
      <c r="V157" s="105" t="s">
        <v>530</v>
      </c>
      <c r="W157" s="20">
        <v>2.2000000000000002</v>
      </c>
      <c r="X157" s="65">
        <v>1.86628493848113E-4</v>
      </c>
      <c r="Y157" s="16">
        <v>4.6941997945524E-4</v>
      </c>
      <c r="Z157" s="17">
        <f>((((N157/1000)+1)/((SMOW!$Z$4/1000)+1))-1)*1000</f>
        <v>-8.0299756881725415</v>
      </c>
      <c r="AA157" s="17">
        <f>((((P157/1000)+1)/((SMOW!$AA$4/1000)+1))-1)*1000</f>
        <v>-15.22225709875913</v>
      </c>
      <c r="AB157" s="17">
        <f>Z157*SMOW!$AN$6</f>
        <v>-8.8446268667332664</v>
      </c>
      <c r="AC157" s="17">
        <f>AA157*SMOW!$AN$12</f>
        <v>-16.734983363805977</v>
      </c>
      <c r="AD157" s="17">
        <f t="shared" si="115"/>
        <v>-8.8839727505202237</v>
      </c>
      <c r="AE157" s="17">
        <f t="shared" si="116"/>
        <v>-16.876595337113848</v>
      </c>
      <c r="AF157" s="16">
        <f>(AD157-SMOW!$AN$14*AE157)</f>
        <v>2.6869587475887968E-2</v>
      </c>
      <c r="AG157" s="2">
        <f t="shared" si="102"/>
        <v>26.869587475887968</v>
      </c>
      <c r="AH157" s="65"/>
      <c r="AI157" s="67"/>
      <c r="AK157" s="101" t="str">
        <f t="shared" si="114"/>
        <v>09</v>
      </c>
      <c r="AN157" s="46">
        <v>0</v>
      </c>
    </row>
    <row r="158" spans="1:40" x14ac:dyDescent="0.25">
      <c r="A158" s="46">
        <v>1232</v>
      </c>
      <c r="B158" s="21" t="s">
        <v>214</v>
      </c>
      <c r="C158" s="61" t="s">
        <v>63</v>
      </c>
      <c r="D158" s="61" t="s">
        <v>72</v>
      </c>
      <c r="E158" s="46" t="s">
        <v>260</v>
      </c>
      <c r="F158" s="16">
        <v>-8.9243243544475295</v>
      </c>
      <c r="G158" s="16">
        <v>-8.9643848712592096</v>
      </c>
      <c r="H158" s="16">
        <v>3.2936832328006398E-3</v>
      </c>
      <c r="I158" s="16">
        <v>-16.851353997295501</v>
      </c>
      <c r="J158" s="16">
        <v>-16.9949536160943</v>
      </c>
      <c r="K158" s="16">
        <v>1.3247664148674501E-3</v>
      </c>
      <c r="L158" s="16">
        <v>8.9506380385718995E-3</v>
      </c>
      <c r="M158" s="16">
        <v>3.3065499313927899E-3</v>
      </c>
      <c r="N158" s="16">
        <v>-19.028332529394699</v>
      </c>
      <c r="O158" s="16">
        <v>3.2601041599540099E-3</v>
      </c>
      <c r="P158" s="16">
        <v>-36.412186609130202</v>
      </c>
      <c r="Q158" s="16">
        <v>1.2984087178936801E-3</v>
      </c>
      <c r="R158" s="16">
        <v>-52.530257202900799</v>
      </c>
      <c r="S158" s="16">
        <v>0.13390892942434399</v>
      </c>
      <c r="T158" s="16">
        <v>725.73620191670398</v>
      </c>
      <c r="U158" s="16">
        <v>0.11965383540544799</v>
      </c>
      <c r="V158" s="105" t="s">
        <v>531</v>
      </c>
      <c r="W158" s="20">
        <v>2.2000000000000002</v>
      </c>
      <c r="X158" s="65">
        <v>1.7917761597468201E-5</v>
      </c>
      <c r="Y158" s="16">
        <v>1.25825368100448E-4</v>
      </c>
      <c r="Z158" s="17">
        <f>((((N158/1000)+1)/((SMOW!$Z$4/1000)+1))-1)*1000</f>
        <v>-8.2664164452362918</v>
      </c>
      <c r="AA158" s="17">
        <f>((((P158/1000)+1)/((SMOW!$AA$4/1000)+1))-1)*1000</f>
        <v>-15.674718244802932</v>
      </c>
      <c r="AB158" s="17">
        <f>Z158*SMOW!$AN$6</f>
        <v>-9.1050548373181588</v>
      </c>
      <c r="AC158" s="17">
        <f>AA158*SMOW!$AN$12</f>
        <v>-17.232408266216069</v>
      </c>
      <c r="AD158" s="17">
        <f t="shared" si="115"/>
        <v>-9.1467591890678488</v>
      </c>
      <c r="AE158" s="17">
        <f t="shared" si="116"/>
        <v>-17.382614322665209</v>
      </c>
      <c r="AF158" s="16">
        <f>(AD158-SMOW!$AN$14*AE158)</f>
        <v>3.1261173299382605E-2</v>
      </c>
      <c r="AG158" s="2">
        <f t="shared" si="102"/>
        <v>31.261173299382605</v>
      </c>
      <c r="AH158" s="67">
        <f>AVERAGE(AG158:AG159)</f>
        <v>27.314387760648096</v>
      </c>
      <c r="AI158" s="67">
        <f>STDEV(AG158:AG159)</f>
        <v>5.581597636656352</v>
      </c>
      <c r="AJ158" s="2"/>
      <c r="AK158" s="101" t="str">
        <f t="shared" si="114"/>
        <v>09</v>
      </c>
      <c r="AL158" s="64">
        <v>1</v>
      </c>
      <c r="AN158" s="46">
        <v>0</v>
      </c>
    </row>
    <row r="159" spans="1:40" x14ac:dyDescent="0.25">
      <c r="A159" s="46">
        <v>1233</v>
      </c>
      <c r="B159" s="21" t="s">
        <v>214</v>
      </c>
      <c r="C159" s="62" t="s">
        <v>63</v>
      </c>
      <c r="D159" s="62" t="s">
        <v>72</v>
      </c>
      <c r="E159" s="46" t="s">
        <v>261</v>
      </c>
      <c r="F159" s="16">
        <v>-8.9519186513861797</v>
      </c>
      <c r="G159" s="16">
        <v>-8.9922280802895607</v>
      </c>
      <c r="H159" s="16">
        <v>3.6319240407157801E-3</v>
      </c>
      <c r="I159" s="16">
        <v>-16.8899091727266</v>
      </c>
      <c r="J159" s="16">
        <v>-17.034170456392101</v>
      </c>
      <c r="K159" s="16">
        <v>2.0919514660943102E-3</v>
      </c>
      <c r="L159" s="16">
        <v>1.81392068545909E-3</v>
      </c>
      <c r="M159" s="16">
        <v>3.7327920546057799E-3</v>
      </c>
      <c r="N159" s="16">
        <v>-19.055645502708298</v>
      </c>
      <c r="O159" s="16">
        <v>3.5948966056775001E-3</v>
      </c>
      <c r="P159" s="16">
        <v>-36.449974686588803</v>
      </c>
      <c r="Q159" s="16">
        <v>2.05032977172736E-3</v>
      </c>
      <c r="R159" s="16">
        <v>-52.575478688354501</v>
      </c>
      <c r="S159" s="16">
        <v>0.114268399961363</v>
      </c>
      <c r="T159" s="16">
        <v>737.44911826219095</v>
      </c>
      <c r="U159" s="16">
        <v>9.3970231294398104E-2</v>
      </c>
      <c r="V159" s="105" t="s">
        <v>532</v>
      </c>
      <c r="W159" s="20">
        <v>2.2000000000000002</v>
      </c>
      <c r="X159" s="65">
        <v>1.4105201326272699E-2</v>
      </c>
      <c r="Y159" s="16">
        <v>1.52472866490316E-2</v>
      </c>
      <c r="Z159" s="17">
        <f>((((N159/1000)+1)/((SMOW!$Z$4/1000)+1))-1)*1000</f>
        <v>-8.294029060156749</v>
      </c>
      <c r="AA159" s="17">
        <f>((((P159/1000)+1)/((SMOW!$AA$4/1000)+1))-1)*1000</f>
        <v>-15.713319563203321</v>
      </c>
      <c r="AB159" s="17">
        <f>Z159*SMOW!$AN$6</f>
        <v>-9.1354687869078131</v>
      </c>
      <c r="AC159" s="17">
        <f>AA159*SMOW!$AN$12</f>
        <v>-17.274845627315703</v>
      </c>
      <c r="AD159" s="17">
        <f t="shared" si="115"/>
        <v>-9.1774530749350696</v>
      </c>
      <c r="AE159" s="17">
        <f t="shared" si="116"/>
        <v>-17.42579673703974</v>
      </c>
      <c r="AF159" s="16">
        <f>(AD159-SMOW!$AN$14*AE159)</f>
        <v>2.3367602221913586E-2</v>
      </c>
      <c r="AG159" s="2">
        <f t="shared" si="102"/>
        <v>23.367602221913586</v>
      </c>
      <c r="AH159" s="65"/>
      <c r="AI159" s="67"/>
      <c r="AK159" s="101" t="str">
        <f t="shared" si="114"/>
        <v>09</v>
      </c>
      <c r="AN159" s="46">
        <v>0</v>
      </c>
    </row>
    <row r="160" spans="1:40" x14ac:dyDescent="0.25">
      <c r="A160" s="46">
        <v>1234</v>
      </c>
      <c r="B160" s="21" t="s">
        <v>214</v>
      </c>
      <c r="C160" s="61" t="s">
        <v>63</v>
      </c>
      <c r="D160" s="61" t="s">
        <v>72</v>
      </c>
      <c r="E160" s="46" t="s">
        <v>262</v>
      </c>
      <c r="F160" s="16">
        <v>-8.9709556589314303</v>
      </c>
      <c r="G160" s="16">
        <v>-9.0114373124054605</v>
      </c>
      <c r="H160" s="16">
        <v>4.1677685347113599E-3</v>
      </c>
      <c r="I160" s="16">
        <v>-16.928978682363599</v>
      </c>
      <c r="J160" s="16">
        <v>-17.073911975599302</v>
      </c>
      <c r="K160" s="16">
        <v>2.1226845048488898E-3</v>
      </c>
      <c r="L160" s="16">
        <v>3.5882107109700199E-3</v>
      </c>
      <c r="M160" s="16">
        <v>4.06152508959078E-3</v>
      </c>
      <c r="N160" s="16">
        <v>-19.0744884281218</v>
      </c>
      <c r="O160" s="16">
        <v>4.1252781695641904E-3</v>
      </c>
      <c r="P160" s="16">
        <v>-36.4882668650041</v>
      </c>
      <c r="Q160" s="16">
        <v>2.0804513425934498E-3</v>
      </c>
      <c r="R160" s="16">
        <v>-52.6575354378665</v>
      </c>
      <c r="S160" s="16">
        <v>0.118436670535517</v>
      </c>
      <c r="T160" s="16">
        <v>685.44329819734003</v>
      </c>
      <c r="U160" s="16">
        <v>0.13138624759401801</v>
      </c>
      <c r="V160" s="105" t="s">
        <v>533</v>
      </c>
      <c r="W160" s="20">
        <v>2.2000000000000002</v>
      </c>
      <c r="X160" s="65">
        <v>7.2481572720452204E-3</v>
      </c>
      <c r="Y160" s="16">
        <v>8.6552749781484903E-3</v>
      </c>
      <c r="Z160" s="17">
        <f>((((N160/1000)+1)/((SMOW!$Z$4/1000)+1))-1)*1000</f>
        <v>-8.3130787050799135</v>
      </c>
      <c r="AA160" s="17">
        <f>((((P160/1000)+1)/((SMOW!$AA$4/1000)+1))-1)*1000</f>
        <v>-15.752435831366762</v>
      </c>
      <c r="AB160" s="17">
        <f>Z160*SMOW!$AN$6</f>
        <v>-9.1564510423755756</v>
      </c>
      <c r="AC160" s="17">
        <f>AA160*SMOW!$AN$12</f>
        <v>-17.317849111800452</v>
      </c>
      <c r="AD160" s="17">
        <f t="shared" si="115"/>
        <v>-9.1986290046075538</v>
      </c>
      <c r="AE160" s="17">
        <f t="shared" si="116"/>
        <v>-17.469557116251181</v>
      </c>
      <c r="AF160" s="16">
        <f>(AD160-SMOW!$AN$14*AE160)</f>
        <v>2.5297152773070763E-2</v>
      </c>
      <c r="AG160" s="2">
        <f t="shared" si="102"/>
        <v>25.297152773070763</v>
      </c>
      <c r="AH160" s="67">
        <f>AVERAGE(AG160:AG161)</f>
        <v>24.989582381981457</v>
      </c>
      <c r="AI160" s="67">
        <f>STDEV(AG160:AG161)</f>
        <v>0.43497021846289469</v>
      </c>
      <c r="AJ160" s="2"/>
      <c r="AK160" s="101" t="str">
        <f t="shared" si="114"/>
        <v>09</v>
      </c>
      <c r="AL160" s="64">
        <v>1</v>
      </c>
      <c r="AN160" s="46">
        <v>0</v>
      </c>
    </row>
    <row r="161" spans="1:40" x14ac:dyDescent="0.25">
      <c r="A161" s="46">
        <v>1235</v>
      </c>
      <c r="B161" s="21" t="s">
        <v>214</v>
      </c>
      <c r="C161" s="62" t="s">
        <v>63</v>
      </c>
      <c r="D161" s="62" t="s">
        <v>72</v>
      </c>
      <c r="E161" s="46" t="s">
        <v>355</v>
      </c>
      <c r="F161" s="16">
        <v>-9.0503551535254392</v>
      </c>
      <c r="G161" s="16">
        <v>-9.0915586235829107</v>
      </c>
      <c r="H161" s="16">
        <v>3.33126922329656E-3</v>
      </c>
      <c r="I161" s="16">
        <v>-17.077274016309001</v>
      </c>
      <c r="J161" s="16">
        <v>-17.224772388336699</v>
      </c>
      <c r="K161" s="16">
        <v>1.8922584059085301E-3</v>
      </c>
      <c r="L161" s="16">
        <v>3.1211974588988898E-3</v>
      </c>
      <c r="M161" s="16">
        <v>3.6781341241708702E-3</v>
      </c>
      <c r="N161" s="16">
        <v>-19.153078445536401</v>
      </c>
      <c r="O161" s="16">
        <v>3.2973069615914999E-3</v>
      </c>
      <c r="P161" s="16">
        <v>-36.633611698822897</v>
      </c>
      <c r="Q161" s="16">
        <v>1.85460982643113E-3</v>
      </c>
      <c r="R161" s="16">
        <v>-52.870200477607703</v>
      </c>
      <c r="S161" s="16">
        <v>0.108686603819613</v>
      </c>
      <c r="T161" s="16">
        <v>702.95388535461495</v>
      </c>
      <c r="U161" s="16">
        <v>0.12598381791798899</v>
      </c>
      <c r="V161" s="105" t="s">
        <v>534</v>
      </c>
      <c r="W161" s="20">
        <v>2.2000000000000002</v>
      </c>
      <c r="X161" s="65">
        <v>7.1363284862514698E-2</v>
      </c>
      <c r="Y161" s="16">
        <v>0.20868846566989399</v>
      </c>
      <c r="Z161" s="17">
        <f>((((N161/1000)+1)/((SMOW!$Z$4/1000)+1))-1)*1000</f>
        <v>-8.3925309076120502</v>
      </c>
      <c r="AA161" s="17">
        <f>((((P161/1000)+1)/((SMOW!$AA$4/1000)+1))-1)*1000</f>
        <v>-15.900908645688494</v>
      </c>
      <c r="AB161" s="17">
        <f>Z161*SMOW!$AN$6</f>
        <v>-9.2439637712337603</v>
      </c>
      <c r="AC161" s="17">
        <f>AA161*SMOW!$AN$12</f>
        <v>-17.481076553140554</v>
      </c>
      <c r="AD161" s="17">
        <f t="shared" si="115"/>
        <v>-9.286954344973184</v>
      </c>
      <c r="AE161" s="17">
        <f t="shared" si="116"/>
        <v>-17.635674918492569</v>
      </c>
      <c r="AF161" s="16">
        <f>(AD161-SMOW!$AN$14*AE161)</f>
        <v>2.468201199089215E-2</v>
      </c>
      <c r="AG161" s="2">
        <f t="shared" si="102"/>
        <v>24.68201199089215</v>
      </c>
      <c r="AH161" s="65"/>
      <c r="AI161" s="67"/>
      <c r="AK161" s="101" t="str">
        <f t="shared" si="114"/>
        <v>09</v>
      </c>
      <c r="AN161" s="46">
        <v>0</v>
      </c>
    </row>
    <row r="162" spans="1:40" x14ac:dyDescent="0.25">
      <c r="A162" s="46">
        <v>1236</v>
      </c>
      <c r="B162" s="21" t="s">
        <v>214</v>
      </c>
      <c r="C162" s="61" t="s">
        <v>63</v>
      </c>
      <c r="D162" s="61" t="s">
        <v>72</v>
      </c>
      <c r="E162" s="46" t="s">
        <v>263</v>
      </c>
      <c r="F162" s="16">
        <v>-8.9196228097963495</v>
      </c>
      <c r="G162" s="16">
        <v>-8.9596410251797103</v>
      </c>
      <c r="H162" s="16">
        <v>3.46692197750076E-3</v>
      </c>
      <c r="I162" s="16">
        <v>-16.8244445210367</v>
      </c>
      <c r="J162" s="16">
        <v>-16.967583425981498</v>
      </c>
      <c r="K162" s="16">
        <v>2.9912217719226301E-3</v>
      </c>
      <c r="L162" s="16">
        <v>-7.56976261482167E-4</v>
      </c>
      <c r="M162" s="16">
        <v>3.6982930069596898E-3</v>
      </c>
      <c r="N162" s="16">
        <v>-19.023678916951699</v>
      </c>
      <c r="O162" s="16">
        <v>3.43157673710699E-3</v>
      </c>
      <c r="P162" s="16">
        <v>-36.385812526743798</v>
      </c>
      <c r="Q162" s="16">
        <v>2.93170809754388E-3</v>
      </c>
      <c r="R162" s="16">
        <v>-52.167844824027803</v>
      </c>
      <c r="S162" s="16">
        <v>0.14249465475509099</v>
      </c>
      <c r="T162" s="16">
        <v>627.07787378564797</v>
      </c>
      <c r="U162" s="16">
        <v>0.18937768860069501</v>
      </c>
      <c r="V162" s="105" t="s">
        <v>535</v>
      </c>
      <c r="W162" s="20">
        <v>2.2000000000000002</v>
      </c>
      <c r="X162" s="65">
        <v>3.11909217601927E-2</v>
      </c>
      <c r="Y162" s="16">
        <v>2.7542591765415E-2</v>
      </c>
      <c r="Z162" s="17">
        <f>((((N162/1000)+1)/((SMOW!$Z$4/1000)+1))-1)*1000</f>
        <v>-8.2617117795484862</v>
      </c>
      <c r="AA162" s="17">
        <f>((((P162/1000)+1)/((SMOW!$AA$4/1000)+1))-1)*1000</f>
        <v>-15.647776563188387</v>
      </c>
      <c r="AB162" s="17">
        <f>Z162*SMOW!$AN$6</f>
        <v>-9.0998728773524942</v>
      </c>
      <c r="AC162" s="17">
        <f>AA162*SMOW!$AN$12</f>
        <v>-17.202789229388141</v>
      </c>
      <c r="AD162" s="17">
        <f t="shared" si="115"/>
        <v>-9.1415296272043012</v>
      </c>
      <c r="AE162" s="17">
        <f t="shared" si="116"/>
        <v>-17.35247638288071</v>
      </c>
      <c r="AF162" s="16">
        <f>(AD162-SMOW!$AN$14*AE162)</f>
        <v>2.0577902956713245E-2</v>
      </c>
      <c r="AG162" s="2">
        <f t="shared" si="102"/>
        <v>20.577902956713245</v>
      </c>
      <c r="AH162" s="67">
        <f>AVERAGE(AG162:AG163)</f>
        <v>15.702305643143788</v>
      </c>
      <c r="AI162" s="67">
        <f>STDEV(AG162:AG163)</f>
        <v>6.89513584551975</v>
      </c>
      <c r="AJ162" s="2"/>
      <c r="AK162" s="101" t="str">
        <f t="shared" si="114"/>
        <v>09</v>
      </c>
      <c r="AL162" s="64">
        <v>1</v>
      </c>
      <c r="AN162" s="46">
        <v>0</v>
      </c>
    </row>
    <row r="163" spans="1:40" x14ac:dyDescent="0.25">
      <c r="A163" s="46">
        <v>1237</v>
      </c>
      <c r="B163" s="21" t="s">
        <v>214</v>
      </c>
      <c r="C163" s="62" t="s">
        <v>63</v>
      </c>
      <c r="D163" s="62" t="s">
        <v>72</v>
      </c>
      <c r="E163" s="46" t="s">
        <v>264</v>
      </c>
      <c r="F163" s="16">
        <v>-8.4383540027486106</v>
      </c>
      <c r="G163" s="16">
        <v>-8.4741590420130599</v>
      </c>
      <c r="H163" s="16">
        <v>5.4181290031090901E-3</v>
      </c>
      <c r="I163" s="16">
        <v>-15.902556147898199</v>
      </c>
      <c r="J163" s="16">
        <v>-16.03035861631</v>
      </c>
      <c r="K163" s="16">
        <v>2.12302497909387E-3</v>
      </c>
      <c r="L163" s="16">
        <v>-1.01296926013878E-2</v>
      </c>
      <c r="M163" s="16">
        <v>5.7551346780268598E-3</v>
      </c>
      <c r="N163" s="16">
        <v>-18.5473166413428</v>
      </c>
      <c r="O163" s="16">
        <v>5.3628912235059896E-3</v>
      </c>
      <c r="P163" s="16">
        <v>-35.4821681954299</v>
      </c>
      <c r="Q163" s="16">
        <v>2.0304623173806099E-3</v>
      </c>
      <c r="R163" s="16">
        <v>-51.449106236570401</v>
      </c>
      <c r="S163" s="16">
        <v>0.15086301796406601</v>
      </c>
      <c r="T163" s="16">
        <v>654.86423443357796</v>
      </c>
      <c r="U163" s="16">
        <v>0.124249949672932</v>
      </c>
      <c r="V163" s="105" t="s">
        <v>536</v>
      </c>
      <c r="W163" s="20">
        <v>2.2000000000000002</v>
      </c>
      <c r="X163" s="65">
        <v>3.56670114976216E-3</v>
      </c>
      <c r="Y163" s="16">
        <v>9.2283285630391997E-4</v>
      </c>
      <c r="Z163" s="17">
        <f>((((N163/1000)+1)/((SMOW!$Z$4/1000)+1))-1)*1000</f>
        <v>-7.7801234907878269</v>
      </c>
      <c r="AA163" s="17">
        <f>((((P163/1000)+1)/((SMOW!$AA$4/1000)+1))-1)*1000</f>
        <v>-14.724684813099742</v>
      </c>
      <c r="AB163" s="17">
        <f>Z163*SMOW!$AN$6</f>
        <v>-8.5694268482629603</v>
      </c>
      <c r="AC163" s="17">
        <f>AA163*SMOW!$AN$12</f>
        <v>-16.187964359411449</v>
      </c>
      <c r="AD163" s="17">
        <f t="shared" si="115"/>
        <v>-8.6063555095088748</v>
      </c>
      <c r="AE163" s="17">
        <f t="shared" si="116"/>
        <v>-16.320420867118273</v>
      </c>
      <c r="AF163" s="16">
        <f>(AD163-SMOW!$AN$14*AE163)</f>
        <v>1.082670832957433E-2</v>
      </c>
      <c r="AG163" s="2">
        <f t="shared" si="102"/>
        <v>10.82670832957433</v>
      </c>
      <c r="AH163" s="65"/>
      <c r="AI163" s="67"/>
      <c r="AK163" s="101" t="str">
        <f t="shared" si="114"/>
        <v>09</v>
      </c>
      <c r="AN163" s="46">
        <v>0</v>
      </c>
    </row>
    <row r="164" spans="1:40" x14ac:dyDescent="0.25">
      <c r="A164" s="46">
        <v>1238</v>
      </c>
      <c r="B164" s="21" t="s">
        <v>214</v>
      </c>
      <c r="C164" s="61" t="s">
        <v>63</v>
      </c>
      <c r="D164" s="61" t="s">
        <v>72</v>
      </c>
      <c r="E164" s="46" t="s">
        <v>265</v>
      </c>
      <c r="F164" s="16">
        <v>-7.0362173707689397</v>
      </c>
      <c r="G164" s="16">
        <v>-7.0610888579331403</v>
      </c>
      <c r="H164" s="16">
        <v>5.4686785967058499E-3</v>
      </c>
      <c r="I164" s="16">
        <v>-13.2825894023192</v>
      </c>
      <c r="J164" s="16">
        <v>-13.371593041311501</v>
      </c>
      <c r="K164" s="16">
        <v>7.3229925376829697E-3</v>
      </c>
      <c r="L164" s="16">
        <v>-8.8773212066497196E-4</v>
      </c>
      <c r="M164" s="16">
        <v>4.1669892151580297E-3</v>
      </c>
      <c r="N164" s="16">
        <v>-17.1594747805295</v>
      </c>
      <c r="O164" s="16">
        <v>5.4129254644220397E-3</v>
      </c>
      <c r="P164" s="16">
        <v>-32.919560547586798</v>
      </c>
      <c r="Q164" s="16">
        <v>8.6773188667870708E-3</v>
      </c>
      <c r="R164" s="16">
        <v>-47.816099315375197</v>
      </c>
      <c r="S164" s="16">
        <v>0.11402031009822</v>
      </c>
      <c r="T164" s="16">
        <v>633.05064387908203</v>
      </c>
      <c r="U164" s="16">
        <v>0.14992531020656399</v>
      </c>
      <c r="V164" s="105" t="s">
        <v>537</v>
      </c>
      <c r="W164" s="20">
        <v>2.2000000000000002</v>
      </c>
      <c r="X164" s="65">
        <v>0.57391218746072503</v>
      </c>
      <c r="Y164" s="16">
        <v>0.57401567419228505</v>
      </c>
      <c r="Z164" s="17">
        <f>((((N164/1000)+1)/((SMOW!$Z$4/1000)+1))-1)*1000</f>
        <v>-6.3770560754151662</v>
      </c>
      <c r="AA164" s="17">
        <f>((((P164/1000)+1)/((SMOW!$AA$4/1000)+1))-1)*1000</f>
        <v>-12.106927033334269</v>
      </c>
      <c r="AB164" s="17">
        <f>Z164*SMOW!$AN$6</f>
        <v>-7.0240164709785917</v>
      </c>
      <c r="AC164" s="17">
        <f>AA164*SMOW!$AN$12</f>
        <v>-13.310064412601328</v>
      </c>
      <c r="AD164" s="17">
        <f t="shared" si="115"/>
        <v>-7.0488010008232038</v>
      </c>
      <c r="AE164" s="17">
        <f t="shared" si="116"/>
        <v>-13.399437244617086</v>
      </c>
      <c r="AF164" s="16">
        <f>(AD164-SMOW!$AN$14*AE164)</f>
        <v>2.6101864334617808E-2</v>
      </c>
      <c r="AG164" s="2">
        <f t="shared" si="102"/>
        <v>26.101864334617808</v>
      </c>
      <c r="AH164" s="67"/>
      <c r="AI164" s="67"/>
      <c r="AJ164" s="2"/>
      <c r="AK164" s="101" t="str">
        <f t="shared" si="114"/>
        <v>09</v>
      </c>
      <c r="AL164" s="64">
        <v>1</v>
      </c>
      <c r="AN164" s="46">
        <v>0</v>
      </c>
    </row>
    <row r="165" spans="1:40" x14ac:dyDescent="0.25">
      <c r="A165" s="46">
        <v>1239</v>
      </c>
      <c r="B165" s="21" t="s">
        <v>214</v>
      </c>
      <c r="C165" s="62" t="s">
        <v>63</v>
      </c>
      <c r="D165" s="62" t="s">
        <v>72</v>
      </c>
      <c r="E165" s="46" t="s">
        <v>266</v>
      </c>
      <c r="F165" s="16">
        <v>-7.0057781016880103</v>
      </c>
      <c r="G165" s="16">
        <v>-7.0304340442032203</v>
      </c>
      <c r="H165" s="16">
        <v>3.6034298771790698E-3</v>
      </c>
      <c r="I165" s="16">
        <v>-13.213113879822901</v>
      </c>
      <c r="J165" s="16">
        <v>-13.301183764255599</v>
      </c>
      <c r="K165" s="16">
        <v>1.5872571122783701E-3</v>
      </c>
      <c r="L165" s="16">
        <v>-7.4090166762795099E-3</v>
      </c>
      <c r="M165" s="16">
        <v>3.5779879117361301E-3</v>
      </c>
      <c r="N165" s="16">
        <v>-17.129345839540701</v>
      </c>
      <c r="O165" s="16">
        <v>3.5666929398987402E-3</v>
      </c>
      <c r="P165" s="16">
        <v>-32.8463333135577</v>
      </c>
      <c r="Q165" s="16">
        <v>1.5556768717820001E-3</v>
      </c>
      <c r="R165" s="16">
        <v>-47.912554896355097</v>
      </c>
      <c r="S165" s="16">
        <v>0.131648881529981</v>
      </c>
      <c r="T165" s="16">
        <v>660.42049896709898</v>
      </c>
      <c r="U165" s="16">
        <v>0.12562892027099801</v>
      </c>
      <c r="V165" s="105" t="s">
        <v>538</v>
      </c>
      <c r="W165" s="20">
        <v>2.2000000000000002</v>
      </c>
      <c r="X165" s="65">
        <v>2.2078632603948999E-2</v>
      </c>
      <c r="Y165" s="16">
        <v>1.9320671569453701E-2</v>
      </c>
      <c r="Z165" s="17">
        <f>((((N165/1000)+1)/((SMOW!$Z$4/1000)+1))-1)*1000</f>
        <v>-6.3465965997684393</v>
      </c>
      <c r="AA165" s="17">
        <f>((((P165/1000)+1)/((SMOW!$AA$4/1000)+1))-1)*1000</f>
        <v>-12.032123868779721</v>
      </c>
      <c r="AB165" s="17">
        <f>Z165*SMOW!$AN$6</f>
        <v>-6.9904668430452892</v>
      </c>
      <c r="AC165" s="17">
        <f>AA165*SMOW!$AN$12</f>
        <v>-13.227827612483003</v>
      </c>
      <c r="AD165" s="17">
        <f t="shared" si="115"/>
        <v>-7.015014623576592</v>
      </c>
      <c r="AE165" s="17">
        <f t="shared" si="116"/>
        <v>-13.316094575068385</v>
      </c>
      <c r="AF165" s="16">
        <f>(AD165-SMOW!$AN$14*AE165)</f>
        <v>1.5883312059515653E-2</v>
      </c>
      <c r="AG165" s="2">
        <f t="shared" si="102"/>
        <v>15.883312059515653</v>
      </c>
      <c r="AH165" s="67">
        <f>AVERAGE(AG165:AG166)</f>
        <v>12.953522388472472</v>
      </c>
      <c r="AI165" s="67">
        <f>STDEV(AG165:AG166)</f>
        <v>4.1433482876898768</v>
      </c>
      <c r="AK165" s="101" t="str">
        <f t="shared" si="114"/>
        <v>09</v>
      </c>
      <c r="AN165" s="46">
        <v>0</v>
      </c>
    </row>
    <row r="166" spans="1:40" x14ac:dyDescent="0.25">
      <c r="A166" s="46">
        <v>1240</v>
      </c>
      <c r="B166" s="21" t="s">
        <v>214</v>
      </c>
      <c r="C166" s="61" t="s">
        <v>63</v>
      </c>
      <c r="D166" s="61" t="s">
        <v>72</v>
      </c>
      <c r="E166" s="46" t="s">
        <v>267</v>
      </c>
      <c r="F166" s="16">
        <v>-6.9727809711892297</v>
      </c>
      <c r="G166" s="16">
        <v>-6.9972046643111101</v>
      </c>
      <c r="H166" s="16">
        <v>3.60379049295572E-3</v>
      </c>
      <c r="I166" s="16">
        <v>-13.1409768882869</v>
      </c>
      <c r="J166" s="16">
        <v>-13.228083542983001</v>
      </c>
      <c r="K166" s="16">
        <v>1.8139798231125101E-3</v>
      </c>
      <c r="L166" s="16">
        <v>-1.27765536160624E-2</v>
      </c>
      <c r="M166" s="16">
        <v>3.5319285802881098E-3</v>
      </c>
      <c r="N166" s="16">
        <v>-17.0966851145098</v>
      </c>
      <c r="O166" s="16">
        <v>3.56704987920079E-3</v>
      </c>
      <c r="P166" s="16">
        <v>-32.7756315674673</v>
      </c>
      <c r="Q166" s="16">
        <v>1.7778886828509199E-3</v>
      </c>
      <c r="R166" s="16">
        <v>-47.657716210007301</v>
      </c>
      <c r="S166" s="16">
        <v>0.166039926715464</v>
      </c>
      <c r="T166" s="16">
        <v>666.98914081171995</v>
      </c>
      <c r="U166" s="16">
        <v>0.13807828553264001</v>
      </c>
      <c r="V166" s="105" t="s">
        <v>539</v>
      </c>
      <c r="W166" s="20">
        <v>2.2000000000000002</v>
      </c>
      <c r="X166" s="65">
        <v>4.4047137992114398E-2</v>
      </c>
      <c r="Y166" s="16">
        <v>4.04481382293203E-2</v>
      </c>
      <c r="Z166" s="17">
        <f>((((N166/1000)+1)/((SMOW!$Z$4/1000)+1))-1)*1000</f>
        <v>-6.3135775647131798</v>
      </c>
      <c r="AA166" s="17">
        <f>((((P166/1000)+1)/((SMOW!$AA$4/1000)+1))-1)*1000</f>
        <v>-11.959900543438874</v>
      </c>
      <c r="AB166" s="17">
        <f>Z166*SMOW!$AN$6</f>
        <v>-6.9540979851677358</v>
      </c>
      <c r="AC166" s="17">
        <f>AA166*SMOW!$AN$12</f>
        <v>-13.148427025551888</v>
      </c>
      <c r="AD166" s="17">
        <f t="shared" si="115"/>
        <v>-6.9783904113441482</v>
      </c>
      <c r="AE166" s="17">
        <f t="shared" si="116"/>
        <v>-13.235632848601472</v>
      </c>
      <c r="AF166" s="16">
        <f>(AD166-SMOW!$AN$14*AE166)</f>
        <v>1.002373271742929E-2</v>
      </c>
      <c r="AG166" s="2">
        <f t="shared" si="102"/>
        <v>10.02373271742929</v>
      </c>
      <c r="AH166" s="65"/>
      <c r="AI166" s="67"/>
      <c r="AJ166" s="2"/>
      <c r="AK166" s="101" t="str">
        <f t="shared" si="114"/>
        <v>09</v>
      </c>
      <c r="AN166" s="46">
        <v>0</v>
      </c>
    </row>
    <row r="167" spans="1:40" x14ac:dyDescent="0.25">
      <c r="A167" s="46">
        <v>1241</v>
      </c>
      <c r="B167" s="21" t="s">
        <v>214</v>
      </c>
      <c r="C167" s="62" t="s">
        <v>63</v>
      </c>
      <c r="D167" s="62" t="s">
        <v>72</v>
      </c>
      <c r="E167" s="46" t="s">
        <v>268</v>
      </c>
      <c r="F167" s="16">
        <v>-6.7698886979744497</v>
      </c>
      <c r="G167" s="16">
        <v>-6.7929089477528901</v>
      </c>
      <c r="H167" s="16">
        <v>5.6603532291463702E-3</v>
      </c>
      <c r="I167" s="16">
        <v>-12.7775370538582</v>
      </c>
      <c r="J167" s="16">
        <v>-12.8598719242831</v>
      </c>
      <c r="K167" s="16">
        <v>1.3441767171144801E-3</v>
      </c>
      <c r="L167" s="16">
        <v>-2.8965717314304099E-3</v>
      </c>
      <c r="M167" s="16">
        <v>5.7246517379426799E-3</v>
      </c>
      <c r="N167" s="16">
        <v>-16.895861326313401</v>
      </c>
      <c r="O167" s="16">
        <v>5.6026459755993104E-3</v>
      </c>
      <c r="P167" s="16">
        <v>-32.419422771594803</v>
      </c>
      <c r="Q167" s="16">
        <v>1.31743283065234E-3</v>
      </c>
      <c r="R167" s="16">
        <v>-47.189348211576899</v>
      </c>
      <c r="S167" s="16">
        <v>0.14771792872356401</v>
      </c>
      <c r="T167" s="16">
        <v>657.24601842110997</v>
      </c>
      <c r="U167" s="16">
        <v>0.11008336377367001</v>
      </c>
      <c r="V167" s="105" t="s">
        <v>540</v>
      </c>
      <c r="W167" s="20">
        <v>2.2000000000000002</v>
      </c>
      <c r="X167" s="65">
        <v>7.2425757948033798E-2</v>
      </c>
      <c r="Y167" s="16">
        <v>0.18562247624129999</v>
      </c>
      <c r="Z167" s="17">
        <f>((((N167/1000)+1)/((SMOW!$Z$4/1000)+1))-1)*1000</f>
        <v>-6.1105506050818104</v>
      </c>
      <c r="AA167" s="17">
        <f>((((P167/1000)+1)/((SMOW!$AA$4/1000)+1))-1)*1000</f>
        <v>-11.59602574293983</v>
      </c>
      <c r="AB167" s="17">
        <f>Z167*SMOW!$AN$6</f>
        <v>-6.730473683979417</v>
      </c>
      <c r="AC167" s="17">
        <f>AA167*SMOW!$AN$12</f>
        <v>-12.748391820959521</v>
      </c>
      <c r="AD167" s="17">
        <f t="shared" si="115"/>
        <v>-6.7532254662970255</v>
      </c>
      <c r="AE167" s="17">
        <f t="shared" si="116"/>
        <v>-12.830349868575892</v>
      </c>
      <c r="AF167" s="16">
        <f>(AD167-SMOW!$AN$14*AE167)</f>
        <v>2.1199264311046129E-2</v>
      </c>
      <c r="AG167" s="2">
        <f t="shared" si="102"/>
        <v>21.199264311046129</v>
      </c>
      <c r="AH167" s="67">
        <f>AVERAGE(AG167:AG168)</f>
        <v>19.885618307418529</v>
      </c>
      <c r="AI167" s="67">
        <f>STDEV(AG167:AG168)</f>
        <v>1.8577759944873677</v>
      </c>
      <c r="AK167" s="101" t="str">
        <f t="shared" si="114"/>
        <v>09</v>
      </c>
      <c r="AL167" s="64">
        <v>1</v>
      </c>
      <c r="AN167" s="46">
        <v>0</v>
      </c>
    </row>
    <row r="168" spans="1:40" x14ac:dyDescent="0.25">
      <c r="A168" s="46">
        <v>1242</v>
      </c>
      <c r="B168" s="21" t="s">
        <v>214</v>
      </c>
      <c r="C168" s="61" t="s">
        <v>63</v>
      </c>
      <c r="D168" s="61" t="s">
        <v>72</v>
      </c>
      <c r="E168" s="46" t="s">
        <v>269</v>
      </c>
      <c r="F168" s="16">
        <v>-6.9103154863797398</v>
      </c>
      <c r="G168" s="16">
        <v>-6.9343026424280998</v>
      </c>
      <c r="H168" s="16">
        <v>4.25447840812751E-3</v>
      </c>
      <c r="I168" s="16">
        <v>-13.0377633085909</v>
      </c>
      <c r="J168" s="16">
        <v>-13.123501009807001</v>
      </c>
      <c r="K168" s="16">
        <v>1.255041752188E-3</v>
      </c>
      <c r="L168" s="16">
        <v>-5.0941092499922104E-3</v>
      </c>
      <c r="M168" s="16">
        <v>4.3915173866739404E-3</v>
      </c>
      <c r="N168" s="16">
        <v>-17.034856464792401</v>
      </c>
      <c r="O168" s="16">
        <v>4.2111040365510003E-3</v>
      </c>
      <c r="P168" s="16">
        <v>-32.674471536401903</v>
      </c>
      <c r="Q168" s="16">
        <v>1.23007130470178E-3</v>
      </c>
      <c r="R168" s="16">
        <v>-47.644867315945902</v>
      </c>
      <c r="S168" s="16">
        <v>0.159707248041559</v>
      </c>
      <c r="T168" s="16">
        <v>680.28928661314001</v>
      </c>
      <c r="U168" s="16">
        <v>0.112294286904968</v>
      </c>
      <c r="V168" s="105" t="s">
        <v>541</v>
      </c>
      <c r="W168" s="20">
        <v>2.2000000000000002</v>
      </c>
      <c r="X168" s="65">
        <v>3.0292326183057102E-3</v>
      </c>
      <c r="Y168" s="16">
        <v>1.9750266391016401E-3</v>
      </c>
      <c r="Z168" s="17">
        <f>((((N168/1000)+1)/((SMOW!$Z$4/1000)+1))-1)*1000</f>
        <v>-6.2510706133058758</v>
      </c>
      <c r="AA168" s="17">
        <f>((((P168/1000)+1)/((SMOW!$AA$4/1000)+1))-1)*1000</f>
        <v>-11.856563437368184</v>
      </c>
      <c r="AB168" s="17">
        <f>Z168*SMOW!$AN$6</f>
        <v>-6.8852496245694681</v>
      </c>
      <c r="AC168" s="17">
        <f>AA168*SMOW!$AN$12</f>
        <v>-13.034820696363175</v>
      </c>
      <c r="AD168" s="17">
        <f t="shared" si="115"/>
        <v>-6.9090623229611623</v>
      </c>
      <c r="AE168" s="17">
        <f t="shared" si="116"/>
        <v>-13.120519498607866</v>
      </c>
      <c r="AF168" s="16">
        <f>(AD168-SMOW!$AN$14*AE168)</f>
        <v>1.8571972303790929E-2</v>
      </c>
      <c r="AG168" s="2">
        <f t="shared" si="102"/>
        <v>18.571972303790929</v>
      </c>
      <c r="AH168" s="67"/>
      <c r="AI168" s="67"/>
      <c r="AJ168" s="2"/>
      <c r="AK168" s="101" t="str">
        <f t="shared" si="114"/>
        <v>09</v>
      </c>
      <c r="AN168" s="46">
        <v>0</v>
      </c>
    </row>
    <row r="169" spans="1:40" x14ac:dyDescent="0.25">
      <c r="A169" s="46">
        <v>1243</v>
      </c>
      <c r="B169" s="21" t="s">
        <v>214</v>
      </c>
      <c r="C169" s="58" t="s">
        <v>62</v>
      </c>
      <c r="D169" s="58" t="s">
        <v>69</v>
      </c>
      <c r="E169" s="46" t="s">
        <v>270</v>
      </c>
      <c r="F169" s="16">
        <v>-9.97619228277056</v>
      </c>
      <c r="G169" s="16">
        <v>-10.026288216122101</v>
      </c>
      <c r="H169" s="16">
        <v>3.7022210234842002E-3</v>
      </c>
      <c r="I169" s="16">
        <v>-18.828670835814901</v>
      </c>
      <c r="J169" s="16">
        <v>-19.008187265008299</v>
      </c>
      <c r="K169" s="16">
        <v>1.7938636335123599E-3</v>
      </c>
      <c r="L169" s="16">
        <v>1.00346598023132E-2</v>
      </c>
      <c r="M169" s="16">
        <v>3.7652024275830801E-3</v>
      </c>
      <c r="N169" s="16">
        <v>-20.069476673038199</v>
      </c>
      <c r="O169" s="16">
        <v>3.6644769112975802E-3</v>
      </c>
      <c r="P169" s="16">
        <v>-38.350162536327403</v>
      </c>
      <c r="Q169" s="16">
        <v>1.7581727271509199E-3</v>
      </c>
      <c r="R169" s="16">
        <v>-55.604364096446702</v>
      </c>
      <c r="S169" s="16">
        <v>0.134608845997266</v>
      </c>
      <c r="T169" s="16">
        <v>587.28194760054805</v>
      </c>
      <c r="U169" s="16">
        <v>0.10468393682110599</v>
      </c>
      <c r="V169" s="105" t="s">
        <v>542</v>
      </c>
      <c r="W169" s="20">
        <v>2.2000000000000002</v>
      </c>
      <c r="X169" s="65">
        <v>6.1489336259388698E-3</v>
      </c>
      <c r="Y169" s="16">
        <v>5.9843621144993597E-3</v>
      </c>
      <c r="Z169" s="17">
        <f>((((N169/1000)+1)/((SMOW!$Z$4/1000)+1))-1)*1000</f>
        <v>-9.318982637321005</v>
      </c>
      <c r="AA169" s="17">
        <f>((((P169/1000)+1)/((SMOW!$AA$4/1000)+1))-1)*1000</f>
        <v>-17.654401543059194</v>
      </c>
      <c r="AB169" s="17">
        <f>Z169*SMOW!$AN$6</f>
        <v>-10.264405199392074</v>
      </c>
      <c r="AC169" s="17">
        <f>AA169*SMOW!$AN$12</f>
        <v>-19.40882447354867</v>
      </c>
      <c r="AD169" s="17">
        <f t="shared" si="115"/>
        <v>-10.317447483618695</v>
      </c>
      <c r="AE169" s="17">
        <f t="shared" si="116"/>
        <v>-19.599648860715821</v>
      </c>
      <c r="AF169" s="16">
        <f>(AD169-SMOW!$AN$14*AE169)</f>
        <v>3.1167114839258048E-2</v>
      </c>
      <c r="AG169" s="2">
        <f t="shared" si="102"/>
        <v>31.167114839258048</v>
      </c>
      <c r="AH169" s="67"/>
      <c r="AI169" s="67"/>
      <c r="AK169" s="101" t="str">
        <f t="shared" si="114"/>
        <v>09</v>
      </c>
      <c r="AL169" s="64">
        <v>1</v>
      </c>
      <c r="AN169" s="46">
        <v>0</v>
      </c>
    </row>
    <row r="170" spans="1:40" x14ac:dyDescent="0.25">
      <c r="A170" s="46">
        <v>1244</v>
      </c>
      <c r="B170" s="21" t="s">
        <v>194</v>
      </c>
      <c r="C170" s="61" t="s">
        <v>63</v>
      </c>
      <c r="D170" s="61" t="s">
        <v>127</v>
      </c>
      <c r="E170" s="46" t="s">
        <v>271</v>
      </c>
      <c r="F170" s="16">
        <v>-4.9224519953127599</v>
      </c>
      <c r="G170" s="16">
        <v>-4.9346076203956502</v>
      </c>
      <c r="H170" s="16">
        <v>4.7962074869466898E-3</v>
      </c>
      <c r="I170" s="16">
        <v>-9.2903470815626701</v>
      </c>
      <c r="J170" s="16">
        <v>-9.3337717594649199</v>
      </c>
      <c r="K170" s="16">
        <v>3.4911710450072201E-3</v>
      </c>
      <c r="L170" s="16">
        <v>-6.3761313981773402E-3</v>
      </c>
      <c r="M170" s="16">
        <v>4.2221465523984798E-3</v>
      </c>
      <c r="N170" s="16">
        <v>-15.067259225292201</v>
      </c>
      <c r="O170" s="16">
        <v>4.7473101919694198E-3</v>
      </c>
      <c r="P170" s="16">
        <v>-29.001614311048399</v>
      </c>
      <c r="Q170" s="16">
        <v>3.4217103254026099E-3</v>
      </c>
      <c r="R170" s="16">
        <v>-41.963528348944003</v>
      </c>
      <c r="S170" s="16">
        <v>0.132511480210419</v>
      </c>
      <c r="T170" s="16">
        <v>699.53485792984702</v>
      </c>
      <c r="U170" s="16">
        <v>8.9428161005258702E-2</v>
      </c>
      <c r="V170" s="105" t="s">
        <v>543</v>
      </c>
      <c r="W170" s="20">
        <v>2.2000000000000002</v>
      </c>
      <c r="X170" s="65">
        <v>4.1447804820234899E-2</v>
      </c>
      <c r="Y170" s="16">
        <v>3.85367130747159E-2</v>
      </c>
      <c r="Z170" s="17">
        <f>((((N170/1000)+1)/((SMOW!$Z$4/1000)+1))-1)*1000</f>
        <v>-4.2618875145182811</v>
      </c>
      <c r="AA170" s="17">
        <f>((((P170/1000)+1)/((SMOW!$AA$4/1000)+1))-1)*1000</f>
        <v>-8.1046622894379574</v>
      </c>
      <c r="AB170" s="17">
        <f>Z170*SMOW!$AN$6</f>
        <v>-4.6942613872946879</v>
      </c>
      <c r="AC170" s="17">
        <f>AA170*SMOW!$AN$12</f>
        <v>-8.9100708063895535</v>
      </c>
      <c r="AD170" s="17">
        <f t="shared" si="115"/>
        <v>-4.7053140351912273</v>
      </c>
      <c r="AE170" s="17">
        <f t="shared" si="116"/>
        <v>-8.9500028625383443</v>
      </c>
      <c r="AF170" s="16">
        <f>(AD170-SMOW!$AN$14*AE170)</f>
        <v>2.0287476229018608E-2</v>
      </c>
      <c r="AG170" s="2">
        <f t="shared" si="102"/>
        <v>20.287476229018608</v>
      </c>
      <c r="AH170" s="67">
        <f>AVERAGE(AG170:AG171)</f>
        <v>17.059546188561647</v>
      </c>
      <c r="AI170" s="67">
        <f>STDEV(AG170:AG171)</f>
        <v>4.5649824416057623</v>
      </c>
      <c r="AK170" s="101" t="str">
        <f t="shared" si="114"/>
        <v>09</v>
      </c>
      <c r="AL170" s="64">
        <v>1</v>
      </c>
      <c r="AN170" s="46">
        <v>0</v>
      </c>
    </row>
    <row r="171" spans="1:40" x14ac:dyDescent="0.25">
      <c r="A171" s="46">
        <v>1245</v>
      </c>
      <c r="B171" s="21" t="s">
        <v>194</v>
      </c>
      <c r="C171" s="60" t="s">
        <v>63</v>
      </c>
      <c r="D171" s="60" t="s">
        <v>127</v>
      </c>
      <c r="E171" s="46" t="s">
        <v>272</v>
      </c>
      <c r="F171" s="16">
        <v>-4.6792713584172896</v>
      </c>
      <c r="G171" s="16">
        <v>-4.6902541239246496</v>
      </c>
      <c r="H171" s="16">
        <v>6.0551959905224004E-3</v>
      </c>
      <c r="I171" s="16">
        <v>-8.8195961499992297</v>
      </c>
      <c r="J171" s="16">
        <v>-8.85871904900897</v>
      </c>
      <c r="K171" s="16">
        <v>1.7504054996705599E-3</v>
      </c>
      <c r="L171" s="16">
        <v>-1.28504660479144E-2</v>
      </c>
      <c r="M171" s="16">
        <v>6.1624566041184698E-3</v>
      </c>
      <c r="N171" s="16">
        <v>-14.8265578129439</v>
      </c>
      <c r="O171" s="16">
        <v>5.9934633183448697E-3</v>
      </c>
      <c r="P171" s="16">
        <v>-28.540661493172902</v>
      </c>
      <c r="Q171" s="16">
        <v>1.7270428836904199E-3</v>
      </c>
      <c r="R171" s="16">
        <v>-42.033347261906201</v>
      </c>
      <c r="S171" s="16">
        <v>0.124845398351335</v>
      </c>
      <c r="T171" s="16">
        <v>742.82951228682896</v>
      </c>
      <c r="U171" s="16">
        <v>0.108263639290297</v>
      </c>
      <c r="V171" s="105" t="s">
        <v>544</v>
      </c>
      <c r="W171" s="20">
        <v>2.2000000000000002</v>
      </c>
      <c r="X171" s="65">
        <v>6.8865857509583801E-4</v>
      </c>
      <c r="Y171" s="16">
        <v>1.8016073720506199E-5</v>
      </c>
      <c r="Z171" s="17">
        <f>((((N171/1000)+1)/((SMOW!$Z$4/1000)+1))-1)*1000</f>
        <v>-4.0185454464947146</v>
      </c>
      <c r="AA171" s="17">
        <f>((((P171/1000)+1)/((SMOW!$AA$4/1000)+1))-1)*1000</f>
        <v>-7.6337892605082835</v>
      </c>
      <c r="AB171" s="17">
        <f>Z171*SMOW!$AN$6</f>
        <v>-4.4262319590340553</v>
      </c>
      <c r="AC171" s="17">
        <f>AA171*SMOW!$AN$12</f>
        <v>-8.3924043227348157</v>
      </c>
      <c r="AD171" s="17">
        <f t="shared" ref="AD171:AD202" si="117">LN((AB171/1000)+1)*1000</f>
        <v>-4.4360567255607748</v>
      </c>
      <c r="AE171" s="17">
        <f t="shared" ref="AE171:AE202" si="118">LN((AC171/1000)+1)*1000</f>
        <v>-8.4278188289940896</v>
      </c>
      <c r="AF171" s="16">
        <f>(AD171-SMOW!$AN$14*AE171)</f>
        <v>1.3831616148104686E-2</v>
      </c>
      <c r="AG171" s="2">
        <f t="shared" si="102"/>
        <v>13.831616148104686</v>
      </c>
      <c r="AH171" s="67"/>
      <c r="AI171" s="67"/>
      <c r="AK171" s="101" t="str">
        <f t="shared" si="114"/>
        <v>09</v>
      </c>
      <c r="AN171" s="46">
        <v>0</v>
      </c>
    </row>
    <row r="172" spans="1:40" x14ac:dyDescent="0.25">
      <c r="A172" s="46">
        <v>1246</v>
      </c>
      <c r="B172" s="21" t="s">
        <v>100</v>
      </c>
      <c r="C172" s="60" t="s">
        <v>63</v>
      </c>
      <c r="D172" s="60" t="s">
        <v>127</v>
      </c>
      <c r="E172" s="46" t="s">
        <v>273</v>
      </c>
      <c r="F172" s="16">
        <v>-4.7155127517639999</v>
      </c>
      <c r="G172" s="16">
        <v>-4.7266680298497397</v>
      </c>
      <c r="H172" s="16">
        <v>1.15970158937535E-2</v>
      </c>
      <c r="I172" s="16">
        <v>-8.8445712627290707</v>
      </c>
      <c r="J172" s="16">
        <v>-8.8839167039346894</v>
      </c>
      <c r="K172" s="16">
        <v>1.8141335968410799E-3</v>
      </c>
      <c r="L172" s="16">
        <v>-4.1529666486800301E-2</v>
      </c>
      <c r="M172" s="16">
        <v>1.07411622271917E-2</v>
      </c>
      <c r="N172" s="16">
        <v>-14.855841178999301</v>
      </c>
      <c r="O172" s="16">
        <v>1.29391152329394E-2</v>
      </c>
      <c r="P172" s="16">
        <v>-28.5648247825265</v>
      </c>
      <c r="Q172" s="16">
        <v>1.58845100198093E-3</v>
      </c>
      <c r="R172" s="16">
        <v>-41.986841432036698</v>
      </c>
      <c r="S172" s="16">
        <v>0.109089908558459</v>
      </c>
      <c r="T172" s="16">
        <v>644.18310188246005</v>
      </c>
      <c r="U172" s="16">
        <v>9.7021328162523596E-2</v>
      </c>
      <c r="V172" s="105" t="s">
        <v>545</v>
      </c>
      <c r="W172" s="20">
        <v>2.2000000000000002</v>
      </c>
      <c r="X172" s="65">
        <v>0.116099509049715</v>
      </c>
      <c r="Y172" s="16">
        <v>0.21887373952578601</v>
      </c>
      <c r="Z172" s="17">
        <f>((((N172/1000)+1)/((SMOW!$Z$4/1000)+1))-1)*1000</f>
        <v>-4.0481500706848195</v>
      </c>
      <c r="AA172" s="17">
        <f>((((P172/1000)+1)/((SMOW!$AA$4/1000)+1))-1)*1000</f>
        <v>-7.6584725703950918</v>
      </c>
      <c r="AB172" s="17">
        <f>Z172*SMOW!$AN$6</f>
        <v>-4.4588400097504488</v>
      </c>
      <c r="AC172" s="17">
        <f>AA172*SMOW!$AN$12</f>
        <v>-8.4195405599984134</v>
      </c>
      <c r="AD172" s="17">
        <f t="shared" si="117"/>
        <v>-4.4688102851472458</v>
      </c>
      <c r="AE172" s="17">
        <f t="shared" si="118"/>
        <v>-8.4551851064333423</v>
      </c>
      <c r="AF172" s="16">
        <f>(AD172-SMOW!$AN$14*AE172)</f>
        <v>-4.4725489504404692E-3</v>
      </c>
      <c r="AG172" s="2">
        <f t="shared" si="102"/>
        <v>-4.4725489504404692</v>
      </c>
      <c r="AH172" s="67">
        <f>AVERAGE(AG172:AG173)</f>
        <v>-8.6495763040681517</v>
      </c>
      <c r="AI172" s="67">
        <f>STDEV(AG172:AG173)</f>
        <v>5.9072087339036665</v>
      </c>
      <c r="AK172" s="101" t="str">
        <f t="shared" si="114"/>
        <v>09</v>
      </c>
      <c r="AL172" s="64">
        <v>1</v>
      </c>
      <c r="AN172" s="46">
        <v>0</v>
      </c>
    </row>
    <row r="173" spans="1:40" x14ac:dyDescent="0.25">
      <c r="A173" s="46">
        <v>1247</v>
      </c>
      <c r="B173" s="21" t="s">
        <v>100</v>
      </c>
      <c r="C173" s="60" t="s">
        <v>63</v>
      </c>
      <c r="D173" s="60" t="s">
        <v>127</v>
      </c>
      <c r="E173" s="46" t="s">
        <v>274</v>
      </c>
      <c r="F173" s="16">
        <v>-4.7194489326506002</v>
      </c>
      <c r="G173" s="16">
        <v>-4.7306226035962604</v>
      </c>
      <c r="H173" s="16">
        <v>1.12257669010881E-2</v>
      </c>
      <c r="I173" s="16">
        <v>-8.8527563051101694</v>
      </c>
      <c r="J173" s="16">
        <v>-8.8921759190143206</v>
      </c>
      <c r="K173" s="16">
        <v>8.6896761621140291E-3</v>
      </c>
      <c r="L173" s="16">
        <v>-2.6323533352378699E-2</v>
      </c>
      <c r="M173" s="16">
        <v>9.1554825241893893E-3</v>
      </c>
      <c r="N173" s="16">
        <v>-14.8765835601476</v>
      </c>
      <c r="O173" s="16">
        <v>1.4420145860714099E-2</v>
      </c>
      <c r="P173" s="16">
        <v>-28.589652335220499</v>
      </c>
      <c r="Q173" s="16">
        <v>1.1824542677870999E-2</v>
      </c>
      <c r="R173" s="16">
        <v>-42.056198077337903</v>
      </c>
      <c r="S173" s="16">
        <v>0.17176041497980199</v>
      </c>
      <c r="T173" s="16">
        <v>714.24774127072101</v>
      </c>
      <c r="U173" s="16">
        <v>0.23825138640170901</v>
      </c>
      <c r="V173" s="105" t="s">
        <v>546</v>
      </c>
      <c r="W173" s="20">
        <v>2.2000000000000002</v>
      </c>
      <c r="X173" s="65">
        <v>0.42526160098953197</v>
      </c>
      <c r="Y173" s="16">
        <v>0.42365096044049599</v>
      </c>
      <c r="Z173" s="17">
        <f>((((N173/1000)+1)/((SMOW!$Z$4/1000)+1))-1)*1000</f>
        <v>-4.0691200096442115</v>
      </c>
      <c r="AA173" s="17">
        <f>((((P173/1000)+1)/((SMOW!$AA$4/1000)+1))-1)*1000</f>
        <v>-7.6838344392992086</v>
      </c>
      <c r="AB173" s="17">
        <f>Z173*SMOW!$AN$6</f>
        <v>-4.481937375510495</v>
      </c>
      <c r="AC173" s="17">
        <f>AA173*SMOW!$AN$12</f>
        <v>-8.4474227887265041</v>
      </c>
      <c r="AD173" s="17">
        <f t="shared" si="117"/>
        <v>-4.4920113687701715</v>
      </c>
      <c r="AE173" s="17">
        <f t="shared" si="118"/>
        <v>-8.4833044793796883</v>
      </c>
      <c r="AF173" s="16">
        <f>(AD173-SMOW!$AN$14*AE173)</f>
        <v>-1.2826603657695834E-2</v>
      </c>
      <c r="AG173" s="2">
        <f t="shared" si="102"/>
        <v>-12.826603657695834</v>
      </c>
      <c r="AI173" s="64"/>
      <c r="AK173" s="101" t="str">
        <f t="shared" si="114"/>
        <v>09</v>
      </c>
      <c r="AN173" s="46">
        <v>0</v>
      </c>
    </row>
    <row r="174" spans="1:40" x14ac:dyDescent="0.25">
      <c r="A174" s="46">
        <v>1248</v>
      </c>
      <c r="B174" s="21" t="s">
        <v>100</v>
      </c>
      <c r="C174" s="60" t="s">
        <v>63</v>
      </c>
      <c r="D174" s="60" t="s">
        <v>127</v>
      </c>
      <c r="E174" s="46" t="s">
        <v>275</v>
      </c>
      <c r="F174" s="16">
        <v>-4.3590564194452996</v>
      </c>
      <c r="G174" s="16">
        <v>-4.3685852767040396</v>
      </c>
      <c r="H174" s="16">
        <v>4.8927119943244796E-3</v>
      </c>
      <c r="I174" s="16">
        <v>-8.2082755547326496</v>
      </c>
      <c r="J174" s="16">
        <v>-8.2421490053697006</v>
      </c>
      <c r="K174" s="16">
        <v>1.8537587519529199E-3</v>
      </c>
      <c r="L174" s="16">
        <v>-1.67306018688415E-2</v>
      </c>
      <c r="M174" s="16">
        <v>4.8870350925165401E-3</v>
      </c>
      <c r="N174" s="16">
        <v>-14.5096074625807</v>
      </c>
      <c r="O174" s="16">
        <v>4.8428308367062002E-3</v>
      </c>
      <c r="P174" s="16">
        <v>-27.941071797248501</v>
      </c>
      <c r="Q174" s="16">
        <v>1.81687616578727E-3</v>
      </c>
      <c r="R174" s="16">
        <v>-41.260824913655597</v>
      </c>
      <c r="S174" s="16">
        <v>0.13544237421239799</v>
      </c>
      <c r="T174" s="16">
        <v>856.76039567548003</v>
      </c>
      <c r="U174" s="16">
        <v>0.16234227086316899</v>
      </c>
      <c r="V174" s="105" t="s">
        <v>547</v>
      </c>
      <c r="W174" s="20">
        <v>2.2000000000000002</v>
      </c>
      <c r="X174" s="65">
        <v>1.9033920662775001E-2</v>
      </c>
      <c r="Y174" s="16">
        <v>1.5689921140766901E-2</v>
      </c>
      <c r="Z174" s="17">
        <f>((((N174/1000)+1)/((SMOW!$Z$4/1000)+1))-1)*1000</f>
        <v>-3.6981179385472407</v>
      </c>
      <c r="AA174" s="17">
        <f>((((P174/1000)+1)/((SMOW!$AA$4/1000)+1))-1)*1000</f>
        <v>-7.0212957356042827</v>
      </c>
      <c r="AB174" s="17">
        <f>Z174*SMOW!$AN$6</f>
        <v>-4.0732966755802158</v>
      </c>
      <c r="AC174" s="17">
        <f>AA174*SMOW!$AN$12</f>
        <v>-7.7190436717349789</v>
      </c>
      <c r="AD174" s="17">
        <f t="shared" si="117"/>
        <v>-4.0816151452314022</v>
      </c>
      <c r="AE174" s="17">
        <f t="shared" si="118"/>
        <v>-7.7489896919674921</v>
      </c>
      <c r="AF174" s="16">
        <f>(AD174-SMOW!$AN$14*AE174)</f>
        <v>9.8514121274337896E-3</v>
      </c>
      <c r="AG174" s="2">
        <f t="shared" si="102"/>
        <v>9.8514121274337896</v>
      </c>
      <c r="AH174" s="67">
        <f>AVERAGE(AG174:AG175)</f>
        <v>6.0549243104763839</v>
      </c>
      <c r="AI174" s="67">
        <f>STDEV(AG174:AG175)</f>
        <v>5.3690445601253893</v>
      </c>
      <c r="AK174" s="101" t="str">
        <f t="shared" si="114"/>
        <v>09</v>
      </c>
      <c r="AL174" s="64">
        <v>1</v>
      </c>
      <c r="AN174" s="46">
        <v>0</v>
      </c>
    </row>
    <row r="175" spans="1:40" x14ac:dyDescent="0.25">
      <c r="A175" s="46">
        <v>1249</v>
      </c>
      <c r="B175" s="21" t="s">
        <v>100</v>
      </c>
      <c r="C175" s="60" t="s">
        <v>63</v>
      </c>
      <c r="D175" s="60" t="s">
        <v>127</v>
      </c>
      <c r="E175" s="46" t="s">
        <v>276</v>
      </c>
      <c r="F175" s="16">
        <v>-4.4423883803324502</v>
      </c>
      <c r="G175" s="16">
        <v>-4.4522853864872598</v>
      </c>
      <c r="H175" s="16">
        <v>3.758600521865E-3</v>
      </c>
      <c r="I175" s="16">
        <v>-8.3527679065337601</v>
      </c>
      <c r="J175" s="16">
        <v>-8.3878477767887105</v>
      </c>
      <c r="K175" s="16">
        <v>1.1292987736552401E-3</v>
      </c>
      <c r="L175" s="16">
        <v>-2.3501760342824401E-2</v>
      </c>
      <c r="M175" s="16">
        <v>3.6602589600723298E-3</v>
      </c>
      <c r="N175" s="16">
        <v>-14.5920898548277</v>
      </c>
      <c r="O175" s="16">
        <v>3.7202816211678899E-3</v>
      </c>
      <c r="P175" s="16">
        <v>-28.082689313470301</v>
      </c>
      <c r="Q175" s="16">
        <v>1.10683012217575E-3</v>
      </c>
      <c r="R175" s="16">
        <v>-41.217057029780896</v>
      </c>
      <c r="S175" s="16">
        <v>0.14708682435267201</v>
      </c>
      <c r="T175" s="16">
        <v>774.36199113388898</v>
      </c>
      <c r="U175" s="16">
        <v>8.9944121909943095E-2</v>
      </c>
      <c r="V175" s="105" t="s">
        <v>548</v>
      </c>
      <c r="W175" s="20">
        <v>2.2000000000000002</v>
      </c>
      <c r="X175" s="65">
        <v>2.70452898272956E-2</v>
      </c>
      <c r="Y175" s="16">
        <v>2.9509253218006699E-2</v>
      </c>
      <c r="Z175" s="17">
        <f>((((N175/1000)+1)/((SMOW!$Z$4/1000)+1))-1)*1000</f>
        <v>-3.7815052178702402</v>
      </c>
      <c r="AA175" s="17">
        <f>((((P175/1000)+1)/((SMOW!$AA$4/1000)+1))-1)*1000</f>
        <v>-7.1659610163594678</v>
      </c>
      <c r="AB175" s="17">
        <f>Z175*SMOW!$AN$6</f>
        <v>-4.1651436997412361</v>
      </c>
      <c r="AC175" s="17">
        <f>AA175*SMOW!$AN$12</f>
        <v>-7.8780852022420209</v>
      </c>
      <c r="AD175" s="17">
        <f t="shared" si="117"/>
        <v>-4.1738420724780489</v>
      </c>
      <c r="AE175" s="17">
        <f t="shared" si="118"/>
        <v>-7.9092812669916048</v>
      </c>
      <c r="AF175" s="16">
        <f>(AD175-SMOW!$AN$14*AE175)</f>
        <v>2.2584364935189782E-3</v>
      </c>
      <c r="AG175" s="2">
        <f t="shared" si="102"/>
        <v>2.2584364935189782</v>
      </c>
      <c r="AH175" s="65"/>
      <c r="AI175" s="67"/>
      <c r="AK175" s="101" t="str">
        <f t="shared" si="114"/>
        <v>09</v>
      </c>
      <c r="AN175" s="46">
        <v>0</v>
      </c>
    </row>
    <row r="176" spans="1:40" x14ac:dyDescent="0.25">
      <c r="A176" s="46">
        <v>1250</v>
      </c>
      <c r="B176" s="21" t="s">
        <v>214</v>
      </c>
      <c r="C176" s="61" t="s">
        <v>63</v>
      </c>
      <c r="D176" s="61" t="s">
        <v>72</v>
      </c>
      <c r="E176" s="46" t="s">
        <v>277</v>
      </c>
      <c r="F176" s="16">
        <v>-5.3861773567137599</v>
      </c>
      <c r="G176" s="16">
        <v>-5.4007365129242801</v>
      </c>
      <c r="H176" s="16">
        <v>8.4445881766774897E-3</v>
      </c>
      <c r="I176" s="16">
        <v>-10.107832057300699</v>
      </c>
      <c r="J176" s="16">
        <v>-10.1592631123311</v>
      </c>
      <c r="K176" s="16">
        <v>1.68463385671123E-3</v>
      </c>
      <c r="L176" s="16">
        <v>-3.6645589613463501E-2</v>
      </c>
      <c r="M176" s="16">
        <v>8.5157755537110108E-3</v>
      </c>
      <c r="N176" s="16">
        <v>-15.526256910535199</v>
      </c>
      <c r="O176" s="16">
        <v>8.3584956712649105E-3</v>
      </c>
      <c r="P176" s="16">
        <v>-29.802834516613402</v>
      </c>
      <c r="Q176" s="16">
        <v>1.65111619789341E-3</v>
      </c>
      <c r="R176" s="16">
        <v>-43.882435536156301</v>
      </c>
      <c r="S176" s="16">
        <v>0.139895482087566</v>
      </c>
      <c r="T176" s="16">
        <v>694.64914211237794</v>
      </c>
      <c r="U176" s="16">
        <v>0.11493770872617599</v>
      </c>
      <c r="V176" s="105" t="s">
        <v>549</v>
      </c>
      <c r="W176" s="20">
        <v>2.2000000000000002</v>
      </c>
      <c r="X176" s="65">
        <v>6.9248946128041304E-3</v>
      </c>
      <c r="Y176" s="16">
        <v>4.1401128928521902E-3</v>
      </c>
      <c r="Z176" s="17">
        <f>((((N176/1000)+1)/((SMOW!$Z$4/1000)+1))-1)*1000</f>
        <v>-4.7259207117288371</v>
      </c>
      <c r="AA176" s="17">
        <f>((((P176/1000)+1)/((SMOW!$AA$4/1000)+1))-1)*1000</f>
        <v>-8.9231256340660536</v>
      </c>
      <c r="AB176" s="17">
        <f>Z176*SMOW!$AN$6</f>
        <v>-5.2053713386174243</v>
      </c>
      <c r="AC176" s="17">
        <f>AA176*SMOW!$AN$12</f>
        <v>-9.8098697236836738</v>
      </c>
      <c r="AD176" s="17">
        <f t="shared" si="117"/>
        <v>-5.2189664830427827</v>
      </c>
      <c r="AE176" s="17">
        <f t="shared" si="118"/>
        <v>-9.8583035087345774</v>
      </c>
      <c r="AF176" s="16">
        <f>(AD176-SMOW!$AN$14*AE176)</f>
        <v>-1.3782230430925857E-2</v>
      </c>
      <c r="AG176" s="2">
        <f t="shared" si="102"/>
        <v>-13.782230430925857</v>
      </c>
      <c r="AH176" s="67">
        <f>AVERAGE(AG176:AG177)</f>
        <v>-14.37566978533189</v>
      </c>
      <c r="AI176" s="67">
        <f>STDEV(AG176:AG177)</f>
        <v>0.83924998344694623</v>
      </c>
      <c r="AJ176" s="2"/>
      <c r="AK176" s="101" t="str">
        <f t="shared" si="114"/>
        <v>09</v>
      </c>
      <c r="AL176" s="64">
        <v>2</v>
      </c>
      <c r="AN176" s="46">
        <v>0</v>
      </c>
    </row>
    <row r="177" spans="1:40" x14ac:dyDescent="0.25">
      <c r="A177" s="46">
        <v>1251</v>
      </c>
      <c r="B177" s="21" t="s">
        <v>214</v>
      </c>
      <c r="C177" s="58" t="s">
        <v>63</v>
      </c>
      <c r="D177" s="58" t="s">
        <v>72</v>
      </c>
      <c r="E177" s="46" t="s">
        <v>278</v>
      </c>
      <c r="F177" s="16">
        <v>-5.3922373782180104</v>
      </c>
      <c r="G177" s="16">
        <v>-5.4068285889436396</v>
      </c>
      <c r="H177" s="16">
        <v>5.7787817085350798E-3</v>
      </c>
      <c r="I177" s="16">
        <v>-10.1172495030932</v>
      </c>
      <c r="J177" s="16">
        <v>-10.1687767575475</v>
      </c>
      <c r="K177" s="16">
        <v>1.6060030392659201E-3</v>
      </c>
      <c r="L177" s="16">
        <v>-3.7714460958573899E-2</v>
      </c>
      <c r="M177" s="16">
        <v>5.9526623712653302E-3</v>
      </c>
      <c r="N177" s="16">
        <v>-15.532255150171199</v>
      </c>
      <c r="O177" s="16">
        <v>5.7198670776353999E-3</v>
      </c>
      <c r="P177" s="16">
        <v>-29.812064591878102</v>
      </c>
      <c r="Q177" s="16">
        <v>1.57404982776129E-3</v>
      </c>
      <c r="R177" s="16">
        <v>-44.226377429988702</v>
      </c>
      <c r="S177" s="16">
        <v>0.14618243802337699</v>
      </c>
      <c r="T177" s="16">
        <v>693.677299248905</v>
      </c>
      <c r="U177" s="16">
        <v>0.15448544989289301</v>
      </c>
      <c r="V177" s="105" t="s">
        <v>550</v>
      </c>
      <c r="W177" s="20">
        <v>2.2000000000000002</v>
      </c>
      <c r="X177" s="65">
        <v>2.56731030907351E-3</v>
      </c>
      <c r="Y177" s="16">
        <v>1.07942861954364E-2</v>
      </c>
      <c r="Z177" s="17">
        <f>((((N177/1000)+1)/((SMOW!$Z$4/1000)+1))-1)*1000</f>
        <v>-4.7319847560702843</v>
      </c>
      <c r="AA177" s="17">
        <f>((((P177/1000)+1)/((SMOW!$AA$4/1000)+1))-1)*1000</f>
        <v>-8.9325543506908467</v>
      </c>
      <c r="AB177" s="17">
        <f>Z177*SMOW!$AN$6</f>
        <v>-5.2120505879185677</v>
      </c>
      <c r="AC177" s="17">
        <f>AA177*SMOW!$AN$12</f>
        <v>-9.8202354279832562</v>
      </c>
      <c r="AD177" s="17">
        <f t="shared" si="117"/>
        <v>-5.225680704784291</v>
      </c>
      <c r="AE177" s="17">
        <f t="shared" si="118"/>
        <v>-9.8687719614480169</v>
      </c>
      <c r="AF177" s="16">
        <f>(AD177-SMOW!$AN$14*AE177)</f>
        <v>-1.4969109139737924E-2</v>
      </c>
      <c r="AG177" s="2">
        <f t="shared" si="102"/>
        <v>-14.969109139737924</v>
      </c>
      <c r="AH177" s="65"/>
      <c r="AI177" s="67"/>
      <c r="AK177" s="101" t="str">
        <f t="shared" si="114"/>
        <v>09</v>
      </c>
      <c r="AN177" s="46">
        <v>0</v>
      </c>
    </row>
    <row r="178" spans="1:40" x14ac:dyDescent="0.25">
      <c r="A178" s="46">
        <v>1252</v>
      </c>
      <c r="B178" s="21" t="s">
        <v>214</v>
      </c>
      <c r="C178" s="58" t="s">
        <v>63</v>
      </c>
      <c r="D178" s="58" t="s">
        <v>72</v>
      </c>
      <c r="E178" s="46" t="s">
        <v>279</v>
      </c>
      <c r="F178" s="16">
        <v>-5.4501673541016702</v>
      </c>
      <c r="G178" s="16">
        <v>-5.4650750972943003</v>
      </c>
      <c r="H178" s="16">
        <v>8.5221917855356107E-3</v>
      </c>
      <c r="I178" s="16">
        <v>-10.283312193888699</v>
      </c>
      <c r="J178" s="16">
        <v>-10.3365507866793</v>
      </c>
      <c r="K178" s="16">
        <v>1.5126605443894E-3</v>
      </c>
      <c r="L178" s="16">
        <v>-1.2393199890425101E-2</v>
      </c>
      <c r="M178" s="16">
        <v>7.3061583078639801E-3</v>
      </c>
      <c r="N178" s="16">
        <v>-15.5841128190749</v>
      </c>
      <c r="O178" s="16">
        <v>9.8815920411128091E-3</v>
      </c>
      <c r="P178" s="16">
        <v>-29.974807543624401</v>
      </c>
      <c r="Q178" s="16">
        <v>1.44511081038359E-3</v>
      </c>
      <c r="R178" s="16">
        <v>-44.6590135125195</v>
      </c>
      <c r="S178" s="16">
        <v>0.12797772196193699</v>
      </c>
      <c r="T178" s="16">
        <v>601.953333759668</v>
      </c>
      <c r="U178" s="16">
        <v>0.101751583349067</v>
      </c>
      <c r="V178" s="105" t="s">
        <v>551</v>
      </c>
      <c r="W178" s="20">
        <v>2.2000000000000002</v>
      </c>
      <c r="X178" s="65">
        <v>2.4092633889877198E-2</v>
      </c>
      <c r="Y178" s="16">
        <v>1.59573900163642E-2</v>
      </c>
      <c r="Z178" s="17">
        <f>((((N178/1000)+1)/((SMOW!$Z$4/1000)+1))-1)*1000</f>
        <v>-4.7844113383275211</v>
      </c>
      <c r="AA178" s="17">
        <f>((((P178/1000)+1)/((SMOW!$AA$4/1000)+1))-1)*1000</f>
        <v>-9.0987997095518516</v>
      </c>
      <c r="AB178" s="17">
        <f>Z178*SMOW!$AN$6</f>
        <v>-5.269795913181051</v>
      </c>
      <c r="AC178" s="17">
        <f>AA178*SMOW!$AN$12</f>
        <v>-10.003001577365639</v>
      </c>
      <c r="AD178" s="17">
        <f t="shared" si="117"/>
        <v>-5.283730263344129</v>
      </c>
      <c r="AE178" s="17">
        <f t="shared" si="118"/>
        <v>-10.053367754426604</v>
      </c>
      <c r="AF178" s="16">
        <f>(AD178-SMOW!$AN$14*AE178)</f>
        <v>2.4447910993118604E-2</v>
      </c>
      <c r="AG178" s="2">
        <f t="shared" si="102"/>
        <v>24.447910993118604</v>
      </c>
      <c r="AI178" s="64"/>
      <c r="AK178" s="101" t="str">
        <f t="shared" si="114"/>
        <v>09</v>
      </c>
      <c r="AL178" s="64">
        <v>1</v>
      </c>
      <c r="AN178" s="46">
        <v>0</v>
      </c>
    </row>
    <row r="179" spans="1:40" x14ac:dyDescent="0.25">
      <c r="A179" s="46">
        <v>1253</v>
      </c>
      <c r="B179" s="21" t="s">
        <v>281</v>
      </c>
      <c r="C179" s="60" t="s">
        <v>63</v>
      </c>
      <c r="D179" s="60" t="s">
        <v>127</v>
      </c>
      <c r="E179" s="46" t="s">
        <v>280</v>
      </c>
      <c r="F179" s="16">
        <v>-2.4437052647699802</v>
      </c>
      <c r="G179" s="16">
        <v>-2.4466962332397202</v>
      </c>
      <c r="H179" s="16">
        <v>3.5537257890685598E-3</v>
      </c>
      <c r="I179" s="16">
        <v>-4.56705295552094</v>
      </c>
      <c r="J179" s="16">
        <v>-4.5775139135809697</v>
      </c>
      <c r="K179" s="16">
        <v>2.3576985127874701E-3</v>
      </c>
      <c r="L179" s="16">
        <v>-2.9768886868973901E-2</v>
      </c>
      <c r="M179" s="16">
        <v>3.4688597515120101E-3</v>
      </c>
      <c r="N179" s="16">
        <v>-12.6137832968128</v>
      </c>
      <c r="O179" s="16">
        <v>3.5174955845473999E-3</v>
      </c>
      <c r="P179" s="16">
        <v>-24.372295359718599</v>
      </c>
      <c r="Q179" s="16">
        <v>2.3107894862177398E-3</v>
      </c>
      <c r="R179" s="16">
        <v>-36.5416788660783</v>
      </c>
      <c r="S179" s="16">
        <v>0.12631375565775599</v>
      </c>
      <c r="T179" s="16">
        <v>866.01186860514599</v>
      </c>
      <c r="U179" s="16">
        <v>0.168503416106528</v>
      </c>
      <c r="V179" s="105" t="s">
        <v>552</v>
      </c>
      <c r="W179" s="20">
        <v>2.2000000000000002</v>
      </c>
      <c r="X179" s="65">
        <v>5.3219615727063496E-4</v>
      </c>
      <c r="Y179" s="16">
        <v>2.4360683752518099E-4</v>
      </c>
      <c r="Z179" s="17">
        <f>((((N179/1000)+1)/((SMOW!$Z$4/1000)+1))-1)*1000</f>
        <v>-1.7814953121725319</v>
      </c>
      <c r="AA179" s="17">
        <f>((((P179/1000)+1)/((SMOW!$AA$4/1000)+1))-1)*1000</f>
        <v>-3.375715308397309</v>
      </c>
      <c r="AB179" s="17">
        <f>Z179*SMOW!$AN$6</f>
        <v>-1.9622302623168262</v>
      </c>
      <c r="AC179" s="17">
        <f>AA179*SMOW!$AN$12</f>
        <v>-3.7111802251440897</v>
      </c>
      <c r="AD179" s="17">
        <f t="shared" si="117"/>
        <v>-1.964157958252948</v>
      </c>
      <c r="AE179" s="17">
        <f t="shared" si="118"/>
        <v>-3.7180837398935145</v>
      </c>
      <c r="AF179" s="16">
        <f>(AD179-SMOW!$AN$14*AE179)</f>
        <v>-1.0097435891722739E-3</v>
      </c>
      <c r="AG179" s="2">
        <f t="shared" si="102"/>
        <v>-1.0097435891722739</v>
      </c>
      <c r="AH179" s="67">
        <f>AVERAGE(AG179:AG180)</f>
        <v>0.48768712442015527</v>
      </c>
      <c r="AI179" s="67">
        <f>STDEV(AG179:AG180)</f>
        <v>2.117686823876435</v>
      </c>
      <c r="AK179" s="101" t="str">
        <f t="shared" si="114"/>
        <v>09</v>
      </c>
      <c r="AL179" s="64">
        <v>1</v>
      </c>
      <c r="AN179" s="46">
        <v>0</v>
      </c>
    </row>
    <row r="180" spans="1:40" s="21" customFormat="1" x14ac:dyDescent="0.25">
      <c r="A180" s="64">
        <v>1254</v>
      </c>
      <c r="B180" s="21" t="s">
        <v>281</v>
      </c>
      <c r="C180" s="60" t="s">
        <v>63</v>
      </c>
      <c r="D180" s="60" t="s">
        <v>127</v>
      </c>
      <c r="E180" s="48" t="s">
        <v>282</v>
      </c>
      <c r="F180" s="65">
        <v>-2.6315963109853802</v>
      </c>
      <c r="G180" s="65">
        <v>-2.6350653522660599</v>
      </c>
      <c r="H180" s="65">
        <v>3.9433613941682296E-3</v>
      </c>
      <c r="I180" s="65">
        <v>-4.9278637863965997</v>
      </c>
      <c r="J180" s="65">
        <v>-4.9400458018061899</v>
      </c>
      <c r="K180" s="65">
        <v>1.70867232468213E-3</v>
      </c>
      <c r="L180" s="65">
        <v>-2.6721168912393001E-2</v>
      </c>
      <c r="M180" s="65">
        <v>3.9009804724674199E-3</v>
      </c>
      <c r="N180" s="65">
        <v>-12.799758795392799</v>
      </c>
      <c r="O180" s="65">
        <v>3.9031588579307502E-3</v>
      </c>
      <c r="P180" s="65">
        <v>-24.725927458979299</v>
      </c>
      <c r="Q180" s="65">
        <v>1.67467639388657E-3</v>
      </c>
      <c r="R180" s="65">
        <v>-37.566895525794401</v>
      </c>
      <c r="S180" s="65">
        <v>0.12933122416321299</v>
      </c>
      <c r="T180" s="65">
        <v>914.82317591004096</v>
      </c>
      <c r="U180" s="65">
        <v>0.16713585234765499</v>
      </c>
      <c r="V180" s="105" t="s">
        <v>553</v>
      </c>
      <c r="W180" s="81">
        <v>2.2000000000000002</v>
      </c>
      <c r="X180" s="65">
        <v>1.1442990369394901E-6</v>
      </c>
      <c r="Y180" s="65">
        <v>5.7286932475447199E-5</v>
      </c>
      <c r="Z180" s="66">
        <f>((((N180/1000)+1)/((SMOW!$Z$4/1000)+1))-1)*1000</f>
        <v>-1.9695110865073362</v>
      </c>
      <c r="AA180" s="66">
        <f>((((P180/1000)+1)/((SMOW!$AA$4/1000)+1))-1)*1000</f>
        <v>-3.7369579589425772</v>
      </c>
      <c r="AB180" s="66">
        <f>Z180*SMOW!$AN$6</f>
        <v>-2.1693204744952541</v>
      </c>
      <c r="AC180" s="66">
        <f>AA180*SMOW!$AN$12</f>
        <v>-4.108321707379667</v>
      </c>
      <c r="AD180" s="66">
        <f t="shared" si="117"/>
        <v>-2.1716768586074209</v>
      </c>
      <c r="AE180" s="66">
        <f t="shared" si="118"/>
        <v>-4.1167840462981689</v>
      </c>
      <c r="AF180" s="65">
        <f>(AD180-SMOW!$AN$14*AE180)</f>
        <v>1.9851178380125845E-3</v>
      </c>
      <c r="AG180" s="67">
        <f t="shared" si="102"/>
        <v>1.9851178380125845</v>
      </c>
      <c r="AH180" s="64"/>
      <c r="AI180" s="64"/>
      <c r="AK180" s="101" t="str">
        <f t="shared" si="114"/>
        <v>09</v>
      </c>
      <c r="AL180" s="64"/>
      <c r="AN180" s="46">
        <v>0</v>
      </c>
    </row>
    <row r="181" spans="1:40" s="21" customFormat="1" x14ac:dyDescent="0.25">
      <c r="A181" s="64">
        <v>1255</v>
      </c>
      <c r="B181" s="21" t="s">
        <v>281</v>
      </c>
      <c r="C181" s="60" t="s">
        <v>63</v>
      </c>
      <c r="D181" s="60" t="s">
        <v>127</v>
      </c>
      <c r="E181" s="48" t="s">
        <v>283</v>
      </c>
      <c r="F181" s="65">
        <v>-4.2551225285745398</v>
      </c>
      <c r="G181" s="65">
        <v>-4.2642016674302701</v>
      </c>
      <c r="H181" s="65">
        <v>4.1674718449165602E-3</v>
      </c>
      <c r="I181" s="65">
        <v>-8.0335150455637798</v>
      </c>
      <c r="J181" s="65">
        <v>-8.0659576239261295</v>
      </c>
      <c r="K181" s="65">
        <v>1.1830355999850001E-3</v>
      </c>
      <c r="L181" s="65">
        <v>-5.37604199727302E-3</v>
      </c>
      <c r="M181" s="65">
        <v>4.20963020075812E-3</v>
      </c>
      <c r="N181" s="65">
        <v>-14.406733176852899</v>
      </c>
      <c r="O181" s="65">
        <v>4.1249845045201001E-3</v>
      </c>
      <c r="P181" s="65">
        <v>-27.769788342216799</v>
      </c>
      <c r="Q181" s="65">
        <v>1.15949779475129E-3</v>
      </c>
      <c r="R181" s="65">
        <v>-41.248832272582803</v>
      </c>
      <c r="S181" s="65">
        <v>0.13468699642263801</v>
      </c>
      <c r="T181" s="65">
        <v>806.97366023084101</v>
      </c>
      <c r="U181" s="65">
        <v>0.14357912208438101</v>
      </c>
      <c r="V181" s="105" t="s">
        <v>554</v>
      </c>
      <c r="W181" s="81">
        <v>2.2000000000000002</v>
      </c>
      <c r="X181" s="65">
        <v>8.3125318632014007E-3</v>
      </c>
      <c r="Y181" s="65">
        <v>6.6121556642728101E-3</v>
      </c>
      <c r="Z181" s="66">
        <f>((((N181/1000)+1)/((SMOW!$Z$4/1000)+1))-1)*1000</f>
        <v>-3.5941150530168775</v>
      </c>
      <c r="AA181" s="66">
        <f>((((P181/1000)+1)/((SMOW!$AA$4/1000)+1))-1)*1000</f>
        <v>-6.8463260724441755</v>
      </c>
      <c r="AB181" s="66">
        <f>Z181*SMOW!$AN$6</f>
        <v>-3.9587425659165314</v>
      </c>
      <c r="AC181" s="66">
        <f>AA181*SMOW!$AN$12</f>
        <v>-7.5266862320229784</v>
      </c>
      <c r="AD181" s="66">
        <f t="shared" si="117"/>
        <v>-3.9665991288630265</v>
      </c>
      <c r="AE181" s="66">
        <f t="shared" si="118"/>
        <v>-7.5551546734844699</v>
      </c>
      <c r="AF181" s="65">
        <f>(AD181-SMOW!$AN$14*AE181)</f>
        <v>2.2522538736773789E-2</v>
      </c>
      <c r="AG181" s="67">
        <f t="shared" si="102"/>
        <v>22.522538736773789</v>
      </c>
      <c r="AH181" s="67">
        <f>AVERAGE(AG181:AG182)</f>
        <v>13.189069904677719</v>
      </c>
      <c r="AI181" s="67">
        <f>STDEV(AG181:AG182)</f>
        <v>13.199518206336831</v>
      </c>
      <c r="AK181" s="101" t="str">
        <f t="shared" si="114"/>
        <v>09</v>
      </c>
      <c r="AL181" s="64">
        <v>1</v>
      </c>
      <c r="AN181" s="46">
        <v>0</v>
      </c>
    </row>
    <row r="182" spans="1:40" s="21" customFormat="1" x14ac:dyDescent="0.25">
      <c r="A182" s="64">
        <v>1256</v>
      </c>
      <c r="B182" s="21" t="s">
        <v>281</v>
      </c>
      <c r="C182" s="60" t="s">
        <v>63</v>
      </c>
      <c r="D182" s="60" t="s">
        <v>127</v>
      </c>
      <c r="E182" s="48" t="s">
        <v>284</v>
      </c>
      <c r="F182" s="65">
        <v>-4.3095379704571597</v>
      </c>
      <c r="G182" s="65">
        <v>-4.3188521888651499</v>
      </c>
      <c r="H182" s="65">
        <v>8.6432098239488404E-3</v>
      </c>
      <c r="I182" s="65">
        <v>-8.1153265242375205</v>
      </c>
      <c r="J182" s="65">
        <v>-8.1484350881996104</v>
      </c>
      <c r="K182" s="65">
        <v>1.7220599124162901E-3</v>
      </c>
      <c r="L182" s="65">
        <v>-1.6478462295755301E-2</v>
      </c>
      <c r="M182" s="65">
        <v>8.9356937050921702E-3</v>
      </c>
      <c r="N182" s="65">
        <v>-14.46620090915</v>
      </c>
      <c r="O182" s="65">
        <v>1.00436727599175E-2</v>
      </c>
      <c r="P182" s="65">
        <v>-27.849819994005799</v>
      </c>
      <c r="Q182" s="65">
        <v>1.61052631564879E-3</v>
      </c>
      <c r="R182" s="65">
        <v>-39.552622305765901</v>
      </c>
      <c r="S182" s="65">
        <v>0.12549269564035501</v>
      </c>
      <c r="T182" s="65">
        <v>859.78565439778095</v>
      </c>
      <c r="U182" s="65">
        <v>0.10242286134216499</v>
      </c>
      <c r="V182" s="105" t="s">
        <v>555</v>
      </c>
      <c r="W182" s="81">
        <v>2.2000000000000002</v>
      </c>
      <c r="X182" s="65">
        <v>4.2784800312980703E-3</v>
      </c>
      <c r="Y182" s="65">
        <v>8.2343357701534798E-3</v>
      </c>
      <c r="Z182" s="66">
        <f>((((N182/1000)+1)/((SMOW!$Z$4/1000)+1))-1)*1000</f>
        <v>-3.6542351861588163</v>
      </c>
      <c r="AA182" s="66">
        <f>((((P182/1000)+1)/((SMOW!$AA$4/1000)+1))-1)*1000</f>
        <v>-6.9280800933044784</v>
      </c>
      <c r="AB182" s="66">
        <f>Z182*SMOW!$AN$6</f>
        <v>-4.0249619625209299</v>
      </c>
      <c r="AC182" s="66">
        <f>AA182*SMOW!$AN$12</f>
        <v>-7.616564636397908</v>
      </c>
      <c r="AD182" s="66">
        <f t="shared" si="117"/>
        <v>-4.0330839229676405</v>
      </c>
      <c r="AE182" s="66">
        <f t="shared" si="118"/>
        <v>-7.6457187955307226</v>
      </c>
      <c r="AF182" s="65">
        <f>(AD182-SMOW!$AN$14*AE182)</f>
        <v>3.8556010725816492E-3</v>
      </c>
      <c r="AG182" s="67">
        <f t="shared" si="102"/>
        <v>3.8556010725816492</v>
      </c>
      <c r="AH182" s="64"/>
      <c r="AI182" s="64"/>
      <c r="AK182" s="101" t="str">
        <f t="shared" si="114"/>
        <v>09</v>
      </c>
      <c r="AL182" s="64"/>
      <c r="AN182" s="46">
        <v>0</v>
      </c>
    </row>
    <row r="183" spans="1:40" s="21" customFormat="1" x14ac:dyDescent="0.25">
      <c r="A183" s="64">
        <v>1257</v>
      </c>
      <c r="B183" s="21" t="s">
        <v>281</v>
      </c>
      <c r="C183" s="62" t="s">
        <v>62</v>
      </c>
      <c r="D183" s="62" t="s">
        <v>69</v>
      </c>
      <c r="E183" s="48" t="s">
        <v>285</v>
      </c>
      <c r="F183" s="65">
        <v>-9.5928347104963105</v>
      </c>
      <c r="G183" s="65">
        <v>-9.6391427596464005</v>
      </c>
      <c r="H183" s="65">
        <v>4.6221411814534397E-3</v>
      </c>
      <c r="I183" s="65">
        <v>-18.112992113643202</v>
      </c>
      <c r="J183" s="65">
        <v>-18.279040559786601</v>
      </c>
      <c r="K183" s="65">
        <v>1.71729765958897E-3</v>
      </c>
      <c r="L183" s="65">
        <v>1.21906559209322E-2</v>
      </c>
      <c r="M183" s="65">
        <v>4.4406805505367601E-3</v>
      </c>
      <c r="N183" s="65">
        <v>-19.690027427987999</v>
      </c>
      <c r="O183" s="65">
        <v>4.5750184909953903E-3</v>
      </c>
      <c r="P183" s="65">
        <v>-37.6487230360122</v>
      </c>
      <c r="Q183" s="65">
        <v>1.68313011819034E-3</v>
      </c>
      <c r="R183" s="65">
        <v>-53.840462246578902</v>
      </c>
      <c r="S183" s="65">
        <v>0.13493039681372301</v>
      </c>
      <c r="T183" s="65">
        <v>722.98864932991899</v>
      </c>
      <c r="U183" s="65">
        <v>0.114801496666534</v>
      </c>
      <c r="V183" s="105" t="s">
        <v>556</v>
      </c>
      <c r="W183" s="81">
        <v>2.2000000000000002</v>
      </c>
      <c r="X183" s="65">
        <v>6.1809026998260297E-2</v>
      </c>
      <c r="Y183" s="65">
        <v>5.8627395969850997E-2</v>
      </c>
      <c r="Z183" s="66">
        <f>((((N183/1000)+1)/((SMOW!$Z$4/1000)+1))-1)*1000</f>
        <v>-8.935370579960523</v>
      </c>
      <c r="AA183" s="66">
        <f>((((P183/1000)+1)/((SMOW!$AA$4/1000)+1))-1)*1000</f>
        <v>-16.937866294079342</v>
      </c>
      <c r="AB183" s="66">
        <f>Z183*SMOW!$AN$6</f>
        <v>-9.8418752141605133</v>
      </c>
      <c r="AC183" s="66">
        <f>AA183*SMOW!$AN$12</f>
        <v>-18.621082853271091</v>
      </c>
      <c r="AD183" s="66">
        <f t="shared" si="117"/>
        <v>-9.8906266018044402</v>
      </c>
      <c r="AE183" s="66">
        <f t="shared" si="118"/>
        <v>-18.796637983486871</v>
      </c>
      <c r="AF183" s="65">
        <f>(AD183-SMOW!$AN$14*AE183)</f>
        <v>3.3998253476628548E-2</v>
      </c>
      <c r="AG183" s="67">
        <f t="shared" si="102"/>
        <v>33.998253476628548</v>
      </c>
      <c r="AH183" s="67">
        <f>AVERAGE(AG183:AG184)</f>
        <v>30.921374180213235</v>
      </c>
      <c r="AI183" s="67">
        <f>STDEV(AG183:AG184)</f>
        <v>4.351364430775523</v>
      </c>
      <c r="AK183" s="101" t="str">
        <f t="shared" si="114"/>
        <v>09</v>
      </c>
      <c r="AL183" s="64">
        <v>1</v>
      </c>
      <c r="AN183" s="46">
        <v>0</v>
      </c>
    </row>
    <row r="184" spans="1:40" s="21" customFormat="1" x14ac:dyDescent="0.25">
      <c r="A184" s="64">
        <v>1258</v>
      </c>
      <c r="B184" s="21" t="s">
        <v>214</v>
      </c>
      <c r="C184" s="58" t="s">
        <v>62</v>
      </c>
      <c r="D184" s="58" t="s">
        <v>69</v>
      </c>
      <c r="E184" s="48" t="s">
        <v>286</v>
      </c>
      <c r="F184" s="65">
        <v>-9.9867258437241695</v>
      </c>
      <c r="G184" s="65">
        <v>-10.0369281401309</v>
      </c>
      <c r="H184" s="65">
        <v>4.6780694028279403E-3</v>
      </c>
      <c r="I184" s="65">
        <v>-18.842857006836098</v>
      </c>
      <c r="J184" s="65">
        <v>-19.022645774880999</v>
      </c>
      <c r="K184" s="65">
        <v>1.81851439967137E-3</v>
      </c>
      <c r="L184" s="65">
        <v>7.0288290062865896E-3</v>
      </c>
      <c r="M184" s="65">
        <v>4.7250557249376096E-3</v>
      </c>
      <c r="N184" s="65">
        <v>-20.079902844426499</v>
      </c>
      <c r="O184" s="65">
        <v>4.6303765246244102E-3</v>
      </c>
      <c r="P184" s="65">
        <v>-38.364066457743903</v>
      </c>
      <c r="Q184" s="65">
        <v>1.78233303897994E-3</v>
      </c>
      <c r="R184" s="65">
        <v>-55.118312097992998</v>
      </c>
      <c r="S184" s="65">
        <v>0.13393065600607401</v>
      </c>
      <c r="T184" s="65">
        <v>703.77737459580999</v>
      </c>
      <c r="U184" s="65">
        <v>0.100608710715527</v>
      </c>
      <c r="V184" s="105" t="s">
        <v>557</v>
      </c>
      <c r="W184" s="81">
        <v>2.2000000000000002</v>
      </c>
      <c r="X184" s="65">
        <v>5.9002980187262402E-3</v>
      </c>
      <c r="Y184" s="65">
        <v>4.5438254403538597E-3</v>
      </c>
      <c r="Z184" s="66">
        <f>((((N184/1000)+1)/((SMOW!$Z$4/1000)+1))-1)*1000</f>
        <v>-9.3295231907911678</v>
      </c>
      <c r="AA184" s="66">
        <f>((((P184/1000)+1)/((SMOW!$AA$4/1000)+1))-1)*1000</f>
        <v>-17.668604692139823</v>
      </c>
      <c r="AB184" s="66">
        <f>Z184*SMOW!$AN$6</f>
        <v>-10.276015105328622</v>
      </c>
      <c r="AC184" s="66">
        <f>AA184*SMOW!$AN$12</f>
        <v>-19.424439074066576</v>
      </c>
      <c r="AD184" s="66">
        <f t="shared" si="117"/>
        <v>-10.329177863016929</v>
      </c>
      <c r="AE184" s="66">
        <f t="shared" si="118"/>
        <v>-19.615572647539253</v>
      </c>
      <c r="AF184" s="65">
        <f>(AD184-SMOW!$AN$14*AE184)</f>
        <v>2.7844494883797921E-2</v>
      </c>
      <c r="AG184" s="67">
        <f t="shared" si="102"/>
        <v>27.844494883797921</v>
      </c>
      <c r="AH184" s="65"/>
      <c r="AI184" s="67"/>
      <c r="AJ184" s="63"/>
      <c r="AK184" s="101" t="str">
        <f t="shared" si="114"/>
        <v>09</v>
      </c>
      <c r="AL184" s="64"/>
      <c r="AN184" s="46">
        <v>0</v>
      </c>
    </row>
    <row r="185" spans="1:40" s="21" customFormat="1" x14ac:dyDescent="0.25">
      <c r="A185" s="64">
        <v>1259</v>
      </c>
      <c r="B185" s="21" t="s">
        <v>214</v>
      </c>
      <c r="C185" s="62" t="s">
        <v>63</v>
      </c>
      <c r="D185" s="62" t="s">
        <v>72</v>
      </c>
      <c r="E185" s="48" t="s">
        <v>287</v>
      </c>
      <c r="F185" s="65">
        <v>-4.9750462780471301</v>
      </c>
      <c r="G185" s="65">
        <v>-4.9874633919949796</v>
      </c>
      <c r="H185" s="65">
        <v>4.3431363926504903E-3</v>
      </c>
      <c r="I185" s="65">
        <v>-9.4086441417442508</v>
      </c>
      <c r="J185" s="65">
        <v>-9.4531850561766895</v>
      </c>
      <c r="K185" s="65">
        <v>1.0612949641987E-3</v>
      </c>
      <c r="L185" s="65">
        <v>3.8183176663113098E-3</v>
      </c>
      <c r="M185" s="65">
        <v>4.3341876818193603E-3</v>
      </c>
      <c r="N185" s="65">
        <v>-15.1193173097566</v>
      </c>
      <c r="O185" s="65">
        <v>4.29885815366723E-3</v>
      </c>
      <c r="P185" s="65">
        <v>-29.117557720027701</v>
      </c>
      <c r="Q185" s="65">
        <v>1.04017932392301E-3</v>
      </c>
      <c r="R185" s="65">
        <v>-41.320743194798901</v>
      </c>
      <c r="S185" s="65">
        <v>0.14693961558920601</v>
      </c>
      <c r="T185" s="65">
        <v>644.91952300677497</v>
      </c>
      <c r="U185" s="65">
        <v>0.1023114905402</v>
      </c>
      <c r="V185" s="105" t="s">
        <v>558</v>
      </c>
      <c r="W185" s="81">
        <v>2.2000000000000002</v>
      </c>
      <c r="X185" s="65">
        <v>3.84521626724122E-2</v>
      </c>
      <c r="Y185" s="65">
        <v>3.31684172144283E-2</v>
      </c>
      <c r="Z185" s="66">
        <f>((((N185/1000)+1)/((SMOW!$Z$4/1000)+1))-1)*1000</f>
        <v>-4.3145167110291149</v>
      </c>
      <c r="AA185" s="66">
        <f>((((P185/1000)+1)/((SMOW!$AA$4/1000)+1))-1)*1000</f>
        <v>-8.22310092795664</v>
      </c>
      <c r="AB185" s="66">
        <f>Z185*SMOW!$AN$6</f>
        <v>-4.7522298822827773</v>
      </c>
      <c r="AC185" s="66">
        <f>AA185*SMOW!$AN$12</f>
        <v>-9.0402793971644115</v>
      </c>
      <c r="AD185" s="66">
        <f t="shared" si="117"/>
        <v>-4.7635576289958763</v>
      </c>
      <c r="AE185" s="66">
        <f t="shared" si="118"/>
        <v>-9.0813906821882053</v>
      </c>
      <c r="AF185" s="65">
        <f>(AD185-SMOW!$AN$14*AE185)</f>
        <v>3.1416651199496215E-2</v>
      </c>
      <c r="AG185" s="67">
        <f t="shared" si="102"/>
        <v>31.416651199496215</v>
      </c>
      <c r="AH185" s="67">
        <f>AVERAGE(AG185:AG186)</f>
        <v>25.398055608356174</v>
      </c>
      <c r="AI185" s="67">
        <f>STDEV(AG185:AG186)</f>
        <v>8.5115795114291579</v>
      </c>
      <c r="AK185" s="101" t="str">
        <f t="shared" si="114"/>
        <v>09</v>
      </c>
      <c r="AL185" s="64">
        <v>1</v>
      </c>
      <c r="AN185" s="46">
        <v>0</v>
      </c>
    </row>
    <row r="186" spans="1:40" s="21" customFormat="1" x14ac:dyDescent="0.25">
      <c r="A186" s="64">
        <v>1260</v>
      </c>
      <c r="B186" s="21" t="s">
        <v>214</v>
      </c>
      <c r="C186" s="58" t="s">
        <v>63</v>
      </c>
      <c r="D186" s="58" t="s">
        <v>72</v>
      </c>
      <c r="E186" s="48" t="s">
        <v>288</v>
      </c>
      <c r="F186" s="65">
        <v>-4.8708473352117903</v>
      </c>
      <c r="G186" s="65">
        <v>-4.8827488661066498</v>
      </c>
      <c r="H186" s="65">
        <v>3.85219616172335E-3</v>
      </c>
      <c r="I186" s="65">
        <v>-9.1913420085100004</v>
      </c>
      <c r="J186" s="65">
        <v>-9.2338430854838904</v>
      </c>
      <c r="K186" s="65">
        <v>1.8089654133631101E-3</v>
      </c>
      <c r="L186" s="65">
        <v>-7.2797169711507504E-3</v>
      </c>
      <c r="M186" s="65">
        <v>3.7856423229686198E-3</v>
      </c>
      <c r="N186" s="65">
        <v>-15.016180674266799</v>
      </c>
      <c r="O186" s="65">
        <v>3.8129230542645102E-3</v>
      </c>
      <c r="P186" s="65">
        <v>-28.904579053719502</v>
      </c>
      <c r="Q186" s="65">
        <v>1.77297404034475E-3</v>
      </c>
      <c r="R186" s="65">
        <v>-41.378971368589497</v>
      </c>
      <c r="S186" s="65">
        <v>0.13414718852989199</v>
      </c>
      <c r="T186" s="65">
        <v>672.95421760873899</v>
      </c>
      <c r="U186" s="65">
        <v>0.121831673363495</v>
      </c>
      <c r="V186" s="105" t="s">
        <v>559</v>
      </c>
      <c r="W186" s="81">
        <v>2.2000000000000002</v>
      </c>
      <c r="X186" s="65">
        <v>5.01493947051352E-3</v>
      </c>
      <c r="Y186" s="65">
        <v>4.0524870668704601E-3</v>
      </c>
      <c r="Z186" s="66">
        <f>((((N186/1000)+1)/((SMOW!$Z$4/1000)+1))-1)*1000</f>
        <v>-4.2102485975841208</v>
      </c>
      <c r="AA186" s="66">
        <f>((((P186/1000)+1)/((SMOW!$AA$4/1000)+1))-1)*1000</f>
        <v>-8.005538726766126</v>
      </c>
      <c r="AB186" s="66">
        <f>Z186*SMOW!$AN$6</f>
        <v>-4.6373836369974359</v>
      </c>
      <c r="AC186" s="66">
        <f>AA186*SMOW!$AN$12</f>
        <v>-8.801096745479132</v>
      </c>
      <c r="AD186" s="66">
        <f t="shared" si="117"/>
        <v>-4.6481696593632895</v>
      </c>
      <c r="AE186" s="66">
        <f t="shared" si="118"/>
        <v>-8.8400551503418665</v>
      </c>
      <c r="AF186" s="65">
        <f>(AD186-SMOW!$AN$14*AE186)</f>
        <v>1.9379460017216132E-2</v>
      </c>
      <c r="AG186" s="67">
        <f t="shared" si="102"/>
        <v>19.379460017216132</v>
      </c>
      <c r="AH186" s="65"/>
      <c r="AI186" s="67"/>
      <c r="AJ186" s="63"/>
      <c r="AK186" s="101" t="str">
        <f t="shared" si="114"/>
        <v>09</v>
      </c>
      <c r="AL186" s="64"/>
      <c r="AN186" s="46">
        <v>0</v>
      </c>
    </row>
    <row r="187" spans="1:40" s="21" customFormat="1" x14ac:dyDescent="0.25">
      <c r="A187" s="64">
        <v>1261</v>
      </c>
      <c r="B187" s="21" t="s">
        <v>214</v>
      </c>
      <c r="C187" s="62" t="s">
        <v>63</v>
      </c>
      <c r="D187" s="62" t="s">
        <v>72</v>
      </c>
      <c r="E187" s="48" t="s">
        <v>289</v>
      </c>
      <c r="F187" s="65">
        <v>-4.6528328784067501</v>
      </c>
      <c r="G187" s="65">
        <v>-4.6636912824174299</v>
      </c>
      <c r="H187" s="65">
        <v>3.7941235098773798E-3</v>
      </c>
      <c r="I187" s="65">
        <v>-8.7355349815779597</v>
      </c>
      <c r="J187" s="65">
        <v>-8.7739134727721506</v>
      </c>
      <c r="K187" s="65">
        <v>1.3802591660115799E-3</v>
      </c>
      <c r="L187" s="65">
        <v>-3.1064968793734701E-2</v>
      </c>
      <c r="M187" s="65">
        <v>3.9975566279098701E-3</v>
      </c>
      <c r="N187" s="65">
        <v>-14.8003888730147</v>
      </c>
      <c r="O187" s="65">
        <v>3.7554424526147399E-3</v>
      </c>
      <c r="P187" s="65">
        <v>-28.4578408130726</v>
      </c>
      <c r="Q187" s="65">
        <v>1.3527973792147501E-3</v>
      </c>
      <c r="R187" s="65">
        <v>-42.037669872214501</v>
      </c>
      <c r="S187" s="65">
        <v>0.231370971942887</v>
      </c>
      <c r="T187" s="65">
        <v>638.77816743881203</v>
      </c>
      <c r="U187" s="65">
        <v>0.153410949858686</v>
      </c>
      <c r="V187" s="105" t="s">
        <v>560</v>
      </c>
      <c r="W187" s="81">
        <v>2.2000000000000002</v>
      </c>
      <c r="X187" s="65">
        <v>5.41162898751606E-5</v>
      </c>
      <c r="Y187" s="65">
        <v>6.61855304439442E-6</v>
      </c>
      <c r="Z187" s="66">
        <f>((((N187/1000)+1)/((SMOW!$Z$4/1000)+1))-1)*1000</f>
        <v>-3.9920894157707831</v>
      </c>
      <c r="AA187" s="66">
        <f>((((P187/1000)+1)/((SMOW!$AA$4/1000)+1))-1)*1000</f>
        <v>-7.5491861883834055</v>
      </c>
      <c r="AB187" s="66">
        <f>Z187*SMOW!$AN$6</f>
        <v>-4.3970919305688811</v>
      </c>
      <c r="AC187" s="66">
        <f>AA187*SMOW!$AN$12</f>
        <v>-8.299393739918413</v>
      </c>
      <c r="AD187" s="66">
        <f t="shared" si="117"/>
        <v>-4.4067875714803781</v>
      </c>
      <c r="AE187" s="66">
        <f t="shared" si="118"/>
        <v>-8.3340254560894227</v>
      </c>
      <c r="AF187" s="65">
        <f>(AD187-SMOW!$AN$14*AE187)</f>
        <v>-6.4221306651628396E-3</v>
      </c>
      <c r="AG187" s="67">
        <f t="shared" si="102"/>
        <v>-6.4221306651628396</v>
      </c>
      <c r="AH187" s="67">
        <f>AVERAGE(AG187:AG188)</f>
        <v>6.1497855945891189E-2</v>
      </c>
      <c r="AI187" s="67">
        <f>STDEV(AG187:AG188)</f>
        <v>9.1692353879409794</v>
      </c>
      <c r="AK187" s="101" t="str">
        <f t="shared" si="114"/>
        <v>09</v>
      </c>
      <c r="AL187" s="64">
        <v>1</v>
      </c>
      <c r="AN187" s="46">
        <v>0</v>
      </c>
    </row>
    <row r="188" spans="1:40" s="21" customFormat="1" x14ac:dyDescent="0.25">
      <c r="A188" s="64">
        <v>1262</v>
      </c>
      <c r="B188" s="21" t="s">
        <v>214</v>
      </c>
      <c r="C188" s="61" t="s">
        <v>63</v>
      </c>
      <c r="D188" s="61" t="s">
        <v>72</v>
      </c>
      <c r="E188" s="48" t="s">
        <v>366</v>
      </c>
      <c r="F188" s="65">
        <v>-4.6697673353119997</v>
      </c>
      <c r="G188" s="65">
        <v>-4.6807058156558501</v>
      </c>
      <c r="H188" s="65">
        <v>7.3157201853889702E-3</v>
      </c>
      <c r="I188" s="65">
        <v>-8.7896513830080991</v>
      </c>
      <c r="J188" s="65">
        <v>-8.8285083703802805</v>
      </c>
      <c r="K188" s="65">
        <v>2.6748291340910201E-3</v>
      </c>
      <c r="L188" s="65">
        <v>-2.34723996415123E-2</v>
      </c>
      <c r="M188" s="65">
        <v>5.8311542109583496E-3</v>
      </c>
      <c r="N188" s="65">
        <v>-14.8171506832742</v>
      </c>
      <c r="O188" s="65">
        <v>7.24113647964805E-3</v>
      </c>
      <c r="P188" s="65">
        <v>-28.5108805086819</v>
      </c>
      <c r="Q188" s="65">
        <v>2.6216104421167802E-3</v>
      </c>
      <c r="R188" s="65">
        <v>-41.452070326319102</v>
      </c>
      <c r="S188" s="65">
        <v>0.12424200523225799</v>
      </c>
      <c r="T188" s="65">
        <v>684.59081842639296</v>
      </c>
      <c r="U188" s="65">
        <v>9.9761335301342693E-2</v>
      </c>
      <c r="V188" s="105" t="s">
        <v>561</v>
      </c>
      <c r="W188" s="81">
        <v>2.2000000000000002</v>
      </c>
      <c r="X188" s="65">
        <v>5.8763550173348304E-3</v>
      </c>
      <c r="Y188" s="65">
        <v>3.7826658146524598E-3</v>
      </c>
      <c r="Z188" s="66">
        <f>((((N188/1000)+1)/((SMOW!$Z$4/1000)+1))-1)*1000</f>
        <v>-4.0090351143130531</v>
      </c>
      <c r="AA188" s="66">
        <f>((((P188/1000)+1)/((SMOW!$AA$4/1000)+1))-1)*1000</f>
        <v>-7.6033673565129023</v>
      </c>
      <c r="AB188" s="66">
        <f>Z188*SMOW!$AN$6</f>
        <v>-4.4157567916372997</v>
      </c>
      <c r="AC188" s="66">
        <f>AA188*SMOW!$AN$12</f>
        <v>-8.3589592131196646</v>
      </c>
      <c r="AD188" s="66">
        <f t="shared" si="117"/>
        <v>-4.4255350418594981</v>
      </c>
      <c r="AE188" s="66">
        <f t="shared" si="118"/>
        <v>-8.3940912277207431</v>
      </c>
      <c r="AF188" s="65">
        <f>(AD188-SMOW!$AN$14*AE188)</f>
        <v>6.545126377054622E-3</v>
      </c>
      <c r="AG188" s="67">
        <f t="shared" si="102"/>
        <v>6.545126377054622</v>
      </c>
      <c r="AH188" s="64"/>
      <c r="AI188" s="64"/>
      <c r="AK188" s="101" t="str">
        <f t="shared" si="114"/>
        <v>09</v>
      </c>
      <c r="AL188" s="64"/>
      <c r="AN188" s="46">
        <v>0</v>
      </c>
    </row>
    <row r="189" spans="1:40" s="21" customFormat="1" x14ac:dyDescent="0.25">
      <c r="A189" s="64">
        <v>1263</v>
      </c>
      <c r="B189" s="21" t="s">
        <v>100</v>
      </c>
      <c r="C189" s="62" t="s">
        <v>62</v>
      </c>
      <c r="D189" s="62" t="s">
        <v>24</v>
      </c>
      <c r="E189" s="48" t="s">
        <v>290</v>
      </c>
      <c r="F189" s="65">
        <v>-26.809312681882901</v>
      </c>
      <c r="G189" s="65">
        <v>-27.175237654766399</v>
      </c>
      <c r="H189" s="65">
        <v>4.5338828326841399E-3</v>
      </c>
      <c r="I189" s="65">
        <v>-50.126324353775203</v>
      </c>
      <c r="J189" s="65">
        <v>-51.426276471757603</v>
      </c>
      <c r="K189" s="65">
        <v>3.4108209214392502E-3</v>
      </c>
      <c r="L189" s="65">
        <v>-2.2163677678427401E-2</v>
      </c>
      <c r="M189" s="65">
        <v>3.9811804618128596E-3</v>
      </c>
      <c r="N189" s="65">
        <v>-36.730983551304497</v>
      </c>
      <c r="O189" s="65">
        <v>4.4876599353498199E-3</v>
      </c>
      <c r="P189" s="65">
        <v>-69.025017973944898</v>
      </c>
      <c r="Q189" s="65">
        <v>3.2575451902680302E-3</v>
      </c>
      <c r="R189" s="65">
        <v>-98.163864962271703</v>
      </c>
      <c r="S189" s="65">
        <v>0.13076043194895701</v>
      </c>
      <c r="T189" s="65">
        <v>626.54753021747194</v>
      </c>
      <c r="U189" s="65">
        <v>0.14542247829607699</v>
      </c>
      <c r="V189" s="105" t="s">
        <v>562</v>
      </c>
      <c r="W189" s="81">
        <v>2.2000000000000002</v>
      </c>
      <c r="X189" s="65">
        <v>0.34900155272488897</v>
      </c>
      <c r="Y189" s="65">
        <v>0.64158966926287997</v>
      </c>
      <c r="Z189" s="66">
        <f>((((N189/1000)+1)/((SMOW!$Z$4/1000)+1))-1)*1000</f>
        <v>-26.163277403153828</v>
      </c>
      <c r="AA189" s="66">
        <f>((((P189/1000)+1)/((SMOW!$AA$4/1000)+1))-1)*1000</f>
        <v>-48.989413569809351</v>
      </c>
      <c r="AB189" s="66">
        <f>Z189*SMOW!$AN$6</f>
        <v>-28.817574950141925</v>
      </c>
      <c r="AC189" s="66">
        <f>AA189*SMOW!$AN$12</f>
        <v>-53.857783098421109</v>
      </c>
      <c r="AD189" s="66">
        <f t="shared" si="117"/>
        <v>-29.240954958990375</v>
      </c>
      <c r="AE189" s="66">
        <f t="shared" si="118"/>
        <v>-55.362386238332981</v>
      </c>
      <c r="AF189" s="65">
        <f>(AD189-SMOW!$AN$14*AE189)</f>
        <v>-9.61502515055912E-3</v>
      </c>
      <c r="AG189" s="67">
        <f t="shared" si="102"/>
        <v>-9.61502515055912</v>
      </c>
      <c r="AH189" s="67">
        <f>AVERAGE(AG189:AG192)</f>
        <v>-5.8799405123250992</v>
      </c>
      <c r="AI189" s="67">
        <f>STDEV(AG189:AG192)</f>
        <v>13.47342861124978</v>
      </c>
      <c r="AJ189" s="48" t="s">
        <v>337</v>
      </c>
      <c r="AK189" s="101" t="str">
        <f t="shared" si="114"/>
        <v>09</v>
      </c>
      <c r="AL189" s="64">
        <v>1</v>
      </c>
      <c r="AN189" s="46">
        <v>0</v>
      </c>
    </row>
    <row r="190" spans="1:40" s="21" customFormat="1" x14ac:dyDescent="0.25">
      <c r="A190" s="64">
        <v>1264</v>
      </c>
      <c r="B190" s="21" t="s">
        <v>100</v>
      </c>
      <c r="C190" s="62" t="s">
        <v>62</v>
      </c>
      <c r="D190" s="62" t="s">
        <v>24</v>
      </c>
      <c r="E190" s="48" t="s">
        <v>291</v>
      </c>
      <c r="F190" s="65">
        <v>-26.310279054479199</v>
      </c>
      <c r="G190" s="65">
        <v>-26.6625883307569</v>
      </c>
      <c r="H190" s="65">
        <v>5.31961003793586E-3</v>
      </c>
      <c r="I190" s="65">
        <v>-49.188481921171999</v>
      </c>
      <c r="J190" s="65">
        <v>-50.4394295736492</v>
      </c>
      <c r="K190" s="65">
        <v>2.11335948901481E-3</v>
      </c>
      <c r="L190" s="65">
        <v>-3.0569515870101999E-2</v>
      </c>
      <c r="M190" s="65">
        <v>5.2934638131796798E-3</v>
      </c>
      <c r="N190" s="65">
        <v>-36.237037567533598</v>
      </c>
      <c r="O190" s="65">
        <v>5.2653766583542101E-3</v>
      </c>
      <c r="P190" s="65">
        <v>-68.105931511488706</v>
      </c>
      <c r="Q190" s="65">
        <v>2.0713118582910799E-3</v>
      </c>
      <c r="R190" s="65">
        <v>-97.251600776266997</v>
      </c>
      <c r="S190" s="65">
        <v>0.155043828607733</v>
      </c>
      <c r="T190" s="65">
        <v>602.70473560473897</v>
      </c>
      <c r="U190" s="65">
        <v>7.64373357999657E-2</v>
      </c>
      <c r="V190" s="105" t="s">
        <v>563</v>
      </c>
      <c r="W190" s="81">
        <v>2.2000000000000002</v>
      </c>
      <c r="X190" s="65">
        <v>9.2354344411992601E-3</v>
      </c>
      <c r="Y190" s="65">
        <v>1.18117360921283E-2</v>
      </c>
      <c r="Z190" s="66">
        <f>((((N190/1000)+1)/((SMOW!$Z$4/1000)+1))-1)*1000</f>
        <v>-25.663912501177943</v>
      </c>
      <c r="AA190" s="66">
        <f>((((P190/1000)+1)/((SMOW!$AA$4/1000)+1))-1)*1000</f>
        <v>-48.050547356951135</v>
      </c>
      <c r="AB190" s="66">
        <f>Z190*SMOW!$AN$6</f>
        <v>-28.267548847967678</v>
      </c>
      <c r="AC190" s="66">
        <f>AA190*SMOW!$AN$12</f>
        <v>-52.825616163446497</v>
      </c>
      <c r="AD190" s="66">
        <f t="shared" si="117"/>
        <v>-28.674768428016019</v>
      </c>
      <c r="AE190" s="66">
        <f t="shared" si="118"/>
        <v>-54.272059309570302</v>
      </c>
      <c r="AF190" s="65">
        <f>(AD190-SMOW!$AN$14*AE190)</f>
        <v>-1.9121112562899611E-2</v>
      </c>
      <c r="AG190" s="67">
        <f t="shared" si="102"/>
        <v>-19.121112562899611</v>
      </c>
      <c r="AH190" s="64"/>
      <c r="AI190" s="64"/>
      <c r="AK190" s="101" t="str">
        <f t="shared" si="114"/>
        <v>09</v>
      </c>
      <c r="AL190" s="64"/>
      <c r="AN190" s="46">
        <v>0</v>
      </c>
    </row>
    <row r="191" spans="1:40" s="21" customFormat="1" x14ac:dyDescent="0.25">
      <c r="A191" s="64">
        <v>1265</v>
      </c>
      <c r="B191" s="21" t="s">
        <v>100</v>
      </c>
      <c r="C191" s="62" t="s">
        <v>62</v>
      </c>
      <c r="D191" s="62" t="s">
        <v>24</v>
      </c>
      <c r="E191" s="48" t="s">
        <v>292</v>
      </c>
      <c r="F191" s="65">
        <v>-27.378094395767999</v>
      </c>
      <c r="G191" s="65">
        <v>-27.7598589641747</v>
      </c>
      <c r="H191" s="65">
        <v>4.5408868767892897E-3</v>
      </c>
      <c r="I191" s="65">
        <v>-51.1799723927099</v>
      </c>
      <c r="J191" s="65">
        <v>-52.536142729973498</v>
      </c>
      <c r="K191" s="65">
        <v>2.38865746633497E-3</v>
      </c>
      <c r="L191" s="65">
        <v>-2.0775602748717099E-2</v>
      </c>
      <c r="M191" s="65">
        <v>4.7759471893210797E-3</v>
      </c>
      <c r="N191" s="65">
        <v>-37.293966540401797</v>
      </c>
      <c r="O191" s="65">
        <v>4.4945925732845097E-3</v>
      </c>
      <c r="P191" s="65">
        <v>-70.057799071557298</v>
      </c>
      <c r="Q191" s="65">
        <v>2.3411324770504101E-3</v>
      </c>
      <c r="R191" s="65">
        <v>-100.585633917587</v>
      </c>
      <c r="S191" s="65">
        <v>0.14956891541837999</v>
      </c>
      <c r="T191" s="65">
        <v>701.39919792656599</v>
      </c>
      <c r="U191" s="65">
        <v>0.16081155881510201</v>
      </c>
      <c r="V191" s="105" t="s">
        <v>564</v>
      </c>
      <c r="W191" s="81">
        <v>2.2000000000000002</v>
      </c>
      <c r="X191" s="65">
        <v>4.45950692185339E-2</v>
      </c>
      <c r="Y191" s="65">
        <v>4.02424127879547E-2</v>
      </c>
      <c r="Z191" s="66">
        <f>((((N191/1000)+1)/((SMOW!$Z$4/1000)+1))-1)*1000</f>
        <v>-26.732436692634142</v>
      </c>
      <c r="AA191" s="66">
        <f>((((P191/1000)+1)/((SMOW!$AA$4/1000)+1))-1)*1000</f>
        <v>-50.044421251279836</v>
      </c>
      <c r="AB191" s="66">
        <f>Z191*SMOW!$AN$6</f>
        <v>-29.444476168610503</v>
      </c>
      <c r="AC191" s="66">
        <f>AA191*SMOW!$AN$12</f>
        <v>-55.017633170821696</v>
      </c>
      <c r="AD191" s="66">
        <f t="shared" si="117"/>
        <v>-29.886666436804962</v>
      </c>
      <c r="AE191" s="66">
        <f t="shared" si="118"/>
        <v>-56.589011102506717</v>
      </c>
      <c r="AF191" s="65">
        <f>(AD191-SMOW!$AN$14*AE191)</f>
        <v>-7.6685746814142419E-3</v>
      </c>
      <c r="AG191" s="67">
        <f t="shared" si="102"/>
        <v>-7.6685746814142419</v>
      </c>
      <c r="AH191" s="64"/>
      <c r="AI191" s="64"/>
      <c r="AK191" s="101" t="str">
        <f t="shared" si="114"/>
        <v>09</v>
      </c>
      <c r="AL191" s="64"/>
      <c r="AN191" s="46">
        <v>0</v>
      </c>
    </row>
    <row r="192" spans="1:40" s="21" customFormat="1" x14ac:dyDescent="0.25">
      <c r="A192" s="64">
        <v>1266</v>
      </c>
      <c r="B192" s="21" t="s">
        <v>100</v>
      </c>
      <c r="C192" s="62" t="s">
        <v>62</v>
      </c>
      <c r="D192" s="62" t="s">
        <v>24</v>
      </c>
      <c r="E192" s="48" t="s">
        <v>293</v>
      </c>
      <c r="F192" s="65">
        <v>-27.699633091336</v>
      </c>
      <c r="G192" s="65">
        <v>-28.090503914119399</v>
      </c>
      <c r="H192" s="65">
        <v>7.42873961940709E-3</v>
      </c>
      <c r="I192" s="65">
        <v>-51.796201066282599</v>
      </c>
      <c r="J192" s="65">
        <v>-53.185822257005697</v>
      </c>
      <c r="K192" s="65">
        <v>3.1044180573512399E-3</v>
      </c>
      <c r="L192" s="65">
        <v>-1.3318032531535601E-2</v>
      </c>
      <c r="M192" s="65">
        <v>5.6352415101796598E-3</v>
      </c>
      <c r="N192" s="65">
        <v>-37.606650584824301</v>
      </c>
      <c r="O192" s="65">
        <v>9.0808274848287792E-3</v>
      </c>
      <c r="P192" s="65">
        <v>-70.662162510502696</v>
      </c>
      <c r="Q192" s="65">
        <v>2.9918426408479799E-3</v>
      </c>
      <c r="R192" s="65">
        <v>-100.965090376454</v>
      </c>
      <c r="S192" s="65">
        <v>0.148303799063495</v>
      </c>
      <c r="T192" s="65">
        <v>777.67522647738099</v>
      </c>
      <c r="U192" s="65">
        <v>0.111710746422958</v>
      </c>
      <c r="V192" s="105" t="s">
        <v>565</v>
      </c>
      <c r="W192" s="81">
        <v>2.2000000000000002</v>
      </c>
      <c r="X192" s="65">
        <v>1.02120492678224E-2</v>
      </c>
      <c r="Y192" s="65">
        <v>1.4598410404356599E-2</v>
      </c>
      <c r="Z192" s="66">
        <f>((((N192/1000)+1)/((SMOW!$Z$4/1000)+1))-1)*1000</f>
        <v>-27.048551090407713</v>
      </c>
      <c r="AA192" s="66">
        <f>((((P192/1000)+1)/((SMOW!$AA$4/1000)+1))-1)*1000</f>
        <v>-50.661791255399265</v>
      </c>
      <c r="AB192" s="66">
        <f>Z192*SMOW!$AN$6</f>
        <v>-29.792660771414152</v>
      </c>
      <c r="AC192" s="66">
        <f>AA192*SMOW!$AN$12</f>
        <v>-55.696354905793157</v>
      </c>
      <c r="AD192" s="66">
        <f t="shared" si="117"/>
        <v>-30.245478544318569</v>
      </c>
      <c r="AE192" s="66">
        <f t="shared" si="118"/>
        <v>-57.307506618682083</v>
      </c>
      <c r="AF192" s="65">
        <f>(AD192-SMOW!$AN$14*AE192)</f>
        <v>1.2884950345572577E-2</v>
      </c>
      <c r="AG192" s="67">
        <f t="shared" si="102"/>
        <v>12.884950345572577</v>
      </c>
      <c r="AH192" s="65"/>
      <c r="AI192" s="67"/>
      <c r="AJ192" s="63"/>
      <c r="AK192" s="101" t="str">
        <f t="shared" si="114"/>
        <v>09</v>
      </c>
      <c r="AL192" s="64"/>
      <c r="AN192" s="46">
        <v>0</v>
      </c>
    </row>
    <row r="193" spans="1:40" s="21" customFormat="1" x14ac:dyDescent="0.25">
      <c r="A193" s="64">
        <v>1267</v>
      </c>
      <c r="B193" s="21" t="s">
        <v>214</v>
      </c>
      <c r="C193" s="58" t="s">
        <v>62</v>
      </c>
      <c r="D193" s="58" t="s">
        <v>22</v>
      </c>
      <c r="E193" s="48" t="s">
        <v>294</v>
      </c>
      <c r="F193" s="65">
        <v>-2.0732592384194999</v>
      </c>
      <c r="G193" s="65">
        <v>-2.0754119587769799</v>
      </c>
      <c r="H193" s="65">
        <v>5.2670854785184596E-3</v>
      </c>
      <c r="I193" s="65">
        <v>-3.8332705790406698</v>
      </c>
      <c r="J193" s="65">
        <v>-3.8406364496317398</v>
      </c>
      <c r="K193" s="65">
        <v>1.7396258927364801E-3</v>
      </c>
      <c r="L193" s="65">
        <v>-4.7555913371424403E-2</v>
      </c>
      <c r="M193" s="65">
        <v>5.5590697772065498E-3</v>
      </c>
      <c r="N193" s="65">
        <v>-12.247113964584299</v>
      </c>
      <c r="O193" s="65">
        <v>5.2133875863806696E-3</v>
      </c>
      <c r="P193" s="65">
        <v>-23.653112397373999</v>
      </c>
      <c r="Q193" s="65">
        <v>1.70501410637665E-3</v>
      </c>
      <c r="R193" s="65">
        <v>-34.266113043457999</v>
      </c>
      <c r="S193" s="65">
        <v>0.13914003016523299</v>
      </c>
      <c r="T193" s="65">
        <v>696.48829383672205</v>
      </c>
      <c r="U193" s="65">
        <v>9.9444206363379695E-2</v>
      </c>
      <c r="V193" s="105" t="s">
        <v>566</v>
      </c>
      <c r="W193" s="81">
        <v>2.2000000000000002</v>
      </c>
      <c r="X193" s="65">
        <v>1.6607075743708701E-2</v>
      </c>
      <c r="Y193" s="65">
        <v>2.0117274810893399E-2</v>
      </c>
      <c r="Z193" s="66">
        <f>((((N193/1000)+1)/((SMOW!$Z$4/1000)+1))-1)*1000</f>
        <v>-1.4108033718351898</v>
      </c>
      <c r="AA193" s="66">
        <f>((((P193/1000)+1)/((SMOW!$AA$4/1000)+1))-1)*1000</f>
        <v>-2.6410547385917749</v>
      </c>
      <c r="AB193" s="66">
        <f>Z193*SMOW!$AN$6</f>
        <v>-1.5539311563035563</v>
      </c>
      <c r="AC193" s="66">
        <f>AA193*SMOW!$AN$12</f>
        <v>-2.9035120630591096</v>
      </c>
      <c r="AD193" s="66">
        <f t="shared" si="117"/>
        <v>-1.5551397595425542</v>
      </c>
      <c r="AE193" s="66">
        <f t="shared" si="118"/>
        <v>-2.9077354312573291</v>
      </c>
      <c r="AF193" s="65">
        <f>(AD193-SMOW!$AN$14*AE193)</f>
        <v>-1.9855451838684424E-2</v>
      </c>
      <c r="AG193" s="67">
        <f t="shared" si="102"/>
        <v>-19.855451838684424</v>
      </c>
      <c r="AH193" s="67">
        <f>AVERAGE(AG193:AG196)</f>
        <v>-13.168102255143671</v>
      </c>
      <c r="AI193" s="67">
        <f>STDEV(AG193:AG196)</f>
        <v>8.3734517484273514</v>
      </c>
      <c r="AK193" s="101" t="str">
        <f t="shared" si="114"/>
        <v>09</v>
      </c>
      <c r="AL193" s="64">
        <v>1</v>
      </c>
      <c r="AN193" s="46">
        <v>0</v>
      </c>
    </row>
    <row r="194" spans="1:40" s="21" customFormat="1" x14ac:dyDescent="0.25">
      <c r="A194" s="64">
        <v>1268</v>
      </c>
      <c r="B194" s="21" t="s">
        <v>214</v>
      </c>
      <c r="C194" s="61" t="s">
        <v>62</v>
      </c>
      <c r="D194" s="61" t="s">
        <v>22</v>
      </c>
      <c r="E194" s="48" t="s">
        <v>295</v>
      </c>
      <c r="F194" s="65">
        <v>-1.5668136411784801</v>
      </c>
      <c r="G194" s="65">
        <v>-1.5680427640297501</v>
      </c>
      <c r="H194" s="65">
        <v>4.4463264516836198E-3</v>
      </c>
      <c r="I194" s="65">
        <v>-2.87200374750753</v>
      </c>
      <c r="J194" s="65">
        <v>-2.8761359042360399</v>
      </c>
      <c r="K194" s="65">
        <v>1.4358360430399501E-3</v>
      </c>
      <c r="L194" s="65">
        <v>-4.9443006593125699E-2</v>
      </c>
      <c r="M194" s="65">
        <v>4.2785494140337296E-3</v>
      </c>
      <c r="N194" s="65">
        <v>-11.7458315759462</v>
      </c>
      <c r="O194" s="65">
        <v>4.4009961909155801E-3</v>
      </c>
      <c r="P194" s="65">
        <v>-22.710971035487098</v>
      </c>
      <c r="Q194" s="65">
        <v>1.40726849263858E-3</v>
      </c>
      <c r="R194" s="65">
        <v>-33.081633337665799</v>
      </c>
      <c r="S194" s="65">
        <v>0.107863170699373</v>
      </c>
      <c r="T194" s="65">
        <v>705.73280901612304</v>
      </c>
      <c r="U194" s="65">
        <v>0.111448846442843</v>
      </c>
      <c r="V194" s="105" t="s">
        <v>567</v>
      </c>
      <c r="W194" s="81">
        <v>2.2000000000000002</v>
      </c>
      <c r="X194" s="65">
        <v>1.7660580739605101E-2</v>
      </c>
      <c r="Y194" s="65">
        <v>1.49413589626094E-2</v>
      </c>
      <c r="Z194" s="66">
        <f>((((N194/1000)+1)/((SMOW!$Z$4/1000)+1))-1)*1000</f>
        <v>-0.90402157971802843</v>
      </c>
      <c r="AA194" s="66">
        <f>((((P194/1000)+1)/((SMOW!$AA$4/1000)+1))-1)*1000</f>
        <v>-1.6786374595385567</v>
      </c>
      <c r="AB194" s="66">
        <f>Z194*SMOW!$AN$6</f>
        <v>-0.99573571111276793</v>
      </c>
      <c r="AC194" s="66">
        <f>AA194*SMOW!$AN$12</f>
        <v>-1.84545365230556</v>
      </c>
      <c r="AD194" s="66">
        <f t="shared" si="117"/>
        <v>-0.99623178524913159</v>
      </c>
      <c r="AE194" s="66">
        <f t="shared" si="118"/>
        <v>-1.8471585998209821</v>
      </c>
      <c r="AF194" s="65">
        <f>(AD194-SMOW!$AN$14*AE194)</f>
        <v>-2.093204454365305E-2</v>
      </c>
      <c r="AG194" s="67">
        <f t="shared" si="102"/>
        <v>-20.932044543653049</v>
      </c>
      <c r="AH194" s="65"/>
      <c r="AI194" s="67"/>
      <c r="AJ194" s="63"/>
      <c r="AK194" s="101" t="str">
        <f t="shared" si="114"/>
        <v>09</v>
      </c>
      <c r="AL194" s="64"/>
      <c r="AN194" s="46">
        <v>0</v>
      </c>
    </row>
    <row r="195" spans="1:40" s="21" customFormat="1" x14ac:dyDescent="0.25">
      <c r="A195" s="64">
        <v>1269</v>
      </c>
      <c r="B195" s="21" t="s">
        <v>214</v>
      </c>
      <c r="C195" s="58" t="s">
        <v>62</v>
      </c>
      <c r="D195" s="58" t="s">
        <v>22</v>
      </c>
      <c r="E195" s="48" t="s">
        <v>296</v>
      </c>
      <c r="F195" s="65">
        <v>-0.96019046419435805</v>
      </c>
      <c r="G195" s="65">
        <v>-0.96065211565433795</v>
      </c>
      <c r="H195" s="65">
        <v>4.3711213152214396E-3</v>
      </c>
      <c r="I195" s="65">
        <v>-1.7467825243347499</v>
      </c>
      <c r="J195" s="65">
        <v>-1.74830995993427</v>
      </c>
      <c r="K195" s="65">
        <v>1.27982905167948E-3</v>
      </c>
      <c r="L195" s="65">
        <v>-3.7544456809042101E-2</v>
      </c>
      <c r="M195" s="65">
        <v>4.4113304606714704E-3</v>
      </c>
      <c r="N195" s="65">
        <v>-11.145392917147699</v>
      </c>
      <c r="O195" s="65">
        <v>4.3265577701889404E-3</v>
      </c>
      <c r="P195" s="65">
        <v>-21.608137336405701</v>
      </c>
      <c r="Q195" s="65">
        <v>1.2543654333827801E-3</v>
      </c>
      <c r="R195" s="65">
        <v>-31.898280258947199</v>
      </c>
      <c r="S195" s="65">
        <v>0.15717641630659199</v>
      </c>
      <c r="T195" s="65">
        <v>687.035870588639</v>
      </c>
      <c r="U195" s="65">
        <v>0.12763985241452999</v>
      </c>
      <c r="V195" s="105" t="s">
        <v>568</v>
      </c>
      <c r="W195" s="81">
        <v>2.2000000000000002</v>
      </c>
      <c r="X195" s="65">
        <v>1.55666094510098E-3</v>
      </c>
      <c r="Y195" s="65">
        <v>9.0795572285743103E-4</v>
      </c>
      <c r="Z195" s="66">
        <f>((((N195/1000)+1)/((SMOW!$Z$4/1000)+1))-1)*1000</f>
        <v>-0.29699570675822962</v>
      </c>
      <c r="AA195" s="66">
        <f>((((P195/1000)+1)/((SMOW!$AA$4/1000)+1))-1)*1000</f>
        <v>-0.55206956765385673</v>
      </c>
      <c r="AB195" s="66">
        <f>Z195*SMOW!$AN$6</f>
        <v>-0.32712629643042945</v>
      </c>
      <c r="AC195" s="66">
        <f>AA195*SMOW!$AN$12</f>
        <v>-0.60693200557649063</v>
      </c>
      <c r="AD195" s="66">
        <f t="shared" si="117"/>
        <v>-0.32717981390893386</v>
      </c>
      <c r="AE195" s="66">
        <f t="shared" si="118"/>
        <v>-0.60711626336458935</v>
      </c>
      <c r="AF195" s="65">
        <f>(AD195-SMOW!$AN$14*AE195)</f>
        <v>-6.6224268524306407E-3</v>
      </c>
      <c r="AG195" s="67">
        <f t="shared" si="102"/>
        <v>-6.6224268524306407</v>
      </c>
      <c r="AH195" s="65"/>
      <c r="AI195" s="67"/>
      <c r="AK195" s="101" t="str">
        <f t="shared" ref="AK195:AK247" si="119">"09"</f>
        <v>09</v>
      </c>
      <c r="AL195" s="64"/>
      <c r="AN195" s="46">
        <v>0</v>
      </c>
    </row>
    <row r="196" spans="1:40" s="21" customFormat="1" x14ac:dyDescent="0.25">
      <c r="A196" s="64">
        <v>1270</v>
      </c>
      <c r="B196" s="21" t="s">
        <v>214</v>
      </c>
      <c r="C196" s="58" t="s">
        <v>62</v>
      </c>
      <c r="D196" s="58" t="s">
        <v>22</v>
      </c>
      <c r="E196" s="48" t="s">
        <v>367</v>
      </c>
      <c r="F196" s="65">
        <v>-0.79167726645715497</v>
      </c>
      <c r="G196" s="65">
        <v>-0.79199183175335597</v>
      </c>
      <c r="H196" s="65">
        <v>7.2386262202589601E-3</v>
      </c>
      <c r="I196" s="65">
        <v>-1.42959882906069</v>
      </c>
      <c r="J196" s="65">
        <v>-1.4306217279338</v>
      </c>
      <c r="K196" s="65">
        <v>1.5586029181601799E-3</v>
      </c>
      <c r="L196" s="65">
        <v>-3.6623559404311001E-2</v>
      </c>
      <c r="M196" s="65">
        <v>7.4940104180273599E-3</v>
      </c>
      <c r="N196" s="65">
        <v>-10.978597710043701</v>
      </c>
      <c r="O196" s="65">
        <v>7.1648284868443997E-3</v>
      </c>
      <c r="P196" s="65">
        <v>-21.297264362501899</v>
      </c>
      <c r="Q196" s="65">
        <v>1.5275927846304499E-3</v>
      </c>
      <c r="R196" s="65">
        <v>-31.161051115180499</v>
      </c>
      <c r="S196" s="65">
        <v>0.13011882458872601</v>
      </c>
      <c r="T196" s="65">
        <v>697.69961602067895</v>
      </c>
      <c r="U196" s="65">
        <v>0.11256428701784001</v>
      </c>
      <c r="V196" s="105" t="s">
        <v>569</v>
      </c>
      <c r="W196" s="81">
        <v>2.2000000000000002</v>
      </c>
      <c r="X196" s="65">
        <v>0.117223189199159</v>
      </c>
      <c r="Y196" s="65">
        <v>0.12697316545837301</v>
      </c>
      <c r="Z196" s="66">
        <f>((((N196/1000)+1)/((SMOW!$Z$4/1000)+1))-1)*1000</f>
        <v>-0.12837064454063185</v>
      </c>
      <c r="AA196" s="66">
        <f>((((P196/1000)+1)/((SMOW!$AA$4/1000)+1))-1)*1000</f>
        <v>-0.2345062658193342</v>
      </c>
      <c r="AB196" s="66">
        <f>Z196*SMOW!$AN$6</f>
        <v>-0.14139400861154167</v>
      </c>
      <c r="AC196" s="66">
        <f>AA196*SMOW!$AN$12</f>
        <v>-0.25781054883869553</v>
      </c>
      <c r="AD196" s="66">
        <f t="shared" si="117"/>
        <v>-0.14140400568677056</v>
      </c>
      <c r="AE196" s="66">
        <f t="shared" si="118"/>
        <v>-0.25784378769121968</v>
      </c>
      <c r="AF196" s="65">
        <f>(AD196-SMOW!$AN$14*AE196)</f>
        <v>-5.2624857858065699E-3</v>
      </c>
      <c r="AG196" s="67">
        <f t="shared" si="102"/>
        <v>-5.2624857858065699</v>
      </c>
      <c r="AH196" s="64"/>
      <c r="AI196" s="64"/>
      <c r="AK196" s="101" t="str">
        <f t="shared" si="119"/>
        <v>09</v>
      </c>
      <c r="AL196" s="64"/>
      <c r="AN196" s="46">
        <v>0</v>
      </c>
    </row>
    <row r="197" spans="1:40" x14ac:dyDescent="0.25">
      <c r="A197" s="46">
        <v>1271</v>
      </c>
      <c r="B197" s="46" t="s">
        <v>281</v>
      </c>
      <c r="C197" s="58" t="s">
        <v>63</v>
      </c>
      <c r="D197" s="58" t="s">
        <v>72</v>
      </c>
      <c r="E197" s="46" t="s">
        <v>298</v>
      </c>
      <c r="F197" s="16">
        <v>0.70762264668820996</v>
      </c>
      <c r="G197" s="16">
        <v>0.70737154918580003</v>
      </c>
      <c r="H197" s="16">
        <v>6.69583606367272E-3</v>
      </c>
      <c r="I197" s="16">
        <v>1.4081846928477</v>
      </c>
      <c r="J197" s="16">
        <v>1.4071940661081099</v>
      </c>
      <c r="K197" s="16">
        <v>1.8450035902105701E-3</v>
      </c>
      <c r="L197" s="16">
        <v>-3.5626917719281302E-2</v>
      </c>
      <c r="M197" s="16">
        <v>6.5903386582834298E-3</v>
      </c>
      <c r="N197" s="16">
        <v>-9.4945831468987194</v>
      </c>
      <c r="O197" s="16">
        <v>6.6275720713398203E-3</v>
      </c>
      <c r="P197" s="16">
        <v>-18.515981201216501</v>
      </c>
      <c r="Q197" s="16">
        <v>1.7629509399523799E-3</v>
      </c>
      <c r="R197" s="16">
        <v>-27.544012510308999</v>
      </c>
      <c r="S197" s="16">
        <v>0.157288165003972</v>
      </c>
      <c r="T197" s="16">
        <v>850.32894033757395</v>
      </c>
      <c r="U197" s="16">
        <v>0.14389180026506199</v>
      </c>
      <c r="V197" s="105" t="s">
        <v>570</v>
      </c>
      <c r="W197" s="20">
        <v>2.2000000000000002</v>
      </c>
      <c r="X197" s="65">
        <v>2.14941438968245E-3</v>
      </c>
      <c r="Y197" s="16">
        <v>5.4647117178354299E-4</v>
      </c>
      <c r="Z197" s="66">
        <f>((((N197/1000)+1)/((SMOW!$Z$4/1000)+1))-1)*1000</f>
        <v>1.3719245521086609</v>
      </c>
      <c r="AA197" s="66">
        <f>((((P197/1000)+1)/((SMOW!$AA$4/1000)+1))-1)*1000</f>
        <v>2.6066331646796836</v>
      </c>
      <c r="AB197" s="66">
        <f>Z197*SMOW!$AN$6</f>
        <v>1.5111080311966365</v>
      </c>
      <c r="AC197" s="66">
        <f>AA197*SMOW!$AN$12</f>
        <v>2.8656698125283504</v>
      </c>
      <c r="AD197" s="66">
        <f t="shared" si="117"/>
        <v>1.5099674563323719</v>
      </c>
      <c r="AE197" s="66">
        <f t="shared" si="118"/>
        <v>2.8615716083244251</v>
      </c>
      <c r="AF197" s="65">
        <f>(AD197-SMOW!$AN$14*AE197)</f>
        <v>-9.4235286292465581E-4</v>
      </c>
      <c r="AG197" s="67">
        <f t="shared" si="102"/>
        <v>-0.94235286292465581</v>
      </c>
      <c r="AH197" s="67">
        <f>AVERAGE(AG197:AG198)</f>
        <v>1.3537521350326376</v>
      </c>
      <c r="AI197" s="67">
        <f>STDEV(AG197:AG198)</f>
        <v>3.2471828287438518</v>
      </c>
      <c r="AK197" s="101" t="str">
        <f t="shared" si="119"/>
        <v>09</v>
      </c>
      <c r="AL197" s="64">
        <v>1</v>
      </c>
      <c r="AN197" s="46">
        <v>0</v>
      </c>
    </row>
    <row r="198" spans="1:40" x14ac:dyDescent="0.25">
      <c r="A198" s="46">
        <v>1272</v>
      </c>
      <c r="B198" s="46" t="s">
        <v>281</v>
      </c>
      <c r="C198" s="58" t="s">
        <v>63</v>
      </c>
      <c r="D198" s="58" t="s">
        <v>72</v>
      </c>
      <c r="E198" s="46" t="s">
        <v>299</v>
      </c>
      <c r="F198" s="16">
        <v>0.76574895170052504</v>
      </c>
      <c r="G198" s="16">
        <v>0.76545455038183396</v>
      </c>
      <c r="H198" s="16">
        <v>8.83916560537794E-3</v>
      </c>
      <c r="I198" s="16">
        <v>1.52377966654899</v>
      </c>
      <c r="J198" s="16">
        <v>1.52261983326648</v>
      </c>
      <c r="K198" s="16">
        <v>1.83983617211895E-3</v>
      </c>
      <c r="L198" s="16">
        <v>-4.3084877484391902E-2</v>
      </c>
      <c r="M198" s="16">
        <v>7.7572156332105001E-3</v>
      </c>
      <c r="N198" s="16">
        <v>-9.4303896253302106</v>
      </c>
      <c r="O198" s="16">
        <v>1.08056182852268E-2</v>
      </c>
      <c r="P198" s="16">
        <v>-18.403031936601</v>
      </c>
      <c r="Q198" s="16">
        <v>1.80522543644239E-3</v>
      </c>
      <c r="R198" s="16">
        <v>-27.149841592080701</v>
      </c>
      <c r="S198" s="16">
        <v>0.111811320814465</v>
      </c>
      <c r="T198" s="16">
        <v>1039.7531635136199</v>
      </c>
      <c r="U198" s="16">
        <v>0.18000004924176899</v>
      </c>
      <c r="V198" s="105" t="s">
        <v>571</v>
      </c>
      <c r="W198" s="20">
        <v>2.2000000000000002</v>
      </c>
      <c r="X198" s="65">
        <v>2.62790849962201E-3</v>
      </c>
      <c r="Y198" s="16">
        <v>9.6781972544764099E-3</v>
      </c>
      <c r="Z198" s="66">
        <f>((((N198/1000)+1)/((SMOW!$Z$4/1000)+1))-1)*1000</f>
        <v>1.4368223195950769</v>
      </c>
      <c r="AA198" s="66">
        <f>((((P198/1000)+1)/((SMOW!$AA$4/1000)+1))-1)*1000</f>
        <v>2.7220132215586279</v>
      </c>
      <c r="AB198" s="66">
        <f>Z198*SMOW!$AN$6</f>
        <v>1.5825897591857774</v>
      </c>
      <c r="AC198" s="66">
        <f>AA198*SMOW!$AN$12</f>
        <v>2.99251587220642</v>
      </c>
      <c r="AD198" s="66">
        <f t="shared" si="117"/>
        <v>1.5813387836928259</v>
      </c>
      <c r="AE198" s="66">
        <f t="shared" si="118"/>
        <v>2.9880472093936286</v>
      </c>
      <c r="AF198" s="65">
        <f>(AD198-SMOW!$AN$14*AE198)</f>
        <v>3.649857132989931E-3</v>
      </c>
      <c r="AG198" s="67">
        <f t="shared" si="102"/>
        <v>3.649857132989931</v>
      </c>
      <c r="AI198" s="64"/>
      <c r="AK198" s="101" t="str">
        <f t="shared" si="119"/>
        <v>09</v>
      </c>
      <c r="AN198" s="46">
        <v>0</v>
      </c>
    </row>
    <row r="199" spans="1:40" x14ac:dyDescent="0.25">
      <c r="A199" s="46">
        <v>1273</v>
      </c>
      <c r="B199" s="46" t="s">
        <v>281</v>
      </c>
      <c r="C199" s="56" t="s">
        <v>63</v>
      </c>
      <c r="D199" s="56" t="s">
        <v>127</v>
      </c>
      <c r="E199" s="46" t="s">
        <v>300</v>
      </c>
      <c r="F199" s="16">
        <v>-2.5823210854791099</v>
      </c>
      <c r="G199" s="16">
        <v>-2.58566173063172</v>
      </c>
      <c r="H199" s="16">
        <v>5.9885906287506499E-3</v>
      </c>
      <c r="I199" s="16">
        <v>-4.8360231151095503</v>
      </c>
      <c r="J199" s="16">
        <v>-4.8477546083080698</v>
      </c>
      <c r="K199" s="16">
        <v>2.20720846541739E-3</v>
      </c>
      <c r="L199" s="16">
        <v>-2.6047297445060201E-2</v>
      </c>
      <c r="M199" s="16">
        <v>5.7543632893776097E-3</v>
      </c>
      <c r="N199" s="16">
        <v>-12.750985930396</v>
      </c>
      <c r="O199" s="16">
        <v>5.9275369976736804E-3</v>
      </c>
      <c r="P199" s="16">
        <v>-24.635914059697701</v>
      </c>
      <c r="Q199" s="16">
        <v>2.1632936052315699E-3</v>
      </c>
      <c r="R199" s="16">
        <v>-36.840772575161502</v>
      </c>
      <c r="S199" s="16">
        <v>0.15034573325630099</v>
      </c>
      <c r="T199" s="16">
        <v>822.64749881834905</v>
      </c>
      <c r="U199" s="16">
        <v>0.113959029128286</v>
      </c>
      <c r="V199" s="105" t="s">
        <v>572</v>
      </c>
      <c r="W199" s="20">
        <v>2.2000000000000002</v>
      </c>
      <c r="X199" s="65">
        <v>1.08404688791735E-5</v>
      </c>
      <c r="Y199" s="16">
        <v>2.6821071707250099E-5</v>
      </c>
      <c r="Z199" s="66">
        <f>((((N199/1000)+1)/((SMOW!$Z$4/1000)+1))-1)*1000</f>
        <v>-1.9202031505216599</v>
      </c>
      <c r="AA199" s="66">
        <f>((((P199/1000)+1)/((SMOW!$AA$4/1000)+1))-1)*1000</f>
        <v>-3.6450073724175747</v>
      </c>
      <c r="AB199" s="66">
        <f>Z199*SMOW!$AN$6</f>
        <v>-2.1150101861086492</v>
      </c>
      <c r="AC199" s="66">
        <f>AA199*SMOW!$AN$12</f>
        <v>-4.0072334439372135</v>
      </c>
      <c r="AD199" s="66">
        <f t="shared" si="117"/>
        <v>-2.1172499788324739</v>
      </c>
      <c r="AE199" s="66">
        <f t="shared" si="118"/>
        <v>-4.0152839178236697</v>
      </c>
      <c r="AF199" s="65">
        <f>(AD199-SMOW!$AN$14*AE199)</f>
        <v>2.8199297784237132E-3</v>
      </c>
      <c r="AG199" s="67">
        <f t="shared" si="102"/>
        <v>2.8199297784237132</v>
      </c>
      <c r="AH199" s="67">
        <f>AVERAGE(AG199:AG200)</f>
        <v>-3.5723411761328094</v>
      </c>
      <c r="AI199" s="67">
        <f>STDEV(AG199:AG200)</f>
        <v>9.0400362782974444</v>
      </c>
      <c r="AK199" s="101" t="str">
        <f t="shared" si="119"/>
        <v>09</v>
      </c>
      <c r="AL199" s="64">
        <v>1</v>
      </c>
      <c r="AN199" s="46">
        <v>0</v>
      </c>
    </row>
    <row r="200" spans="1:40" x14ac:dyDescent="0.25">
      <c r="A200" s="46">
        <v>1274</v>
      </c>
      <c r="B200" s="46" t="s">
        <v>281</v>
      </c>
      <c r="C200" s="56" t="s">
        <v>63</v>
      </c>
      <c r="D200" s="56" t="s">
        <v>127</v>
      </c>
      <c r="E200" s="46" t="s">
        <v>301</v>
      </c>
      <c r="F200" s="16">
        <v>-2.9238876254300399</v>
      </c>
      <c r="G200" s="16">
        <v>-2.9281708201360899</v>
      </c>
      <c r="H200" s="16">
        <v>3.8599761440115499E-3</v>
      </c>
      <c r="I200" s="16">
        <v>-5.4623012288794497</v>
      </c>
      <c r="J200" s="16">
        <v>-5.4772741891348202</v>
      </c>
      <c r="K200" s="16">
        <v>1.5068896153371E-3</v>
      </c>
      <c r="L200" s="16">
        <v>-3.6170048272901399E-2</v>
      </c>
      <c r="M200" s="16">
        <v>3.66745951295302E-3</v>
      </c>
      <c r="N200" s="16">
        <v>-13.0928489814637</v>
      </c>
      <c r="O200" s="16">
        <v>5.3053255271007602E-3</v>
      </c>
      <c r="P200" s="16">
        <v>-25.255119007463499</v>
      </c>
      <c r="Q200" s="16">
        <v>5.57633726056685E-3</v>
      </c>
      <c r="R200" s="16">
        <v>-37.205931839270797</v>
      </c>
      <c r="S200" s="16">
        <v>0.13674478568632401</v>
      </c>
      <c r="T200" s="16">
        <v>772.73943419116597</v>
      </c>
      <c r="U200" s="16">
        <v>0.30827082930247901</v>
      </c>
      <c r="V200" s="105" t="s">
        <v>573</v>
      </c>
      <c r="W200" s="20">
        <v>2.2000000000000002</v>
      </c>
      <c r="X200" s="65">
        <v>2.3702910595329901E-2</v>
      </c>
      <c r="Y200" s="16">
        <v>2.33199485625398E-2</v>
      </c>
      <c r="Z200" s="66">
        <f>((((N200/1000)+1)/((SMOW!$Z$4/1000)+1))-1)*1000</f>
        <v>-2.2658166681827074</v>
      </c>
      <c r="AA200" s="66">
        <f>((((P200/1000)+1)/((SMOW!$AA$4/1000)+1))-1)*1000</f>
        <v>-4.2775382909323589</v>
      </c>
      <c r="AB200" s="66">
        <f>Z200*SMOW!$AN$6</f>
        <v>-2.4956866317812718</v>
      </c>
      <c r="AC200" s="66">
        <f>AA200*SMOW!$AN$12</f>
        <v>-4.7026227235796343</v>
      </c>
      <c r="AD200" s="66">
        <f t="shared" si="117"/>
        <v>-2.498806048802336</v>
      </c>
      <c r="AE200" s="66">
        <f t="shared" si="118"/>
        <v>-4.7137148421811492</v>
      </c>
      <c r="AF200" s="65">
        <f>(AD200-SMOW!$AN$14*AE200)</f>
        <v>-9.964612130689332E-3</v>
      </c>
      <c r="AG200" s="67">
        <f t="shared" si="102"/>
        <v>-9.964612130689332</v>
      </c>
      <c r="AI200" s="64"/>
      <c r="AK200" s="101" t="str">
        <f t="shared" si="119"/>
        <v>09</v>
      </c>
      <c r="AN200" s="46">
        <v>0</v>
      </c>
    </row>
    <row r="201" spans="1:40" x14ac:dyDescent="0.25">
      <c r="A201" s="46">
        <v>1275</v>
      </c>
      <c r="B201" s="46" t="s">
        <v>281</v>
      </c>
      <c r="C201" s="56" t="s">
        <v>63</v>
      </c>
      <c r="D201" s="56" t="s">
        <v>127</v>
      </c>
      <c r="E201" s="46" t="s">
        <v>302</v>
      </c>
      <c r="F201" s="16">
        <v>-5.02257718278012</v>
      </c>
      <c r="G201" s="16">
        <v>-5.0352331150790404</v>
      </c>
      <c r="H201" s="16">
        <v>4.4958805632179001E-3</v>
      </c>
      <c r="I201" s="16">
        <v>-9.5028820017928695</v>
      </c>
      <c r="J201" s="16">
        <v>-9.5483225594209191</v>
      </c>
      <c r="K201" s="16">
        <v>1.8530663006995701E-3</v>
      </c>
      <c r="L201" s="16">
        <v>6.2811962952059796E-3</v>
      </c>
      <c r="M201" s="16">
        <v>4.4087663161973198E-3</v>
      </c>
      <c r="N201" s="16">
        <v>-15.166363637315699</v>
      </c>
      <c r="O201" s="16">
        <v>4.4500450987021399E-3</v>
      </c>
      <c r="P201" s="16">
        <v>-29.209920613342</v>
      </c>
      <c r="Q201" s="16">
        <v>1.81619749161942E-3</v>
      </c>
      <c r="R201" s="16">
        <v>-43.2838254528723</v>
      </c>
      <c r="S201" s="16">
        <v>0.14214241786307</v>
      </c>
      <c r="T201" s="16">
        <v>733.51182116755194</v>
      </c>
      <c r="U201" s="16">
        <v>8.4327727061049296E-2</v>
      </c>
      <c r="V201" s="105" t="s">
        <v>574</v>
      </c>
      <c r="W201" s="20">
        <v>2.2000000000000002</v>
      </c>
      <c r="X201" s="65">
        <v>3.6351803838668803E-2</v>
      </c>
      <c r="Y201" s="16">
        <v>3.3812655844433999E-2</v>
      </c>
      <c r="Z201" s="66">
        <f>((((N201/1000)+1)/((SMOW!$Z$4/1000)+1))-1)*1000</f>
        <v>-4.3620791683053328</v>
      </c>
      <c r="AA201" s="66">
        <f>((((P201/1000)+1)/((SMOW!$AA$4/1000)+1))-1)*1000</f>
        <v>-8.3174515722072009</v>
      </c>
      <c r="AB201" s="66">
        <f>Z201*SMOW!$AN$6</f>
        <v>-4.8046176109396272</v>
      </c>
      <c r="AC201" s="66">
        <f>AA201*SMOW!$AN$12</f>
        <v>-9.1440062263496973</v>
      </c>
      <c r="AD201" s="66">
        <f t="shared" si="117"/>
        <v>-4.8161968903613852</v>
      </c>
      <c r="AE201" s="66">
        <f t="shared" si="118"/>
        <v>-9.1860692640840984</v>
      </c>
      <c r="AF201" s="65">
        <f>(AD201-SMOW!$AN$14*AE201)</f>
        <v>3.4047681075018765E-2</v>
      </c>
      <c r="AG201" s="67">
        <f t="shared" si="102"/>
        <v>34.047681075018765</v>
      </c>
      <c r="AH201" s="67">
        <f>AVERAGE(AG201:AG202)</f>
        <v>34.80808534760493</v>
      </c>
      <c r="AI201" s="67">
        <f>STDEV(AG201:AG202)</f>
        <v>1.0753740351778069</v>
      </c>
      <c r="AK201" s="101" t="str">
        <f t="shared" si="119"/>
        <v>09</v>
      </c>
      <c r="AL201" s="64">
        <v>1</v>
      </c>
      <c r="AN201" s="46">
        <v>0</v>
      </c>
    </row>
    <row r="202" spans="1:40" x14ac:dyDescent="0.25">
      <c r="A202" s="46">
        <v>1276</v>
      </c>
      <c r="B202" s="46" t="s">
        <v>281</v>
      </c>
      <c r="C202" s="56" t="s">
        <v>63</v>
      </c>
      <c r="D202" s="56" t="s">
        <v>127</v>
      </c>
      <c r="E202" s="46" t="s">
        <v>304</v>
      </c>
      <c r="F202" s="16">
        <v>-5.0905208846220003</v>
      </c>
      <c r="G202" s="16">
        <v>-5.1035222469953903</v>
      </c>
      <c r="H202" s="16">
        <v>5.1449338010845502E-3</v>
      </c>
      <c r="I202" s="16">
        <v>-9.6337638948898903</v>
      </c>
      <c r="J202" s="16">
        <v>-9.6804688810125104</v>
      </c>
      <c r="K202" s="16">
        <v>1.98031884487013E-3</v>
      </c>
      <c r="L202" s="16">
        <v>7.7653221792161704E-3</v>
      </c>
      <c r="M202" s="16">
        <v>5.1171661213156904E-3</v>
      </c>
      <c r="N202" s="16">
        <v>-15.233614653688999</v>
      </c>
      <c r="O202" s="16">
        <v>5.0924812442691104E-3</v>
      </c>
      <c r="P202" s="16">
        <v>-29.3381984660295</v>
      </c>
      <c r="Q202" s="16">
        <v>1.9409182053016199E-3</v>
      </c>
      <c r="R202" s="16">
        <v>-43.6341303259386</v>
      </c>
      <c r="S202" s="16">
        <v>0.17942382558863901</v>
      </c>
      <c r="T202" s="16">
        <v>849.13780529232804</v>
      </c>
      <c r="U202" s="16">
        <v>0.10523784410749</v>
      </c>
      <c r="V202" s="105" t="s">
        <v>575</v>
      </c>
      <c r="W202" s="20">
        <v>2.2000000000000002</v>
      </c>
      <c r="X202" s="65">
        <v>7.3062703803648099E-2</v>
      </c>
      <c r="Y202" s="16">
        <v>7.7247506350939604E-2</v>
      </c>
      <c r="Z202" s="66">
        <f>((((N202/1000)+1)/((SMOW!$Z$4/1000)+1))-1)*1000</f>
        <v>-4.4300679733618731</v>
      </c>
      <c r="AA202" s="66">
        <f>((((P202/1000)+1)/((SMOW!$AA$4/1000)+1))-1)*1000</f>
        <v>-8.4484901052135353</v>
      </c>
      <c r="AB202" s="66">
        <f>Z202*SMOW!$AN$6</f>
        <v>-4.8795039661655695</v>
      </c>
      <c r="AC202" s="66">
        <f>AA202*SMOW!$AN$12</f>
        <v>-9.2880668381007183</v>
      </c>
      <c r="AD202" s="66">
        <f t="shared" si="117"/>
        <v>-4.8914476142018426</v>
      </c>
      <c r="AE202" s="66">
        <f t="shared" si="118"/>
        <v>-9.3314698936023355</v>
      </c>
      <c r="AF202" s="65">
        <f>(AD202-SMOW!$AN$14*AE202)</f>
        <v>3.5568489620191102E-2</v>
      </c>
      <c r="AG202" s="67">
        <f t="shared" si="102"/>
        <v>35.568489620191102</v>
      </c>
      <c r="AH202" s="65"/>
      <c r="AI202" s="67"/>
      <c r="AJ202" s="65"/>
      <c r="AK202" s="101" t="str">
        <f t="shared" si="119"/>
        <v>09</v>
      </c>
      <c r="AN202" s="46">
        <v>0</v>
      </c>
    </row>
    <row r="203" spans="1:40" x14ac:dyDescent="0.25">
      <c r="A203" s="46">
        <v>1277</v>
      </c>
      <c r="B203" s="21" t="s">
        <v>214</v>
      </c>
      <c r="C203" s="58" t="s">
        <v>63</v>
      </c>
      <c r="D203" s="58" t="s">
        <v>72</v>
      </c>
      <c r="E203" s="46" t="s">
        <v>303</v>
      </c>
      <c r="F203" s="16">
        <v>-3.1623936043116498</v>
      </c>
      <c r="G203" s="16">
        <v>-3.1674053736413601</v>
      </c>
      <c r="H203" s="16">
        <v>6.5250842445161699E-3</v>
      </c>
      <c r="I203" s="16">
        <v>-5.9482380707307003</v>
      </c>
      <c r="J203" s="16">
        <v>-5.9659994960135396</v>
      </c>
      <c r="K203" s="16">
        <v>3.1041333752977198E-3</v>
      </c>
      <c r="L203" s="16">
        <v>-1.7357639746214001E-2</v>
      </c>
      <c r="M203" s="16">
        <v>6.2021752605517901E-3</v>
      </c>
      <c r="N203" s="16">
        <v>-13.325144614779401</v>
      </c>
      <c r="O203" s="16">
        <v>6.4585610655412103E-3</v>
      </c>
      <c r="P203" s="16">
        <v>-25.726000265344201</v>
      </c>
      <c r="Q203" s="16">
        <v>3.0423731993516798E-3</v>
      </c>
      <c r="R203" s="16">
        <v>-36.790677726502999</v>
      </c>
      <c r="S203" s="16">
        <v>0.13632148415206599</v>
      </c>
      <c r="T203" s="16">
        <v>598.977751135223</v>
      </c>
      <c r="U203" s="16">
        <v>0.210053980296903</v>
      </c>
      <c r="V203" s="105" t="s">
        <v>576</v>
      </c>
      <c r="W203" s="20">
        <v>2.2000000000000002</v>
      </c>
      <c r="X203" s="65">
        <v>2.9275519784391101E-2</v>
      </c>
      <c r="Y203" s="16">
        <v>2.8378219935575499E-2</v>
      </c>
      <c r="Z203" s="66">
        <f>((((N203/1000)+1)/((SMOW!$Z$4/1000)+1))-1)*1000</f>
        <v>-2.5006607401488745</v>
      </c>
      <c r="AA203" s="66">
        <f>((((P203/1000)+1)/((SMOW!$AA$4/1000)+1))-1)*1000</f>
        <v>-4.7585534308038913</v>
      </c>
      <c r="AB203" s="66">
        <f>Z203*SMOW!$AN$6</f>
        <v>-2.754355931548194</v>
      </c>
      <c r="AC203" s="66">
        <f>AA203*SMOW!$AN$12</f>
        <v>-5.2314392000892243</v>
      </c>
      <c r="AD203" s="66">
        <f t="shared" ref="AD203:AD218" si="120">LN((AB203/1000)+1)*1000</f>
        <v>-2.7581561495530256</v>
      </c>
      <c r="AE203" s="66">
        <f t="shared" ref="AE203:AE218" si="121">LN((AC203/1000)+1)*1000</f>
        <v>-5.2451710907791123</v>
      </c>
      <c r="AF203" s="65">
        <f>(AD203-SMOW!$AN$14*AE203)</f>
        <v>1.1294186378346005E-2</v>
      </c>
      <c r="AG203" s="67">
        <f t="shared" si="102"/>
        <v>11.294186378346005</v>
      </c>
      <c r="AH203" s="67">
        <f>AVERAGE(AG203:AG204)</f>
        <v>8.3910049306210599</v>
      </c>
      <c r="AI203" s="67">
        <f>STDEV(AG203:AG204)</f>
        <v>4.1057185774025733</v>
      </c>
      <c r="AK203" s="101" t="str">
        <f t="shared" si="119"/>
        <v>09</v>
      </c>
      <c r="AL203" s="64">
        <v>1</v>
      </c>
      <c r="AN203" s="46">
        <v>0</v>
      </c>
    </row>
    <row r="204" spans="1:40" x14ac:dyDescent="0.25">
      <c r="A204" s="46">
        <v>1278</v>
      </c>
      <c r="B204" s="21" t="s">
        <v>214</v>
      </c>
      <c r="C204" s="61" t="s">
        <v>63</v>
      </c>
      <c r="D204" s="61" t="s">
        <v>72</v>
      </c>
      <c r="E204" s="46" t="s">
        <v>305</v>
      </c>
      <c r="F204" s="16">
        <v>-3.1501197100204301</v>
      </c>
      <c r="G204" s="16">
        <v>-3.1550923292729398</v>
      </c>
      <c r="H204" s="16">
        <v>5.2829040754020003E-3</v>
      </c>
      <c r="I204" s="16">
        <v>-5.9150793114790501</v>
      </c>
      <c r="J204" s="16">
        <v>-5.9326427175027501</v>
      </c>
      <c r="K204" s="16">
        <v>1.2528768923772799E-3</v>
      </c>
      <c r="L204" s="16">
        <v>-2.26569744314929E-2</v>
      </c>
      <c r="M204" s="16">
        <v>5.3179265569777701E-3</v>
      </c>
      <c r="N204" s="16">
        <v>-13.312995852737201</v>
      </c>
      <c r="O204" s="16">
        <v>5.2290449128012803E-3</v>
      </c>
      <c r="P204" s="16">
        <v>-25.693501236380499</v>
      </c>
      <c r="Q204" s="16">
        <v>1.2279495171789701E-3</v>
      </c>
      <c r="R204" s="16">
        <v>-36.615330951056201</v>
      </c>
      <c r="S204" s="16">
        <v>0.129477502070839</v>
      </c>
      <c r="T204" s="16">
        <v>666.54947897797797</v>
      </c>
      <c r="U204" s="16">
        <v>8.48841840666716E-2</v>
      </c>
      <c r="V204" s="105" t="s">
        <v>577</v>
      </c>
      <c r="W204" s="20">
        <v>2.2000000000000002</v>
      </c>
      <c r="X204" s="65">
        <v>4.2063102651271701E-2</v>
      </c>
      <c r="Y204" s="16">
        <v>3.8020885834772103E-2</v>
      </c>
      <c r="Z204" s="66">
        <f>((((N204/1000)+1)/((SMOW!$Z$4/1000)+1))-1)*1000</f>
        <v>-2.4883786980518519</v>
      </c>
      <c r="AA204" s="66">
        <f>((((P204/1000)+1)/((SMOW!$AA$4/1000)+1))-1)*1000</f>
        <v>-4.7253549870326372</v>
      </c>
      <c r="AB204" s="66">
        <f>Z204*SMOW!$AN$6</f>
        <v>-2.740827860763412</v>
      </c>
      <c r="AC204" s="66">
        <f>AA204*SMOW!$AN$12</f>
        <v>-5.1949416294194002</v>
      </c>
      <c r="AD204" s="66">
        <f t="shared" si="120"/>
        <v>-2.7445908067421461</v>
      </c>
      <c r="AE204" s="66">
        <f t="shared" si="121"/>
        <v>-5.2084822542140952</v>
      </c>
      <c r="AF204" s="65">
        <f>(AD204-SMOW!$AN$14*AE204)</f>
        <v>5.4878234828961148E-3</v>
      </c>
      <c r="AG204" s="67">
        <f t="shared" si="102"/>
        <v>5.4878234828961148</v>
      </c>
      <c r="AH204" s="65"/>
      <c r="AI204" s="67"/>
      <c r="AK204" s="101" t="str">
        <f t="shared" si="119"/>
        <v>09</v>
      </c>
      <c r="AN204" s="46">
        <v>0</v>
      </c>
    </row>
    <row r="205" spans="1:40" x14ac:dyDescent="0.25">
      <c r="A205" s="46">
        <v>1279</v>
      </c>
      <c r="B205" s="21" t="s">
        <v>214</v>
      </c>
      <c r="C205" s="58" t="s">
        <v>63</v>
      </c>
      <c r="D205" s="58" t="s">
        <v>72</v>
      </c>
      <c r="E205" s="46" t="s">
        <v>306</v>
      </c>
      <c r="F205" s="16">
        <v>-2.78400471164024</v>
      </c>
      <c r="G205" s="16">
        <v>-2.78788777484572</v>
      </c>
      <c r="H205" s="16">
        <v>5.1887062436828399E-3</v>
      </c>
      <c r="I205" s="16">
        <v>-5.1808779525357096</v>
      </c>
      <c r="J205" s="16">
        <v>-5.1943452754479997</v>
      </c>
      <c r="K205" s="16">
        <v>1.4379082675696499E-3</v>
      </c>
      <c r="L205" s="16">
        <v>-4.5273469409172901E-2</v>
      </c>
      <c r="M205" s="16">
        <v>5.3164288625217699E-3</v>
      </c>
      <c r="N205" s="16">
        <v>-12.9506133936853</v>
      </c>
      <c r="O205" s="16">
        <v>5.1358074271829002E-3</v>
      </c>
      <c r="P205" s="16">
        <v>-24.973907627693499</v>
      </c>
      <c r="Q205" s="16">
        <v>1.40929948796516E-3</v>
      </c>
      <c r="R205" s="16">
        <v>-35.793280649564302</v>
      </c>
      <c r="S205" s="16">
        <v>0.107839328005342</v>
      </c>
      <c r="T205" s="16">
        <v>588.77176975850102</v>
      </c>
      <c r="U205" s="16">
        <v>0.131559204972927</v>
      </c>
      <c r="V205" s="105" t="s">
        <v>578</v>
      </c>
      <c r="W205" s="20">
        <v>2.2000000000000002</v>
      </c>
      <c r="X205" s="65">
        <v>0.104779874023397</v>
      </c>
      <c r="Y205" s="16">
        <v>0.27118923164518499</v>
      </c>
      <c r="Z205" s="66">
        <f>((((N205/1000)+1)/((SMOW!$Z$4/1000)+1))-1)*1000</f>
        <v>-2.1220206607606151</v>
      </c>
      <c r="AA205" s="66">
        <f>((((P205/1000)+1)/((SMOW!$AA$4/1000)+1))-1)*1000</f>
        <v>-3.9902749333242671</v>
      </c>
      <c r="AB205" s="66">
        <f>Z205*SMOW!$AN$6</f>
        <v>-2.3373023377356872</v>
      </c>
      <c r="AC205" s="66">
        <f>AA205*SMOW!$AN$12</f>
        <v>-4.3868122968201</v>
      </c>
      <c r="AD205" s="66">
        <f t="shared" si="120"/>
        <v>-2.3400380925333755</v>
      </c>
      <c r="AE205" s="66">
        <f t="shared" si="121"/>
        <v>-4.3964625909112751</v>
      </c>
      <c r="AF205" s="65">
        <f>(AD205-SMOW!$AN$14*AE205)</f>
        <v>-1.8705844532222127E-2</v>
      </c>
      <c r="AG205" s="67">
        <f t="shared" si="102"/>
        <v>-18.705844532222127</v>
      </c>
      <c r="AH205" s="67">
        <f>AVERAGE(AG205:AG206)</f>
        <v>-19.463322959855756</v>
      </c>
      <c r="AI205" s="67">
        <f>STDEV(AG205:AG206)</f>
        <v>1.0712362655645249</v>
      </c>
      <c r="AK205" s="101" t="str">
        <f t="shared" si="119"/>
        <v>09</v>
      </c>
      <c r="AL205" s="64">
        <v>1</v>
      </c>
      <c r="AN205" s="46">
        <v>0</v>
      </c>
    </row>
    <row r="206" spans="1:40" x14ac:dyDescent="0.25">
      <c r="A206" s="46">
        <v>1280</v>
      </c>
      <c r="B206" s="21" t="s">
        <v>214</v>
      </c>
      <c r="C206" s="58" t="s">
        <v>63</v>
      </c>
      <c r="D206" s="58" t="s">
        <v>72</v>
      </c>
      <c r="E206" s="46" t="s">
        <v>368</v>
      </c>
      <c r="F206" s="16">
        <v>-2.86323510059071</v>
      </c>
      <c r="G206" s="16">
        <v>-2.8673424887797401</v>
      </c>
      <c r="H206" s="16">
        <v>4.9951468082829499E-3</v>
      </c>
      <c r="I206" s="16">
        <v>-5.3282292973813004</v>
      </c>
      <c r="J206" s="16">
        <v>-5.3424749776095304</v>
      </c>
      <c r="K206" s="16">
        <v>1.4473117504989899E-3</v>
      </c>
      <c r="L206" s="16">
        <v>-4.6515700601906601E-2</v>
      </c>
      <c r="M206" s="16">
        <v>4.9256823932824802E-3</v>
      </c>
      <c r="N206" s="16">
        <v>-13.029036029486999</v>
      </c>
      <c r="O206" s="16">
        <v>4.9442213285997398E-3</v>
      </c>
      <c r="P206" s="16">
        <v>-25.118327254122601</v>
      </c>
      <c r="Q206" s="16">
        <v>1.4185158781716699E-3</v>
      </c>
      <c r="R206" s="16">
        <v>-36.085719547717801</v>
      </c>
      <c r="S206" s="16">
        <v>0.13948009548614199</v>
      </c>
      <c r="T206" s="16">
        <v>633.23989400141704</v>
      </c>
      <c r="U206" s="16">
        <v>9.3241694933601904E-2</v>
      </c>
      <c r="V206" s="105" t="s">
        <v>579</v>
      </c>
      <c r="W206" s="20">
        <v>2.2000000000000002</v>
      </c>
      <c r="X206" s="65">
        <v>7.8674946288178195E-4</v>
      </c>
      <c r="Y206" s="16">
        <v>3.0069725293493E-4</v>
      </c>
      <c r="Z206" s="66">
        <f>((((N206/1000)+1)/((SMOW!$Z$4/1000)+1))-1)*1000</f>
        <v>-2.2013036453915058</v>
      </c>
      <c r="AA206" s="66">
        <f>((((P206/1000)+1)/((SMOW!$AA$4/1000)+1))-1)*1000</f>
        <v>-4.1378026287769432</v>
      </c>
      <c r="AB206" s="66">
        <f>Z206*SMOW!$AN$6</f>
        <v>-2.4246286813227576</v>
      </c>
      <c r="AC206" s="66">
        <f>AA206*SMOW!$AN$12</f>
        <v>-4.5490006972053774</v>
      </c>
      <c r="AD206" s="66">
        <f t="shared" si="120"/>
        <v>-2.4275728534228</v>
      </c>
      <c r="AE206" s="66">
        <f t="shared" si="121"/>
        <v>-4.5593788864305127</v>
      </c>
      <c r="AF206" s="65">
        <f>(AD206-SMOW!$AN$14*AE206)</f>
        <v>-2.0220801387489384E-2</v>
      </c>
      <c r="AG206" s="67">
        <f t="shared" si="102"/>
        <v>-20.220801387489384</v>
      </c>
      <c r="AI206" s="64"/>
      <c r="AK206" s="101" t="str">
        <f t="shared" si="119"/>
        <v>09</v>
      </c>
      <c r="AN206" s="46">
        <v>0</v>
      </c>
    </row>
    <row r="207" spans="1:40" x14ac:dyDescent="0.25">
      <c r="A207" s="46">
        <v>1281</v>
      </c>
      <c r="B207" s="46" t="s">
        <v>281</v>
      </c>
      <c r="C207" s="56" t="s">
        <v>63</v>
      </c>
      <c r="D207" s="56" t="s">
        <v>127</v>
      </c>
      <c r="E207" s="46" t="s">
        <v>307</v>
      </c>
      <c r="F207" s="16">
        <v>-2.95866300106929</v>
      </c>
      <c r="G207" s="16">
        <v>-2.9630494167983401</v>
      </c>
      <c r="H207" s="16">
        <v>6.8488030258685804E-3</v>
      </c>
      <c r="I207" s="16">
        <v>-5.5422100970994901</v>
      </c>
      <c r="J207" s="16">
        <v>-5.5576252516552804</v>
      </c>
      <c r="K207" s="16">
        <v>2.5302932339767601E-3</v>
      </c>
      <c r="L207" s="16">
        <v>-3.2550891451577198E-2</v>
      </c>
      <c r="M207" s="16">
        <v>5.9961156116967703E-3</v>
      </c>
      <c r="N207" s="16">
        <v>-13.123491043323</v>
      </c>
      <c r="O207" s="16">
        <v>6.7789795366406704E-3</v>
      </c>
      <c r="P207" s="16">
        <v>-25.328050668528299</v>
      </c>
      <c r="Q207" s="16">
        <v>2.4799502440234098E-3</v>
      </c>
      <c r="R207" s="16">
        <v>-36.396141409592602</v>
      </c>
      <c r="S207" s="16">
        <v>0.165494852478732</v>
      </c>
      <c r="T207" s="16">
        <v>640.31788889952395</v>
      </c>
      <c r="U207" s="16">
        <v>0.167399057857856</v>
      </c>
      <c r="V207" s="105" t="s">
        <v>580</v>
      </c>
      <c r="W207" s="20">
        <v>2.2000000000000002</v>
      </c>
      <c r="X207" s="65">
        <v>1.88930914729292E-2</v>
      </c>
      <c r="Y207" s="16">
        <v>1.39222696089798E-2</v>
      </c>
      <c r="Z207" s="66">
        <f>((((N207/1000)+1)/((SMOW!$Z$4/1000)+1))-1)*1000</f>
        <v>-2.2967948939794924</v>
      </c>
      <c r="AA207" s="66">
        <f>((((P207/1000)+1)/((SMOW!$AA$4/1000)+1))-1)*1000</f>
        <v>-4.3520395214676766</v>
      </c>
      <c r="AB207" s="66">
        <f>Z207*SMOW!$AN$6</f>
        <v>-2.529807637722739</v>
      </c>
      <c r="AC207" s="66">
        <f>AA207*SMOW!$AN$12</f>
        <v>-4.7845275846986359</v>
      </c>
      <c r="AD207" s="66">
        <f t="shared" si="120"/>
        <v>-2.5330130081863111</v>
      </c>
      <c r="AE207" s="66">
        <f t="shared" si="121"/>
        <v>-4.7960100769773772</v>
      </c>
      <c r="AF207" s="65">
        <f>(AD207-SMOW!$AN$14*AE207)</f>
        <v>-7.1968754225570919E-4</v>
      </c>
      <c r="AG207" s="67">
        <f t="shared" si="102"/>
        <v>-0.71968754225570919</v>
      </c>
      <c r="AH207" s="67">
        <f>AVERAGE(AG207:AG208)</f>
        <v>-4.4162475431577253</v>
      </c>
      <c r="AI207" s="67">
        <f>STDEV(AG207:AG208)</f>
        <v>5.2277252874015305</v>
      </c>
      <c r="AK207" s="101" t="str">
        <f t="shared" si="119"/>
        <v>09</v>
      </c>
      <c r="AL207" s="64">
        <v>1</v>
      </c>
      <c r="AN207" s="46">
        <v>0</v>
      </c>
    </row>
    <row r="208" spans="1:40" x14ac:dyDescent="0.25">
      <c r="A208" s="46">
        <v>1282</v>
      </c>
      <c r="B208" s="46" t="s">
        <v>281</v>
      </c>
      <c r="C208" s="56" t="s">
        <v>63</v>
      </c>
      <c r="D208" s="56" t="s">
        <v>127</v>
      </c>
      <c r="E208" s="46" t="s">
        <v>308</v>
      </c>
      <c r="F208" s="16">
        <v>-2.8163856584545601</v>
      </c>
      <c r="G208" s="16">
        <v>-2.8203598980436699</v>
      </c>
      <c r="H208" s="16">
        <v>6.2382103155210096E-3</v>
      </c>
      <c r="I208" s="16">
        <v>-5.2603072953246501</v>
      </c>
      <c r="J208" s="16">
        <v>-5.2741914930963096</v>
      </c>
      <c r="K208" s="16">
        <v>1.8859827229415901E-3</v>
      </c>
      <c r="L208" s="16">
        <v>-3.1376821899052498E-2</v>
      </c>
      <c r="M208" s="16">
        <v>5.0438730346003997E-3</v>
      </c>
      <c r="N208" s="16">
        <v>-12.982664217019201</v>
      </c>
      <c r="O208" s="16">
        <v>6.1746118138388002E-3</v>
      </c>
      <c r="P208" s="16">
        <v>-25.051756635621501</v>
      </c>
      <c r="Q208" s="16">
        <v>1.8484590051372899E-3</v>
      </c>
      <c r="R208" s="16">
        <v>-36.272547512305998</v>
      </c>
      <c r="S208" s="16">
        <v>0.12007467122464301</v>
      </c>
      <c r="T208" s="16">
        <v>782.46496622797304</v>
      </c>
      <c r="U208" s="16">
        <v>9.4127566845799801E-2</v>
      </c>
      <c r="V208" s="105" t="s">
        <v>581</v>
      </c>
      <c r="W208" s="20">
        <v>2.2000000000000002</v>
      </c>
      <c r="X208" s="65">
        <v>2.6573350662082301E-3</v>
      </c>
      <c r="Y208" s="16">
        <v>1.45759982763568E-3</v>
      </c>
      <c r="Z208" s="66">
        <f>((((N208/1000)+1)/((SMOW!$Z$4/1000)+1))-1)*1000</f>
        <v>-2.1544231030887762</v>
      </c>
      <c r="AA208" s="66">
        <f>((((P208/1000)+1)/((SMOW!$AA$4/1000)+1))-1)*1000</f>
        <v>-4.0697993374296804</v>
      </c>
      <c r="AB208" s="66">
        <f>Z208*SMOW!$AN$6</f>
        <v>-2.3729920487749805</v>
      </c>
      <c r="AC208" s="66">
        <f>AA208*SMOW!$AN$12</f>
        <v>-4.4742395141562969</v>
      </c>
      <c r="AD208" s="66">
        <f t="shared" si="120"/>
        <v>-2.3758120565273622</v>
      </c>
      <c r="AE208" s="66">
        <f t="shared" si="121"/>
        <v>-4.4842788806501934</v>
      </c>
      <c r="AF208" s="65">
        <f>(AD208-SMOW!$AN$14*AE208)</f>
        <v>-8.1128075440597414E-3</v>
      </c>
      <c r="AG208" s="67">
        <f t="shared" si="102"/>
        <v>-8.1128075440597414</v>
      </c>
      <c r="AI208" s="64"/>
      <c r="AK208" s="101" t="str">
        <f t="shared" si="119"/>
        <v>09</v>
      </c>
      <c r="AN208" s="46">
        <v>0</v>
      </c>
    </row>
    <row r="209" spans="1:40" x14ac:dyDescent="0.25">
      <c r="A209" s="46">
        <v>1283</v>
      </c>
      <c r="B209" s="46" t="s">
        <v>281</v>
      </c>
      <c r="C209" s="56" t="s">
        <v>63</v>
      </c>
      <c r="D209" s="56" t="s">
        <v>127</v>
      </c>
      <c r="E209" s="46" t="s">
        <v>309</v>
      </c>
      <c r="F209" s="16">
        <v>-1.37055089271731</v>
      </c>
      <c r="G209" s="16">
        <v>-1.3714926757706301</v>
      </c>
      <c r="H209" s="16">
        <v>9.4990744339005402E-3</v>
      </c>
      <c r="I209" s="16">
        <v>-2.5495890711945202</v>
      </c>
      <c r="J209" s="16">
        <v>-2.55284484685528</v>
      </c>
      <c r="K209" s="16">
        <v>1.4181267385379101E-3</v>
      </c>
      <c r="L209" s="16">
        <v>-2.3860784470258301E-2</v>
      </c>
      <c r="M209" s="16">
        <v>7.2867719668007896E-3</v>
      </c>
      <c r="N209" s="16">
        <v>-11.551569724554399</v>
      </c>
      <c r="O209" s="16">
        <v>9.4022314499647291E-3</v>
      </c>
      <c r="P209" s="16">
        <v>-22.3952557720744</v>
      </c>
      <c r="Q209" s="16">
        <v>1.38429305914058E-3</v>
      </c>
      <c r="R209" s="16">
        <v>-32.419102100329603</v>
      </c>
      <c r="S209" s="16">
        <v>0.10291986978669899</v>
      </c>
      <c r="T209" s="16">
        <v>707.89433676011402</v>
      </c>
      <c r="U209" s="16">
        <v>0.118115951346297</v>
      </c>
      <c r="V209" s="105" t="s">
        <v>582</v>
      </c>
      <c r="W209" s="20">
        <v>2.2000000000000002</v>
      </c>
      <c r="X209" s="65">
        <v>1.84868741569468E-2</v>
      </c>
      <c r="Y209" s="16">
        <v>2.68224715512606E-2</v>
      </c>
      <c r="Z209" s="66">
        <f>((((N209/1000)+1)/((SMOW!$Z$4/1000)+1))-1)*1000</f>
        <v>-0.70762854573203082</v>
      </c>
      <c r="AA209" s="66">
        <f>((((P209/1000)+1)/((SMOW!$AA$4/1000)+1))-1)*1000</f>
        <v>-1.3561276568049285</v>
      </c>
      <c r="AB209" s="66">
        <f>Z209*SMOW!$AN$6</f>
        <v>-0.77941835570778228</v>
      </c>
      <c r="AC209" s="66">
        <f>AA209*SMOW!$AN$12</f>
        <v>-1.4908941314411031</v>
      </c>
      <c r="AD209" s="66">
        <f t="shared" si="120"/>
        <v>-0.77972226011714629</v>
      </c>
      <c r="AE209" s="66">
        <f t="shared" si="121"/>
        <v>-1.492006619969249</v>
      </c>
      <c r="AF209" s="65">
        <f>(AD209-SMOW!$AN$14*AE209)</f>
        <v>8.0572352266171654E-3</v>
      </c>
      <c r="AG209" s="67">
        <f t="shared" si="102"/>
        <v>8.0572352266171663</v>
      </c>
      <c r="AH209" s="67">
        <f>AVERAGE(AG209:AG210)</f>
        <v>5.2302614798632749</v>
      </c>
      <c r="AI209" s="67">
        <f>STDEV(AG209:AG210)</f>
        <v>3.9979446131320349</v>
      </c>
      <c r="AK209" s="101" t="str">
        <f t="shared" si="119"/>
        <v>09</v>
      </c>
      <c r="AL209" s="64">
        <v>1</v>
      </c>
      <c r="AN209" s="46">
        <v>0</v>
      </c>
    </row>
    <row r="210" spans="1:40" x14ac:dyDescent="0.25">
      <c r="A210" s="46">
        <v>1284</v>
      </c>
      <c r="B210" s="46" t="s">
        <v>281</v>
      </c>
      <c r="C210" s="56" t="s">
        <v>63</v>
      </c>
      <c r="D210" s="56" t="s">
        <v>127</v>
      </c>
      <c r="E210" s="46" t="s">
        <v>310</v>
      </c>
      <c r="F210" s="16">
        <v>-1.2415374963774499</v>
      </c>
      <c r="G210" s="16">
        <v>-1.2423101439484301</v>
      </c>
      <c r="H210" s="16">
        <v>8.4921957004775797E-3</v>
      </c>
      <c r="I210" s="16">
        <v>-2.2954015950258202</v>
      </c>
      <c r="J210" s="16">
        <v>-2.2980401116885401</v>
      </c>
      <c r="K210" s="16">
        <v>1.56127327297551E-3</v>
      </c>
      <c r="L210" s="16">
        <v>-2.3268043179405701E-2</v>
      </c>
      <c r="M210" s="16">
        <v>6.57243627267615E-3</v>
      </c>
      <c r="N210" s="16">
        <v>-11.4238716187048</v>
      </c>
      <c r="O210" s="16">
        <v>8.4056178367589909E-3</v>
      </c>
      <c r="P210" s="16">
        <v>-22.1460813817631</v>
      </c>
      <c r="Q210" s="16">
        <v>1.4471006279557E-3</v>
      </c>
      <c r="R210" s="16">
        <v>-32.33764833096</v>
      </c>
      <c r="S210" s="16">
        <v>0.134198094901924</v>
      </c>
      <c r="T210" s="16">
        <v>950.23192634884003</v>
      </c>
      <c r="U210" s="16">
        <v>0.15834432110105601</v>
      </c>
      <c r="V210" s="105" t="s">
        <v>583</v>
      </c>
      <c r="W210" s="20">
        <v>2.2000000000000002</v>
      </c>
      <c r="X210" s="65">
        <v>5.5115930549199804E-3</v>
      </c>
      <c r="Y210" s="16">
        <v>5.9722798627224105E-4</v>
      </c>
      <c r="Z210" s="66">
        <f>((((N210/1000)+1)/((SMOW!$Z$4/1000)+1))-1)*1000</f>
        <v>-0.57852950615033816</v>
      </c>
      <c r="AA210" s="66">
        <f>((((P210/1000)+1)/((SMOW!$AA$4/1000)+1))-1)*1000</f>
        <v>-1.1015907598653785</v>
      </c>
      <c r="AB210" s="66">
        <f>Z210*SMOW!$AN$6</f>
        <v>-0.63722205545801669</v>
      </c>
      <c r="AC210" s="66">
        <f>AA210*SMOW!$AN$12</f>
        <v>-1.2110623884793186</v>
      </c>
      <c r="AD210" s="66">
        <f t="shared" si="120"/>
        <v>-0.63742516772166047</v>
      </c>
      <c r="AE210" s="66">
        <f t="shared" si="121"/>
        <v>-1.2117963171491852</v>
      </c>
      <c r="AF210" s="65">
        <f>(AD210-SMOW!$AN$14*AE210)</f>
        <v>2.4032877331093827E-3</v>
      </c>
      <c r="AG210" s="67">
        <f t="shared" si="102"/>
        <v>2.4032877331093827</v>
      </c>
      <c r="AI210" s="64"/>
      <c r="AK210" s="101" t="str">
        <f t="shared" si="119"/>
        <v>09</v>
      </c>
      <c r="AN210" s="46">
        <v>0</v>
      </c>
    </row>
    <row r="211" spans="1:40" x14ac:dyDescent="0.25">
      <c r="A211" s="46">
        <v>1285</v>
      </c>
      <c r="B211" s="46" t="s">
        <v>281</v>
      </c>
      <c r="C211" s="56" t="s">
        <v>63</v>
      </c>
      <c r="D211" s="56" t="s">
        <v>127</v>
      </c>
      <c r="E211" s="46" t="s">
        <v>311</v>
      </c>
      <c r="F211" s="16">
        <v>-4.3962260323348401</v>
      </c>
      <c r="G211" s="16">
        <v>-4.4059196336139701</v>
      </c>
      <c r="H211" s="16">
        <v>9.5235477753965094E-3</v>
      </c>
      <c r="I211" s="16">
        <v>-8.3025434140550995</v>
      </c>
      <c r="J211" s="16">
        <v>-8.3372015302077696</v>
      </c>
      <c r="K211" s="16">
        <v>1.3434634485765299E-3</v>
      </c>
      <c r="L211" s="16">
        <v>-9.1671850246056903E-3</v>
      </c>
      <c r="M211" s="16">
        <v>8.4916680469833902E-3</v>
      </c>
      <c r="N211" s="16">
        <v>-14.546398131579499</v>
      </c>
      <c r="O211" s="16">
        <v>9.4264552859516602E-3</v>
      </c>
      <c r="P211" s="16">
        <v>-28.033464092967801</v>
      </c>
      <c r="Q211" s="16">
        <v>1.3167337533834601E-3</v>
      </c>
      <c r="R211" s="16">
        <v>-40.697488339543803</v>
      </c>
      <c r="S211" s="16">
        <v>0.13492877491559699</v>
      </c>
      <c r="T211" s="16">
        <v>734.43814743625103</v>
      </c>
      <c r="U211" s="16">
        <v>9.7143751278570306E-2</v>
      </c>
      <c r="V211" s="105" t="s">
        <v>584</v>
      </c>
      <c r="W211" s="20">
        <v>2.2000000000000002</v>
      </c>
      <c r="X211" s="16">
        <v>0.232985830430438</v>
      </c>
      <c r="Y211" s="16">
        <v>0.25194769471491102</v>
      </c>
      <c r="Z211" s="66">
        <f>((((N211/1000)+1)/((SMOW!$Z$4/1000)+1))-1)*1000</f>
        <v>-3.7353122258212412</v>
      </c>
      <c r="AA211" s="66">
        <f>((((P211/1000)+1)/((SMOW!$AA$4/1000)+1))-1)*1000</f>
        <v>-7.1156764150317464</v>
      </c>
      <c r="AB211" s="66">
        <f>Z211*SMOW!$AN$6</f>
        <v>-4.1142643702890753</v>
      </c>
      <c r="AC211" s="66">
        <f>AA211*SMOW!$AN$12</f>
        <v>-7.8228035208714157</v>
      </c>
      <c r="AD211" s="66">
        <f t="shared" si="120"/>
        <v>-4.1227512420981709</v>
      </c>
      <c r="AE211" s="66">
        <f t="shared" si="121"/>
        <v>-7.8535621659037469</v>
      </c>
      <c r="AF211" s="65">
        <f>(AD211-SMOW!$AN$14*AE211)</f>
        <v>2.3929581499007924E-2</v>
      </c>
      <c r="AG211" s="67">
        <f t="shared" si="102"/>
        <v>23.929581499007924</v>
      </c>
      <c r="AH211" s="67">
        <f>AVERAGE(AG211:AG212)</f>
        <v>9.3438572187598545</v>
      </c>
      <c r="AI211" s="67">
        <f>STDEV(AG211:AG212)</f>
        <v>20.627329094161372</v>
      </c>
      <c r="AJ211" s="48" t="s">
        <v>337</v>
      </c>
      <c r="AK211" s="101" t="str">
        <f t="shared" si="119"/>
        <v>09</v>
      </c>
      <c r="AL211" s="64">
        <v>1</v>
      </c>
      <c r="AN211" s="46">
        <v>0</v>
      </c>
    </row>
    <row r="212" spans="1:40" x14ac:dyDescent="0.25">
      <c r="A212" s="46">
        <v>1286</v>
      </c>
      <c r="B212" s="46" t="s">
        <v>281</v>
      </c>
      <c r="C212" s="56" t="s">
        <v>63</v>
      </c>
      <c r="D212" s="56" t="s">
        <v>127</v>
      </c>
      <c r="E212" s="46" t="s">
        <v>312</v>
      </c>
      <c r="F212" s="16">
        <v>-4.73673940391296</v>
      </c>
      <c r="G212" s="16">
        <v>-4.7479939610709696</v>
      </c>
      <c r="H212" s="16">
        <v>5.7687131237207203E-3</v>
      </c>
      <c r="I212" s="16">
        <v>-8.8960474380449295</v>
      </c>
      <c r="J212" s="16">
        <v>-8.9358535825493597</v>
      </c>
      <c r="K212" s="16">
        <v>1.74967220354507E-3</v>
      </c>
      <c r="L212" s="16">
        <v>-2.6079078674328598E-2</v>
      </c>
      <c r="M212" s="16">
        <v>4.5878803227456001E-3</v>
      </c>
      <c r="N212" s="16">
        <v>-14.8834399721993</v>
      </c>
      <c r="O212" s="16">
        <v>5.7099011419589896E-3</v>
      </c>
      <c r="P212" s="16">
        <v>-28.615159696211801</v>
      </c>
      <c r="Q212" s="16">
        <v>1.7148605346909299E-3</v>
      </c>
      <c r="R212" s="16">
        <v>-41.477130860252799</v>
      </c>
      <c r="S212" s="16">
        <v>0.11938044399718301</v>
      </c>
      <c r="T212" s="16">
        <v>673.37013040323905</v>
      </c>
      <c r="U212" s="16">
        <v>8.6307749670188505E-2</v>
      </c>
      <c r="V212" s="105" t="s">
        <v>585</v>
      </c>
      <c r="W212" s="20">
        <v>2.2000000000000002</v>
      </c>
      <c r="X212" s="16">
        <v>4.07029943608406E-2</v>
      </c>
      <c r="Y212" s="16">
        <v>3.4913553006997E-2</v>
      </c>
      <c r="Z212" s="66">
        <f>((((N212/1000)+1)/((SMOW!$Z$4/1000)+1))-1)*1000</f>
        <v>-4.0760516411273429</v>
      </c>
      <c r="AA212" s="66">
        <f>((((P212/1000)+1)/((SMOW!$AA$4/1000)+1))-1)*1000</f>
        <v>-7.7098907467220146</v>
      </c>
      <c r="AB212" s="66">
        <f>Z212*SMOW!$AN$6</f>
        <v>-4.4895722297649474</v>
      </c>
      <c r="AC212" s="66">
        <f>AA212*SMOW!$AN$12</f>
        <v>-8.4760684664610118</v>
      </c>
      <c r="AD212" s="66">
        <f t="shared" si="120"/>
        <v>-4.4996806254295807</v>
      </c>
      <c r="AE212" s="66">
        <f t="shared" si="121"/>
        <v>-8.5121946181213861</v>
      </c>
      <c r="AF212" s="65">
        <f>(AD212-SMOW!$AN$14*AE212)</f>
        <v>-5.2418670614882146E-3</v>
      </c>
      <c r="AG212" s="67">
        <f t="shared" si="102"/>
        <v>-5.2418670614882146</v>
      </c>
      <c r="AI212" s="64"/>
      <c r="AK212" s="101" t="str">
        <f t="shared" si="119"/>
        <v>09</v>
      </c>
      <c r="AN212" s="46">
        <v>0</v>
      </c>
    </row>
    <row r="213" spans="1:40" x14ac:dyDescent="0.25">
      <c r="A213" s="46">
        <v>1287</v>
      </c>
      <c r="B213" s="21" t="s">
        <v>214</v>
      </c>
      <c r="C213" s="58" t="s">
        <v>63</v>
      </c>
      <c r="D213" s="58" t="s">
        <v>72</v>
      </c>
      <c r="E213" s="46" t="s">
        <v>313</v>
      </c>
      <c r="F213" s="16">
        <v>-2.1566443515986999</v>
      </c>
      <c r="G213" s="16">
        <v>-2.1589750101668899</v>
      </c>
      <c r="H213" s="16">
        <v>9.5823770156669603E-3</v>
      </c>
      <c r="I213" s="16">
        <v>-4.0392338759783497</v>
      </c>
      <c r="J213" s="16">
        <v>-4.0474137450132099</v>
      </c>
      <c r="K213" s="16">
        <v>2.60380319636972E-3</v>
      </c>
      <c r="L213" s="16">
        <v>-2.60971786433296E-2</v>
      </c>
      <c r="M213" s="16">
        <v>8.6828369365661105E-3</v>
      </c>
      <c r="N213" s="16">
        <v>-12.3247505116183</v>
      </c>
      <c r="O213" s="16">
        <v>1.0462129335536001E-2</v>
      </c>
      <c r="P213" s="16">
        <v>-23.854603679792401</v>
      </c>
      <c r="Q213" s="16">
        <v>2.5153613742117499E-3</v>
      </c>
      <c r="R213" s="16">
        <v>-34.806076814761298</v>
      </c>
      <c r="S213" s="16">
        <v>0.126089336340096</v>
      </c>
      <c r="T213" s="16">
        <v>720.37664763224097</v>
      </c>
      <c r="U213" s="16">
        <v>9.0005527976181596E-2</v>
      </c>
      <c r="V213" s="105" t="s">
        <v>586</v>
      </c>
      <c r="W213" s="20">
        <v>2.2000000000000002</v>
      </c>
      <c r="X213" s="16">
        <v>9.1114373953361597E-3</v>
      </c>
      <c r="Y213" s="16">
        <v>5.1925676556465999E-3</v>
      </c>
      <c r="Z213" s="66">
        <f>((((N213/1000)+1)/((SMOW!$Z$4/1000)+1))-1)*1000</f>
        <v>-1.4892916437782011</v>
      </c>
      <c r="AA213" s="66">
        <f>((((P213/1000)+1)/((SMOW!$AA$4/1000)+1))-1)*1000</f>
        <v>-2.8468823347708172</v>
      </c>
      <c r="AB213" s="66">
        <f>Z213*SMOW!$AN$6</f>
        <v>-1.6403821625965291</v>
      </c>
      <c r="AC213" s="66">
        <f>AA213*SMOW!$AN$12</f>
        <v>-3.1297939722083927</v>
      </c>
      <c r="AD213" s="66">
        <f t="shared" si="120"/>
        <v>-1.6417290625715484</v>
      </c>
      <c r="AE213" s="66">
        <f t="shared" si="121"/>
        <v>-3.1347020208253453</v>
      </c>
      <c r="AF213" s="65">
        <f>(AD213-SMOW!$AN$14*AE213)</f>
        <v>1.3393604424233985E-2</v>
      </c>
      <c r="AG213" s="67">
        <f t="shared" si="102"/>
        <v>13.393604424233985</v>
      </c>
      <c r="AH213" s="67">
        <f>AVERAGE(AG213:AG214)</f>
        <v>11.191816665087062</v>
      </c>
      <c r="AI213" s="67">
        <f>STDEV(AG213:AG214)</f>
        <v>3.1137981104526431</v>
      </c>
      <c r="AK213" s="101" t="str">
        <f t="shared" si="119"/>
        <v>09</v>
      </c>
      <c r="AL213" s="64">
        <v>1</v>
      </c>
      <c r="AN213" s="46">
        <v>0</v>
      </c>
    </row>
    <row r="214" spans="1:40" x14ac:dyDescent="0.25">
      <c r="A214" s="46">
        <v>1288</v>
      </c>
      <c r="B214" s="21" t="s">
        <v>214</v>
      </c>
      <c r="C214" s="61" t="s">
        <v>63</v>
      </c>
      <c r="D214" s="61" t="s">
        <v>72</v>
      </c>
      <c r="E214" s="46" t="s">
        <v>314</v>
      </c>
      <c r="F214" s="16">
        <v>-2.1503351569981199</v>
      </c>
      <c r="G214" s="16">
        <v>-2.1526520992301599</v>
      </c>
      <c r="H214" s="16">
        <v>9.4290437971150508E-3</v>
      </c>
      <c r="I214" s="16">
        <v>-4.0170200331011499</v>
      </c>
      <c r="J214" s="16">
        <v>-4.0251099786577802</v>
      </c>
      <c r="K214" s="16">
        <v>1.61201950421294E-3</v>
      </c>
      <c r="L214" s="16">
        <v>-2.7394030498853E-2</v>
      </c>
      <c r="M214" s="16">
        <v>9.6281552422657693E-3</v>
      </c>
      <c r="N214" s="16">
        <v>-12.3172002062754</v>
      </c>
      <c r="O214" s="16">
        <v>1.10056665169507E-2</v>
      </c>
      <c r="P214" s="16">
        <v>-23.833042634851701</v>
      </c>
      <c r="Q214" s="16">
        <v>1.50492996139081E-3</v>
      </c>
      <c r="R214" s="16">
        <v>-34.564695979392297</v>
      </c>
      <c r="S214" s="16">
        <v>0.15448106876474499</v>
      </c>
      <c r="T214" s="16">
        <v>717.55172443691197</v>
      </c>
      <c r="U214" s="16">
        <v>8.6919867804209294E-2</v>
      </c>
      <c r="V214" s="105" t="s">
        <v>587</v>
      </c>
      <c r="W214" s="20">
        <v>2.2000000000000002</v>
      </c>
      <c r="X214" s="16">
        <v>7.7956012972215799E-3</v>
      </c>
      <c r="Y214" s="16">
        <v>2.76192724212042E-3</v>
      </c>
      <c r="Z214" s="66">
        <f>((((N214/1000)+1)/((SMOW!$Z$4/1000)+1))-1)*1000</f>
        <v>-1.4816585065297039</v>
      </c>
      <c r="AA214" s="66">
        <f>((((P214/1000)+1)/((SMOW!$AA$4/1000)+1))-1)*1000</f>
        <v>-2.8248572724556276</v>
      </c>
      <c r="AB214" s="66">
        <f>Z214*SMOW!$AN$6</f>
        <v>-1.6319746339305383</v>
      </c>
      <c r="AC214" s="66">
        <f>AA214*SMOW!$AN$12</f>
        <v>-3.1055801483950023</v>
      </c>
      <c r="AD214" s="66">
        <f t="shared" si="120"/>
        <v>-1.6333077551441573</v>
      </c>
      <c r="AE214" s="66">
        <f t="shared" si="121"/>
        <v>-3.1104124697918509</v>
      </c>
      <c r="AF214" s="65">
        <f>(AD214-SMOW!$AN$14*AE214)</f>
        <v>8.9900289059401395E-3</v>
      </c>
      <c r="AG214" s="67">
        <f t="shared" si="102"/>
        <v>8.9900289059401395</v>
      </c>
      <c r="AH214" s="65"/>
      <c r="AI214" s="67"/>
      <c r="AJ214" s="2"/>
      <c r="AK214" s="101" t="str">
        <f t="shared" si="119"/>
        <v>09</v>
      </c>
      <c r="AN214" s="46">
        <v>0</v>
      </c>
    </row>
    <row r="215" spans="1:40" x14ac:dyDescent="0.25">
      <c r="A215" s="46">
        <v>1289</v>
      </c>
      <c r="B215" s="21" t="s">
        <v>214</v>
      </c>
      <c r="C215" s="58" t="s">
        <v>63</v>
      </c>
      <c r="D215" s="58" t="s">
        <v>72</v>
      </c>
      <c r="E215" s="46" t="s">
        <v>315</v>
      </c>
      <c r="F215" s="16">
        <v>-1.2324574840497999</v>
      </c>
      <c r="G215" s="16">
        <v>-1.2332181263440201</v>
      </c>
      <c r="H215" s="16">
        <v>5.3343378379865801E-3</v>
      </c>
      <c r="I215" s="16">
        <v>-2.2719879119702799</v>
      </c>
      <c r="J215" s="16">
        <v>-2.2745728382492501</v>
      </c>
      <c r="K215" s="16">
        <v>1.54887499717327E-3</v>
      </c>
      <c r="L215" s="16">
        <v>-3.22436677484201E-2</v>
      </c>
      <c r="M215" s="16">
        <v>5.3801153576169304E-3</v>
      </c>
      <c r="N215" s="16">
        <v>-11.4148841770264</v>
      </c>
      <c r="O215" s="16">
        <v>5.2799543086074199E-3</v>
      </c>
      <c r="P215" s="16">
        <v>-22.1227504165463</v>
      </c>
      <c r="Q215" s="16">
        <v>1.4864917738261301E-3</v>
      </c>
      <c r="R215" s="16">
        <v>-32.392955663981397</v>
      </c>
      <c r="S215" s="16">
        <v>0.16120132251833599</v>
      </c>
      <c r="T215" s="16">
        <v>693.05795030108402</v>
      </c>
      <c r="U215" s="16">
        <v>0.104184526502667</v>
      </c>
      <c r="V215" s="105" t="s">
        <v>588</v>
      </c>
      <c r="W215" s="20">
        <v>2.2000000000000002</v>
      </c>
      <c r="X215" s="16">
        <v>1.1431955159812201E-2</v>
      </c>
      <c r="Y215" s="16">
        <v>7.4482813045846996E-3</v>
      </c>
      <c r="Z215" s="66">
        <f>((((N215/1000)+1)/((SMOW!$Z$4/1000)+1))-1)*1000</f>
        <v>-0.56944346621834452</v>
      </c>
      <c r="AA215" s="66">
        <f>((((P215/1000)+1)/((SMOW!$AA$4/1000)+1))-1)*1000</f>
        <v>-1.0777576866450866</v>
      </c>
      <c r="AB215" s="66">
        <f>Z215*SMOW!$AN$6</f>
        <v>-0.62721422529570514</v>
      </c>
      <c r="AC215" s="66">
        <f>AA215*SMOW!$AN$12</f>
        <v>-1.1848608809589609</v>
      </c>
      <c r="AD215" s="66">
        <f t="shared" si="120"/>
        <v>-0.62741100642478254</v>
      </c>
      <c r="AE215" s="66">
        <f t="shared" si="121"/>
        <v>-1.1855633835792816</v>
      </c>
      <c r="AF215" s="65">
        <f>(AD215-SMOW!$AN$14*AE215)</f>
        <v>-1.433539894921787E-3</v>
      </c>
      <c r="AG215" s="67">
        <f t="shared" si="102"/>
        <v>-1.433539894921787</v>
      </c>
      <c r="AH215" s="65"/>
      <c r="AI215" s="67"/>
      <c r="AJ215" s="2"/>
      <c r="AK215" s="101" t="str">
        <f t="shared" si="119"/>
        <v>09</v>
      </c>
      <c r="AL215" s="64">
        <v>1</v>
      </c>
      <c r="AN215" s="46">
        <v>0</v>
      </c>
    </row>
    <row r="216" spans="1:40" s="88" customFormat="1" x14ac:dyDescent="0.25">
      <c r="A216" s="88">
        <v>1290</v>
      </c>
      <c r="B216" s="89" t="s">
        <v>214</v>
      </c>
      <c r="C216" s="99" t="s">
        <v>62</v>
      </c>
      <c r="D216" s="99" t="s">
        <v>69</v>
      </c>
      <c r="E216" s="88" t="s">
        <v>336</v>
      </c>
      <c r="F216" s="91">
        <v>-9.2631533306277198</v>
      </c>
      <c r="G216" s="91">
        <v>-9.3063241867442201</v>
      </c>
      <c r="H216" s="91">
        <v>7.4716383332368904E-3</v>
      </c>
      <c r="I216" s="91">
        <v>-17.454266779549499</v>
      </c>
      <c r="J216" s="91">
        <v>-17.608388601719799</v>
      </c>
      <c r="K216" s="91">
        <v>2.1277378042891802E-3</v>
      </c>
      <c r="L216" s="91">
        <v>-1.3152218159841101E-2</v>
      </c>
      <c r="M216" s="91">
        <v>6.5168296730604303E-3</v>
      </c>
      <c r="N216" s="91">
        <v>-19.3696301721168</v>
      </c>
      <c r="O216" s="91">
        <v>9.3257903319014495E-3</v>
      </c>
      <c r="P216" s="91">
        <v>-37.002979178878903</v>
      </c>
      <c r="Q216" s="91">
        <v>1.98885589406102E-3</v>
      </c>
      <c r="R216" s="91">
        <v>-53.7730216421512</v>
      </c>
      <c r="S216" s="91">
        <v>0.141167861654033</v>
      </c>
      <c r="T216" s="91">
        <v>652.86069977791203</v>
      </c>
      <c r="U216" s="91">
        <v>0.101905726738783</v>
      </c>
      <c r="V216" s="105" t="s">
        <v>589</v>
      </c>
      <c r="W216" s="93">
        <v>2.2000000000000002</v>
      </c>
      <c r="X216" s="91">
        <v>5.1679929975307501E-5</v>
      </c>
      <c r="Y216" s="91">
        <v>1.4175185148614599E-4</v>
      </c>
      <c r="Z216" s="100">
        <f>((((N216/1000)+1)/((SMOW!$Z$4/1000)+1))-1)*1000</f>
        <v>-8.6114583516434529</v>
      </c>
      <c r="AA216" s="100">
        <f>((((P216/1000)+1)/((SMOW!$AA$4/1000)+1))-1)*1000</f>
        <v>-16.278225319711126</v>
      </c>
      <c r="AB216" s="100">
        <f>Z216*SMOW!$AN$6</f>
        <v>-9.4851016810530187</v>
      </c>
      <c r="AC216" s="100">
        <f>AA216*SMOW!$AN$12</f>
        <v>-17.895889430211856</v>
      </c>
      <c r="AD216" s="100">
        <f t="shared" si="120"/>
        <v>-9.5303717462030519</v>
      </c>
      <c r="AE216" s="100">
        <f t="shared" si="121"/>
        <v>-18.057957337107357</v>
      </c>
      <c r="AF216" s="94">
        <f>(AD216-SMOW!$AN$14*AE216)</f>
        <v>4.2297277896334862E-3</v>
      </c>
      <c r="AG216" s="98">
        <f t="shared" si="102"/>
        <v>4.2297277896334862</v>
      </c>
      <c r="AH216" s="98">
        <f>AVERAGE(AG216:AG217)</f>
        <v>17.540188870361462</v>
      </c>
      <c r="AI216" s="98">
        <f>STDEV(AG216:AG217)</f>
        <v>18.823834581804746</v>
      </c>
      <c r="AJ216" s="88" t="s">
        <v>373</v>
      </c>
      <c r="AK216" s="101" t="str">
        <f t="shared" si="119"/>
        <v>09</v>
      </c>
      <c r="AL216" s="103">
        <v>1</v>
      </c>
      <c r="AN216" s="46">
        <v>1</v>
      </c>
    </row>
    <row r="217" spans="1:40" x14ac:dyDescent="0.25">
      <c r="A217" s="46">
        <v>1291</v>
      </c>
      <c r="B217" s="46" t="s">
        <v>281</v>
      </c>
      <c r="C217" s="62" t="s">
        <v>62</v>
      </c>
      <c r="D217" s="62" t="s">
        <v>69</v>
      </c>
      <c r="E217" s="46" t="s">
        <v>318</v>
      </c>
      <c r="F217" s="16">
        <v>-9.1679732103988396</v>
      </c>
      <c r="G217" s="16">
        <v>-9.2102579644393092</v>
      </c>
      <c r="H217" s="16">
        <v>3.5269518988456199E-3</v>
      </c>
      <c r="I217" s="16">
        <v>-17.3088957792442</v>
      </c>
      <c r="J217" s="16">
        <v>-17.460446163514401</v>
      </c>
      <c r="K217" s="16">
        <v>2.4707537995809102E-3</v>
      </c>
      <c r="L217" s="16">
        <v>8.8576098962927403E-3</v>
      </c>
      <c r="M217" s="16">
        <v>3.51545481020835E-3</v>
      </c>
      <c r="N217" s="16">
        <v>-19.269497387309499</v>
      </c>
      <c r="O217" s="16">
        <v>3.49099465391076E-3</v>
      </c>
      <c r="P217" s="16">
        <v>-36.860625089918898</v>
      </c>
      <c r="Q217" s="16">
        <v>2.4215954127032101E-3</v>
      </c>
      <c r="R217" s="16">
        <v>-53.567801403043902</v>
      </c>
      <c r="S217" s="16">
        <v>0.12174433220648</v>
      </c>
      <c r="T217" s="16">
        <v>830.45640557985996</v>
      </c>
      <c r="U217" s="16">
        <v>0.176343184228898</v>
      </c>
      <c r="V217" s="105" t="s">
        <v>590</v>
      </c>
      <c r="W217" s="20">
        <v>2.2000000000000002</v>
      </c>
      <c r="X217" s="16">
        <v>3.30955285554919E-3</v>
      </c>
      <c r="Y217" s="16">
        <v>2.5552853727105998E-3</v>
      </c>
      <c r="Z217" s="75">
        <f>((((N217/1000)+1)/((SMOW!$Z$4/1000)+1))-1)*1000</f>
        <v>-8.5102270431345328</v>
      </c>
      <c r="AA217" s="75">
        <f>((((P217/1000)+1)/((SMOW!$AA$4/1000)+1))-1)*1000</f>
        <v>-16.132807614363308</v>
      </c>
      <c r="AB217" s="75">
        <f>Z217*SMOW!$AN$6</f>
        <v>-9.3736003284011886</v>
      </c>
      <c r="AC217" s="75">
        <f>AA217*SMOW!$AN$12</f>
        <v>-17.736020702203252</v>
      </c>
      <c r="AD217" s="75">
        <f t="shared" si="120"/>
        <v>-9.4178089997875034</v>
      </c>
      <c r="AE217" s="75">
        <f t="shared" si="121"/>
        <v>-17.895188730565515</v>
      </c>
      <c r="AF217" s="76">
        <f>(AD217-SMOW!$AN$14*AE217)</f>
        <v>3.0850649951089437E-2</v>
      </c>
      <c r="AG217" s="77">
        <f t="shared" si="102"/>
        <v>30.850649951089437</v>
      </c>
      <c r="AH217" s="77"/>
      <c r="AI217" s="64"/>
      <c r="AJ217" s="46" t="s">
        <v>319</v>
      </c>
      <c r="AK217" s="101" t="str">
        <f t="shared" si="119"/>
        <v>09</v>
      </c>
      <c r="AN217" s="46">
        <v>0</v>
      </c>
    </row>
    <row r="218" spans="1:40" x14ac:dyDescent="0.25">
      <c r="A218" s="46">
        <v>1292</v>
      </c>
      <c r="B218" s="46" t="s">
        <v>281</v>
      </c>
      <c r="C218" s="56" t="s">
        <v>63</v>
      </c>
      <c r="D218" s="56" t="s">
        <v>127</v>
      </c>
      <c r="E218" s="46" t="s">
        <v>320</v>
      </c>
      <c r="F218" s="16">
        <v>-4.8925602951999103</v>
      </c>
      <c r="G218" s="16">
        <v>-4.9045684165515704</v>
      </c>
      <c r="H218" s="16">
        <v>4.3137601649317799E-3</v>
      </c>
      <c r="I218" s="16">
        <v>-9.2300910317818197</v>
      </c>
      <c r="J218" s="16">
        <v>-9.2729523237662494</v>
      </c>
      <c r="K218" s="16">
        <v>1.67620663914951E-3</v>
      </c>
      <c r="L218" s="16">
        <v>-8.4495896029843903E-3</v>
      </c>
      <c r="M218" s="16">
        <v>4.6355384026658597E-3</v>
      </c>
      <c r="N218" s="16">
        <v>-15.0376722708105</v>
      </c>
      <c r="O218" s="16">
        <v>4.2697814163442597E-3</v>
      </c>
      <c r="P218" s="16">
        <v>-28.942557122201102</v>
      </c>
      <c r="Q218" s="16">
        <v>1.6428566491708801E-3</v>
      </c>
      <c r="R218" s="16">
        <v>-42.419101469079301</v>
      </c>
      <c r="S218" s="16">
        <v>0.131159000624018</v>
      </c>
      <c r="T218" s="16">
        <v>749.06047852849599</v>
      </c>
      <c r="U218" s="16">
        <v>0.12656316735554601</v>
      </c>
      <c r="V218" s="105" t="s">
        <v>591</v>
      </c>
      <c r="W218" s="20">
        <v>2.2000000000000002</v>
      </c>
      <c r="X218" s="16">
        <v>4.5094007792848704E-3</v>
      </c>
      <c r="Y218" s="16">
        <v>2.8873190545841499E-3</v>
      </c>
      <c r="Z218" s="75">
        <f>((((N218/1000)+1)/((SMOW!$Z$4/1000)+1))-1)*1000</f>
        <v>-4.2319759713335126</v>
      </c>
      <c r="AA218" s="75">
        <f>((((P218/1000)+1)/((SMOW!$AA$4/1000)+1))-1)*1000</f>
        <v>-8.0443341250050473</v>
      </c>
      <c r="AB218" s="75">
        <f>Z218*SMOW!$AN$6</f>
        <v>-4.6613152802638629</v>
      </c>
      <c r="AC218" s="75">
        <f>AA218*SMOW!$AN$12</f>
        <v>-8.8437474732856867</v>
      </c>
      <c r="AD218" s="75">
        <f t="shared" si="120"/>
        <v>-4.6722130889371316</v>
      </c>
      <c r="AE218" s="75">
        <f t="shared" si="121"/>
        <v>-8.8830855101527337</v>
      </c>
      <c r="AF218" s="76">
        <f>(AD218-SMOW!$AN$14*AE218)</f>
        <v>1.8056060423512044E-2</v>
      </c>
      <c r="AG218" s="77">
        <f t="shared" si="102"/>
        <v>18.056060423512044</v>
      </c>
      <c r="AH218" s="67">
        <f>AVERAGE(AG218:AG219)</f>
        <v>21.055700958473533</v>
      </c>
      <c r="AI218" s="67">
        <f>STDEV(AG218:AG219)</f>
        <v>4.2421323267866287</v>
      </c>
      <c r="AK218" s="101" t="str">
        <f t="shared" si="119"/>
        <v>09</v>
      </c>
      <c r="AL218" s="64">
        <v>1</v>
      </c>
      <c r="AN218" s="46">
        <v>0</v>
      </c>
    </row>
    <row r="219" spans="1:40" x14ac:dyDescent="0.25">
      <c r="A219" s="46">
        <v>1293</v>
      </c>
      <c r="B219" s="46" t="s">
        <v>281</v>
      </c>
      <c r="C219" s="56" t="s">
        <v>63</v>
      </c>
      <c r="D219" s="56" t="s">
        <v>127</v>
      </c>
      <c r="E219" s="46" t="s">
        <v>321</v>
      </c>
      <c r="F219" s="16">
        <v>-4.6161101661941304</v>
      </c>
      <c r="G219" s="16">
        <v>-4.62679768761208</v>
      </c>
      <c r="H219" s="16">
        <v>4.4144331249913304E-3</v>
      </c>
      <c r="I219" s="16">
        <v>-8.7181711840994698</v>
      </c>
      <c r="J219" s="16">
        <v>-8.7563968339082408</v>
      </c>
      <c r="K219" s="16">
        <v>1.7642096040396201E-3</v>
      </c>
      <c r="L219" s="16">
        <v>-3.4201593085275901E-3</v>
      </c>
      <c r="M219" s="16">
        <v>4.1808095906863104E-3</v>
      </c>
      <c r="N219" s="16">
        <v>-14.7640405485441</v>
      </c>
      <c r="O219" s="16">
        <v>4.3694280164230997E-3</v>
      </c>
      <c r="P219" s="16">
        <v>-28.440822487601199</v>
      </c>
      <c r="Q219" s="16">
        <v>1.72910869747975E-3</v>
      </c>
      <c r="R219" s="16">
        <v>-41.359740468041601</v>
      </c>
      <c r="S219" s="16">
        <v>0.14541933139735</v>
      </c>
      <c r="T219" s="16">
        <v>1007.44563347117</v>
      </c>
      <c r="U219" s="16">
        <v>9.67318553509222E-2</v>
      </c>
      <c r="V219" s="105" t="s">
        <v>592</v>
      </c>
      <c r="W219" s="20">
        <v>2.2000000000000002</v>
      </c>
      <c r="X219" s="16">
        <v>0.14377134163769301</v>
      </c>
      <c r="Y219" s="16">
        <v>0.13869801266640699</v>
      </c>
      <c r="Z219" s="75">
        <f>((((N219/1000)+1)/((SMOW!$Z$4/1000)+1))-1)*1000</f>
        <v>-3.9553423258407161</v>
      </c>
      <c r="AA219" s="75">
        <f>((((P219/1000)+1)/((SMOW!$AA$4/1000)+1))-1)*1000</f>
        <v>-7.5318016098511187</v>
      </c>
      <c r="AB219" s="75">
        <f>Z219*SMOW!$AN$6</f>
        <v>-4.3566168019394809</v>
      </c>
      <c r="AC219" s="75">
        <f>AA219*SMOW!$AN$12</f>
        <v>-8.2802815523737472</v>
      </c>
      <c r="AD219" s="75">
        <f t="shared" ref="AD219" si="122">LN((AB219/1000)+1)*1000</f>
        <v>-4.3661345103170692</v>
      </c>
      <c r="AE219" s="75">
        <f t="shared" ref="AE219" si="123">LN((AC219/1000)+1)*1000</f>
        <v>-8.3147535072168637</v>
      </c>
      <c r="AF219" s="76">
        <f>(AD219-SMOW!$AN$14*AE219)</f>
        <v>2.4055341493435023E-2</v>
      </c>
      <c r="AG219" s="77">
        <f t="shared" ref="AG219" si="124">AF219*1000</f>
        <v>24.055341493435023</v>
      </c>
      <c r="AI219" s="64"/>
      <c r="AK219" s="101" t="str">
        <f t="shared" si="119"/>
        <v>09</v>
      </c>
      <c r="AN219" s="46">
        <v>0</v>
      </c>
    </row>
    <row r="220" spans="1:40" x14ac:dyDescent="0.25">
      <c r="A220" s="46">
        <v>1294</v>
      </c>
      <c r="B220" s="46" t="s">
        <v>281</v>
      </c>
      <c r="C220" s="56" t="s">
        <v>63</v>
      </c>
      <c r="D220" s="56" t="s">
        <v>127</v>
      </c>
      <c r="E220" s="46" t="s">
        <v>322</v>
      </c>
      <c r="F220" s="16">
        <v>-4.4278879695381903</v>
      </c>
      <c r="G220" s="16">
        <v>-4.43772143975439</v>
      </c>
      <c r="H220" s="16">
        <v>8.8383439994311908E-3</v>
      </c>
      <c r="I220" s="16">
        <v>-8.3278010959835207</v>
      </c>
      <c r="J220" s="16">
        <v>-8.3626710035281402</v>
      </c>
      <c r="K220" s="16">
        <v>1.59883795775353E-3</v>
      </c>
      <c r="L220" s="16">
        <v>-2.2231149891530199E-2</v>
      </c>
      <c r="M220" s="16">
        <v>8.9247475779032793E-3</v>
      </c>
      <c r="N220" s="16">
        <v>-14.582867055660399</v>
      </c>
      <c r="O220" s="16">
        <v>1.30310033242931E-2</v>
      </c>
      <c r="P220" s="16">
        <v>-28.057845118673399</v>
      </c>
      <c r="Q220" s="16">
        <v>1.4394506428133101E-3</v>
      </c>
      <c r="R220" s="16">
        <v>-41.3967840320798</v>
      </c>
      <c r="S220" s="16">
        <v>0.12080332490002001</v>
      </c>
      <c r="T220" s="16">
        <v>734.68946754625904</v>
      </c>
      <c r="U220" s="16">
        <v>0.11780916288483199</v>
      </c>
      <c r="V220" s="105" t="s">
        <v>593</v>
      </c>
      <c r="W220" s="20">
        <v>2.2000000000000002</v>
      </c>
      <c r="X220" s="16">
        <v>6.4139801160859798E-5</v>
      </c>
      <c r="Y220" s="16">
        <v>1.93787679074327E-3</v>
      </c>
      <c r="Z220" s="75">
        <f>((((N220/1000)+1)/((SMOW!$Z$4/1000)+1))-1)*1000</f>
        <v>-3.772181238420047</v>
      </c>
      <c r="AA220" s="75">
        <f>((((P220/1000)+1)/((SMOW!$AA$4/1000)+1))-1)*1000</f>
        <v>-7.1405821471961506</v>
      </c>
      <c r="AB220" s="75">
        <f>Z220*SMOW!$AN$6</f>
        <v>-4.1548737907959934</v>
      </c>
      <c r="AC220" s="75">
        <f>AA220*SMOW!$AN$12</f>
        <v>-7.8501842838378151</v>
      </c>
      <c r="AD220" s="75">
        <f t="shared" ref="AD220" si="125">LN((AB220/1000)+1)*1000</f>
        <v>-4.1635292621516644</v>
      </c>
      <c r="AE220" s="75">
        <f t="shared" ref="AE220" si="126">LN((AC220/1000)+1)*1000</f>
        <v>-7.8811591928048959</v>
      </c>
      <c r="AF220" s="76">
        <f>(AD220-SMOW!$AN$14*AE220)</f>
        <v>-2.2772083506792384E-3</v>
      </c>
      <c r="AG220" s="77">
        <f t="shared" ref="AG220" si="127">AF220*1000</f>
        <v>-2.2772083506792384</v>
      </c>
      <c r="AH220" s="67">
        <f>AVERAGE(AG220:AG221)</f>
        <v>3.8200898656963744</v>
      </c>
      <c r="AI220" s="67">
        <f>STDEV(AG220:AG221)</f>
        <v>8.6228818314316751</v>
      </c>
      <c r="AK220" s="101" t="str">
        <f t="shared" si="119"/>
        <v>09</v>
      </c>
      <c r="AL220" s="64">
        <v>1</v>
      </c>
      <c r="AN220" s="46">
        <v>0</v>
      </c>
    </row>
    <row r="221" spans="1:40" x14ac:dyDescent="0.25">
      <c r="A221" s="46">
        <v>1295</v>
      </c>
      <c r="B221" s="46" t="s">
        <v>281</v>
      </c>
      <c r="C221" s="56" t="s">
        <v>63</v>
      </c>
      <c r="D221" s="56" t="s">
        <v>127</v>
      </c>
      <c r="E221" s="46" t="s">
        <v>323</v>
      </c>
      <c r="F221" s="16">
        <v>-4.5322025942042501</v>
      </c>
      <c r="G221" s="16">
        <v>-4.5425058941666698</v>
      </c>
      <c r="H221" s="16">
        <v>9.3822339484061108E-3</v>
      </c>
      <c r="I221" s="16">
        <v>-8.5355305809688904</v>
      </c>
      <c r="J221" s="16">
        <v>-8.5721669036425503</v>
      </c>
      <c r="K221" s="16">
        <v>1.7284073211754499E-3</v>
      </c>
      <c r="L221" s="16">
        <v>-2.1489392092422399E-2</v>
      </c>
      <c r="M221" s="16">
        <v>8.3160124926413108E-3</v>
      </c>
      <c r="N221" s="16">
        <v>-14.6809884135447</v>
      </c>
      <c r="O221" s="16">
        <v>9.2865821522369902E-3</v>
      </c>
      <c r="P221" s="16">
        <v>-28.261815721815999</v>
      </c>
      <c r="Q221" s="16">
        <v>1.6940187407391901E-3</v>
      </c>
      <c r="R221" s="16">
        <v>-41.553265437717002</v>
      </c>
      <c r="S221" s="16">
        <v>0.120884492652707</v>
      </c>
      <c r="T221" s="16">
        <v>849.78898511364798</v>
      </c>
      <c r="U221" s="16">
        <v>0.13480979901638901</v>
      </c>
      <c r="V221" s="105" t="s">
        <v>594</v>
      </c>
      <c r="W221" s="20">
        <v>2.2000000000000002</v>
      </c>
      <c r="X221" s="16">
        <v>1.9317922844679499E-3</v>
      </c>
      <c r="Y221" s="16">
        <v>5.8000226627464798E-4</v>
      </c>
      <c r="Z221" s="75">
        <f>((((N221/1000)+1)/((SMOW!$Z$4/1000)+1))-1)*1000</f>
        <v>-3.8713790533058123</v>
      </c>
      <c r="AA221" s="75">
        <f>((((P221/1000)+1)/((SMOW!$AA$4/1000)+1))-1)*1000</f>
        <v>-7.3489424218051713</v>
      </c>
      <c r="AB221" s="75">
        <f>Z221*SMOW!$AN$6</f>
        <v>-4.2641353493275043</v>
      </c>
      <c r="AC221" s="75">
        <f>AA221*SMOW!$AN$12</f>
        <v>-8.0792505587428849</v>
      </c>
      <c r="AD221" s="75">
        <f t="shared" ref="AD221" si="128">LN((AB221/1000)+1)*1000</f>
        <v>-4.2732527021146653</v>
      </c>
      <c r="AE221" s="75">
        <f t="shared" ref="AE221" si="129">LN((AC221/1000)+1)*1000</f>
        <v>-8.1120645647665484</v>
      </c>
      <c r="AF221" s="76">
        <f>(AD221-SMOW!$AN$14*AE221)</f>
        <v>9.9173880820719873E-3</v>
      </c>
      <c r="AG221" s="77">
        <f t="shared" ref="AG221" si="130">AF221*1000</f>
        <v>9.9173880820719873</v>
      </c>
      <c r="AH221" s="65"/>
      <c r="AI221" s="67"/>
      <c r="AK221" s="101" t="str">
        <f t="shared" si="119"/>
        <v>09</v>
      </c>
      <c r="AN221" s="46">
        <v>0</v>
      </c>
    </row>
    <row r="222" spans="1:40" x14ac:dyDescent="0.25">
      <c r="A222" s="46">
        <v>1296</v>
      </c>
      <c r="B222" s="46" t="s">
        <v>281</v>
      </c>
      <c r="C222" s="62" t="s">
        <v>62</v>
      </c>
      <c r="D222" s="62" t="s">
        <v>69</v>
      </c>
      <c r="E222" s="46" t="s">
        <v>324</v>
      </c>
      <c r="F222" s="16">
        <v>-9.4668914975263903</v>
      </c>
      <c r="G222" s="16">
        <v>-9.5119878591315299</v>
      </c>
      <c r="H222" s="16">
        <v>5.1162788582237899E-3</v>
      </c>
      <c r="I222" s="16">
        <v>-17.8718350332116</v>
      </c>
      <c r="J222" s="16">
        <v>-18.0334649689845</v>
      </c>
      <c r="K222" s="16">
        <v>1.55894672779035E-3</v>
      </c>
      <c r="L222" s="16">
        <v>9.6816444922712408E-3</v>
      </c>
      <c r="M222" s="16">
        <v>5.30395484613988E-3</v>
      </c>
      <c r="N222" s="16">
        <v>-19.5653682050147</v>
      </c>
      <c r="O222" s="16">
        <v>5.0641184383081496E-3</v>
      </c>
      <c r="P222" s="16">
        <v>-37.412269876688299</v>
      </c>
      <c r="Q222" s="16">
        <v>1.49221586432914E-3</v>
      </c>
      <c r="R222" s="16">
        <v>-54.5500284830594</v>
      </c>
      <c r="S222" s="16">
        <v>0.14773737167355699</v>
      </c>
      <c r="T222" s="16">
        <v>762.27974105240196</v>
      </c>
      <c r="U222" s="16">
        <v>8.4121217720618494E-2</v>
      </c>
      <c r="V222" s="105" t="s">
        <v>595</v>
      </c>
      <c r="W222" s="20">
        <v>2.2000000000000002</v>
      </c>
      <c r="X222" s="16">
        <v>1.5470402812418601E-2</v>
      </c>
      <c r="Y222" s="16">
        <v>8.4221260033687901E-4</v>
      </c>
      <c r="Z222" s="75">
        <f>((((N222/1000)+1)/((SMOW!$Z$4/1000)+1))-1)*1000</f>
        <v>-8.8093437618351764</v>
      </c>
      <c r="AA222" s="75">
        <f>((((P222/1000)+1)/((SMOW!$AA$4/1000)+1))-1)*1000</f>
        <v>-16.696324402993845</v>
      </c>
      <c r="AB222" s="75">
        <f>Z222*SMOW!$AN$6</f>
        <v>-9.7030628161152563</v>
      </c>
      <c r="AC222" s="75">
        <f>AA222*SMOW!$AN$12</f>
        <v>-18.355537507219385</v>
      </c>
      <c r="AD222" s="75">
        <f t="shared" ref="AD222" si="131">LN((AB222/1000)+1)*1000</f>
        <v>-9.7504442760974293</v>
      </c>
      <c r="AE222" s="75">
        <f t="shared" ref="AE222" si="132">LN((AC222/1000)+1)*1000</f>
        <v>-18.526090673224861</v>
      </c>
      <c r="AF222" s="76">
        <f>(AD222-SMOW!$AN$14*AE222)</f>
        <v>3.1331599365298501E-2</v>
      </c>
      <c r="AG222" s="77">
        <f t="shared" ref="AG222" si="133">AF222*1000</f>
        <v>31.331599365298501</v>
      </c>
      <c r="AH222" s="65"/>
      <c r="AI222" s="67"/>
      <c r="AK222" s="101" t="str">
        <f t="shared" si="119"/>
        <v>09</v>
      </c>
      <c r="AL222" s="64">
        <v>1</v>
      </c>
      <c r="AN222" s="46">
        <v>0</v>
      </c>
    </row>
    <row r="223" spans="1:40" x14ac:dyDescent="0.25">
      <c r="A223" s="46">
        <v>1297</v>
      </c>
      <c r="B223" s="21" t="s">
        <v>214</v>
      </c>
      <c r="C223" s="58" t="s">
        <v>63</v>
      </c>
      <c r="D223" s="58" t="s">
        <v>72</v>
      </c>
      <c r="E223" s="46" t="s">
        <v>325</v>
      </c>
      <c r="F223" s="16">
        <v>-2.0253824602552002</v>
      </c>
      <c r="G223" s="16">
        <v>-2.02743654789113</v>
      </c>
      <c r="H223" s="16">
        <v>3.4040638846016599E-3</v>
      </c>
      <c r="I223" s="16">
        <v>-3.8042143743618899</v>
      </c>
      <c r="J223" s="16">
        <v>-3.8114688514367101</v>
      </c>
      <c r="K223" s="16">
        <v>1.58658166206581E-3</v>
      </c>
      <c r="L223" s="16">
        <v>-1.49809943325451E-2</v>
      </c>
      <c r="M223" s="16">
        <v>3.4081719356639298E-3</v>
      </c>
      <c r="N223" s="16">
        <v>-12.1997252897705</v>
      </c>
      <c r="O223" s="16">
        <v>3.3693594819374098E-3</v>
      </c>
      <c r="P223" s="16">
        <v>-23.624634298110301</v>
      </c>
      <c r="Q223" s="16">
        <v>1.5550148604004401E-3</v>
      </c>
      <c r="R223" s="16">
        <v>-35.172550744186701</v>
      </c>
      <c r="S223" s="16">
        <v>0.119854726524559</v>
      </c>
      <c r="T223" s="16">
        <v>643.97111171485801</v>
      </c>
      <c r="U223" s="16">
        <v>0.16053978106903299</v>
      </c>
      <c r="V223" s="105" t="s">
        <v>596</v>
      </c>
      <c r="W223" s="20">
        <v>2.2000000000000002</v>
      </c>
      <c r="X223" s="16">
        <v>2.77540750364073E-2</v>
      </c>
      <c r="Y223" s="16">
        <v>3.04967372796669E-2</v>
      </c>
      <c r="Z223" s="75">
        <f>((((N223/1000)+1)/((SMOW!$Z$4/1000)+1))-1)*1000</f>
        <v>-1.3628948115256279</v>
      </c>
      <c r="AA223" s="75">
        <f>((((P223/1000)+1)/((SMOW!$AA$4/1000)+1))-1)*1000</f>
        <v>-2.6119637593452483</v>
      </c>
      <c r="AB223" s="75">
        <f>Z223*SMOW!$AN$6</f>
        <v>-1.5011622120233656</v>
      </c>
      <c r="AC223" s="75">
        <f>AA223*SMOW!$AN$12</f>
        <v>-2.8715301401045212</v>
      </c>
      <c r="AD223" s="75">
        <f t="shared" ref="AD223" si="134">LN((AB223/1000)+1)*1000</f>
        <v>-1.5022900849048293</v>
      </c>
      <c r="AE223" s="75">
        <f t="shared" ref="AE223" si="135">LN((AC223/1000)+1)*1000</f>
        <v>-2.8756608923922862</v>
      </c>
      <c r="AF223" s="76">
        <f>(AD223-SMOW!$AN$14*AE223)</f>
        <v>1.605886627829789E-2</v>
      </c>
      <c r="AG223" s="77">
        <f t="shared" ref="AG223" si="136">AF223*1000</f>
        <v>16.058866278297891</v>
      </c>
      <c r="AH223" s="65"/>
      <c r="AI223" s="67"/>
      <c r="AJ223" s="2"/>
      <c r="AK223" s="101" t="str">
        <f t="shared" si="119"/>
        <v>09</v>
      </c>
      <c r="AL223" s="64">
        <v>1</v>
      </c>
      <c r="AN223" s="46">
        <v>0</v>
      </c>
    </row>
    <row r="224" spans="1:40" x14ac:dyDescent="0.25">
      <c r="A224" s="46">
        <v>1298</v>
      </c>
      <c r="B224" s="21" t="s">
        <v>214</v>
      </c>
      <c r="C224" s="61" t="s">
        <v>63</v>
      </c>
      <c r="D224" s="61" t="s">
        <v>72</v>
      </c>
      <c r="E224" s="46" t="s">
        <v>326</v>
      </c>
      <c r="F224" s="16">
        <v>-2.54575790385781</v>
      </c>
      <c r="G224" s="16">
        <v>-2.54900410570297</v>
      </c>
      <c r="H224" s="16">
        <v>3.57207073854859E-3</v>
      </c>
      <c r="I224" s="16">
        <v>-4.7734010433463503</v>
      </c>
      <c r="J224" s="16">
        <v>-4.7848301735291097</v>
      </c>
      <c r="K224" s="16">
        <v>1.8389978463987601E-3</v>
      </c>
      <c r="L224" s="16">
        <v>-2.26137740795967E-2</v>
      </c>
      <c r="M224" s="16">
        <v>4.0109027959404899E-3</v>
      </c>
      <c r="N224" s="16">
        <v>-12.7147955101037</v>
      </c>
      <c r="O224" s="16">
        <v>3.5356535074217502E-3</v>
      </c>
      <c r="P224" s="16">
        <v>-24.5745379234993</v>
      </c>
      <c r="Q224" s="16">
        <v>1.8024089448187401E-3</v>
      </c>
      <c r="R224" s="16">
        <v>-36.776094888265497</v>
      </c>
      <c r="S224" s="16">
        <v>0.16346483539357101</v>
      </c>
      <c r="T224" s="16">
        <v>700.03226961341704</v>
      </c>
      <c r="U224" s="16">
        <v>0.110015728463719</v>
      </c>
      <c r="V224" s="105" t="s">
        <v>597</v>
      </c>
      <c r="W224" s="20">
        <v>2.2000000000000002</v>
      </c>
      <c r="X224" s="16">
        <v>0.16227964011280899</v>
      </c>
      <c r="Y224" s="16">
        <v>0.16838584658472999</v>
      </c>
      <c r="Z224" s="75">
        <f>((((N224/1000)+1)/((SMOW!$Z$4/1000)+1))-1)*1000</f>
        <v>-1.8836156970843954</v>
      </c>
      <c r="AA224" s="75">
        <f>((((P224/1000)+1)/((SMOW!$AA$4/1000)+1))-1)*1000</f>
        <v>-3.58231035433898</v>
      </c>
      <c r="AB224" s="75">
        <f>Z224*SMOW!$AN$6</f>
        <v>-2.0747108892959303</v>
      </c>
      <c r="AC224" s="75">
        <f>AA224*SMOW!$AN$12</f>
        <v>-3.9383058501054782</v>
      </c>
      <c r="AD224" s="75">
        <f t="shared" ref="AD224" si="137">LN((AB224/1000)+1)*1000</f>
        <v>-2.0768660833853589</v>
      </c>
      <c r="AE224" s="75">
        <f t="shared" ref="AE224" si="138">LN((AC224/1000)+1)*1000</f>
        <v>-3.9460813982953797</v>
      </c>
      <c r="AF224" s="76">
        <f>(AD224-SMOW!$AN$14*AE224)</f>
        <v>6.66489491460176E-3</v>
      </c>
      <c r="AG224" s="77">
        <f t="shared" ref="AG224" si="139">AF224*1000</f>
        <v>6.66489491460176</v>
      </c>
      <c r="AH224" s="67">
        <f>AVERAGE(AG224:AG225)</f>
        <v>-0.64969874375031544</v>
      </c>
      <c r="AI224" s="67">
        <f>STDEV(AG224:AG225)</f>
        <v>10.344397554889738</v>
      </c>
      <c r="AK224" s="101" t="str">
        <f t="shared" si="119"/>
        <v>09</v>
      </c>
      <c r="AL224" s="64">
        <v>1</v>
      </c>
      <c r="AN224" s="46">
        <v>0</v>
      </c>
    </row>
    <row r="225" spans="1:40" x14ac:dyDescent="0.25">
      <c r="A225" s="46">
        <v>1299</v>
      </c>
      <c r="B225" s="21" t="s">
        <v>214</v>
      </c>
      <c r="C225" s="58" t="s">
        <v>63</v>
      </c>
      <c r="D225" s="58" t="s">
        <v>72</v>
      </c>
      <c r="E225" s="46" t="s">
        <v>327</v>
      </c>
      <c r="F225" s="16">
        <v>-2.7595754606296201</v>
      </c>
      <c r="G225" s="16">
        <v>-2.7633907260998098</v>
      </c>
      <c r="H225" s="16">
        <v>5.6123160364150203E-3</v>
      </c>
      <c r="I225" s="16">
        <v>-5.1530448455183597</v>
      </c>
      <c r="J225" s="16">
        <v>-5.16636761865783</v>
      </c>
      <c r="K225" s="16">
        <v>1.58417998757983E-3</v>
      </c>
      <c r="L225" s="16">
        <v>-3.5548623448481101E-2</v>
      </c>
      <c r="M225" s="16">
        <v>5.6502045731345596E-3</v>
      </c>
      <c r="N225" s="16">
        <v>-12.926433198683201</v>
      </c>
      <c r="O225" s="16">
        <v>5.5550985216421796E-3</v>
      </c>
      <c r="P225" s="16">
        <v>-24.9466282912068</v>
      </c>
      <c r="Q225" s="16">
        <v>1.55266096989116E-3</v>
      </c>
      <c r="R225" s="16">
        <v>-37.206731511738603</v>
      </c>
      <c r="S225" s="16">
        <v>0.115593929138115</v>
      </c>
      <c r="T225" s="16">
        <v>730.50161985947</v>
      </c>
      <c r="U225" s="16">
        <v>9.1091810793947903E-2</v>
      </c>
      <c r="V225" s="105" t="s">
        <v>598</v>
      </c>
      <c r="W225" s="20">
        <v>2.2000000000000002</v>
      </c>
      <c r="X225" s="16">
        <v>1.1078858375786999E-2</v>
      </c>
      <c r="Y225" s="16">
        <v>1.3369885531997101E-2</v>
      </c>
      <c r="Z225" s="75">
        <f>((((N225/1000)+1)/((SMOW!$Z$4/1000)+1))-1)*1000</f>
        <v>-2.0975751928274944</v>
      </c>
      <c r="AA225" s="75">
        <f>((((P225/1000)+1)/((SMOW!$AA$4/1000)+1))-1)*1000</f>
        <v>-3.9624085155466338</v>
      </c>
      <c r="AB225" s="75">
        <f>Z225*SMOW!$AN$6</f>
        <v>-2.3103768461965775</v>
      </c>
      <c r="AC225" s="75">
        <f>AA225*SMOW!$AN$12</f>
        <v>-4.3561766272940892</v>
      </c>
      <c r="AD225" s="75">
        <f t="shared" ref="AD225" si="140">LN((AB225/1000)+1)*1000</f>
        <v>-2.3130498847268819</v>
      </c>
      <c r="AE225" s="75">
        <f t="shared" ref="AE225" si="141">LN((AC225/1000)+1)*1000</f>
        <v>-4.3656924097060212</v>
      </c>
      <c r="AF225" s="76">
        <f>(AD225-SMOW!$AN$14*AE225)</f>
        <v>-7.9642924021023909E-3</v>
      </c>
      <c r="AG225" s="77">
        <f t="shared" ref="AG225" si="142">AF225*1000</f>
        <v>-7.9642924021023909</v>
      </c>
      <c r="AH225" s="65"/>
      <c r="AI225" s="67"/>
      <c r="AJ225" s="2"/>
      <c r="AK225" s="101" t="str">
        <f t="shared" si="119"/>
        <v>09</v>
      </c>
      <c r="AN225" s="46">
        <v>0</v>
      </c>
    </row>
    <row r="226" spans="1:40" x14ac:dyDescent="0.25">
      <c r="A226" s="46">
        <v>1300</v>
      </c>
      <c r="B226" s="21" t="s">
        <v>214</v>
      </c>
      <c r="C226" s="61" t="s">
        <v>63</v>
      </c>
      <c r="D226" s="61" t="s">
        <v>72</v>
      </c>
      <c r="E226" s="46" t="s">
        <v>328</v>
      </c>
      <c r="F226" s="16">
        <v>-2.0712273472884601</v>
      </c>
      <c r="G226" s="16">
        <v>-2.0733759167483901</v>
      </c>
      <c r="H226" s="16">
        <v>5.5889926722130102E-3</v>
      </c>
      <c r="I226" s="16">
        <v>-3.8502583760447702</v>
      </c>
      <c r="J226" s="16">
        <v>-3.8576897650187298</v>
      </c>
      <c r="K226" s="16">
        <v>1.79114609929581E-3</v>
      </c>
      <c r="L226" s="16">
        <v>-3.65157208185065E-2</v>
      </c>
      <c r="M226" s="16">
        <v>5.5754862550236603E-3</v>
      </c>
      <c r="N226" s="16">
        <v>-12.2451027885662</v>
      </c>
      <c r="O226" s="16">
        <v>5.5320129389429904E-3</v>
      </c>
      <c r="P226" s="16">
        <v>-23.669762203317401</v>
      </c>
      <c r="Q226" s="16">
        <v>1.7555092612920699E-3</v>
      </c>
      <c r="R226" s="16">
        <v>-35.438669407618697</v>
      </c>
      <c r="S226" s="16">
        <v>0.16070295296808099</v>
      </c>
      <c r="T226" s="16">
        <v>706.73160529994698</v>
      </c>
      <c r="U226" s="16">
        <v>0.11914931113928801</v>
      </c>
      <c r="V226" s="105" t="s">
        <v>599</v>
      </c>
      <c r="W226" s="20">
        <v>2.2000000000000002</v>
      </c>
      <c r="X226" s="16">
        <v>6.0498869754239196E-3</v>
      </c>
      <c r="Y226" s="16">
        <v>4.2360836555842699E-3</v>
      </c>
      <c r="Z226" s="75">
        <f>((((N226/1000)+1)/((SMOW!$Z$4/1000)+1))-1)*1000</f>
        <v>-1.4087701318693524</v>
      </c>
      <c r="AA226" s="75">
        <f>((((P226/1000)+1)/((SMOW!$AA$4/1000)+1))-1)*1000</f>
        <v>-2.6580628666509343</v>
      </c>
      <c r="AB226" s="75">
        <f>Z226*SMOW!$AN$6</f>
        <v>-1.5516916415744084</v>
      </c>
      <c r="AC226" s="75">
        <f>AA226*SMOW!$AN$12</f>
        <v>-2.9222103900071357</v>
      </c>
      <c r="AD226" s="75">
        <f t="shared" ref="AD226" si="143">LN((AB226/1000)+1)*1000</f>
        <v>-1.5528967618610778</v>
      </c>
      <c r="AE226" s="75">
        <f t="shared" ref="AE226" si="144">LN((AC226/1000)+1)*1000</f>
        <v>-2.9264883829518702</v>
      </c>
      <c r="AF226" s="76">
        <f>(AD226-SMOW!$AN$14*AE226)</f>
        <v>-7.7108956624902802E-3</v>
      </c>
      <c r="AG226" s="77">
        <f t="shared" ref="AG226" si="145">AF226*1000</f>
        <v>-7.7108956624902802</v>
      </c>
      <c r="AH226" s="67">
        <f>AVERAGE(AG226:AG227)</f>
        <v>-13.286710992923446</v>
      </c>
      <c r="AI226" s="67">
        <f>STDEV(AG226:AG227)</f>
        <v>7.885393661586404</v>
      </c>
      <c r="AK226" s="101" t="str">
        <f t="shared" si="119"/>
        <v>09</v>
      </c>
      <c r="AL226" s="64">
        <v>1</v>
      </c>
      <c r="AN226" s="46">
        <v>0</v>
      </c>
    </row>
    <row r="227" spans="1:40" x14ac:dyDescent="0.25">
      <c r="A227" s="46">
        <v>1301</v>
      </c>
      <c r="B227" s="21" t="s">
        <v>214</v>
      </c>
      <c r="C227" s="61" t="s">
        <v>63</v>
      </c>
      <c r="D227" s="61" t="s">
        <v>72</v>
      </c>
      <c r="E227" s="46" t="s">
        <v>329</v>
      </c>
      <c r="F227" s="16">
        <v>-2.0369964911933001</v>
      </c>
      <c r="G227" s="16">
        <v>-2.0390753762806502</v>
      </c>
      <c r="H227" s="16">
        <v>8.41350256074078E-3</v>
      </c>
      <c r="I227" s="16">
        <v>-3.76629352014255</v>
      </c>
      <c r="J227" s="16">
        <v>-3.7734039230048402</v>
      </c>
      <c r="K227" s="16">
        <v>1.75791795016423E-3</v>
      </c>
      <c r="L227" s="16">
        <v>-4.2473859726717599E-2</v>
      </c>
      <c r="M227" s="16">
        <v>7.2168263678086602E-3</v>
      </c>
      <c r="N227" s="16">
        <v>-12.211220915760901</v>
      </c>
      <c r="O227" s="16">
        <v>8.3277269729176203E-3</v>
      </c>
      <c r="P227" s="16">
        <v>-23.5874679213393</v>
      </c>
      <c r="Q227" s="16">
        <v>1.72294222303749E-3</v>
      </c>
      <c r="R227" s="16">
        <v>-35.7809327212494</v>
      </c>
      <c r="S227" s="16">
        <v>0.13713023180016201</v>
      </c>
      <c r="T227" s="16">
        <v>773.19688452038497</v>
      </c>
      <c r="U227" s="16">
        <v>0.13368250727754799</v>
      </c>
      <c r="V227" s="105" t="s">
        <v>600</v>
      </c>
      <c r="W227" s="20">
        <v>2.2000000000000002</v>
      </c>
      <c r="X227" s="16">
        <v>2.7500822649149201E-2</v>
      </c>
      <c r="Y227" s="16">
        <v>2.2191955081980401E-2</v>
      </c>
      <c r="Z227" s="75">
        <f>((((N227/1000)+1)/((SMOW!$Z$4/1000)+1))-1)*1000</f>
        <v>-1.3745165522309755</v>
      </c>
      <c r="AA227" s="75">
        <f>((((P227/1000)+1)/((SMOW!$AA$4/1000)+1))-1)*1000</f>
        <v>-2.573997521314153</v>
      </c>
      <c r="AB227" s="75">
        <f>Z227*SMOW!$AN$6</f>
        <v>-1.5139629930060683</v>
      </c>
      <c r="AC227" s="75">
        <f>AA227*SMOW!$AN$12</f>
        <v>-2.829790971089404</v>
      </c>
      <c r="AD227" s="75">
        <f t="shared" ref="AD227" si="146">LN((AB227/1000)+1)*1000</f>
        <v>-1.515110193003292</v>
      </c>
      <c r="AE227" s="75">
        <f t="shared" ref="AE227" si="147">LN((AC227/1000)+1)*1000</f>
        <v>-2.8338023990150289</v>
      </c>
      <c r="AF227" s="76">
        <f>(AD227-SMOW!$AN$14*AE227)</f>
        <v>-1.886252632335661E-2</v>
      </c>
      <c r="AG227" s="77">
        <f t="shared" ref="AG227" si="148">AF227*1000</f>
        <v>-18.862526323356612</v>
      </c>
      <c r="AI227" s="64"/>
      <c r="AK227" s="101" t="str">
        <f t="shared" si="119"/>
        <v>09</v>
      </c>
      <c r="AN227" s="46">
        <v>0</v>
      </c>
    </row>
    <row r="228" spans="1:40" x14ac:dyDescent="0.25">
      <c r="A228" s="46">
        <v>1302</v>
      </c>
      <c r="B228" s="21" t="s">
        <v>331</v>
      </c>
      <c r="C228" s="61" t="s">
        <v>63</v>
      </c>
      <c r="D228" s="61" t="s">
        <v>332</v>
      </c>
      <c r="E228" s="46" t="s">
        <v>330</v>
      </c>
      <c r="F228" s="16">
        <v>-6.9805495549278902</v>
      </c>
      <c r="G228" s="16">
        <v>-7.0050278355313598</v>
      </c>
      <c r="H228" s="16">
        <v>3.7065346812687298E-3</v>
      </c>
      <c r="I228" s="16">
        <v>-13.186123374814001</v>
      </c>
      <c r="J228" s="16">
        <v>-13.273832272865</v>
      </c>
      <c r="K228" s="16">
        <v>2.1937718523742599E-3</v>
      </c>
      <c r="L228" s="16">
        <v>3.5556045413550601E-3</v>
      </c>
      <c r="M228" s="16">
        <v>3.6473441652681098E-3</v>
      </c>
      <c r="N228" s="16">
        <v>-17.104374497602599</v>
      </c>
      <c r="O228" s="16">
        <v>3.6687465913780798E-3</v>
      </c>
      <c r="P228" s="16">
        <v>-32.819879814578101</v>
      </c>
      <c r="Q228" s="16">
        <v>2.1501243285052302E-3</v>
      </c>
      <c r="R228" s="16">
        <v>-46.305047544660397</v>
      </c>
      <c r="S228" s="16">
        <v>0.172945065954899</v>
      </c>
      <c r="T228" s="16">
        <v>661.64494758062301</v>
      </c>
      <c r="U228" s="16">
        <v>0.18011741990975599</v>
      </c>
      <c r="V228" s="105" t="s">
        <v>601</v>
      </c>
      <c r="W228" s="20">
        <v>2.2000000000000002</v>
      </c>
      <c r="X228" s="16">
        <v>4.9709540861939197E-2</v>
      </c>
      <c r="Y228" s="16">
        <v>0.135654115365657</v>
      </c>
      <c r="Z228" s="75">
        <f>((((N228/1000)+1)/((SMOW!$Z$4/1000)+1))-1)*1000</f>
        <v>-6.3213513054876103</v>
      </c>
      <c r="AA228" s="75">
        <f>((((P228/1000)+1)/((SMOW!$AA$4/1000)+1))-1)*1000</f>
        <v>-12.005101061439593</v>
      </c>
      <c r="AB228" s="75">
        <f>Z228*SMOW!$AN$6</f>
        <v>-6.9626603817650032</v>
      </c>
      <c r="AC228" s="75">
        <f>AA228*SMOW!$AN$12</f>
        <v>-13.198119387983416</v>
      </c>
      <c r="AD228" s="75">
        <f t="shared" ref="AD228" si="149">LN((AB228/1000)+1)*1000</f>
        <v>-6.9870128058317045</v>
      </c>
      <c r="AE228" s="75">
        <f t="shared" ref="AE228" si="150">LN((AC228/1000)+1)*1000</f>
        <v>-13.285988560595161</v>
      </c>
      <c r="AF228" s="76">
        <f>(AD228-SMOW!$AN$14*AE228)</f>
        <v>2.7989154162541219E-2</v>
      </c>
      <c r="AG228" s="77">
        <f t="shared" ref="AG228" si="151">AF228*1000</f>
        <v>27.989154162541219</v>
      </c>
      <c r="AH228" s="67">
        <f>AVERAGE(AG228:AG229)</f>
        <v>29.647949305979804</v>
      </c>
      <c r="AI228" s="67">
        <f>STDEV(AG228:AG229)</f>
        <v>2.3458905890494708</v>
      </c>
      <c r="AK228" s="101" t="str">
        <f t="shared" si="119"/>
        <v>09</v>
      </c>
      <c r="AL228" s="64">
        <v>1</v>
      </c>
      <c r="AN228" s="46">
        <v>0</v>
      </c>
    </row>
    <row r="229" spans="1:40" x14ac:dyDescent="0.25">
      <c r="A229" s="46">
        <v>1303</v>
      </c>
      <c r="B229" s="21" t="s">
        <v>331</v>
      </c>
      <c r="C229" s="61" t="s">
        <v>63</v>
      </c>
      <c r="D229" s="61" t="s">
        <v>332</v>
      </c>
      <c r="E229" s="46" t="s">
        <v>333</v>
      </c>
      <c r="F229" s="16">
        <v>-6.9496509190014404</v>
      </c>
      <c r="G229" s="16">
        <v>-6.9739127386906699</v>
      </c>
      <c r="H229" s="16">
        <v>5.2218861387891497E-3</v>
      </c>
      <c r="I229" s="16">
        <v>-13.133323339658901</v>
      </c>
      <c r="J229" s="16">
        <v>-13.220328101576101</v>
      </c>
      <c r="K229" s="16">
        <v>1.7151718589334499E-3</v>
      </c>
      <c r="L229" s="16">
        <v>6.4204989414862303E-3</v>
      </c>
      <c r="M229" s="16">
        <v>5.1678489889046397E-3</v>
      </c>
      <c r="N229" s="16">
        <v>-17.073790873009401</v>
      </c>
      <c r="O229" s="16">
        <v>5.1686490535372796E-3</v>
      </c>
      <c r="P229" s="16">
        <v>-32.768327509046699</v>
      </c>
      <c r="Q229" s="16">
        <v>1.6503076488929801E-3</v>
      </c>
      <c r="R229" s="16">
        <v>-47.185003403506698</v>
      </c>
      <c r="S229" s="16">
        <v>0.147006242062377</v>
      </c>
      <c r="T229" s="16">
        <v>972.85148894447696</v>
      </c>
      <c r="U229" s="16">
        <v>0.192716708047901</v>
      </c>
      <c r="V229" s="105" t="s">
        <v>602</v>
      </c>
      <c r="W229" s="20">
        <v>2.2000000000000002</v>
      </c>
      <c r="X229" s="16">
        <v>1.1325195466483299E-3</v>
      </c>
      <c r="Y229" s="16">
        <v>1.6412202868020801E-5</v>
      </c>
      <c r="Z229" s="75">
        <f>((((N229/1000)+1)/((SMOW!$Z$4/1000)+1))-1)*1000</f>
        <v>-6.2904321580528055</v>
      </c>
      <c r="AA229" s="75">
        <f>((((P229/1000)+1)/((SMOW!$AA$4/1000)+1))-1)*1000</f>
        <v>-11.952439293656635</v>
      </c>
      <c r="AB229" s="75">
        <f>Z229*SMOW!$AN$6</f>
        <v>-6.9286044477599784</v>
      </c>
      <c r="AC229" s="75">
        <f>AA229*SMOW!$AN$12</f>
        <v>-13.140224306982041</v>
      </c>
      <c r="AD229" s="75">
        <f t="shared" ref="AD229" si="152">LN((AB229/1000)+1)*1000</f>
        <v>-6.9527186774134266</v>
      </c>
      <c r="AE229" s="75">
        <f t="shared" ref="AE229" si="153">LN((AC229/1000)+1)*1000</f>
        <v>-13.227320874740236</v>
      </c>
      <c r="AF229" s="76">
        <f>(AD229-SMOW!$AN$14*AE229)</f>
        <v>3.1306744449418389E-2</v>
      </c>
      <c r="AG229" s="77">
        <f t="shared" ref="AG229" si="154">AF229*1000</f>
        <v>31.306744449418389</v>
      </c>
      <c r="AI229" s="64"/>
      <c r="AK229" s="101" t="str">
        <f t="shared" si="119"/>
        <v>09</v>
      </c>
      <c r="AN229" s="46">
        <v>0</v>
      </c>
    </row>
    <row r="230" spans="1:40" x14ac:dyDescent="0.25">
      <c r="A230" s="46">
        <v>1304</v>
      </c>
      <c r="B230" s="21" t="s">
        <v>331</v>
      </c>
      <c r="C230" s="61" t="s">
        <v>63</v>
      </c>
      <c r="D230" s="61" t="s">
        <v>332</v>
      </c>
      <c r="E230" s="46" t="s">
        <v>334</v>
      </c>
      <c r="F230" s="16">
        <v>-6.2629097290026401</v>
      </c>
      <c r="G230" s="16">
        <v>-6.2826043630500399</v>
      </c>
      <c r="H230" s="16">
        <v>4.2776933845444804E-3</v>
      </c>
      <c r="I230" s="16">
        <v>-11.8062762101801</v>
      </c>
      <c r="J230" s="16">
        <v>-11.876523796368399</v>
      </c>
      <c r="K230" s="16">
        <v>1.65543652009328E-3</v>
      </c>
      <c r="L230" s="16">
        <v>-1.1799798567512501E-2</v>
      </c>
      <c r="M230" s="16">
        <v>4.3533308716620896E-3</v>
      </c>
      <c r="N230" s="16">
        <v>-16.394051003664899</v>
      </c>
      <c r="O230" s="16">
        <v>4.2340823364782404E-3</v>
      </c>
      <c r="P230" s="16">
        <v>-31.467667538745602</v>
      </c>
      <c r="Q230" s="16">
        <v>1.54778065868683E-3</v>
      </c>
      <c r="R230" s="16">
        <v>-45.267622407302902</v>
      </c>
      <c r="S230" s="16">
        <v>0.14622801645203501</v>
      </c>
      <c r="T230" s="16">
        <v>656.06514430791594</v>
      </c>
      <c r="U230" s="16">
        <v>0.13093017937291099</v>
      </c>
      <c r="V230" s="105" t="s">
        <v>603</v>
      </c>
      <c r="W230" s="20">
        <v>2.2000000000000002</v>
      </c>
      <c r="X230" s="16">
        <v>1.95995589110541E-2</v>
      </c>
      <c r="Y230" s="16">
        <v>1.31831184145149E-3</v>
      </c>
      <c r="Z230" s="75">
        <f>((((N230/1000)+1)/((SMOW!$Z$4/1000)+1))-1)*1000</f>
        <v>-5.6032350871646486</v>
      </c>
      <c r="AA230" s="75">
        <f>((((P230/1000)+1)/((SMOW!$AA$4/1000)+1))-1)*1000</f>
        <v>-10.623787691859121</v>
      </c>
      <c r="AB230" s="75">
        <f>Z230*SMOW!$AN$6</f>
        <v>-6.171690365831914</v>
      </c>
      <c r="AC230" s="75">
        <f>AA230*SMOW!$AN$12</f>
        <v>-11.679536689625474</v>
      </c>
      <c r="AD230" s="75">
        <f t="shared" ref="AD230" si="155">LN((AB230/1000)+1)*1000</f>
        <v>-6.1908139707309546</v>
      </c>
      <c r="AE230" s="75">
        <f t="shared" ref="AE230" si="156">LN((AC230/1000)+1)*1000</f>
        <v>-11.748278248865379</v>
      </c>
      <c r="AF230" s="76">
        <f>(AD230-SMOW!$AN$14*AE230)</f>
        <v>1.2276944669965317E-2</v>
      </c>
      <c r="AG230" s="77">
        <f t="shared" ref="AG230" si="157">AF230*1000</f>
        <v>12.276944669965317</v>
      </c>
      <c r="AH230" s="67">
        <f>AVERAGE(AG230:AG231)</f>
        <v>13.368685719990392</v>
      </c>
      <c r="AI230" s="67">
        <f>STDEV(AG230:AG231)</f>
        <v>1.5439549995449042</v>
      </c>
      <c r="AK230" s="101" t="str">
        <f t="shared" si="119"/>
        <v>09</v>
      </c>
      <c r="AL230" s="64">
        <v>1</v>
      </c>
      <c r="AN230" s="46">
        <v>0</v>
      </c>
    </row>
    <row r="231" spans="1:40" x14ac:dyDescent="0.25">
      <c r="A231" s="46">
        <v>1305</v>
      </c>
      <c r="B231" s="21" t="s">
        <v>331</v>
      </c>
      <c r="C231" s="61" t="s">
        <v>63</v>
      </c>
      <c r="D231" s="61" t="s">
        <v>332</v>
      </c>
      <c r="E231" s="46" t="s">
        <v>335</v>
      </c>
      <c r="F231" s="16">
        <v>-6.0715889340401503</v>
      </c>
      <c r="G231" s="16">
        <v>-6.0900967955125296</v>
      </c>
      <c r="H231" s="16">
        <v>6.51339044774326E-3</v>
      </c>
      <c r="I231" s="16">
        <v>-11.4494089502967</v>
      </c>
      <c r="J231" s="16">
        <v>-11.515458126872</v>
      </c>
      <c r="K231" s="16">
        <v>1.7720496975789999E-3</v>
      </c>
      <c r="L231" s="16">
        <v>-9.9349045240935199E-3</v>
      </c>
      <c r="M231" s="16">
        <v>6.7241193943748398E-3</v>
      </c>
      <c r="N231" s="16">
        <v>-16.204680722597399</v>
      </c>
      <c r="O231" s="16">
        <v>6.4469864869278002E-3</v>
      </c>
      <c r="P231" s="16">
        <v>-31.117624013870699</v>
      </c>
      <c r="Q231" s="16">
        <v>1.6954930291085001E-3</v>
      </c>
      <c r="R231" s="16">
        <v>-44.929179379531398</v>
      </c>
      <c r="S231" s="16">
        <v>0.119547122947272</v>
      </c>
      <c r="T231" s="16">
        <v>740.43732145273998</v>
      </c>
      <c r="U231" s="16">
        <v>0.10589177759228401</v>
      </c>
      <c r="V231" s="105" t="s">
        <v>604</v>
      </c>
      <c r="W231" s="20">
        <v>2.2000000000000002</v>
      </c>
      <c r="X231" s="16">
        <v>1.16833178824173E-3</v>
      </c>
      <c r="Y231" s="16">
        <v>3.13190638169025E-3</v>
      </c>
      <c r="Z231" s="75">
        <f>((((N231/1000)+1)/((SMOW!$Z$4/1000)+1))-1)*1000</f>
        <v>-5.4117872873050699</v>
      </c>
      <c r="AA231" s="75">
        <f>((((P231/1000)+1)/((SMOW!$AA$4/1000)+1))-1)*1000</f>
        <v>-10.266210845762958</v>
      </c>
      <c r="AB231" s="75">
        <f>Z231*SMOW!$AN$6</f>
        <v>-5.9608199448032346</v>
      </c>
      <c r="AC231" s="75">
        <f>AA231*SMOW!$AN$12</f>
        <v>-11.286425304639781</v>
      </c>
      <c r="AD231" s="75">
        <f t="shared" ref="AD231" si="158">LN((AB231/1000)+1)*1000</f>
        <v>-5.9786565478510871</v>
      </c>
      <c r="AE231" s="75">
        <f t="shared" ref="AE231" si="159">LN((AC231/1000)+1)*1000</f>
        <v>-11.350600330721784</v>
      </c>
      <c r="AF231" s="76">
        <f>(AD231-SMOW!$AN$14*AE231)</f>
        <v>1.4460426770015467E-2</v>
      </c>
      <c r="AG231" s="77">
        <f t="shared" ref="AG231" si="160">AF231*1000</f>
        <v>14.460426770015467</v>
      </c>
      <c r="AI231" s="64"/>
      <c r="AK231" s="101" t="str">
        <f t="shared" si="119"/>
        <v>09</v>
      </c>
      <c r="AN231" s="46">
        <v>0</v>
      </c>
    </row>
    <row r="232" spans="1:40" x14ac:dyDescent="0.25">
      <c r="A232" s="46">
        <v>1306</v>
      </c>
      <c r="B232" s="21" t="s">
        <v>331</v>
      </c>
      <c r="C232" s="61" t="s">
        <v>63</v>
      </c>
      <c r="D232" s="61" t="s">
        <v>332</v>
      </c>
      <c r="E232" s="46" t="s">
        <v>338</v>
      </c>
      <c r="F232" s="16">
        <v>-5.66419478956107</v>
      </c>
      <c r="G232" s="16">
        <v>-5.6802981986196199</v>
      </c>
      <c r="H232" s="16">
        <v>7.2064801023553398E-3</v>
      </c>
      <c r="I232" s="16">
        <v>-10.7063594164199</v>
      </c>
      <c r="J232" s="16">
        <v>-10.764085021653999</v>
      </c>
      <c r="K232" s="16">
        <v>2.7428140580651301E-3</v>
      </c>
      <c r="L232" s="16">
        <v>3.1386928136759602E-3</v>
      </c>
      <c r="M232" s="16">
        <v>6.9191738527995903E-3</v>
      </c>
      <c r="N232" s="16">
        <v>-15.801439957993701</v>
      </c>
      <c r="O232" s="16">
        <v>7.1330100983422202E-3</v>
      </c>
      <c r="P232" s="16">
        <v>-30.389453510163602</v>
      </c>
      <c r="Q232" s="16">
        <v>2.6882427306327001E-3</v>
      </c>
      <c r="R232" s="16">
        <v>-43.9078735729166</v>
      </c>
      <c r="S232" s="16">
        <v>0.145678823217678</v>
      </c>
      <c r="T232" s="16">
        <v>713.65524920280495</v>
      </c>
      <c r="U232" s="16">
        <v>0.16770285399045101</v>
      </c>
      <c r="V232" s="105" t="s">
        <v>605</v>
      </c>
      <c r="W232" s="46">
        <v>2.2000000000000002</v>
      </c>
      <c r="X232" s="16">
        <v>1.0481098271630401E-3</v>
      </c>
      <c r="Y232" s="16">
        <v>1.48281456817805E-3</v>
      </c>
      <c r="Z232" s="75">
        <f>((((N232/1000)+1)/((SMOW!$Z$4/1000)+1))-1)*1000</f>
        <v>-5.0041227014898659</v>
      </c>
      <c r="AA232" s="75">
        <f>((((P232/1000)+1)/((SMOW!$AA$4/1000)+1))-1)*1000</f>
        <v>-9.5223693128309037</v>
      </c>
      <c r="AB232" s="75">
        <f>Z232*SMOW!$AN$6</f>
        <v>-5.5117972717174819</v>
      </c>
      <c r="AC232" s="75">
        <f>AA232*SMOW!$AN$12</f>
        <v>-10.468663812492824</v>
      </c>
      <c r="AD232" s="75">
        <f t="shared" ref="AD232" si="161">LN((AB232/1000)+1)*1000</f>
        <v>-5.5270432740233648</v>
      </c>
      <c r="AE232" s="75">
        <f t="shared" ref="AE232" si="162">LN((AC232/1000)+1)*1000</f>
        <v>-10.523845732008407</v>
      </c>
      <c r="AF232" s="76">
        <f>(AD232-SMOW!$AN$14*AE232)</f>
        <v>2.9547272477074671E-2</v>
      </c>
      <c r="AG232" s="77">
        <f t="shared" ref="AG232" si="163">AF232*1000</f>
        <v>29.547272477074671</v>
      </c>
      <c r="AH232" s="67">
        <f>AVERAGE(AG232:AG233,AG236)</f>
        <v>10.689255382974494</v>
      </c>
      <c r="AI232" s="67">
        <f>STDEV(AG232:AG233,AG236)</f>
        <v>16.759425227320154</v>
      </c>
      <c r="AJ232" s="46" t="s">
        <v>339</v>
      </c>
      <c r="AK232" s="101" t="str">
        <f t="shared" si="119"/>
        <v>09</v>
      </c>
      <c r="AL232" s="64">
        <v>1</v>
      </c>
      <c r="AN232" s="46">
        <v>0</v>
      </c>
    </row>
    <row r="233" spans="1:40" x14ac:dyDescent="0.25">
      <c r="A233" s="46">
        <v>1307</v>
      </c>
      <c r="B233" s="21" t="s">
        <v>331</v>
      </c>
      <c r="C233" s="61" t="s">
        <v>63</v>
      </c>
      <c r="D233" s="61" t="s">
        <v>332</v>
      </c>
      <c r="E233" s="46" t="s">
        <v>340</v>
      </c>
      <c r="F233" s="16">
        <v>-5.5666925262910301</v>
      </c>
      <c r="G233" s="16">
        <v>-5.5822451519153597</v>
      </c>
      <c r="H233" s="16">
        <v>6.93574560848189E-3</v>
      </c>
      <c r="I233" s="16">
        <v>-10.467522868786901</v>
      </c>
      <c r="J233" s="16">
        <v>-10.5226927700856</v>
      </c>
      <c r="K233" s="16">
        <v>1.6997607332422599E-3</v>
      </c>
      <c r="L233" s="16">
        <v>-2.15939529494007E-2</v>
      </c>
      <c r="M233" s="16">
        <v>5.1671738691938104E-3</v>
      </c>
      <c r="N233" s="16">
        <v>-15.7049317294774</v>
      </c>
      <c r="O233" s="16">
        <v>6.8650357403556598E-3</v>
      </c>
      <c r="P233" s="16">
        <v>-30.1556164310234</v>
      </c>
      <c r="Q233" s="16">
        <v>1.64411217206036E-3</v>
      </c>
      <c r="R233" s="16">
        <v>-43.662730860138097</v>
      </c>
      <c r="S233" s="16">
        <v>0.128049059048992</v>
      </c>
      <c r="T233" s="16">
        <v>682.95684678918599</v>
      </c>
      <c r="U233" s="16">
        <v>9.9001185574470005E-2</v>
      </c>
      <c r="V233" s="105" t="s">
        <v>606</v>
      </c>
      <c r="W233" s="46">
        <v>2.2000000000000002</v>
      </c>
      <c r="X233" s="16">
        <v>1.6576807623220301E-2</v>
      </c>
      <c r="Y233" s="16">
        <v>3.5929889683128102E-2</v>
      </c>
      <c r="Z233" s="75">
        <f>((((N233/1000)+1)/((SMOW!$Z$4/1000)+1))-1)*1000</f>
        <v>-4.9065557130816284</v>
      </c>
      <c r="AA233" s="75">
        <f>((((P233/1000)+1)/((SMOW!$AA$4/1000)+1))-1)*1000</f>
        <v>-9.2834998028485938</v>
      </c>
      <c r="AB233" s="75">
        <f>Z233*SMOW!$AN$6</f>
        <v>-5.4043319890700143</v>
      </c>
      <c r="AC233" s="75">
        <f>AA233*SMOW!$AN$12</f>
        <v>-10.206056417956026</v>
      </c>
      <c r="AD233" s="75">
        <f t="shared" ref="AD233" si="164">LN((AB233/1000)+1)*1000</f>
        <v>-5.4189882198017303</v>
      </c>
      <c r="AE233" s="75">
        <f t="shared" ref="AE233" si="165">LN((AC233/1000)+1)*1000</f>
        <v>-10.25849531309373</v>
      </c>
      <c r="AF233" s="76">
        <f>(AD233-SMOW!$AN$14*AE233)</f>
        <v>-2.5026944882400315E-3</v>
      </c>
      <c r="AG233" s="77">
        <f t="shared" ref="AG233" si="166">AF233*1000</f>
        <v>-2.5026944882400315</v>
      </c>
      <c r="AH233" s="46"/>
      <c r="AI233" s="46"/>
      <c r="AJ233" s="46" t="s">
        <v>341</v>
      </c>
      <c r="AK233" s="101" t="str">
        <f t="shared" si="119"/>
        <v>09</v>
      </c>
      <c r="AN233" s="46">
        <v>0</v>
      </c>
    </row>
    <row r="234" spans="1:40" x14ac:dyDescent="0.25">
      <c r="A234" s="46">
        <v>1308</v>
      </c>
      <c r="B234" s="21" t="s">
        <v>331</v>
      </c>
      <c r="C234" s="61" t="s">
        <v>63</v>
      </c>
      <c r="D234" s="61" t="s">
        <v>332</v>
      </c>
      <c r="E234" s="46" t="s">
        <v>342</v>
      </c>
      <c r="F234" s="16">
        <v>-6.9913088035877902</v>
      </c>
      <c r="G234" s="16">
        <v>-7.0158632276923996</v>
      </c>
      <c r="H234" s="16">
        <v>6.0961939975429404E-3</v>
      </c>
      <c r="I234" s="16">
        <v>-13.193434636862801</v>
      </c>
      <c r="J234" s="16">
        <v>-13.2812412280008</v>
      </c>
      <c r="K234" s="16">
        <v>1.8127259663438E-3</v>
      </c>
      <c r="L234" s="16">
        <v>-3.3678593079509802E-3</v>
      </c>
      <c r="M234" s="16">
        <v>6.07677286587552E-3</v>
      </c>
      <c r="N234" s="16">
        <v>-17.120413251690199</v>
      </c>
      <c r="O234" s="16">
        <v>7.9770061682135299E-3</v>
      </c>
      <c r="P234" s="16">
        <v>-32.827542590308802</v>
      </c>
      <c r="Q234" s="16">
        <v>1.80157775969653E-3</v>
      </c>
      <c r="R234" s="16">
        <v>-47.849873382086699</v>
      </c>
      <c r="S234" s="16">
        <v>0.134647560822312</v>
      </c>
      <c r="T234" s="16">
        <v>621.23110893747196</v>
      </c>
      <c r="U234" s="16">
        <v>9.7967762861367005E-2</v>
      </c>
      <c r="V234" s="105" t="s">
        <v>607</v>
      </c>
      <c r="W234" s="46">
        <v>2.2000000000000002</v>
      </c>
      <c r="X234" s="16">
        <v>1.1761314511353999E-2</v>
      </c>
      <c r="Y234" s="16">
        <v>1.36414305789462E-2</v>
      </c>
      <c r="Z234" s="75">
        <f>((((N234/1000)+1)/((SMOW!$Z$4/1000)+1))-1)*1000</f>
        <v>-6.3375660154476599</v>
      </c>
      <c r="AA234" s="75">
        <f>((((P234/1000)+1)/((SMOW!$AA$4/1000)+1))-1)*1000</f>
        <v>-12.012928748522555</v>
      </c>
      <c r="AB234" s="75">
        <f>Z234*SMOW!$AN$6</f>
        <v>-6.9805200945360122</v>
      </c>
      <c r="AC234" s="75">
        <f>AA234*SMOW!$AN$12</f>
        <v>-13.206724958908973</v>
      </c>
      <c r="AD234" s="75">
        <f t="shared" ref="AD234:AD235" si="167">LN((AB234/1000)+1)*1000</f>
        <v>-7.0049979033333782</v>
      </c>
      <c r="AE234" s="75">
        <f t="shared" ref="AE234:AE235" si="168">LN((AC234/1000)+1)*1000</f>
        <v>-13.294709265954545</v>
      </c>
      <c r="AF234" s="76">
        <f>(AD234-SMOW!$AN$14*AE234)</f>
        <v>1.4608589090621571E-2</v>
      </c>
      <c r="AG234" s="77">
        <f t="shared" ref="AG234:AG235" si="169">AF234*1000</f>
        <v>14.608589090621571</v>
      </c>
      <c r="AH234" s="67">
        <f>AVERAGE(AG234:AG235)</f>
        <v>28.874066656487063</v>
      </c>
      <c r="AI234" s="67">
        <f>STDEV(AG234:AG235)</f>
        <v>20.174431847376113</v>
      </c>
      <c r="AK234" s="101" t="str">
        <f t="shared" si="119"/>
        <v>09</v>
      </c>
      <c r="AL234" s="64">
        <v>1</v>
      </c>
      <c r="AN234" s="46">
        <v>0</v>
      </c>
    </row>
    <row r="235" spans="1:40" x14ac:dyDescent="0.25">
      <c r="A235" s="46">
        <v>1309</v>
      </c>
      <c r="B235" s="21" t="s">
        <v>331</v>
      </c>
      <c r="C235" s="61" t="s">
        <v>63</v>
      </c>
      <c r="D235" s="61" t="s">
        <v>332</v>
      </c>
      <c r="E235" s="46" t="s">
        <v>343</v>
      </c>
      <c r="F235" s="16">
        <v>-6.9287177627485796</v>
      </c>
      <c r="G235" s="16">
        <v>-6.9528334213361402</v>
      </c>
      <c r="H235" s="16">
        <v>5.8333700164892701E-3</v>
      </c>
      <c r="I235" s="16">
        <v>-13.114710379601201</v>
      </c>
      <c r="J235" s="16">
        <v>-13.2014676049047</v>
      </c>
      <c r="K235" s="16">
        <v>1.55798767665795E-3</v>
      </c>
      <c r="L235" s="16">
        <v>1.7541474053533301E-2</v>
      </c>
      <c r="M235" s="16">
        <v>5.9521870049088202E-3</v>
      </c>
      <c r="N235" s="16">
        <v>-17.0530711301084</v>
      </c>
      <c r="O235" s="16">
        <v>5.7738988582497104E-3</v>
      </c>
      <c r="P235" s="16">
        <v>-32.749354342999602</v>
      </c>
      <c r="Q235" s="16">
        <v>1.51725484211985E-3</v>
      </c>
      <c r="R235" s="16">
        <v>-47.384389087578199</v>
      </c>
      <c r="S235" s="16">
        <v>0.14012154661896301</v>
      </c>
      <c r="T235" s="16">
        <v>829.567971371206</v>
      </c>
      <c r="U235" s="16">
        <v>0.11784904903610199</v>
      </c>
      <c r="V235" s="105" t="s">
        <v>608</v>
      </c>
      <c r="W235" s="46">
        <v>2.2000000000000002</v>
      </c>
      <c r="X235" s="16">
        <v>2.8442164060614099E-3</v>
      </c>
      <c r="Y235" s="16">
        <v>1.2692234152948301E-3</v>
      </c>
      <c r="Z235" s="75">
        <f>((((N235/1000)+1)/((SMOW!$Z$4/1000)+1))-1)*1000</f>
        <v>-6.2694851056975809</v>
      </c>
      <c r="AA235" s="75">
        <f>((((P235/1000)+1)/((SMOW!$AA$4/1000)+1))-1)*1000</f>
        <v>-11.933057804231817</v>
      </c>
      <c r="AB235" s="75">
        <f>Z235*SMOW!$AN$6</f>
        <v>-6.905532290479008</v>
      </c>
      <c r="AC235" s="75">
        <f>AA235*SMOW!$AN$12</f>
        <v>-13.118916763627215</v>
      </c>
      <c r="AD235" s="75">
        <f t="shared" si="167"/>
        <v>-6.9294858168464017</v>
      </c>
      <c r="AE235" s="75">
        <f t="shared" si="168"/>
        <v>-13.205729850509003</v>
      </c>
      <c r="AF235" s="76">
        <f>(AD235-SMOW!$AN$14*AE235)</f>
        <v>4.3139544222352555E-2</v>
      </c>
      <c r="AG235" s="77">
        <f t="shared" si="169"/>
        <v>43.139544222352555</v>
      </c>
      <c r="AH235" s="46"/>
      <c r="AI235" s="46"/>
      <c r="AJ235" s="46" t="s">
        <v>344</v>
      </c>
      <c r="AK235" s="101" t="str">
        <f t="shared" si="119"/>
        <v>09</v>
      </c>
      <c r="AN235" s="46">
        <v>0</v>
      </c>
    </row>
    <row r="236" spans="1:40" x14ac:dyDescent="0.25">
      <c r="A236" s="46">
        <v>1310</v>
      </c>
      <c r="B236" s="21" t="s">
        <v>331</v>
      </c>
      <c r="C236" s="61" t="s">
        <v>63</v>
      </c>
      <c r="D236" s="61" t="s">
        <v>332</v>
      </c>
      <c r="E236" s="46" t="s">
        <v>345</v>
      </c>
      <c r="F236" s="16">
        <v>-5.6163739722071497</v>
      </c>
      <c r="G236" s="16">
        <v>-5.6322055811787797</v>
      </c>
      <c r="H236" s="16">
        <v>4.9188023190745497E-3</v>
      </c>
      <c r="I236" s="16">
        <v>-10.5743553927582</v>
      </c>
      <c r="J236" s="16">
        <v>-10.630661224314</v>
      </c>
      <c r="K236" s="16">
        <v>1.61977868717977E-3</v>
      </c>
      <c r="L236" s="16">
        <v>-1.9216454740965699E-2</v>
      </c>
      <c r="M236" s="16">
        <v>5.11424671595892E-3</v>
      </c>
      <c r="N236" s="16">
        <v>-15.7541066734704</v>
      </c>
      <c r="O236" s="16">
        <v>4.8686551708145998E-3</v>
      </c>
      <c r="P236" s="16">
        <v>-30.260075852943402</v>
      </c>
      <c r="Q236" s="16">
        <v>1.58755139388393E-3</v>
      </c>
      <c r="R236" s="16">
        <v>-44.201981523568698</v>
      </c>
      <c r="S236" s="16">
        <v>0.14806997251793799</v>
      </c>
      <c r="T236" s="16">
        <v>612.50081959147303</v>
      </c>
      <c r="U236" s="16">
        <v>0.11006629825283699</v>
      </c>
      <c r="V236" s="105" t="s">
        <v>609</v>
      </c>
      <c r="W236" s="46">
        <v>2.2000000000000002</v>
      </c>
      <c r="X236" s="16">
        <v>4.0844160460628996E-3</v>
      </c>
      <c r="Y236" s="16">
        <v>5.4990927545179001E-3</v>
      </c>
      <c r="Z236" s="75">
        <f>((((N236/1000)+1)/((SMOW!$Z$4/1000)+1))-1)*1000</f>
        <v>-4.9562701391394626</v>
      </c>
      <c r="AA236" s="75">
        <f>((((P236/1000)+1)/((SMOW!$AA$4/1000)+1))-1)*1000</f>
        <v>-9.3902073062899216</v>
      </c>
      <c r="AB236" s="75">
        <f>Z236*SMOW!$AN$6</f>
        <v>-5.4590900064601531</v>
      </c>
      <c r="AC236" s="75">
        <f>AA236*SMOW!$AN$12</f>
        <v>-10.323368080957003</v>
      </c>
      <c r="AD236" s="75">
        <f t="shared" ref="AD236" si="170">LN((AB236/1000)+1)*1000</f>
        <v>-5.474045291306548</v>
      </c>
      <c r="AE236" s="75">
        <f t="shared" ref="AE236" si="171">LN((AC236/1000)+1)*1000</f>
        <v>-10.377023635353478</v>
      </c>
      <c r="AF236" s="76">
        <f>(AD236-SMOW!$AN$14*AE236)</f>
        <v>5.0231881600888428E-3</v>
      </c>
      <c r="AG236" s="77">
        <f t="shared" ref="AG236" si="172">AF236*1000</f>
        <v>5.0231881600888428</v>
      </c>
      <c r="AH236" s="46"/>
      <c r="AI236" s="46"/>
      <c r="AK236" s="101" t="str">
        <f t="shared" si="119"/>
        <v>09</v>
      </c>
      <c r="AL236" s="64">
        <v>1</v>
      </c>
      <c r="AN236" s="46">
        <v>0</v>
      </c>
    </row>
    <row r="237" spans="1:40" x14ac:dyDescent="0.25">
      <c r="A237" s="46">
        <v>1311</v>
      </c>
      <c r="B237" s="21" t="s">
        <v>80</v>
      </c>
      <c r="C237" s="61" t="s">
        <v>63</v>
      </c>
      <c r="D237" s="61" t="s">
        <v>332</v>
      </c>
      <c r="E237" s="46" t="s">
        <v>346</v>
      </c>
      <c r="F237" s="16">
        <v>-5.3460646451841702</v>
      </c>
      <c r="G237" s="16">
        <v>-5.36040641262574</v>
      </c>
      <c r="H237" s="16">
        <v>4.6591308025753196E-3</v>
      </c>
      <c r="I237" s="16">
        <v>-10.0655912449957</v>
      </c>
      <c r="J237" s="16">
        <v>-10.116591923469</v>
      </c>
      <c r="K237" s="16">
        <v>2.1533007123587899E-3</v>
      </c>
      <c r="L237" s="16">
        <v>-1.8845877034131799E-2</v>
      </c>
      <c r="M237" s="16">
        <v>4.3836193519003596E-3</v>
      </c>
      <c r="N237" s="16">
        <v>-15.4865531477622</v>
      </c>
      <c r="O237" s="16">
        <v>4.6116310032416003E-3</v>
      </c>
      <c r="P237" s="16">
        <v>-29.761434132113699</v>
      </c>
      <c r="Q237" s="16">
        <v>2.1104584067024698E-3</v>
      </c>
      <c r="R237" s="16">
        <v>-43.388439305480702</v>
      </c>
      <c r="S237" s="16">
        <v>0.14584333840508301</v>
      </c>
      <c r="T237" s="16">
        <v>906.03057562576498</v>
      </c>
      <c r="U237" s="16">
        <v>0.26001858753823998</v>
      </c>
      <c r="V237" s="105" t="s">
        <v>610</v>
      </c>
      <c r="W237" s="46">
        <v>2.2000000000000002</v>
      </c>
      <c r="X237" s="16">
        <v>7.9882776217020997E-3</v>
      </c>
      <c r="Y237" s="16">
        <v>6.9445014784870604E-3</v>
      </c>
      <c r="Z237" s="75">
        <f>((((N237/1000)+1)/((SMOW!$Z$4/1000)+1))-1)*1000</f>
        <v>-4.6857813720911912</v>
      </c>
      <c r="AA237" s="75">
        <f>((((P237/1000)+1)/((SMOW!$AA$4/1000)+1))-1)*1000</f>
        <v>-8.8808342678085026</v>
      </c>
      <c r="AB237" s="75">
        <f>Z237*SMOW!$AN$6</f>
        <v>-5.1611598122618751</v>
      </c>
      <c r="AC237" s="75">
        <f>AA237*SMOW!$AN$12</f>
        <v>-9.7633756127143858</v>
      </c>
      <c r="AD237" s="75">
        <f t="shared" ref="AD237" si="173">LN((AB237/1000)+1)*1000</f>
        <v>-5.174524602610969</v>
      </c>
      <c r="AE237" s="75">
        <f t="shared" ref="AE237" si="174">LN((AC237/1000)+1)*1000</f>
        <v>-9.8113498803124113</v>
      </c>
      <c r="AF237" s="76">
        <f>(AD237-SMOW!$AN$14*AE237)</f>
        <v>5.8681341939843534E-3</v>
      </c>
      <c r="AG237" s="77">
        <f t="shared" ref="AG237" si="175">AF237*1000</f>
        <v>5.8681341939843534</v>
      </c>
      <c r="AH237" s="67">
        <f>AVERAGE(AG237:AG238)</f>
        <v>5.6149584307365608</v>
      </c>
      <c r="AI237" s="67">
        <f>STDEV(AG237:AG238)</f>
        <v>0.3580445980491882</v>
      </c>
      <c r="AK237" s="101" t="str">
        <f t="shared" si="119"/>
        <v>09</v>
      </c>
      <c r="AL237" s="64">
        <v>1</v>
      </c>
      <c r="AN237" s="46">
        <v>0</v>
      </c>
    </row>
    <row r="238" spans="1:40" x14ac:dyDescent="0.25">
      <c r="A238" s="46">
        <v>1312</v>
      </c>
      <c r="B238" s="21" t="s">
        <v>80</v>
      </c>
      <c r="C238" s="61" t="s">
        <v>63</v>
      </c>
      <c r="D238" s="61" t="s">
        <v>332</v>
      </c>
      <c r="E238" s="46" t="s">
        <v>347</v>
      </c>
      <c r="F238" s="16">
        <v>-5.3785009699559696</v>
      </c>
      <c r="G238" s="16">
        <v>-5.3930175074011997</v>
      </c>
      <c r="H238" s="16">
        <v>4.0755284837889396E-3</v>
      </c>
      <c r="I238" s="16">
        <v>-10.125958615968999</v>
      </c>
      <c r="J238" s="16">
        <v>-10.1775749425528</v>
      </c>
      <c r="K238" s="16">
        <v>1.8659265659767099E-3</v>
      </c>
      <c r="L238" s="16">
        <v>-1.9257937733309399E-2</v>
      </c>
      <c r="M238" s="16">
        <v>4.3519582717939202E-3</v>
      </c>
      <c r="N238" s="16">
        <v>-15.5186587844758</v>
      </c>
      <c r="O238" s="16">
        <v>4.0339785051854999E-3</v>
      </c>
      <c r="P238" s="16">
        <v>-29.820600427294899</v>
      </c>
      <c r="Q238" s="16">
        <v>1.8288018876573399E-3</v>
      </c>
      <c r="R238" s="16">
        <v>-43.590598176457299</v>
      </c>
      <c r="S238" s="16">
        <v>0.14694262705753799</v>
      </c>
      <c r="T238" s="16">
        <v>826.18588632083095</v>
      </c>
      <c r="U238" s="16">
        <v>0.127240574149901</v>
      </c>
      <c r="V238" s="105" t="s">
        <v>611</v>
      </c>
      <c r="W238" s="46">
        <v>2.2000000000000002</v>
      </c>
      <c r="X238" s="16">
        <v>2.8996067812856598E-2</v>
      </c>
      <c r="Y238" s="16">
        <v>3.20469856896742E-2</v>
      </c>
      <c r="Z238" s="75">
        <f>((((N238/1000)+1)/((SMOW!$Z$4/1000)+1))-1)*1000</f>
        <v>-4.7182392291386099</v>
      </c>
      <c r="AA238" s="75">
        <f>((((P238/1000)+1)/((SMOW!$AA$4/1000)+1))-1)*1000</f>
        <v>-8.9412738866635486</v>
      </c>
      <c r="AB238" s="75">
        <f>Z238*SMOW!$AN$6</f>
        <v>-5.1969105599137055</v>
      </c>
      <c r="AC238" s="75">
        <f>AA238*SMOW!$AN$12</f>
        <v>-9.8298214761295046</v>
      </c>
      <c r="AD238" s="75">
        <f t="shared" ref="AD238" si="176">LN((AB238/1000)+1)*1000</f>
        <v>-5.210461468559874</v>
      </c>
      <c r="AE238" s="75">
        <f t="shared" ref="AE238" si="177">LN((AC238/1000)+1)*1000</f>
        <v>-9.8784531273245495</v>
      </c>
      <c r="AF238" s="76">
        <f>(AD238-SMOW!$AN$14*AE238)</f>
        <v>5.3617826674887681E-3</v>
      </c>
      <c r="AG238" s="77">
        <f t="shared" ref="AG238" si="178">AF238*1000</f>
        <v>5.3617826674887681</v>
      </c>
      <c r="AH238" s="46"/>
      <c r="AI238" s="46"/>
      <c r="AK238" s="101" t="str">
        <f t="shared" si="119"/>
        <v>09</v>
      </c>
      <c r="AN238" s="46">
        <v>0</v>
      </c>
    </row>
    <row r="239" spans="1:40" x14ac:dyDescent="0.25">
      <c r="A239" s="46">
        <v>1313</v>
      </c>
      <c r="B239" s="21" t="s">
        <v>80</v>
      </c>
      <c r="C239" s="61" t="s">
        <v>63</v>
      </c>
      <c r="D239" s="61" t="s">
        <v>332</v>
      </c>
      <c r="E239" s="46" t="s">
        <v>357</v>
      </c>
      <c r="F239" s="16">
        <v>-7.46813719842591</v>
      </c>
      <c r="G239" s="16">
        <v>-7.4961643255881496</v>
      </c>
      <c r="H239" s="16">
        <v>7.1791367446133901E-3</v>
      </c>
      <c r="I239" s="16">
        <v>-14.089162851143699</v>
      </c>
      <c r="J239" s="16">
        <v>-14.1893573621205</v>
      </c>
      <c r="K239" s="16">
        <v>1.42352504425584E-3</v>
      </c>
      <c r="L239" s="16">
        <v>-8.3825390113503595E-3</v>
      </c>
      <c r="M239" s="16">
        <v>6.25891794330387E-3</v>
      </c>
      <c r="N239" s="16">
        <v>-17.5869911891774</v>
      </c>
      <c r="O239" s="16">
        <v>7.1059455059027596E-3</v>
      </c>
      <c r="P239" s="16">
        <v>-33.704926466258598</v>
      </c>
      <c r="Q239" s="16">
        <v>1.33905033737943E-3</v>
      </c>
      <c r="R239" s="16">
        <v>-49.298778126661396</v>
      </c>
      <c r="S239" s="16">
        <v>0.13567560835814699</v>
      </c>
      <c r="T239" s="16">
        <v>826.12223109570903</v>
      </c>
      <c r="U239" s="16">
        <v>0.11152426952212099</v>
      </c>
      <c r="V239" s="105" t="s">
        <v>612</v>
      </c>
      <c r="W239" s="46">
        <v>2.2000000000000002</v>
      </c>
      <c r="X239" s="16">
        <v>5.9184015258724196E-3</v>
      </c>
      <c r="Y239" s="16">
        <v>8.5239344542218905E-4</v>
      </c>
      <c r="Z239" s="75">
        <f>((((N239/1000)+1)/((SMOW!$Z$4/1000)+1))-1)*1000</f>
        <v>-6.8092626253455357</v>
      </c>
      <c r="AA239" s="75">
        <f>((((P239/1000)+1)/((SMOW!$AA$4/1000)+1))-1)*1000</f>
        <v>-12.909194889397234</v>
      </c>
      <c r="AB239" s="75">
        <f>Z239*SMOW!$AN$6</f>
        <v>-7.5000709214450794</v>
      </c>
      <c r="AC239" s="75">
        <f>AA239*SMOW!$AN$12</f>
        <v>-14.192058399263427</v>
      </c>
      <c r="AD239" s="75">
        <f t="shared" ref="AD239" si="179">LN((AB239/1000)+1)*1000</f>
        <v>-7.5283378781695545</v>
      </c>
      <c r="AE239" s="75">
        <f t="shared" ref="AE239" si="180">LN((AC239/1000)+1)*1000</f>
        <v>-14.293728747430954</v>
      </c>
      <c r="AF239" s="76">
        <f>(AD239-SMOW!$AN$14*AE239)</f>
        <v>1.8750900473989418E-2</v>
      </c>
      <c r="AG239" s="77">
        <f t="shared" ref="AG239" si="181">AF239*1000</f>
        <v>18.750900473989418</v>
      </c>
      <c r="AH239" s="67">
        <f>AVERAGE(AG239:AG240)</f>
        <v>29.773175607193725</v>
      </c>
      <c r="AI239" s="67">
        <f>STDEV(AG239:AG240)</f>
        <v>15.587850981585239</v>
      </c>
      <c r="AK239" s="101" t="str">
        <f t="shared" si="119"/>
        <v>09</v>
      </c>
      <c r="AL239" s="64">
        <v>1</v>
      </c>
      <c r="AN239" s="46">
        <v>0</v>
      </c>
    </row>
    <row r="240" spans="1:40" x14ac:dyDescent="0.25">
      <c r="A240" s="46">
        <v>1314</v>
      </c>
      <c r="B240" s="21" t="s">
        <v>100</v>
      </c>
      <c r="C240" s="61" t="s">
        <v>63</v>
      </c>
      <c r="D240" s="61" t="s">
        <v>332</v>
      </c>
      <c r="E240" s="46" t="s">
        <v>356</v>
      </c>
      <c r="F240" s="16">
        <v>-7.7854742421500696</v>
      </c>
      <c r="G240" s="16">
        <v>-7.8159400778512396</v>
      </c>
      <c r="H240" s="16">
        <v>6.5451757171384297E-3</v>
      </c>
      <c r="I240" s="16">
        <v>-14.724021625303401</v>
      </c>
      <c r="J240" s="16">
        <v>-14.8334960310086</v>
      </c>
      <c r="K240" s="16">
        <v>1.8977076739935201E-3</v>
      </c>
      <c r="L240" s="16">
        <v>1.08696893478234E-2</v>
      </c>
      <c r="M240" s="16">
        <v>4.4341332742374997E-3</v>
      </c>
      <c r="N240" s="16">
        <v>-17.901092984410599</v>
      </c>
      <c r="O240" s="16">
        <v>6.4784477057687603E-3</v>
      </c>
      <c r="P240" s="16">
        <v>-34.327338181440702</v>
      </c>
      <c r="Q240" s="16">
        <v>1.7693345994439101E-3</v>
      </c>
      <c r="R240" s="16">
        <v>-49.656468349512998</v>
      </c>
      <c r="S240" s="16">
        <v>0.12969269452541701</v>
      </c>
      <c r="T240" s="16">
        <v>825.802640380649</v>
      </c>
      <c r="U240" s="16">
        <v>0.14753040765370001</v>
      </c>
      <c r="V240" s="105" t="s">
        <v>613</v>
      </c>
      <c r="W240" s="46">
        <v>2.2000000000000002</v>
      </c>
      <c r="X240" s="16">
        <v>1.3114286320685501E-4</v>
      </c>
      <c r="Y240" s="16">
        <v>4.3332770957267104E-3</v>
      </c>
      <c r="Z240" s="75">
        <f>((((N240/1000)+1)/((SMOW!$Z$4/1000)+1))-1)*1000</f>
        <v>-7.1268103276056483</v>
      </c>
      <c r="AA240" s="75">
        <f>((((P240/1000)+1)/((SMOW!$AA$4/1000)+1))-1)*1000</f>
        <v>-13.545001588486262</v>
      </c>
      <c r="AB240" s="75">
        <f>Z240*SMOW!$AN$6</f>
        <v>-7.8498342392862552</v>
      </c>
      <c r="AC240" s="75">
        <f>AA240*SMOW!$AN$12</f>
        <v>-14.891048993287662</v>
      </c>
      <c r="AD240" s="75">
        <f t="shared" ref="AD240" si="182">LN((AB240/1000)+1)*1000</f>
        <v>-7.8808063786590159</v>
      </c>
      <c r="AE240" s="75">
        <f t="shared" ref="AE240" si="183">LN((AC240/1000)+1)*1000</f>
        <v>-15.00303376780192</v>
      </c>
      <c r="AF240" s="76">
        <f>(AD240-SMOW!$AN$14*AE240)</f>
        <v>4.0795450740398032E-2</v>
      </c>
      <c r="AG240" s="77">
        <f t="shared" ref="AG240" si="184">AF240*1000</f>
        <v>40.795450740398032</v>
      </c>
      <c r="AH240" s="46"/>
      <c r="AI240" s="46"/>
      <c r="AK240" s="101" t="str">
        <f t="shared" si="119"/>
        <v>09</v>
      </c>
      <c r="AN240" s="46">
        <v>0</v>
      </c>
    </row>
    <row r="241" spans="1:40" x14ac:dyDescent="0.25">
      <c r="A241" s="46">
        <v>1315</v>
      </c>
      <c r="B241" s="21" t="s">
        <v>100</v>
      </c>
      <c r="C241" s="61" t="s">
        <v>63</v>
      </c>
      <c r="D241" s="61" t="s">
        <v>332</v>
      </c>
      <c r="E241" s="46" t="s">
        <v>348</v>
      </c>
      <c r="F241" s="16">
        <v>-7.2941299650730098</v>
      </c>
      <c r="G241" s="16">
        <v>-7.3208628746841704</v>
      </c>
      <c r="H241" s="16">
        <v>5.9831873303980198E-3</v>
      </c>
      <c r="I241" s="16">
        <v>-13.796674644304099</v>
      </c>
      <c r="J241" s="16">
        <v>-13.8927333815091</v>
      </c>
      <c r="K241" s="16">
        <v>1.93824835385673E-3</v>
      </c>
      <c r="L241" s="16">
        <v>1.4500350752604901E-2</v>
      </c>
      <c r="M241" s="16">
        <v>6.1389011140127398E-3</v>
      </c>
      <c r="N241" s="16">
        <v>-17.414757958104499</v>
      </c>
      <c r="O241" s="16">
        <v>5.9221887859040798E-3</v>
      </c>
      <c r="P241" s="16">
        <v>-33.418283489467903</v>
      </c>
      <c r="Q241" s="16">
        <v>1.89968475336351E-3</v>
      </c>
      <c r="R241" s="16">
        <v>-48.907067783820999</v>
      </c>
      <c r="S241" s="16">
        <v>0.148203830259688</v>
      </c>
      <c r="T241" s="16">
        <v>815.58780331785897</v>
      </c>
      <c r="U241" s="16">
        <v>0.16596303299623599</v>
      </c>
      <c r="V241" s="105" t="s">
        <v>614</v>
      </c>
      <c r="W241" s="46">
        <v>2.2000000000000002</v>
      </c>
      <c r="X241" s="16">
        <v>2.9586159334889599E-2</v>
      </c>
      <c r="Y241" s="16">
        <v>6.6129357933417898E-2</v>
      </c>
      <c r="Z241" s="75">
        <f>((((N241/1000)+1)/((SMOW!$Z$4/1000)+1))-1)*1000</f>
        <v>-6.6351398803945472</v>
      </c>
      <c r="AA241" s="75">
        <f>((((P241/1000)+1)/((SMOW!$AA$4/1000)+1))-1)*1000</f>
        <v>-12.616383040833345</v>
      </c>
      <c r="AB241" s="75">
        <f>Z241*SMOW!$AN$6</f>
        <v>-7.3082832040337777</v>
      </c>
      <c r="AC241" s="75">
        <f>AA241*SMOW!$AN$12</f>
        <v>-13.870148094986579</v>
      </c>
      <c r="AD241" s="75">
        <f t="shared" ref="AD241" si="185">LN((AB241/1000)+1)*1000</f>
        <v>-7.3351195373543661</v>
      </c>
      <c r="AE241" s="75">
        <f t="shared" ref="AE241" si="186">LN((AC241/1000)+1)*1000</f>
        <v>-13.9672374065818</v>
      </c>
      <c r="AF241" s="76">
        <f>(AD241-SMOW!$AN$14*AE241)</f>
        <v>3.9581813320824999E-2</v>
      </c>
      <c r="AG241" s="77">
        <f t="shared" ref="AG241" si="187">AF241*1000</f>
        <v>39.581813320824999</v>
      </c>
      <c r="AH241" s="67">
        <f>AVERAGE(AG241:AG242)</f>
        <v>36.340486388090284</v>
      </c>
      <c r="AI241" s="67">
        <f>STDEV(AG241:AG242)</f>
        <v>4.5839285083586141</v>
      </c>
      <c r="AK241" s="101" t="str">
        <f t="shared" si="119"/>
        <v>09</v>
      </c>
      <c r="AN241" s="46">
        <v>0</v>
      </c>
    </row>
    <row r="242" spans="1:40" x14ac:dyDescent="0.25">
      <c r="A242" s="46">
        <v>1316</v>
      </c>
      <c r="B242" s="21" t="s">
        <v>100</v>
      </c>
      <c r="C242" s="61" t="s">
        <v>63</v>
      </c>
      <c r="D242" s="61" t="s">
        <v>332</v>
      </c>
      <c r="E242" s="46" t="s">
        <v>349</v>
      </c>
      <c r="F242" s="16">
        <v>-7.4051884917484596</v>
      </c>
      <c r="G242" s="16">
        <v>-7.4327447261186501</v>
      </c>
      <c r="H242" s="16">
        <v>9.6770014559557395E-3</v>
      </c>
      <c r="I242" s="16">
        <v>-13.984586651415899</v>
      </c>
      <c r="J242" s="16">
        <v>-14.083292377662699</v>
      </c>
      <c r="K242" s="16">
        <v>2.0174529015026701E-3</v>
      </c>
      <c r="L242" s="16">
        <v>-1.7754415348628799E-3</v>
      </c>
      <c r="M242" s="16">
        <v>8.3826541811978794E-3</v>
      </c>
      <c r="N242" s="16">
        <v>-17.519096380827701</v>
      </c>
      <c r="O242" s="16">
        <v>1.08692332376306E-2</v>
      </c>
      <c r="P242" s="16">
        <v>-33.602138306762299</v>
      </c>
      <c r="Q242" s="16">
        <v>1.8745335151152101E-3</v>
      </c>
      <c r="R242" s="16">
        <v>-49.644837513201203</v>
      </c>
      <c r="S242" s="16">
        <v>0.114875798779077</v>
      </c>
      <c r="T242" s="16">
        <v>843.64362093552302</v>
      </c>
      <c r="U242" s="16">
        <v>0.15180465238503599</v>
      </c>
      <c r="V242" s="105" t="s">
        <v>615</v>
      </c>
      <c r="W242" s="46">
        <v>2.2000000000000002</v>
      </c>
      <c r="X242" s="16">
        <v>4.3184640102770101E-2</v>
      </c>
      <c r="Y242" s="16">
        <v>6.0115026007601699E-2</v>
      </c>
      <c r="Z242" s="75">
        <f>((((N242/1000)+1)/((SMOW!$Z$4/1000)+1))-1)*1000</f>
        <v>-6.7406229654836114</v>
      </c>
      <c r="AA242" s="75">
        <f>((((P242/1000)+1)/((SMOW!$AA$4/1000)+1))-1)*1000</f>
        <v>-12.804194615783082</v>
      </c>
      <c r="AB242" s="75">
        <f>Z242*SMOW!$AN$6</f>
        <v>-7.4244676813714632</v>
      </c>
      <c r="AC242" s="75">
        <f>AA242*SMOW!$AN$12</f>
        <v>-14.076623623676097</v>
      </c>
      <c r="AD242" s="75">
        <f t="shared" ref="AD242" si="188">LN((AB242/1000)+1)*1000</f>
        <v>-7.4521662246678293</v>
      </c>
      <c r="AE242" s="75">
        <f t="shared" ref="AE242" si="189">LN((AC242/1000)+1)*1000</f>
        <v>-14.176638985081789</v>
      </c>
      <c r="AF242" s="76">
        <f>(AD242-SMOW!$AN$14*AE242)</f>
        <v>3.3099159455355576E-2</v>
      </c>
      <c r="AG242" s="77">
        <f t="shared" ref="AG242" si="190">AF242*1000</f>
        <v>33.099159455355576</v>
      </c>
      <c r="AH242" s="46"/>
      <c r="AI242" s="46"/>
      <c r="AJ242" s="46" t="s">
        <v>350</v>
      </c>
      <c r="AK242" s="101" t="str">
        <f t="shared" si="119"/>
        <v>09</v>
      </c>
      <c r="AN242" s="46">
        <v>0</v>
      </c>
    </row>
    <row r="243" spans="1:40" x14ac:dyDescent="0.25">
      <c r="A243" s="46">
        <v>1317</v>
      </c>
      <c r="B243" s="21" t="s">
        <v>331</v>
      </c>
      <c r="C243" s="61" t="s">
        <v>62</v>
      </c>
      <c r="D243" s="61" t="s">
        <v>69</v>
      </c>
      <c r="E243" s="46" t="s">
        <v>351</v>
      </c>
      <c r="F243" s="16">
        <v>-9.7559489551279199</v>
      </c>
      <c r="G243" s="16">
        <v>-9.8038510038172806</v>
      </c>
      <c r="H243" s="16">
        <v>7.0099066217785399E-3</v>
      </c>
      <c r="I243" s="16">
        <v>-18.434590884158901</v>
      </c>
      <c r="J243" s="16">
        <v>-18.6066255631834</v>
      </c>
      <c r="K243" s="16">
        <v>1.8569228464257999E-3</v>
      </c>
      <c r="L243" s="16">
        <v>1.56053692429018E-2</v>
      </c>
      <c r="M243" s="16">
        <v>5.3798118831760696E-3</v>
      </c>
      <c r="N243" s="16">
        <v>-19.851478724267899</v>
      </c>
      <c r="O243" s="16">
        <v>6.9384406827464303E-3</v>
      </c>
      <c r="P243" s="16">
        <v>-37.963923242339398</v>
      </c>
      <c r="Q243" s="16">
        <v>1.81997730709322E-3</v>
      </c>
      <c r="R243" s="16">
        <v>-55.393268987218399</v>
      </c>
      <c r="S243" s="16">
        <v>0.13852541677307201</v>
      </c>
      <c r="T243" s="16">
        <v>779.75846456277895</v>
      </c>
      <c r="U243" s="16">
        <v>8.91936201339701E-2</v>
      </c>
      <c r="V243" s="105" t="s">
        <v>616</v>
      </c>
      <c r="W243" s="46">
        <v>2.2000000000000002</v>
      </c>
      <c r="X243" s="16">
        <v>2.03384276803301E-2</v>
      </c>
      <c r="Y243" s="16">
        <v>2.5160228068347602E-2</v>
      </c>
      <c r="Z243" s="75">
        <f>((((N243/1000)+1)/((SMOW!$Z$4/1000)+1))-1)*1000</f>
        <v>-9.0985931050738813</v>
      </c>
      <c r="AA243" s="75">
        <f>((((P243/1000)+1)/((SMOW!$AA$4/1000)+1))-1)*1000</f>
        <v>-17.259849955133078</v>
      </c>
      <c r="AB243" s="75">
        <f>Z243*SMOW!$AN$6</f>
        <v>-10.021656870660422</v>
      </c>
      <c r="AC243" s="75">
        <f>AA243*SMOW!$AN$12</f>
        <v>-18.975063946626218</v>
      </c>
      <c r="AD243" s="75">
        <f t="shared" ref="AD243" si="191">LN((AB243/1000)+1)*1000</f>
        <v>-10.07221171970612</v>
      </c>
      <c r="AE243" s="75">
        <f t="shared" ref="AE243" si="192">LN((AC243/1000)+1)*1000</f>
        <v>-19.157400725179436</v>
      </c>
      <c r="AF243" s="76">
        <f>(AD243-SMOW!$AN$14*AE243)</f>
        <v>4.2895863188622485E-2</v>
      </c>
      <c r="AG243" s="77">
        <f t="shared" ref="AG243" si="193">AF243*1000</f>
        <v>42.895863188622485</v>
      </c>
      <c r="AH243" s="67">
        <f>AVERAGE(AG243:AG245)</f>
        <v>50.97350655720885</v>
      </c>
      <c r="AI243" s="67">
        <f>STDEV(AG243:AG245)</f>
        <v>10.925850587382641</v>
      </c>
      <c r="AK243" s="101" t="str">
        <f t="shared" si="119"/>
        <v>09</v>
      </c>
      <c r="AL243" s="64">
        <v>1</v>
      </c>
      <c r="AN243" s="46">
        <v>0</v>
      </c>
    </row>
    <row r="244" spans="1:40" x14ac:dyDescent="0.25">
      <c r="A244" s="46">
        <v>1318</v>
      </c>
      <c r="B244" s="21" t="s">
        <v>331</v>
      </c>
      <c r="C244" s="61" t="s">
        <v>62</v>
      </c>
      <c r="D244" s="61" t="s">
        <v>69</v>
      </c>
      <c r="E244" s="46" t="s">
        <v>352</v>
      </c>
      <c r="F244" s="16">
        <v>-9.9566134434366091</v>
      </c>
      <c r="G244" s="16">
        <v>-10.006513270693301</v>
      </c>
      <c r="H244" s="16">
        <v>8.4058945311800692E-3</v>
      </c>
      <c r="I244" s="16">
        <v>-18.821215081057801</v>
      </c>
      <c r="J244" s="16">
        <v>-19.0005889950531</v>
      </c>
      <c r="K244" s="16">
        <v>5.7304883196181997E-3</v>
      </c>
      <c r="L244" s="16">
        <v>2.5797718694719699E-2</v>
      </c>
      <c r="M244" s="16">
        <v>8.6831383004942891E-3</v>
      </c>
      <c r="N244" s="16">
        <v>-20.036725500499699</v>
      </c>
      <c r="O244" s="16">
        <v>1.2208588810994099E-2</v>
      </c>
      <c r="P244" s="16">
        <v>-38.342540253249297</v>
      </c>
      <c r="Q244" s="16">
        <v>5.1852258060057404E-3</v>
      </c>
      <c r="R244" s="16">
        <v>-56.502877039146398</v>
      </c>
      <c r="S244" s="16">
        <v>0.14600171173182799</v>
      </c>
      <c r="T244" s="16">
        <v>1223.56807656673</v>
      </c>
      <c r="U244" s="16">
        <v>0.23461815799008601</v>
      </c>
      <c r="V244" s="105" t="s">
        <v>617</v>
      </c>
      <c r="W244" s="46">
        <v>2.2000000000000002</v>
      </c>
      <c r="X244" s="16">
        <v>8.9719656887045099E-2</v>
      </c>
      <c r="Y244" s="16">
        <v>7.7010387018741203E-2</v>
      </c>
      <c r="Z244" s="75">
        <f>((((N244/1000)+1)/((SMOW!$Z$4/1000)+1))-1)*1000</f>
        <v>-9.2858721624885519</v>
      </c>
      <c r="AA244" s="75">
        <f>((((P244/1000)+1)/((SMOW!$AA$4/1000)+1))-1)*1000</f>
        <v>-17.646615220075269</v>
      </c>
      <c r="AB244" s="75">
        <f>Z244*SMOW!$AN$6</f>
        <v>-10.227935625056407</v>
      </c>
      <c r="AC244" s="75">
        <f>AA244*SMOW!$AN$12</f>
        <v>-19.400264377318798</v>
      </c>
      <c r="AD244" s="75">
        <f t="shared" ref="AD244" si="194">LN((AB244/1000)+1)*1000</f>
        <v>-10.280600367447404</v>
      </c>
      <c r="AE244" s="75">
        <f t="shared" ref="AE244" si="195">LN((AC244/1000)+1)*1000</f>
        <v>-19.590919372748846</v>
      </c>
      <c r="AF244" s="76">
        <f>(AD244-SMOW!$AN$14*AE244)</f>
        <v>6.3405061363987159E-2</v>
      </c>
      <c r="AG244" s="77">
        <f t="shared" ref="AG244" si="196">AF244*1000</f>
        <v>63.405061363987159</v>
      </c>
      <c r="AH244" s="46"/>
      <c r="AI244" s="46"/>
      <c r="AK244" s="101" t="str">
        <f t="shared" si="119"/>
        <v>09</v>
      </c>
      <c r="AN244" s="46">
        <v>0</v>
      </c>
    </row>
    <row r="245" spans="1:40" x14ac:dyDescent="0.25">
      <c r="A245" s="46">
        <v>1319</v>
      </c>
      <c r="B245" s="21" t="s">
        <v>331</v>
      </c>
      <c r="C245" s="61" t="s">
        <v>62</v>
      </c>
      <c r="D245" s="61" t="s">
        <v>69</v>
      </c>
      <c r="E245" s="46" t="s">
        <v>353</v>
      </c>
      <c r="F245" s="16">
        <v>-9.9220731667499695</v>
      </c>
      <c r="G245" s="16">
        <v>-9.9716254091442398</v>
      </c>
      <c r="H245" s="16">
        <v>4.6538292498016403E-3</v>
      </c>
      <c r="I245" s="16">
        <v>-18.753054568096001</v>
      </c>
      <c r="J245" s="16">
        <v>-18.931122909620498</v>
      </c>
      <c r="K245" s="16">
        <v>2.0319211060834401E-3</v>
      </c>
      <c r="L245" s="16">
        <v>2.4007487135378099E-2</v>
      </c>
      <c r="M245" s="16">
        <v>4.8193674302408002E-3</v>
      </c>
      <c r="N245" s="16">
        <v>-20.015909300950199</v>
      </c>
      <c r="O245" s="16">
        <v>4.60638349975394E-3</v>
      </c>
      <c r="P245" s="16">
        <v>-38.276050738112403</v>
      </c>
      <c r="Q245" s="16">
        <v>1.9914937823020998E-3</v>
      </c>
      <c r="R245" s="16">
        <v>-56.405130040921698</v>
      </c>
      <c r="S245" s="16">
        <v>0.12058333933192</v>
      </c>
      <c r="T245" s="16">
        <v>1211.6607182416601</v>
      </c>
      <c r="U245" s="16">
        <v>0.103411087619857</v>
      </c>
      <c r="V245" s="105" t="s">
        <v>618</v>
      </c>
      <c r="W245" s="46">
        <v>2.2000000000000002</v>
      </c>
      <c r="X245" s="16">
        <v>1.9414038124237001E-2</v>
      </c>
      <c r="Y245" s="16">
        <v>1.7460226356976302E-2</v>
      </c>
      <c r="Z245" s="75">
        <f>((((N245/1000)+1)/((SMOW!$Z$4/1000)+1))-1)*1000</f>
        <v>-9.2648275952906811</v>
      </c>
      <c r="AA245" s="75">
        <f>((((P245/1000)+1)/((SMOW!$AA$4/1000)+1))-1)*1000</f>
        <v>-17.578694777525605</v>
      </c>
      <c r="AB245" s="75">
        <f>Z245*SMOW!$AN$6</f>
        <v>-10.204756059928805</v>
      </c>
      <c r="AC245" s="75">
        <f>AA245*SMOW!$AN$12</f>
        <v>-19.325594276245312</v>
      </c>
      <c r="AD245" s="75">
        <f t="shared" ref="AD245" si="197">LN((AB245/1000)+1)*1000</f>
        <v>-10.257181547555454</v>
      </c>
      <c r="AE245" s="75">
        <f t="shared" ref="AE245" si="198">LN((AC245/1000)+1)*1000</f>
        <v>-19.514774891428921</v>
      </c>
      <c r="AF245" s="76">
        <f>(AD245-SMOW!$AN$14*AE245)</f>
        <v>4.6619595119016921E-2</v>
      </c>
      <c r="AG245" s="77">
        <f t="shared" ref="AG245" si="199">AF245*1000</f>
        <v>46.619595119016921</v>
      </c>
      <c r="AH245" s="46"/>
      <c r="AI245" s="46"/>
      <c r="AK245" s="101" t="str">
        <f t="shared" si="119"/>
        <v>09</v>
      </c>
      <c r="AN245" s="46">
        <v>0</v>
      </c>
    </row>
    <row r="246" spans="1:40" x14ac:dyDescent="0.25">
      <c r="A246" s="46">
        <v>1320</v>
      </c>
      <c r="B246" s="21" t="s">
        <v>80</v>
      </c>
      <c r="C246" s="61" t="s">
        <v>63</v>
      </c>
      <c r="D246" s="61" t="s">
        <v>332</v>
      </c>
      <c r="E246" s="46" t="s">
        <v>369</v>
      </c>
      <c r="F246" s="16">
        <v>-8.0455246445634199</v>
      </c>
      <c r="G246" s="16">
        <v>-8.0780650049669003</v>
      </c>
      <c r="H246" s="16">
        <v>4.9001060229785197E-3</v>
      </c>
      <c r="I246" s="16">
        <v>-15.2844347125274</v>
      </c>
      <c r="J246" s="16">
        <v>-15.4024458947758</v>
      </c>
      <c r="K246" s="16">
        <v>2.97616866141191E-3</v>
      </c>
      <c r="L246" s="16">
        <v>5.4426427474740198E-2</v>
      </c>
      <c r="M246" s="16">
        <v>4.2805070081969303E-3</v>
      </c>
      <c r="N246" s="16">
        <v>-18.1584921751592</v>
      </c>
      <c r="O246" s="16">
        <v>4.8501494833007803E-3</v>
      </c>
      <c r="P246" s="16">
        <v>-34.876442921226499</v>
      </c>
      <c r="Q246" s="16">
        <v>2.9169544853586498E-3</v>
      </c>
      <c r="R246" s="16">
        <v>-51.341603661610101</v>
      </c>
      <c r="S246" s="16">
        <v>0.175020727613904</v>
      </c>
      <c r="T246" s="16">
        <v>1133.0997554732901</v>
      </c>
      <c r="U246" s="16">
        <v>0.24090465527299201</v>
      </c>
      <c r="V246" s="105" t="s">
        <v>619</v>
      </c>
      <c r="W246" s="46">
        <v>2.2000000000000002</v>
      </c>
      <c r="X246" s="16">
        <v>2.50172014609964E-2</v>
      </c>
      <c r="Y246" s="16">
        <v>2.63092320485264E-2</v>
      </c>
      <c r="Z246" s="75">
        <f>((((N246/1000)+1)/((SMOW!$Z$4/1000)+1))-1)*1000</f>
        <v>-7.387033359840034</v>
      </c>
      <c r="AA246" s="75">
        <f>((((P246/1000)+1)/((SMOW!$AA$4/1000)+1))-1)*1000</f>
        <v>-14.105923665531538</v>
      </c>
      <c r="AB246" s="75">
        <f>Z246*SMOW!$AN$6</f>
        <v>-8.1364572269041471</v>
      </c>
      <c r="AC246" s="75">
        <f>AA246*SMOW!$AN$12</f>
        <v>-15.507713234788969</v>
      </c>
      <c r="AD246" s="75">
        <f t="shared" ref="AD246" si="200">LN((AB246/1000)+1)*1000</f>
        <v>-8.1697388476022361</v>
      </c>
      <c r="AE246" s="75">
        <f t="shared" ref="AE246" si="201">LN((AC246/1000)+1)*1000</f>
        <v>-15.629215605856198</v>
      </c>
      <c r="AF246" s="76">
        <f>(AD246-SMOW!$AN$14*AE246)</f>
        <v>8.2486992289837247E-2</v>
      </c>
      <c r="AG246" s="77">
        <f t="shared" ref="AG246" si="202">AF246*1000</f>
        <v>82.486992289837247</v>
      </c>
      <c r="AH246" s="67">
        <f>AVERAGE(AG246:AG247)</f>
        <v>54.715391809572189</v>
      </c>
      <c r="AI246" s="67">
        <f>STDEV(AG246:AG247)</f>
        <v>39.274974047998001</v>
      </c>
      <c r="AK246" s="101" t="str">
        <f t="shared" si="119"/>
        <v>09</v>
      </c>
      <c r="AL246" s="64">
        <v>1</v>
      </c>
      <c r="AN246" s="46">
        <v>0</v>
      </c>
    </row>
    <row r="247" spans="1:40" x14ac:dyDescent="0.25">
      <c r="A247" s="46">
        <v>1321</v>
      </c>
      <c r="B247" s="21" t="s">
        <v>80</v>
      </c>
      <c r="C247" s="61" t="s">
        <v>63</v>
      </c>
      <c r="D247" s="61" t="s">
        <v>332</v>
      </c>
      <c r="E247" s="46" t="s">
        <v>370</v>
      </c>
      <c r="F247" s="16">
        <v>-8.1070188516595003</v>
      </c>
      <c r="G247" s="16">
        <v>-8.1400601894069595</v>
      </c>
      <c r="H247" s="16">
        <v>6.2148418785244004E-3</v>
      </c>
      <c r="I247" s="16">
        <v>-15.306105697146201</v>
      </c>
      <c r="J247" s="16">
        <v>-15.424453392272801</v>
      </c>
      <c r="K247" s="16">
        <v>1.9802787892215499E-3</v>
      </c>
      <c r="L247" s="16">
        <v>4.0512017130751596E-3</v>
      </c>
      <c r="M247" s="16">
        <v>6.5228276758856601E-3</v>
      </c>
      <c r="N247" s="16">
        <v>-18.2193594493313</v>
      </c>
      <c r="O247" s="16">
        <v>6.1514816178604298E-3</v>
      </c>
      <c r="P247" s="16">
        <v>-34.897682737573497</v>
      </c>
      <c r="Q247" s="16">
        <v>1.94087894660481E-3</v>
      </c>
      <c r="R247" s="16">
        <v>-51.625643470381704</v>
      </c>
      <c r="S247" s="16">
        <v>0.123030713503405</v>
      </c>
      <c r="T247" s="16">
        <v>856.52141048680801</v>
      </c>
      <c r="U247" s="16">
        <v>8.0102219683163195E-2</v>
      </c>
      <c r="V247" s="105" t="s">
        <v>620</v>
      </c>
      <c r="W247" s="46">
        <v>2.2000000000000002</v>
      </c>
      <c r="X247" s="16">
        <v>1.7299546927928899E-2</v>
      </c>
      <c r="Y247" s="16">
        <v>1.42767247151529E-2</v>
      </c>
      <c r="Z247" s="75">
        <f>((((N247/1000)+1)/((SMOW!$Z$4/1000)+1))-1)*1000</f>
        <v>-7.4485683887686172</v>
      </c>
      <c r="AA247" s="75">
        <f>((((P247/1000)+1)/((SMOW!$AA$4/1000)+1))-1)*1000</f>
        <v>-14.127620586060875</v>
      </c>
      <c r="AB247" s="75">
        <f>Z247*SMOW!$AN$6</f>
        <v>-8.2042350622603095</v>
      </c>
      <c r="AC247" s="75">
        <f>AA247*SMOW!$AN$12</f>
        <v>-15.531566307414701</v>
      </c>
      <c r="AD247" s="75">
        <f t="shared" ref="AD247" si="203">LN((AB247/1000)+1)*1000</f>
        <v>-8.2380750131111782</v>
      </c>
      <c r="AE247" s="75">
        <f t="shared" ref="AE247" si="204">LN((AC247/1000)+1)*1000</f>
        <v>-15.653444705379705</v>
      </c>
      <c r="AF247" s="76">
        <f>(AD247-SMOW!$AN$14*AE247)</f>
        <v>2.6943791329307132E-2</v>
      </c>
      <c r="AG247" s="77">
        <f t="shared" ref="AG247" si="205">AF247*1000</f>
        <v>26.943791329307132</v>
      </c>
      <c r="AH247" s="46"/>
      <c r="AI247" s="46"/>
      <c r="AK247" s="101" t="str">
        <f t="shared" si="119"/>
        <v>09</v>
      </c>
      <c r="AN247" s="46">
        <v>0</v>
      </c>
    </row>
  </sheetData>
  <dataValidations count="5">
    <dataValidation type="list" allowBlank="1" showInputMessage="1" showErrorMessage="1" sqref="K65 K86 C552:C1048576 E197 E202 E244 C1:C247">
      <formula1>Type</formula1>
    </dataValidation>
    <dataValidation type="list" allowBlank="1" showInputMessage="1" showErrorMessage="1" sqref="L65 H98 J3 F52:F53 F59 L67 F67 F69:F71 J64:J66 L86 J68:J85 F89 J92:J95 L91 J87:J90 F110 J111:J112 F197 F202 F244 D1:D247 D552:D1048576">
      <formula1>INDIRECT(C1)</formula1>
    </dataValidation>
    <dataValidation errorStyle="warning" allowBlank="1" showInputMessage="1" sqref="K113 I110 M98 K96:K97 K107:K108 K99:K105 M111:M112"/>
    <dataValidation type="textLength" allowBlank="1" showInputMessage="1" showErrorMessage="1" sqref="K69:K75">
      <formula1>1</formula1>
      <formula2>45</formula2>
    </dataValidation>
    <dataValidation type="custom" allowBlank="1" showInputMessage="1" showErrorMessage="1" sqref="K81:K84">
      <formula1>AN155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'Data sorting'!K101</xm:f>
          </x14:formula1>
          <xm:sqref>K79:K80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opLeftCell="U1" zoomScaleNormal="100" workbookViewId="0">
      <selection activeCell="AN25" sqref="AN25"/>
    </sheetView>
  </sheetViews>
  <sheetFormatPr defaultRowHeight="15" x14ac:dyDescent="0.25"/>
  <cols>
    <col min="1" max="1" width="10.5703125" bestFit="1" customWidth="1"/>
    <col min="5" max="5" width="38.140625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5703125" customWidth="1"/>
    <col min="20" max="20" width="10.5703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06" t="s">
        <v>25</v>
      </c>
      <c r="AA1" s="106"/>
      <c r="AB1" s="107" t="s">
        <v>26</v>
      </c>
      <c r="AC1" s="107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$Z$35</f>
        <v>1.8503717077085941E-14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AVERAGE(N17:N32)</f>
        <v>-10.851620094968974</v>
      </c>
      <c r="AA4" s="6">
        <f>AVERAGE(P17:P32)</f>
        <v>-21.067698604011571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SLAP!Z30</f>
        <v>-26.963198450629186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1.1014512633905773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AA35</f>
        <v>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SLAP!AA30</f>
        <v>-50.483185469327736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1.0993759503096396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102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20" spans="1:37" s="46" customFormat="1" x14ac:dyDescent="0.25">
      <c r="A20" s="46">
        <v>1117</v>
      </c>
      <c r="B20" s="21" t="s">
        <v>80</v>
      </c>
      <c r="C20" s="48" t="s">
        <v>62</v>
      </c>
      <c r="D20" s="48" t="s">
        <v>22</v>
      </c>
      <c r="E20" s="46" t="s">
        <v>139</v>
      </c>
      <c r="F20" s="16">
        <v>-0.14392354278181799</v>
      </c>
      <c r="G20" s="16">
        <v>-0.14393465395757701</v>
      </c>
      <c r="H20" s="16">
        <v>6.2140459242596598E-3</v>
      </c>
      <c r="I20" s="16">
        <v>-0.234969275723759</v>
      </c>
      <c r="J20" s="16">
        <v>-0.23499694097447499</v>
      </c>
      <c r="K20" s="16">
        <v>1.6888639381122E-3</v>
      </c>
      <c r="L20" s="16">
        <v>-1.9856269123053799E-2</v>
      </c>
      <c r="M20" s="16">
        <v>6.0960053275050498E-3</v>
      </c>
      <c r="N20" s="16">
        <v>-10.337447830131399</v>
      </c>
      <c r="O20" s="16">
        <v>6.1506937783438603E-3</v>
      </c>
      <c r="P20" s="16">
        <v>-20.126403288957899</v>
      </c>
      <c r="Q20" s="16">
        <v>1.65526211713443E-3</v>
      </c>
      <c r="R20" s="16">
        <v>-29.014404239125799</v>
      </c>
      <c r="S20" s="16">
        <v>0.158761141833068</v>
      </c>
      <c r="T20" s="16">
        <v>987.29622102254802</v>
      </c>
      <c r="U20" s="16">
        <v>0.18572579839940501</v>
      </c>
      <c r="V20" s="47">
        <v>43620.357129629629</v>
      </c>
      <c r="W20" s="46">
        <v>2.2000000000000002</v>
      </c>
      <c r="X20" s="16">
        <v>0.13940990766078701</v>
      </c>
      <c r="Y20" s="16">
        <v>0.13129185017353001</v>
      </c>
      <c r="Z20" s="17">
        <f>((((N20/1000)+1)/((SMOW!$Z$4/1000)+1))-1)*1000</f>
        <v>0.51981307889015227</v>
      </c>
      <c r="AA20" s="17">
        <f>((((P20/1000)+1)/((SMOW!$AA$4/1000)+1))-1)*1000</f>
        <v>0.96155302436273793</v>
      </c>
      <c r="AB20" s="17">
        <f>Z20*SMOW!$AN$6</f>
        <v>0.57254877247050406</v>
      </c>
      <c r="AC20" s="17">
        <f>AA20*SMOW!$AN$12</f>
        <v>1.057108269931893</v>
      </c>
      <c r="AD20" s="17">
        <f t="shared" ref="AD20:AD23" si="0">LN((AB20/1000)+1)*1000</f>
        <v>0.57238492895811632</v>
      </c>
      <c r="AE20" s="17">
        <f t="shared" ref="AE20:AE31" si="1">LN((AC20/1000)+1)*1000</f>
        <v>1.0565499244379308</v>
      </c>
      <c r="AF20" s="16">
        <f>(AD20-SMOW!$AN$14*AE20)</f>
        <v>1.4526568854888788E-2</v>
      </c>
      <c r="AG20" s="2">
        <f>AF20*1000</f>
        <v>14.526568854888788</v>
      </c>
    </row>
    <row r="21" spans="1:37" s="46" customFormat="1" x14ac:dyDescent="0.25">
      <c r="A21" s="46">
        <v>1118</v>
      </c>
      <c r="B21" s="21" t="s">
        <v>100</v>
      </c>
      <c r="C21" s="48" t="s">
        <v>62</v>
      </c>
      <c r="D21" s="48" t="s">
        <v>22</v>
      </c>
      <c r="E21" s="46" t="s">
        <v>140</v>
      </c>
      <c r="F21" s="16">
        <v>-0.119743420507804</v>
      </c>
      <c r="G21" s="16">
        <v>-0.119751103134039</v>
      </c>
      <c r="H21" s="16">
        <v>5.1946050951454797E-3</v>
      </c>
      <c r="I21" s="16">
        <v>-0.181851947440237</v>
      </c>
      <c r="J21" s="16">
        <v>-0.18186853633563699</v>
      </c>
      <c r="K21" s="16">
        <v>1.65124662475729E-3</v>
      </c>
      <c r="L21" s="16">
        <v>-2.37245159488229E-2</v>
      </c>
      <c r="M21" s="16">
        <v>4.9424673915157398E-3</v>
      </c>
      <c r="N21" s="16">
        <v>-10.313514224000601</v>
      </c>
      <c r="O21" s="16">
        <v>5.1416461399045E-3</v>
      </c>
      <c r="P21" s="16">
        <v>-20.074214562344601</v>
      </c>
      <c r="Q21" s="16">
        <v>1.58261773088167E-3</v>
      </c>
      <c r="R21" s="16">
        <v>-29.413953698648399</v>
      </c>
      <c r="S21" s="16">
        <v>0.13318943086465099</v>
      </c>
      <c r="T21" s="16">
        <v>921.87130240377303</v>
      </c>
      <c r="U21" s="16">
        <v>0.120769663136969</v>
      </c>
      <c r="V21" s="47">
        <v>43620.438564814816</v>
      </c>
      <c r="W21" s="46">
        <v>2.2000000000000002</v>
      </c>
      <c r="X21" s="16">
        <v>3.1517820460068798E-2</v>
      </c>
      <c r="Y21" s="16">
        <v>2.5335572627074001E-2</v>
      </c>
      <c r="Z21" s="17">
        <f>((((N21/1000)+1)/((SMOW!$Z$4/1000)+1))-1)*1000</f>
        <v>0.54400925270692291</v>
      </c>
      <c r="AA21" s="17">
        <f>((((P21/1000)+1)/((SMOW!$AA$4/1000)+1))-1)*1000</f>
        <v>1.0148649097085904</v>
      </c>
      <c r="AB21" s="17">
        <f>Z21*SMOW!$AN$6</f>
        <v>0.59919967869020407</v>
      </c>
      <c r="AC21" s="17">
        <f>AA21*SMOW!$AN$12</f>
        <v>1.1157180745467883</v>
      </c>
      <c r="AD21" s="17">
        <f t="shared" si="0"/>
        <v>0.59902023024285056</v>
      </c>
      <c r="AE21" s="17">
        <f t="shared" si="1"/>
        <v>1.1150961237072969</v>
      </c>
      <c r="AF21" s="16">
        <f>(AD21-SMOW!$AN$14*AE21)</f>
        <v>1.0249476925397794E-2</v>
      </c>
      <c r="AG21" s="2">
        <f>AF21*1000</f>
        <v>10.249476925397794</v>
      </c>
    </row>
    <row r="22" spans="1:37" s="46" customFormat="1" x14ac:dyDescent="0.25">
      <c r="A22" s="46">
        <v>1119</v>
      </c>
      <c r="B22" s="21" t="s">
        <v>100</v>
      </c>
      <c r="C22" s="48" t="s">
        <v>62</v>
      </c>
      <c r="D22" s="48" t="s">
        <v>22</v>
      </c>
      <c r="E22" s="46" t="s">
        <v>141</v>
      </c>
      <c r="F22" s="16">
        <v>-8.4856172164707297E-2</v>
      </c>
      <c r="G22" s="16">
        <v>-8.4860774146316501E-2</v>
      </c>
      <c r="H22" s="16">
        <v>7.1658888830362696E-3</v>
      </c>
      <c r="I22" s="16">
        <v>-0.123377130341232</v>
      </c>
      <c r="J22" s="16">
        <v>-0.123384784327828</v>
      </c>
      <c r="K22" s="16">
        <v>1.47442928535082E-3</v>
      </c>
      <c r="L22" s="16">
        <v>-1.9713608021223499E-2</v>
      </c>
      <c r="M22" s="16">
        <v>7.3010477692578204E-3</v>
      </c>
      <c r="N22" s="16">
        <v>-10.278982650860801</v>
      </c>
      <c r="O22" s="16">
        <v>7.0928327061619998E-3</v>
      </c>
      <c r="P22" s="16">
        <v>-20.017031393062101</v>
      </c>
      <c r="Q22" s="16">
        <v>1.44509387959564E-3</v>
      </c>
      <c r="R22" s="16">
        <v>-29.757070049623501</v>
      </c>
      <c r="S22" s="16">
        <v>0.111307926115221</v>
      </c>
      <c r="T22" s="16">
        <v>936.22907159967303</v>
      </c>
      <c r="U22" s="16">
        <v>0.102635909113291</v>
      </c>
      <c r="V22" s="47">
        <v>43620.517627314817</v>
      </c>
      <c r="W22" s="46">
        <v>2.2000000000000002</v>
      </c>
      <c r="X22" s="16">
        <v>3.7403462905586499E-3</v>
      </c>
      <c r="Y22" s="16">
        <v>6.1938159128689298E-3</v>
      </c>
      <c r="Z22" s="17">
        <f>((((N22/1000)+1)/((SMOW!$Z$4/1000)+1))-1)*1000</f>
        <v>0.57891966032763698</v>
      </c>
      <c r="AA22" s="17">
        <f>((((P22/1000)+1)/((SMOW!$AA$4/1000)+1))-1)*1000</f>
        <v>1.0732787236167329</v>
      </c>
      <c r="AB22" s="17">
        <f>Z22*SMOW!$AN$6</f>
        <v>0.63765179126951965</v>
      </c>
      <c r="AC22" s="17">
        <f>AA22*SMOW!$AN$12</f>
        <v>1.1799368167232629</v>
      </c>
      <c r="AD22" s="17">
        <f t="shared" si="0"/>
        <v>0.63744857774788954</v>
      </c>
      <c r="AE22" s="17">
        <f t="shared" si="1"/>
        <v>1.1792412383828466</v>
      </c>
      <c r="AF22" s="16">
        <f>(AD22-SMOW!$AN$14*AE22)</f>
        <v>1.4809203881746558E-2</v>
      </c>
      <c r="AG22" s="2">
        <f>AF22*1000</f>
        <v>14.809203881746559</v>
      </c>
      <c r="AH22" s="16"/>
      <c r="AI22" s="2"/>
    </row>
    <row r="23" spans="1:37" s="46" customFormat="1" x14ac:dyDescent="0.25">
      <c r="A23" s="46">
        <v>1120</v>
      </c>
      <c r="B23" s="21" t="s">
        <v>100</v>
      </c>
      <c r="C23" s="48" t="s">
        <v>62</v>
      </c>
      <c r="D23" s="48" t="s">
        <v>22</v>
      </c>
      <c r="E23" s="46" t="s">
        <v>142</v>
      </c>
      <c r="F23" s="16">
        <v>-9.4036767475777702E-2</v>
      </c>
      <c r="G23" s="16">
        <v>-9.4041472770795304E-2</v>
      </c>
      <c r="H23" s="16">
        <v>3.8628344773886198E-3</v>
      </c>
      <c r="I23" s="16">
        <v>-0.13690327158259599</v>
      </c>
      <c r="J23" s="16">
        <v>-0.13691285472942899</v>
      </c>
      <c r="K23" s="16">
        <v>3.3322065097980799E-3</v>
      </c>
      <c r="L23" s="16">
        <v>-2.1751485473656899E-2</v>
      </c>
      <c r="M23" s="16">
        <v>3.6325981456421701E-3</v>
      </c>
      <c r="N23" s="16">
        <v>-10.2885041614238</v>
      </c>
      <c r="O23" s="16">
        <v>3.75188654846238E-3</v>
      </c>
      <c r="P23" s="16">
        <v>-20.030288416723099</v>
      </c>
      <c r="Q23" s="16">
        <v>3.2659085659107502E-3</v>
      </c>
      <c r="R23" s="16">
        <v>-29.633850217900701</v>
      </c>
      <c r="S23" s="16">
        <v>0.110869987355446</v>
      </c>
      <c r="T23" s="16">
        <v>773.90496870230595</v>
      </c>
      <c r="U23" s="16">
        <v>7.3589051519417803E-2</v>
      </c>
      <c r="V23" s="47">
        <v>43620.594965277778</v>
      </c>
      <c r="W23" s="46">
        <v>2.2000000000000002</v>
      </c>
      <c r="X23" s="16">
        <v>5.2066163116248398E-2</v>
      </c>
      <c r="Y23" s="16">
        <v>5.0482608610302501E-2</v>
      </c>
      <c r="Z23" s="17">
        <f>((((N23/1000)+1)/((SMOW!$Z$4/1000)+1))-1)*1000</f>
        <v>0.56929369241776051</v>
      </c>
      <c r="AA23" s="17">
        <f>((((P23/1000)+1)/((SMOW!$AA$4/1000)+1))-1)*1000</f>
        <v>1.0597363942421723</v>
      </c>
      <c r="AB23" s="17">
        <f>Z23*SMOW!$AN$6</f>
        <v>0.62704925675382905</v>
      </c>
      <c r="AC23" s="17">
        <f>AA23*SMOW!$AN$12</f>
        <v>1.165048705497699</v>
      </c>
      <c r="AD23" s="17">
        <f t="shared" si="0"/>
        <v>0.62685274351321874</v>
      </c>
      <c r="AE23" s="17">
        <f t="shared" si="1"/>
        <v>1.1643705629162791</v>
      </c>
      <c r="AF23" s="16">
        <f>(AD23-SMOW!$AN$14*AE23)</f>
        <v>1.2065086293423399E-2</v>
      </c>
      <c r="AG23" s="2">
        <f>AF23*1000</f>
        <v>12.065086293423398</v>
      </c>
    </row>
    <row r="24" spans="1:37" s="46" customFormat="1" x14ac:dyDescent="0.25">
      <c r="A24" s="46">
        <v>1188</v>
      </c>
      <c r="B24" s="21" t="s">
        <v>214</v>
      </c>
      <c r="C24" s="56" t="s">
        <v>62</v>
      </c>
      <c r="D24" s="56" t="s">
        <v>22</v>
      </c>
      <c r="E24" s="46" t="s">
        <v>218</v>
      </c>
      <c r="F24" s="16">
        <v>-0.84532750056994499</v>
      </c>
      <c r="G24" s="16">
        <v>-0.84568529418482496</v>
      </c>
      <c r="H24" s="16">
        <v>3.9375333435662796E-3</v>
      </c>
      <c r="I24" s="16">
        <v>-1.5377759864149401</v>
      </c>
      <c r="J24" s="16">
        <v>-1.5389596435841399</v>
      </c>
      <c r="K24" s="16">
        <v>1.8386077128029401E-3</v>
      </c>
      <c r="L24" s="16">
        <v>-3.3114602372401498E-2</v>
      </c>
      <c r="M24" s="16">
        <v>4.2513711280160503E-3</v>
      </c>
      <c r="N24" s="16">
        <v>-11.031700980471101</v>
      </c>
      <c r="O24" s="16">
        <v>3.8973902242569101E-3</v>
      </c>
      <c r="P24" s="16">
        <v>-21.403289215343399</v>
      </c>
      <c r="Q24" s="16">
        <v>1.80202657336413E-3</v>
      </c>
      <c r="R24" s="16">
        <v>-31.443744871111001</v>
      </c>
      <c r="S24" s="16">
        <v>0.13276284451686601</v>
      </c>
      <c r="T24" s="16">
        <v>604.62948914974197</v>
      </c>
      <c r="U24" s="16">
        <v>8.2979369631653394E-2</v>
      </c>
      <c r="V24" s="47">
        <v>43633.704328703701</v>
      </c>
      <c r="W24" s="46">
        <v>2.2000000000000002</v>
      </c>
      <c r="X24" s="16">
        <v>2.0487891330254498E-2</v>
      </c>
      <c r="Y24" s="16">
        <v>2.4358405276114301E-2</v>
      </c>
      <c r="Z24" s="17">
        <f>((((N24/1000)+1)/((SMOW!$Z$4/1000)+1))-1)*1000</f>
        <v>-0.18205649340441443</v>
      </c>
      <c r="AA24" s="17">
        <f>((((P24/1000)+1)/((SMOW!$AA$4/1000)+1))-1)*1000</f>
        <v>-0.34281288997539683</v>
      </c>
      <c r="AB24" s="17">
        <f>Z24*SMOW!$AN$6</f>
        <v>-0.20052635466875057</v>
      </c>
      <c r="AC24" s="17">
        <f>AA24*SMOW!$AN$12</f>
        <v>-0.37688024669509584</v>
      </c>
      <c r="AD24" s="17">
        <f t="shared" ref="AD24:AD31" si="2">LN((AB24/1000)+1)*1000</f>
        <v>-0.20054646276635643</v>
      </c>
      <c r="AE24" s="17">
        <f t="shared" si="1"/>
        <v>-0.37695128390421506</v>
      </c>
      <c r="AF24" s="16">
        <f>(AD24-SMOW!$AN$14*AE24)</f>
        <v>-1.5161848649308807E-3</v>
      </c>
      <c r="AG24" s="2">
        <f t="shared" ref="AG24:AG31" si="3">AF24*1000</f>
        <v>-1.5161848649308807</v>
      </c>
      <c r="AH24" s="2"/>
      <c r="AI24" s="2"/>
    </row>
    <row r="25" spans="1:37" s="46" customFormat="1" x14ac:dyDescent="0.25">
      <c r="A25" s="46">
        <v>1189</v>
      </c>
      <c r="B25" s="21" t="s">
        <v>214</v>
      </c>
      <c r="C25" s="60" t="s">
        <v>62</v>
      </c>
      <c r="D25" s="60" t="s">
        <v>22</v>
      </c>
      <c r="E25" s="46" t="s">
        <v>219</v>
      </c>
      <c r="F25" s="16">
        <v>-0.54037477677497403</v>
      </c>
      <c r="G25" s="16">
        <v>-0.54052137688564195</v>
      </c>
      <c r="H25" s="16">
        <v>5.49980160192972E-3</v>
      </c>
      <c r="I25" s="16">
        <v>-0.96432200723402794</v>
      </c>
      <c r="J25" s="16">
        <v>-0.96478738586642898</v>
      </c>
      <c r="K25" s="16">
        <v>2.5905846769796901E-3</v>
      </c>
      <c r="L25" s="16">
        <v>-3.1113637148167599E-2</v>
      </c>
      <c r="M25" s="16">
        <v>5.7111522489604301E-3</v>
      </c>
      <c r="N25" s="16">
        <v>-10.7243972179566</v>
      </c>
      <c r="O25" s="16">
        <v>7.6083133752395098E-3</v>
      </c>
      <c r="P25" s="16">
        <v>-20.840618191249799</v>
      </c>
      <c r="Q25" s="16">
        <v>2.3748982282188E-3</v>
      </c>
      <c r="R25" s="16">
        <v>-30.7640441226003</v>
      </c>
      <c r="S25" s="16">
        <v>0.12824348076976599</v>
      </c>
      <c r="T25" s="16">
        <v>627.81823979181797</v>
      </c>
      <c r="U25" s="16">
        <v>0.100817890190496</v>
      </c>
      <c r="V25" s="47">
        <v>43633.781284722223</v>
      </c>
      <c r="W25" s="46">
        <v>2.2000000000000002</v>
      </c>
      <c r="X25" s="16">
        <v>2.0991048464096499E-2</v>
      </c>
      <c r="Y25" s="16">
        <v>5.6836643641474203E-3</v>
      </c>
      <c r="Z25" s="17">
        <f>((((N25/1000)+1)/((SMOW!$Z$4/1000)+1))-1)*1000</f>
        <v>0.12861859716606361</v>
      </c>
      <c r="AA25" s="17">
        <f>((((P25/1000)+1)/((SMOW!$AA$4/1000)+1))-1)*1000</f>
        <v>0.23196743272024811</v>
      </c>
      <c r="AB25" s="17">
        <f>Z25*SMOW!$AN$6</f>
        <v>0.14166711634408449</v>
      </c>
      <c r="AC25" s="17">
        <f>AA25*SMOW!$AN$12</f>
        <v>0.25501941678771017</v>
      </c>
      <c r="AD25" s="17">
        <f t="shared" si="2"/>
        <v>0.14165708250581849</v>
      </c>
      <c r="AE25" s="17">
        <f t="shared" si="1"/>
        <v>0.25498690486348857</v>
      </c>
      <c r="AF25" s="16">
        <f>(AD25-SMOW!$AN$14*AE25)</f>
        <v>7.0239967378965262E-3</v>
      </c>
      <c r="AG25" s="2">
        <f t="shared" si="3"/>
        <v>7.0239967378965265</v>
      </c>
      <c r="AH25" s="16"/>
      <c r="AI25" s="2"/>
      <c r="AJ25" s="2"/>
      <c r="AK25" s="2"/>
    </row>
    <row r="26" spans="1:37" s="46" customFormat="1" x14ac:dyDescent="0.25">
      <c r="A26" s="46">
        <v>1190</v>
      </c>
      <c r="B26" s="21" t="s">
        <v>214</v>
      </c>
      <c r="C26" s="56" t="s">
        <v>62</v>
      </c>
      <c r="D26" s="56" t="s">
        <v>22</v>
      </c>
      <c r="E26" s="46" t="s">
        <v>220</v>
      </c>
      <c r="F26" s="16">
        <v>-0.45450486924116801</v>
      </c>
      <c r="G26" s="16">
        <v>-0.45460868041910601</v>
      </c>
      <c r="H26" s="16">
        <v>5.0234544135981602E-3</v>
      </c>
      <c r="I26" s="16">
        <v>-0.79442211864636003</v>
      </c>
      <c r="J26" s="16">
        <v>-0.79473788394149303</v>
      </c>
      <c r="K26" s="16">
        <v>1.51490528188822E-3</v>
      </c>
      <c r="L26" s="16">
        <v>-3.49870776979977E-2</v>
      </c>
      <c r="M26" s="16">
        <v>5.0350714106752303E-3</v>
      </c>
      <c r="N26" s="16">
        <v>-10.644862782580599</v>
      </c>
      <c r="O26" s="16">
        <v>4.9722403381163701E-3</v>
      </c>
      <c r="P26" s="16">
        <v>-20.674725197144301</v>
      </c>
      <c r="Q26" s="16">
        <v>1.48476456129493E-3</v>
      </c>
      <c r="R26" s="16">
        <v>-30.860651197349299</v>
      </c>
      <c r="S26" s="16">
        <v>0.152158037197304</v>
      </c>
      <c r="T26" s="16">
        <v>643.79440457690305</v>
      </c>
      <c r="U26" s="16">
        <v>0.110548495426182</v>
      </c>
      <c r="V26" s="47">
        <v>43633.858148148145</v>
      </c>
      <c r="W26" s="46">
        <v>2.2000000000000002</v>
      </c>
      <c r="X26" s="16">
        <v>1.94013971875213E-4</v>
      </c>
      <c r="Y26" s="16">
        <v>8.0805053264664699E-4</v>
      </c>
      <c r="Z26" s="17">
        <f>((((N26/1000)+1)/((SMOW!$Z$4/1000)+1))-1)*1000</f>
        <v>0.20902557855695392</v>
      </c>
      <c r="AA26" s="17">
        <f>((((P26/1000)+1)/((SMOW!$AA$4/1000)+1))-1)*1000</f>
        <v>0.40143062631292636</v>
      </c>
      <c r="AB26" s="17">
        <f>Z26*SMOW!$AN$6</f>
        <v>0.23023148758250325</v>
      </c>
      <c r="AC26" s="17">
        <f>AA26*SMOW!$AN$12</f>
        <v>0.44132317628616724</v>
      </c>
      <c r="AD26" s="17">
        <f t="shared" si="2"/>
        <v>0.23020498838089573</v>
      </c>
      <c r="AE26" s="17">
        <f t="shared" si="1"/>
        <v>0.44122582185525128</v>
      </c>
      <c r="AF26" s="16">
        <f>(AD26-SMOW!$AN$14*AE26)</f>
        <v>-2.7622455586769623E-3</v>
      </c>
      <c r="AG26" s="2">
        <f t="shared" si="3"/>
        <v>-2.7622455586769625</v>
      </c>
      <c r="AH26" s="16"/>
      <c r="AI26" s="2"/>
    </row>
    <row r="27" spans="1:37" s="46" customFormat="1" x14ac:dyDescent="0.25">
      <c r="A27" s="46">
        <v>1191</v>
      </c>
      <c r="B27" s="21" t="s">
        <v>214</v>
      </c>
      <c r="C27" s="60" t="s">
        <v>62</v>
      </c>
      <c r="D27" s="60" t="s">
        <v>22</v>
      </c>
      <c r="E27" s="46" t="s">
        <v>221</v>
      </c>
      <c r="F27" s="16">
        <v>-0.29107100426309102</v>
      </c>
      <c r="G27" s="16">
        <v>-0.29111403715269402</v>
      </c>
      <c r="H27" s="16">
        <v>5.8314602019658704E-3</v>
      </c>
      <c r="I27" s="16">
        <v>-0.48996730693134899</v>
      </c>
      <c r="J27" s="16">
        <v>-0.490087414928503</v>
      </c>
      <c r="K27" s="16">
        <v>1.33510846233652E-3</v>
      </c>
      <c r="L27" s="16">
        <v>-3.2347882070444603E-2</v>
      </c>
      <c r="M27" s="16">
        <v>5.7570805096495503E-3</v>
      </c>
      <c r="N27" s="16">
        <v>-10.483095124480901</v>
      </c>
      <c r="O27" s="16">
        <v>5.7720085142697703E-3</v>
      </c>
      <c r="P27" s="16">
        <v>-20.376327851545</v>
      </c>
      <c r="Q27" s="16">
        <v>1.30854499885981E-3</v>
      </c>
      <c r="R27" s="16">
        <v>-30.028926040195699</v>
      </c>
      <c r="S27" s="16">
        <v>0.116667676606739</v>
      </c>
      <c r="T27" s="16">
        <v>679.838650596962</v>
      </c>
      <c r="U27" s="16">
        <v>8.8072959686052693E-2</v>
      </c>
      <c r="V27" s="47">
        <v>43633.938043981485</v>
      </c>
      <c r="W27" s="46">
        <v>2.2000000000000002</v>
      </c>
      <c r="X27" s="16">
        <v>3.1762155868849599E-3</v>
      </c>
      <c r="Y27" s="16">
        <v>1.4110514934065101E-3</v>
      </c>
      <c r="Z27" s="17">
        <f>((((N27/1000)+1)/((SMOW!$Z$4/1000)+1))-1)*1000</f>
        <v>0.37256793619122597</v>
      </c>
      <c r="AA27" s="17">
        <f>((((P27/1000)+1)/((SMOW!$AA$4/1000)+1))-1)*1000</f>
        <v>0.70624981061584435</v>
      </c>
      <c r="AB27" s="17">
        <f>Z27*SMOW!$AN$6</f>
        <v>0.41036542401664583</v>
      </c>
      <c r="AC27" s="17">
        <f>AA27*SMOW!$AN$12</f>
        <v>0.77643405670179688</v>
      </c>
      <c r="AD27" s="17">
        <f t="shared" si="2"/>
        <v>0.41028124715407099</v>
      </c>
      <c r="AE27" s="17">
        <f t="shared" si="1"/>
        <v>0.77613278771318206</v>
      </c>
      <c r="AF27" s="16">
        <f>(AD27-SMOW!$AN$14*AE27)</f>
        <v>4.8313524151083476E-4</v>
      </c>
      <c r="AG27" s="2">
        <f t="shared" si="3"/>
        <v>0.48313524151083476</v>
      </c>
      <c r="AH27" s="16"/>
      <c r="AI27" s="2"/>
    </row>
    <row r="28" spans="1:37" s="21" customFormat="1" x14ac:dyDescent="0.25">
      <c r="A28" s="64">
        <v>1267</v>
      </c>
      <c r="B28" s="21" t="s">
        <v>214</v>
      </c>
      <c r="C28" s="58" t="s">
        <v>62</v>
      </c>
      <c r="D28" s="58" t="s">
        <v>22</v>
      </c>
      <c r="E28" s="48" t="s">
        <v>294</v>
      </c>
      <c r="F28" s="65">
        <v>-2.0732592384194999</v>
      </c>
      <c r="G28" s="65">
        <v>-2.0754119587769799</v>
      </c>
      <c r="H28" s="65">
        <v>5.2670854785184596E-3</v>
      </c>
      <c r="I28" s="65">
        <v>-3.8332705790406698</v>
      </c>
      <c r="J28" s="65">
        <v>-3.8406364496317398</v>
      </c>
      <c r="K28" s="65">
        <v>1.7396258927364801E-3</v>
      </c>
      <c r="L28" s="65">
        <v>-4.7555913371424403E-2</v>
      </c>
      <c r="M28" s="65">
        <v>5.5590697772065498E-3</v>
      </c>
      <c r="N28" s="65">
        <v>-12.247113964584299</v>
      </c>
      <c r="O28" s="65">
        <v>5.2133875863806696E-3</v>
      </c>
      <c r="P28" s="65">
        <v>-23.653112397373999</v>
      </c>
      <c r="Q28" s="65">
        <v>1.70501410637665E-3</v>
      </c>
      <c r="R28" s="65">
        <v>-34.266113043457999</v>
      </c>
      <c r="S28" s="65">
        <v>0.13914003016523299</v>
      </c>
      <c r="T28" s="65">
        <v>696.48829383672205</v>
      </c>
      <c r="U28" s="65">
        <v>9.9444206363379695E-2</v>
      </c>
      <c r="V28" s="47">
        <v>43643.764305555553</v>
      </c>
      <c r="W28" s="81">
        <v>2.2000000000000002</v>
      </c>
      <c r="X28" s="65">
        <v>1.6607075743708701E-2</v>
      </c>
      <c r="Y28" s="65">
        <v>2.0117274810893399E-2</v>
      </c>
      <c r="Z28" s="66">
        <f>((((N28/1000)+1)/((SMOW!$Z$4/1000)+1))-1)*1000</f>
        <v>-1.4108033718351898</v>
      </c>
      <c r="AA28" s="66">
        <f>((((P28/1000)+1)/((SMOW!$AA$4/1000)+1))-1)*1000</f>
        <v>-2.6410547385917749</v>
      </c>
      <c r="AB28" s="66">
        <f>Z28*SMOW!$AN$6</f>
        <v>-1.5539311563035563</v>
      </c>
      <c r="AC28" s="66">
        <f>AA28*SMOW!$AN$12</f>
        <v>-2.9035120630591096</v>
      </c>
      <c r="AD28" s="66">
        <f>LN((AB28/1000)+1)*1000</f>
        <v>-1.5551397595425542</v>
      </c>
      <c r="AE28" s="66">
        <f>LN((AC28/1000)+1)*1000</f>
        <v>-2.9077354312573291</v>
      </c>
      <c r="AF28" s="65">
        <f>(AD28-SMOW!$AN$14*AE28)</f>
        <v>-1.9855451838684424E-2</v>
      </c>
      <c r="AG28" s="67">
        <f>AF28*1000</f>
        <v>-19.855451838684424</v>
      </c>
      <c r="AH28" s="63"/>
      <c r="AI28" s="63"/>
    </row>
    <row r="29" spans="1:37" s="21" customFormat="1" x14ac:dyDescent="0.25">
      <c r="A29" s="64">
        <v>1268</v>
      </c>
      <c r="B29" s="21" t="s">
        <v>214</v>
      </c>
      <c r="C29" s="61" t="s">
        <v>62</v>
      </c>
      <c r="D29" s="61" t="s">
        <v>22</v>
      </c>
      <c r="E29" s="48" t="s">
        <v>295</v>
      </c>
      <c r="F29" s="65">
        <v>-1.5668136411784801</v>
      </c>
      <c r="G29" s="65">
        <v>-1.5680427640297501</v>
      </c>
      <c r="H29" s="65">
        <v>4.4463264516836198E-3</v>
      </c>
      <c r="I29" s="65">
        <v>-2.87200374750753</v>
      </c>
      <c r="J29" s="65">
        <v>-2.8761359042360399</v>
      </c>
      <c r="K29" s="65">
        <v>1.4358360430399501E-3</v>
      </c>
      <c r="L29" s="65">
        <v>-4.9443006593125699E-2</v>
      </c>
      <c r="M29" s="65">
        <v>4.2785494140337296E-3</v>
      </c>
      <c r="N29" s="65">
        <v>-11.7458315759462</v>
      </c>
      <c r="O29" s="65">
        <v>4.4009961909155801E-3</v>
      </c>
      <c r="P29" s="65">
        <v>-22.710971035487098</v>
      </c>
      <c r="Q29" s="65">
        <v>1.40726849263858E-3</v>
      </c>
      <c r="R29" s="65">
        <v>-33.081633337665799</v>
      </c>
      <c r="S29" s="65">
        <v>0.107863170699373</v>
      </c>
      <c r="T29" s="65">
        <v>705.73280901612304</v>
      </c>
      <c r="U29" s="65">
        <v>0.111448846442843</v>
      </c>
      <c r="V29" s="47">
        <v>43643.84171296296</v>
      </c>
      <c r="W29" s="81">
        <v>2.2000000000000002</v>
      </c>
      <c r="X29" s="65">
        <v>1.7660580739605101E-2</v>
      </c>
      <c r="Y29" s="65">
        <v>1.49413589626094E-2</v>
      </c>
      <c r="Z29" s="66">
        <f>((((N29/1000)+1)/((SMOW!$Z$4/1000)+1))-1)*1000</f>
        <v>-0.90402157971802843</v>
      </c>
      <c r="AA29" s="66">
        <f>((((P29/1000)+1)/((SMOW!$AA$4/1000)+1))-1)*1000</f>
        <v>-1.6786374595385567</v>
      </c>
      <c r="AB29" s="66">
        <f>Z29*SMOW!$AN$6</f>
        <v>-0.99573571111276793</v>
      </c>
      <c r="AC29" s="66">
        <f>AA29*SMOW!$AN$12</f>
        <v>-1.84545365230556</v>
      </c>
      <c r="AD29" s="66">
        <f t="shared" si="2"/>
        <v>-0.99623178524913159</v>
      </c>
      <c r="AE29" s="66">
        <f t="shared" si="1"/>
        <v>-1.8471585998209821</v>
      </c>
      <c r="AF29" s="65">
        <f>(AD29-SMOW!$AN$14*AE29)</f>
        <v>-2.093204454365305E-2</v>
      </c>
      <c r="AG29" s="67">
        <f t="shared" si="3"/>
        <v>-20.932044543653049</v>
      </c>
      <c r="AH29" s="57"/>
      <c r="AI29" s="63"/>
      <c r="AJ29" s="63"/>
      <c r="AK29" s="63"/>
    </row>
    <row r="30" spans="1:37" s="21" customFormat="1" x14ac:dyDescent="0.25">
      <c r="A30" s="64">
        <v>1269</v>
      </c>
      <c r="B30" s="21" t="s">
        <v>214</v>
      </c>
      <c r="C30" s="58" t="s">
        <v>62</v>
      </c>
      <c r="D30" s="58" t="s">
        <v>22</v>
      </c>
      <c r="E30" s="48" t="s">
        <v>296</v>
      </c>
      <c r="F30" s="65">
        <v>-0.96019046419435805</v>
      </c>
      <c r="G30" s="65">
        <v>-0.96065211565433795</v>
      </c>
      <c r="H30" s="65">
        <v>4.3711213152214396E-3</v>
      </c>
      <c r="I30" s="65">
        <v>-1.7467825243347499</v>
      </c>
      <c r="J30" s="65">
        <v>-1.74830995993427</v>
      </c>
      <c r="K30" s="65">
        <v>1.27982905167948E-3</v>
      </c>
      <c r="L30" s="65">
        <v>-3.7544456809042101E-2</v>
      </c>
      <c r="M30" s="65">
        <v>4.4113304606714704E-3</v>
      </c>
      <c r="N30" s="65">
        <v>-11.145392917147699</v>
      </c>
      <c r="O30" s="65">
        <v>4.3265577701889404E-3</v>
      </c>
      <c r="P30" s="65">
        <v>-21.608137336405701</v>
      </c>
      <c r="Q30" s="65">
        <v>1.2543654333827801E-3</v>
      </c>
      <c r="R30" s="65">
        <v>-31.898280258947199</v>
      </c>
      <c r="S30" s="65">
        <v>0.15717641630659199</v>
      </c>
      <c r="T30" s="65">
        <v>687.035870588639</v>
      </c>
      <c r="U30" s="65">
        <v>0.12763985241452999</v>
      </c>
      <c r="V30" s="47">
        <v>43643.931747685187</v>
      </c>
      <c r="W30" s="81">
        <v>2.2000000000000002</v>
      </c>
      <c r="X30" s="65">
        <v>1.55666094510098E-3</v>
      </c>
      <c r="Y30" s="65">
        <v>9.0795572285743103E-4</v>
      </c>
      <c r="Z30" s="66">
        <f>((((N30/1000)+1)/((SMOW!$Z$4/1000)+1))-1)*1000</f>
        <v>-0.29699570675822962</v>
      </c>
      <c r="AA30" s="66">
        <f>((((P30/1000)+1)/((SMOW!$AA$4/1000)+1))-1)*1000</f>
        <v>-0.55206956765385673</v>
      </c>
      <c r="AB30" s="66">
        <f>Z30*SMOW!$AN$6</f>
        <v>-0.32712629643042945</v>
      </c>
      <c r="AC30" s="66">
        <f>AA30*SMOW!$AN$12</f>
        <v>-0.60693200557649063</v>
      </c>
      <c r="AD30" s="66">
        <f t="shared" si="2"/>
        <v>-0.32717981390893386</v>
      </c>
      <c r="AE30" s="66">
        <f t="shared" si="1"/>
        <v>-0.60711626336458935</v>
      </c>
      <c r="AF30" s="65">
        <f>(AD30-SMOW!$AN$14*AE30)</f>
        <v>-6.6224268524306407E-3</v>
      </c>
      <c r="AG30" s="67">
        <f t="shared" si="3"/>
        <v>-6.6224268524306407</v>
      </c>
      <c r="AH30" s="57"/>
      <c r="AI30" s="63"/>
    </row>
    <row r="31" spans="1:37" s="21" customFormat="1" x14ac:dyDescent="0.25">
      <c r="A31" s="64">
        <v>1270</v>
      </c>
      <c r="B31" s="21" t="s">
        <v>214</v>
      </c>
      <c r="C31" s="58" t="s">
        <v>62</v>
      </c>
      <c r="D31" s="58" t="s">
        <v>22</v>
      </c>
      <c r="E31" s="48" t="s">
        <v>297</v>
      </c>
      <c r="F31" s="65">
        <v>-0.79167726645715497</v>
      </c>
      <c r="G31" s="65">
        <v>-0.79199183175335597</v>
      </c>
      <c r="H31" s="65">
        <v>7.2386262202589601E-3</v>
      </c>
      <c r="I31" s="65">
        <v>-1.42959882906069</v>
      </c>
      <c r="J31" s="65">
        <v>-1.4306217279338</v>
      </c>
      <c r="K31" s="65">
        <v>1.5586029181601799E-3</v>
      </c>
      <c r="L31" s="65">
        <v>-3.6623559404311001E-2</v>
      </c>
      <c r="M31" s="65">
        <v>7.4940104180273599E-3</v>
      </c>
      <c r="N31" s="65">
        <v>-10.978597710043701</v>
      </c>
      <c r="O31" s="65">
        <v>7.1648284868443997E-3</v>
      </c>
      <c r="P31" s="65">
        <v>-21.297264362501899</v>
      </c>
      <c r="Q31" s="65">
        <v>1.5275927846304499E-3</v>
      </c>
      <c r="R31" s="65">
        <v>-31.161051115180499</v>
      </c>
      <c r="S31" s="65">
        <v>0.13011882458872601</v>
      </c>
      <c r="T31" s="65">
        <v>697.69961602067895</v>
      </c>
      <c r="U31" s="65">
        <v>0.11256428701784001</v>
      </c>
      <c r="V31" s="47">
        <v>43644.009722222225</v>
      </c>
      <c r="W31" s="81">
        <v>2.2000000000000002</v>
      </c>
      <c r="X31" s="65">
        <v>0.117223189199159</v>
      </c>
      <c r="Y31" s="65">
        <v>0.12697316545837301</v>
      </c>
      <c r="Z31" s="66">
        <f>((((N31/1000)+1)/((SMOW!$Z$4/1000)+1))-1)*1000</f>
        <v>-0.12837064454063185</v>
      </c>
      <c r="AA31" s="66">
        <f>((((P31/1000)+1)/((SMOW!$AA$4/1000)+1))-1)*1000</f>
        <v>-0.2345062658193342</v>
      </c>
      <c r="AB31" s="66">
        <f>Z31*SMOW!$AN$6</f>
        <v>-0.14139400861154167</v>
      </c>
      <c r="AC31" s="66">
        <f>AA31*SMOW!$AN$12</f>
        <v>-0.25781054883869553</v>
      </c>
      <c r="AD31" s="66">
        <f t="shared" si="2"/>
        <v>-0.14140400568677056</v>
      </c>
      <c r="AE31" s="66">
        <f t="shared" si="1"/>
        <v>-0.25784378769121968</v>
      </c>
      <c r="AF31" s="65">
        <f>(AD31-SMOW!$AN$14*AE31)</f>
        <v>-5.2624857858065699E-3</v>
      </c>
      <c r="AG31" s="67">
        <f t="shared" si="3"/>
        <v>-5.2624857858065699</v>
      </c>
    </row>
    <row r="32" spans="1:37" s="46" customFormat="1" x14ac:dyDescent="0.25">
      <c r="B32" s="21"/>
      <c r="C32" s="48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V32" s="47"/>
      <c r="X32" s="54"/>
      <c r="Y32" s="54"/>
      <c r="Z32" s="17"/>
      <c r="AA32" s="17"/>
      <c r="AB32" s="17"/>
      <c r="AC32" s="17"/>
      <c r="AD32" s="17"/>
      <c r="AE32" s="17"/>
      <c r="AF32" s="16"/>
      <c r="AG32" s="2"/>
    </row>
    <row r="34" spans="1:37" s="46" customFormat="1" x14ac:dyDescent="0.25">
      <c r="B34" s="21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V34" s="47"/>
      <c r="X34" s="54"/>
      <c r="Y34" s="54"/>
      <c r="Z34" s="17"/>
      <c r="AA34" s="17"/>
      <c r="AB34" s="17"/>
      <c r="AC34" s="17"/>
      <c r="AD34" s="17"/>
      <c r="AE34" s="17"/>
      <c r="AF34" s="16"/>
      <c r="AG34" s="2"/>
    </row>
    <row r="35" spans="1:37" s="18" customFormat="1" x14ac:dyDescent="0.25">
      <c r="A35" s="14"/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9" t="s">
        <v>35</v>
      </c>
      <c r="Z35" s="16">
        <f t="shared" ref="Z35:AF35" si="4">AVERAGE(Z17:Z32)</f>
        <v>1.8503717077085941E-14</v>
      </c>
      <c r="AA35" s="16">
        <f t="shared" si="4"/>
        <v>2.7755575615628914E-14</v>
      </c>
      <c r="AB35" s="16">
        <f t="shared" si="4"/>
        <v>2.0358714714063808E-14</v>
      </c>
      <c r="AC35" s="16">
        <f t="shared" si="4"/>
        <v>3.0526507247922531E-14</v>
      </c>
      <c r="AD35" s="16">
        <f t="shared" si="4"/>
        <v>-2.2100238757385288E-4</v>
      </c>
      <c r="AE35" s="16">
        <f t="shared" si="4"/>
        <v>-7.6683351350494144E-4</v>
      </c>
      <c r="AF35" s="16">
        <f t="shared" si="4"/>
        <v>1.8388570755678105E-4</v>
      </c>
      <c r="AG35" s="2">
        <f>AVERAGE(AG17:AG32)</f>
        <v>0.18388570755678124</v>
      </c>
      <c r="AH35" s="19" t="s">
        <v>35</v>
      </c>
      <c r="AI35" s="14" t="s">
        <v>76</v>
      </c>
      <c r="AJ35" s="14"/>
      <c r="AK35"/>
    </row>
    <row r="36" spans="1:37" s="18" customFormat="1" x14ac:dyDescent="0.25">
      <c r="A36" s="14"/>
      <c r="B36" s="21"/>
      <c r="C36" s="14"/>
      <c r="D36" s="14"/>
      <c r="E36" s="14"/>
      <c r="F36" s="17"/>
      <c r="G36" s="17"/>
      <c r="H36" s="17"/>
      <c r="I36" s="17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4"/>
      <c r="X36" s="16"/>
      <c r="Y36" s="16"/>
      <c r="Z36" s="16"/>
      <c r="AA36" s="16"/>
      <c r="AB36" s="16"/>
      <c r="AC36" s="16"/>
      <c r="AD36" s="14"/>
      <c r="AE36" s="14"/>
      <c r="AF36" s="16"/>
      <c r="AG36" s="2">
        <f>STDEV(AG17:AG32)</f>
        <v>12.22510292517261</v>
      </c>
      <c r="AH36" s="19" t="s">
        <v>74</v>
      </c>
      <c r="AJ36" s="14"/>
      <c r="AK36"/>
    </row>
    <row r="37" spans="1:37" s="18" customFormat="1" x14ac:dyDescent="0.25">
      <c r="B37" s="21"/>
      <c r="C37" s="14"/>
      <c r="D37" s="14"/>
      <c r="E37" s="14"/>
      <c r="F37" s="17"/>
      <c r="G37" s="17"/>
      <c r="H37" s="17"/>
      <c r="I37" s="17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4"/>
      <c r="X37" s="16"/>
      <c r="Y37" s="16"/>
      <c r="Z37" s="16"/>
      <c r="AA37" s="16"/>
      <c r="AB37" s="16"/>
      <c r="AC37" s="16"/>
      <c r="AD37" s="14"/>
      <c r="AE37" s="14"/>
      <c r="AF37" s="14"/>
      <c r="AG37" s="3"/>
      <c r="AH37" s="19"/>
      <c r="AI37" s="14"/>
      <c r="AJ37" s="14"/>
      <c r="AK37"/>
    </row>
    <row r="38" spans="1:37" s="46" customFormat="1" x14ac:dyDescent="0.25">
      <c r="A38" s="18" t="s">
        <v>83</v>
      </c>
      <c r="B38" s="28"/>
      <c r="C38" s="18"/>
      <c r="D38" s="18"/>
      <c r="E38" s="18"/>
      <c r="F38" s="35"/>
      <c r="G38" s="35"/>
      <c r="H38" s="35"/>
      <c r="I38" s="37"/>
      <c r="J38" s="37"/>
      <c r="K38" s="37"/>
      <c r="L38" s="35"/>
      <c r="M38" s="35"/>
      <c r="N38" s="35"/>
      <c r="O38" s="35"/>
      <c r="P38" s="18"/>
      <c r="Q38" s="18"/>
      <c r="R38" s="18"/>
      <c r="S38" s="18"/>
      <c r="T38" s="18"/>
      <c r="U38" s="18"/>
      <c r="V38" s="12"/>
      <c r="W38" s="18"/>
      <c r="X38" s="35"/>
      <c r="Y38" s="35"/>
      <c r="Z38" s="37"/>
      <c r="AA38" s="37"/>
      <c r="AB38" s="37"/>
      <c r="AC38" s="37"/>
      <c r="AD38" s="37"/>
      <c r="AE38" s="37"/>
      <c r="AF38" s="35"/>
      <c r="AG38" s="36"/>
      <c r="AH38" s="18"/>
      <c r="AI38" s="18"/>
      <c r="AJ38" s="18"/>
      <c r="AK38"/>
    </row>
    <row r="39" spans="1:37" s="46" customFormat="1" x14ac:dyDescent="0.25">
      <c r="A39" s="46" t="s">
        <v>102</v>
      </c>
      <c r="B39" s="28"/>
      <c r="C39" s="18"/>
      <c r="D39" s="18"/>
      <c r="E39" s="18"/>
      <c r="F39" s="35"/>
      <c r="G39" s="35"/>
      <c r="H39" s="35"/>
      <c r="I39" s="37"/>
      <c r="J39" s="37"/>
      <c r="K39" s="37"/>
      <c r="L39" s="35"/>
      <c r="M39" s="35"/>
      <c r="N39" s="35"/>
      <c r="O39" s="35"/>
      <c r="P39" s="18"/>
      <c r="Q39" s="18"/>
      <c r="R39" s="18"/>
      <c r="S39" s="18"/>
      <c r="T39" s="18"/>
      <c r="U39" s="18"/>
      <c r="V39" s="12"/>
      <c r="W39" s="18"/>
      <c r="X39" s="35"/>
      <c r="Y39" s="35"/>
      <c r="Z39" s="38"/>
      <c r="AA39" s="38"/>
      <c r="AB39" s="38"/>
      <c r="AC39" s="38"/>
      <c r="AD39" s="38"/>
      <c r="AE39" s="38"/>
      <c r="AF39" s="39"/>
      <c r="AG39" s="40"/>
      <c r="AH39" s="18"/>
      <c r="AI39" s="18"/>
      <c r="AJ39" s="18"/>
      <c r="AK39" s="18"/>
    </row>
    <row r="40" spans="1:37" s="46" customFormat="1" x14ac:dyDescent="0.25">
      <c r="A40" s="46">
        <v>1082</v>
      </c>
      <c r="B40" s="21" t="s">
        <v>80</v>
      </c>
      <c r="C40" s="48" t="s">
        <v>62</v>
      </c>
      <c r="D40" s="48" t="s">
        <v>22</v>
      </c>
      <c r="E40" s="46" t="s">
        <v>103</v>
      </c>
      <c r="F40" s="16">
        <v>-8.12389551000436E-2</v>
      </c>
      <c r="G40" s="16">
        <v>-8.1242460190329005E-2</v>
      </c>
      <c r="H40" s="16">
        <v>3.2422873990336398E-3</v>
      </c>
      <c r="I40" s="16">
        <v>-0.17182977395128801</v>
      </c>
      <c r="J40" s="16">
        <v>-0.17184461109528101</v>
      </c>
      <c r="K40" s="16">
        <v>1.9307366730443201E-3</v>
      </c>
      <c r="L40" s="16">
        <v>9.4914944679792904E-3</v>
      </c>
      <c r="M40" s="16">
        <v>2.8843705255040598E-3</v>
      </c>
      <c r="N40" s="16">
        <v>-10.2754023112937</v>
      </c>
      <c r="O40" s="16">
        <v>3.2092323062791498E-3</v>
      </c>
      <c r="P40" s="16">
        <v>-20.064520017594099</v>
      </c>
      <c r="Q40" s="16">
        <v>1.89232252577142E-3</v>
      </c>
      <c r="R40" s="16">
        <v>-24.289581895156399</v>
      </c>
      <c r="S40" s="16">
        <v>0.13495289388502699</v>
      </c>
      <c r="T40" s="16">
        <v>1745.32181119848</v>
      </c>
      <c r="U40" s="16">
        <v>0.87896340628427505</v>
      </c>
      <c r="V40" s="47">
        <v>43609.429675925923</v>
      </c>
      <c r="W40" s="46">
        <v>2.2000000000000002</v>
      </c>
      <c r="X40" s="16">
        <v>0.24997172767482601</v>
      </c>
      <c r="Y40" s="16">
        <v>0.244851141240056</v>
      </c>
      <c r="Z40" s="17">
        <f>((((N40/1000)+1)/((SMOW!$Z$4/1000)+1))-1)*1000</f>
        <v>0.58253927861717791</v>
      </c>
      <c r="AA40" s="17">
        <f>((((P40/1000)+1)/((SMOW!$AA$4/1000)+1))-1)*1000</f>
        <v>1.0247680917128132</v>
      </c>
      <c r="AB40" s="17">
        <f>Z40*SMOW!$AN$6</f>
        <v>0.64163862440752617</v>
      </c>
      <c r="AC40" s="17">
        <f>AA40*SMOW!$AN$12</f>
        <v>1.12660539467377</v>
      </c>
      <c r="AD40" s="17">
        <f t="shared" ref="AD40:AE42" si="5">LN((AB40/1000)+1)*1000</f>
        <v>0.64143286235718566</v>
      </c>
      <c r="AE40" s="17">
        <f t="shared" si="5"/>
        <v>1.1259712510577553</v>
      </c>
      <c r="AF40" s="16">
        <f>(AD40-SMOW!$AN$14*AE40)</f>
        <v>4.6920041798690804E-2</v>
      </c>
      <c r="AG40" s="2">
        <f>AF40*1000</f>
        <v>46.920041798690804</v>
      </c>
    </row>
    <row r="41" spans="1:37" s="46" customFormat="1" x14ac:dyDescent="0.25">
      <c r="A41" s="46">
        <v>1083</v>
      </c>
      <c r="B41" s="21" t="s">
        <v>89</v>
      </c>
      <c r="C41" s="48" t="s">
        <v>62</v>
      </c>
      <c r="D41" s="48" t="s">
        <v>22</v>
      </c>
      <c r="E41" s="46" t="s">
        <v>104</v>
      </c>
      <c r="F41" s="16">
        <v>-5.3871488097651E-2</v>
      </c>
      <c r="G41" s="16">
        <v>-5.3873223452193801E-2</v>
      </c>
      <c r="H41" s="16">
        <v>3.81767412769467E-3</v>
      </c>
      <c r="I41" s="16">
        <v>-9.3446578890887796E-2</v>
      </c>
      <c r="J41" s="16">
        <v>-9.3450973845947305E-2</v>
      </c>
      <c r="K41" s="16">
        <v>1.20991988021514E-3</v>
      </c>
      <c r="L41" s="16">
        <v>-4.5311092615336699E-3</v>
      </c>
      <c r="M41" s="16">
        <v>3.7891138508611899E-3</v>
      </c>
      <c r="N41" s="16">
        <v>-10.248313855387099</v>
      </c>
      <c r="O41" s="16">
        <v>3.7787529720819798E-3</v>
      </c>
      <c r="P41" s="16">
        <v>-19.9876963431254</v>
      </c>
      <c r="Q41" s="16">
        <v>1.1858471824120801E-3</v>
      </c>
      <c r="R41" s="16">
        <v>-25.4126621870817</v>
      </c>
      <c r="S41" s="16">
        <v>0.14600509454986901</v>
      </c>
      <c r="T41" s="16">
        <v>1545.11112726589</v>
      </c>
      <c r="U41" s="16">
        <v>0.38883459194735298</v>
      </c>
      <c r="V41" s="47">
        <v>43609.539513888885</v>
      </c>
      <c r="W41" s="46">
        <v>2.2000000000000002</v>
      </c>
      <c r="X41" s="16">
        <v>1.48426678624931E-2</v>
      </c>
      <c r="Y41" s="16">
        <v>1.2739824185354701E-2</v>
      </c>
      <c r="Z41" s="17">
        <f>((((N41/1000)+1)/((SMOW!$Z$4/1000)+1))-1)*1000</f>
        <v>0.60992491302447327</v>
      </c>
      <c r="AA41" s="17">
        <f>((((P41/1000)+1)/((SMOW!$AA$4/1000)+1))-1)*1000</f>
        <v>1.1032450960561935</v>
      </c>
      <c r="AB41" s="17">
        <f>Z41*SMOW!$AN$6</f>
        <v>0.67180256602419408</v>
      </c>
      <c r="AC41" s="17">
        <f>AA41*SMOW!$AN$12</f>
        <v>1.2128811259012273</v>
      </c>
      <c r="AD41" s="17">
        <f t="shared" si="5"/>
        <v>0.6715770076951022</v>
      </c>
      <c r="AE41" s="17">
        <f t="shared" si="5"/>
        <v>1.212146179796485</v>
      </c>
      <c r="AF41" s="16">
        <f>(AD41-SMOW!$AN$14*AE41)</f>
        <v>3.1563824762558146E-2</v>
      </c>
      <c r="AG41" s="2">
        <f>AF41*1000</f>
        <v>31.563824762558145</v>
      </c>
    </row>
    <row r="42" spans="1:37" s="46" customFormat="1" x14ac:dyDescent="0.25">
      <c r="A42" s="46">
        <v>1084</v>
      </c>
      <c r="B42" s="21" t="s">
        <v>89</v>
      </c>
      <c r="C42" s="48" t="s">
        <v>62</v>
      </c>
      <c r="D42" s="48" t="s">
        <v>22</v>
      </c>
      <c r="E42" s="46" t="s">
        <v>105</v>
      </c>
      <c r="F42" s="16">
        <v>0.125742751388813</v>
      </c>
      <c r="G42" s="16">
        <v>0.125734495941043</v>
      </c>
      <c r="H42" s="16">
        <v>4.2400947716135298E-3</v>
      </c>
      <c r="I42" s="16">
        <v>0.24669372229351699</v>
      </c>
      <c r="J42" s="16">
        <v>0.246663281505247</v>
      </c>
      <c r="K42" s="16">
        <v>9.3105329774369205E-4</v>
      </c>
      <c r="L42" s="16">
        <v>-4.5037166937269999E-3</v>
      </c>
      <c r="M42" s="16">
        <v>4.26383242385574E-3</v>
      </c>
      <c r="N42" s="16">
        <v>-10.0705307815611</v>
      </c>
      <c r="O42" s="16">
        <v>4.19686704109061E-3</v>
      </c>
      <c r="P42" s="16">
        <v>-19.654323510444399</v>
      </c>
      <c r="Q42" s="16">
        <v>9.12528959861611E-4</v>
      </c>
      <c r="R42" s="16">
        <v>-25.391593017443999</v>
      </c>
      <c r="S42" s="16">
        <v>0.147137081143806</v>
      </c>
      <c r="T42" s="16">
        <v>1789.87034885448</v>
      </c>
      <c r="U42" s="16">
        <v>0.37295722467842402</v>
      </c>
      <c r="V42" s="47">
        <v>43609.677673611113</v>
      </c>
      <c r="W42" s="46">
        <v>2.2000000000000002</v>
      </c>
      <c r="X42" s="16">
        <v>1.8769924700226401E-2</v>
      </c>
      <c r="Y42" s="16">
        <v>1.6593084836315102E-2</v>
      </c>
      <c r="Z42" s="17">
        <f>((((N42/1000)+1)/((SMOW!$Z$4/1000)+1))-1)*1000</f>
        <v>0.7896583862199158</v>
      </c>
      <c r="AA42" s="17">
        <f>((((P42/1000)+1)/((SMOW!$AA$4/1000)+1))-1)*1000</f>
        <v>1.4437924783476941</v>
      </c>
      <c r="AB42" s="17">
        <f>Z42*SMOW!$AN$6</f>
        <v>0.86977022714889074</v>
      </c>
      <c r="AC42" s="17">
        <f>AA42*SMOW!$AN$12</f>
        <v>1.587270727933406</v>
      </c>
      <c r="AD42" s="17">
        <f t="shared" si="5"/>
        <v>0.86939219620909813</v>
      </c>
      <c r="AE42" s="17">
        <f t="shared" si="5"/>
        <v>1.5860123451716295</v>
      </c>
      <c r="AF42" s="16">
        <f>(AD42-SMOW!$AN$14*AE42)</f>
        <v>3.1977677958477724E-2</v>
      </c>
      <c r="AG42" s="2">
        <f>AF42*1000</f>
        <v>31.977677958477724</v>
      </c>
    </row>
    <row r="43" spans="1:37" x14ac:dyDescent="0.25">
      <c r="A43" s="46"/>
      <c r="B43" s="21"/>
      <c r="C43" s="48"/>
      <c r="D43" s="48"/>
      <c r="E43" s="4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W43" s="46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46"/>
      <c r="AI43" s="46"/>
      <c r="AJ43" s="46"/>
      <c r="AK43" s="46"/>
    </row>
    <row r="45" spans="1:37" x14ac:dyDescent="0.25">
      <c r="A45" s="46"/>
      <c r="B45" s="21"/>
      <c r="C45" s="48"/>
      <c r="D45" s="48"/>
      <c r="E45" s="4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W45" s="46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46"/>
      <c r="AI45" s="46"/>
      <c r="AJ45" s="46"/>
      <c r="AK45" s="46"/>
    </row>
    <row r="46" spans="1:37" s="46" customFormat="1" x14ac:dyDescent="0.25">
      <c r="B46" s="21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5">
      <c r="B47" s="21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5">
      <c r="B48" s="21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1:33" s="46" customFormat="1" x14ac:dyDescent="0.25">
      <c r="B49" s="21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3" x14ac:dyDescent="0.25">
      <c r="A50" s="46"/>
    </row>
  </sheetData>
  <mergeCells count="2">
    <mergeCell ref="Z1:AA1"/>
    <mergeCell ref="AB1:AC1"/>
  </mergeCells>
  <dataValidations count="4">
    <dataValidation type="list" allowBlank="1" showInputMessage="1" showErrorMessage="1" sqref="H46 F46 H16 F16 D34 D7:D16 F43 H43 D20:D32 D38:D43 D45:D49">
      <formula1>INDIRECT(C7)</formula1>
    </dataValidation>
    <dataValidation type="list" allowBlank="1" showInputMessage="1" showErrorMessage="1" sqref="E16 E46 C34 C7:C16 C20:C32 C38:C43 C45:C49 E28 E43">
      <formula1>Type</formula1>
    </dataValidation>
    <dataValidation type="list" allowBlank="1" showInputMessage="1" showErrorMessage="1" sqref="E10:E15">
      <formula1>INDIRECT(#REF!)</formula1>
    </dataValidation>
    <dataValidation errorStyle="warning" allowBlank="1" showInputMessage="1" sqref="K24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T1" zoomScaleNormal="100" workbookViewId="0">
      <selection activeCell="AA30" sqref="AA30"/>
    </sheetView>
  </sheetViews>
  <sheetFormatPr defaultRowHeight="15" x14ac:dyDescent="0.25"/>
  <cols>
    <col min="5" max="5" width="36.28515625" customWidth="1"/>
    <col min="6" max="7" width="11.28515625" bestFit="1" customWidth="1"/>
    <col min="8" max="8" width="9.5703125" bestFit="1" customWidth="1"/>
    <col min="9" max="10" width="11.28515625" bestFit="1" customWidth="1"/>
    <col min="11" max="13" width="9.5703125" bestFit="1" customWidth="1"/>
    <col min="14" max="14" width="11.28515625" bestFit="1" customWidth="1"/>
    <col min="15" max="15" width="9.5703125" bestFit="1" customWidth="1"/>
    <col min="16" max="16" width="11.28515625" bestFit="1" customWidth="1"/>
    <col min="17" max="17" width="9.5703125" bestFit="1" customWidth="1"/>
    <col min="18" max="18" width="12.28515625" bestFit="1" customWidth="1"/>
    <col min="19" max="19" width="9.5703125" bestFit="1" customWidth="1"/>
    <col min="20" max="20" width="11.5703125" bestFit="1" customWidth="1"/>
    <col min="21" max="21" width="9.5703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5703125" customWidth="1"/>
    <col min="31" max="31" width="10.42578125" customWidth="1"/>
    <col min="32" max="32" width="11.5703125" customWidth="1"/>
    <col min="33" max="33" width="15.28515625" customWidth="1"/>
    <col min="36" max="36" width="10.5703125" customWidth="1"/>
  </cols>
  <sheetData>
    <row r="1" spans="1:38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8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8" s="14" customFormat="1" x14ac:dyDescent="0.25">
      <c r="A3" s="46" t="s">
        <v>102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7" spans="1:38" s="46" customFormat="1" x14ac:dyDescent="0.25">
      <c r="A7" s="46">
        <v>1101</v>
      </c>
      <c r="B7" s="21" t="s">
        <v>80</v>
      </c>
      <c r="C7" s="48" t="s">
        <v>62</v>
      </c>
      <c r="D7" s="48" t="s">
        <v>24</v>
      </c>
      <c r="E7" s="46" t="s">
        <v>122</v>
      </c>
      <c r="F7" s="16">
        <v>-28.584394557920302</v>
      </c>
      <c r="G7" s="16">
        <v>-29.0008845699425</v>
      </c>
      <c r="H7" s="16">
        <v>3.6051557684242301E-3</v>
      </c>
      <c r="I7" s="16">
        <v>-53.463570922260097</v>
      </c>
      <c r="J7" s="16">
        <v>-54.945821426113902</v>
      </c>
      <c r="K7" s="16">
        <v>5.0219828802839997E-3</v>
      </c>
      <c r="L7" s="16">
        <v>1.05091430456809E-2</v>
      </c>
      <c r="M7" s="16">
        <v>3.6679523600843299E-3</v>
      </c>
      <c r="N7" s="16">
        <v>-38.487968482550002</v>
      </c>
      <c r="O7" s="16">
        <v>3.5684012356954E-3</v>
      </c>
      <c r="P7" s="16">
        <v>-72.295962875879695</v>
      </c>
      <c r="Q7" s="16">
        <v>4.9220649615662297E-3</v>
      </c>
      <c r="R7" s="16">
        <v>-96.787636020696198</v>
      </c>
      <c r="S7" s="16">
        <v>0.114068698614003</v>
      </c>
      <c r="T7" s="16">
        <v>703.69942076203097</v>
      </c>
      <c r="U7" s="16">
        <v>0.27634836961570203</v>
      </c>
      <c r="V7" s="47">
        <v>43617.377233796295</v>
      </c>
      <c r="W7" s="46">
        <v>2.2000000000000002</v>
      </c>
      <c r="X7" s="16">
        <v>2.7063277861542299E-2</v>
      </c>
      <c r="Y7" s="16">
        <v>2.5078717097175102E-2</v>
      </c>
      <c r="Z7" s="17">
        <f>((((N7/1000)+1)/((SMOW!$Z$4/1000)+1))-1)*1000</f>
        <v>-27.93953763563195</v>
      </c>
      <c r="AA7" s="17">
        <f>((((P7/1000)+1)/((SMOW!$AA$4/1000)+1))-1)*1000</f>
        <v>-52.330752799570448</v>
      </c>
      <c r="AB7" s="17">
        <f>Z7*SMOW!$AN$6</f>
        <v>-30.774039027315396</v>
      </c>
      <c r="AC7" s="17">
        <f>AA7*SMOW!$AN$12</f>
        <v>-57.531171089446595</v>
      </c>
      <c r="AD7" s="17">
        <f t="shared" ref="AD7:AE9" si="0">LN((AB7/1000)+1)*1000</f>
        <v>-31.257504417608107</v>
      </c>
      <c r="AE7" s="17">
        <f t="shared" si="0"/>
        <v>-59.252432980836126</v>
      </c>
      <c r="AF7" s="16">
        <f>(AD7-SMOW!$AN$14*AE7)</f>
        <v>2.7780196273369029E-2</v>
      </c>
      <c r="AG7" s="2">
        <f t="shared" ref="AG7:AG25" si="1">AF7*1000</f>
        <v>27.780196273369029</v>
      </c>
    </row>
    <row r="8" spans="1:38" s="46" customFormat="1" x14ac:dyDescent="0.25">
      <c r="A8" s="46">
        <v>1102</v>
      </c>
      <c r="B8" s="21" t="s">
        <v>80</v>
      </c>
      <c r="C8" s="48" t="s">
        <v>62</v>
      </c>
      <c r="D8" s="48" t="s">
        <v>24</v>
      </c>
      <c r="E8" s="46" t="s">
        <v>123</v>
      </c>
      <c r="F8" s="16">
        <v>-28.607254426680399</v>
      </c>
      <c r="G8" s="16">
        <v>-29.024417374903301</v>
      </c>
      <c r="H8" s="16">
        <v>3.5790027547242002E-3</v>
      </c>
      <c r="I8" s="16">
        <v>-53.516927757789396</v>
      </c>
      <c r="J8" s="16">
        <v>-55.002193195637602</v>
      </c>
      <c r="K8" s="16">
        <v>2.3476024247553202E-3</v>
      </c>
      <c r="L8" s="16">
        <v>1.6740632393354601E-2</v>
      </c>
      <c r="M8" s="16">
        <v>3.6266564195764801E-3</v>
      </c>
      <c r="N8" s="16">
        <v>-38.510595295140398</v>
      </c>
      <c r="O8" s="16">
        <v>3.5425148517508999E-3</v>
      </c>
      <c r="P8" s="16">
        <v>-72.348258117994106</v>
      </c>
      <c r="Q8" s="16">
        <v>2.3008942710523602E-3</v>
      </c>
      <c r="R8" s="16">
        <v>-98.522808611164905</v>
      </c>
      <c r="S8" s="16">
        <v>0.155472520457722</v>
      </c>
      <c r="T8" s="16">
        <v>523.09178224325296</v>
      </c>
      <c r="U8" s="16">
        <v>9.5600439256783201E-2</v>
      </c>
      <c r="V8" s="47">
        <v>43617.461863425924</v>
      </c>
      <c r="W8" s="46">
        <v>2.2000000000000002</v>
      </c>
      <c r="X8" s="16">
        <v>4.8809179239898498E-2</v>
      </c>
      <c r="Y8" s="16">
        <v>4.3790392843499899E-2</v>
      </c>
      <c r="Z8" s="17">
        <f>((((N8/1000)+1)/((SMOW!$Z$4/1000)+1))-1)*1000</f>
        <v>-27.962412679508276</v>
      </c>
      <c r="AA8" s="17">
        <f>((((P8/1000)+1)/((SMOW!$AA$4/1000)+1))-1)*1000</f>
        <v>-52.38417349274804</v>
      </c>
      <c r="AB8" s="17">
        <f>Z8*SMOW!$AN$6</f>
        <v>-30.79923477329309</v>
      </c>
      <c r="AC8" s="17">
        <f>AA8*SMOW!$AN$12</f>
        <v>-57.589900514774911</v>
      </c>
      <c r="AD8" s="17">
        <f t="shared" si="0"/>
        <v>-31.283500495394883</v>
      </c>
      <c r="AE8" s="17">
        <f t="shared" si="0"/>
        <v>-59.314749370989894</v>
      </c>
      <c r="AF8" s="16">
        <f>(AD8-SMOW!$AN$14*AE8)</f>
        <v>3.4687172487782192E-2</v>
      </c>
      <c r="AG8" s="2">
        <f t="shared" si="1"/>
        <v>34.687172487782192</v>
      </c>
    </row>
    <row r="9" spans="1:38" s="46" customFormat="1" x14ac:dyDescent="0.25">
      <c r="A9" s="46">
        <v>1103</v>
      </c>
      <c r="B9" s="21" t="s">
        <v>80</v>
      </c>
      <c r="C9" s="48" t="s">
        <v>62</v>
      </c>
      <c r="D9" s="48" t="s">
        <v>24</v>
      </c>
      <c r="E9" s="46" t="s">
        <v>124</v>
      </c>
      <c r="F9" s="16">
        <v>-28.130517818053399</v>
      </c>
      <c r="G9" s="16">
        <v>-28.533761366080501</v>
      </c>
      <c r="H9" s="16">
        <v>3.39352055429353E-3</v>
      </c>
      <c r="I9" s="16">
        <v>-52.608624780259397</v>
      </c>
      <c r="J9" s="16">
        <v>-54.042992233883801</v>
      </c>
      <c r="K9" s="16">
        <v>1.7781783541858699E-3</v>
      </c>
      <c r="L9" s="16">
        <v>9.3853341015846001E-4</v>
      </c>
      <c r="M9" s="16">
        <v>3.1665661673705098E-3</v>
      </c>
      <c r="N9" s="16">
        <v>-38.038719012227403</v>
      </c>
      <c r="O9" s="16">
        <v>3.35892364079335E-3</v>
      </c>
      <c r="P9" s="16">
        <v>-71.458026835498799</v>
      </c>
      <c r="Q9" s="16">
        <v>1.74279952385187E-3</v>
      </c>
      <c r="R9" s="16">
        <v>-97.6330816107956</v>
      </c>
      <c r="S9" s="16">
        <v>0.12690852818451501</v>
      </c>
      <c r="T9" s="16">
        <v>667.10271584945394</v>
      </c>
      <c r="U9" s="16">
        <v>8.13971641899503E-2</v>
      </c>
      <c r="V9" s="47">
        <v>43617.539224537039</v>
      </c>
      <c r="W9" s="46">
        <v>2.2000000000000002</v>
      </c>
      <c r="X9" s="16">
        <v>6.0400137429496903E-2</v>
      </c>
      <c r="Y9" s="16">
        <v>5.6935103680546099E-2</v>
      </c>
      <c r="Z9" s="17">
        <f>((((N9/1000)+1)/((SMOW!$Z$4/1000)+1))-1)*1000</f>
        <v>-27.485359597787308</v>
      </c>
      <c r="AA9" s="17">
        <f>((((P9/1000)+1)/((SMOW!$AA$4/1000)+1))-1)*1000</f>
        <v>-51.474783455024429</v>
      </c>
      <c r="AB9" s="17">
        <f>Z9*SMOW!$AN$6</f>
        <v>-30.273784053727162</v>
      </c>
      <c r="AC9" s="17">
        <f>AA9*SMOW!$AN$12</f>
        <v>-56.590138977850394</v>
      </c>
      <c r="AD9" s="17">
        <f t="shared" si="0"/>
        <v>-30.741498926969349</v>
      </c>
      <c r="AE9" s="17">
        <f t="shared" si="0"/>
        <v>-58.254455544936192</v>
      </c>
      <c r="AF9" s="16">
        <f>(AD9-SMOW!$AN$14*AE9)</f>
        <v>1.6853600756959963E-2</v>
      </c>
      <c r="AG9" s="2">
        <f t="shared" si="1"/>
        <v>16.853600756959963</v>
      </c>
    </row>
    <row r="10" spans="1:38" s="46" customFormat="1" x14ac:dyDescent="0.25">
      <c r="A10" s="46">
        <v>1104</v>
      </c>
      <c r="B10" s="21" t="s">
        <v>80</v>
      </c>
      <c r="C10" s="48" t="s">
        <v>62</v>
      </c>
      <c r="D10" s="48" t="s">
        <v>24</v>
      </c>
      <c r="E10" s="46" t="s">
        <v>125</v>
      </c>
      <c r="F10" s="16">
        <v>-28.358168192775501</v>
      </c>
      <c r="G10" s="16">
        <v>-28.768028695320499</v>
      </c>
      <c r="H10" s="16">
        <v>4.77533667322443E-3</v>
      </c>
      <c r="I10" s="16">
        <v>-53.031846891613803</v>
      </c>
      <c r="J10" s="16">
        <v>-54.489815785701701</v>
      </c>
      <c r="K10" s="16">
        <v>2.8990557279430802E-3</v>
      </c>
      <c r="L10" s="16">
        <v>2.5940395300222199E-3</v>
      </c>
      <c r="M10" s="16">
        <v>5.2494121579925203E-3</v>
      </c>
      <c r="N10" s="16">
        <v>-38.264048493294602</v>
      </c>
      <c r="O10" s="16">
        <v>4.7266521560183697E-3</v>
      </c>
      <c r="P10" s="16">
        <v>-71.872828473599796</v>
      </c>
      <c r="Q10" s="16">
        <v>2.8413757992182698E-3</v>
      </c>
      <c r="R10" s="16">
        <v>-98.891023768872302</v>
      </c>
      <c r="S10" s="16">
        <v>0.13804661410081201</v>
      </c>
      <c r="T10" s="16">
        <v>746.82272138009898</v>
      </c>
      <c r="U10" s="16">
        <v>9.4612349266093201E-2</v>
      </c>
      <c r="V10" s="47">
        <v>43617.620347222219</v>
      </c>
      <c r="W10" s="46">
        <v>2.2000000000000002</v>
      </c>
      <c r="X10" s="16">
        <v>2.4390785694392601E-2</v>
      </c>
      <c r="Y10" s="16">
        <v>1.98569959751859E-2</v>
      </c>
      <c r="Z10" s="17">
        <f>((((N10/1000)+1)/((SMOW!$Z$4/1000)+1))-1)*1000</f>
        <v>-27.713161094150006</v>
      </c>
      <c r="AA10" s="17">
        <f>((((P10/1000)+1)/((SMOW!$AA$4/1000)+1))-1)*1000</f>
        <v>-51.898512080088111</v>
      </c>
      <c r="AB10" s="17">
        <f>Z10*SMOW!$AN$6</f>
        <v>-30.524696299698117</v>
      </c>
      <c r="AC10" s="17">
        <f>AA10*SMOW!$AN$12</f>
        <v>-57.055976037703182</v>
      </c>
      <c r="AD10" s="17">
        <f t="shared" ref="AD10:AD14" si="2">LN((AB10/1000)+1)*1000</f>
        <v>-31.000277857193073</v>
      </c>
      <c r="AE10" s="17">
        <f t="shared" ref="AE10:AE25" si="3">LN((AC10/1000)+1)*1000</f>
        <v>-58.748357641494614</v>
      </c>
      <c r="AF10" s="16">
        <f>(AD10-SMOW!$AN$14*AE10)</f>
        <v>1.8854977516085114E-2</v>
      </c>
      <c r="AG10" s="2">
        <f t="shared" si="1"/>
        <v>18.854977516085114</v>
      </c>
    </row>
    <row r="11" spans="1:38" s="46" customFormat="1" x14ac:dyDescent="0.25">
      <c r="A11" s="46">
        <v>1162</v>
      </c>
      <c r="B11" s="21" t="s">
        <v>89</v>
      </c>
      <c r="C11" s="48" t="s">
        <v>62</v>
      </c>
      <c r="D11" s="48" t="s">
        <v>24</v>
      </c>
      <c r="E11" s="46" t="s">
        <v>191</v>
      </c>
      <c r="F11" s="16">
        <v>-27.68522454196</v>
      </c>
      <c r="G11" s="16">
        <v>-28.075684226652701</v>
      </c>
      <c r="H11" s="16">
        <v>4.0775185452462696E-3</v>
      </c>
      <c r="I11" s="16">
        <v>-51.751994052230003</v>
      </c>
      <c r="J11" s="16">
        <v>-53.139201352479198</v>
      </c>
      <c r="K11" s="16">
        <v>1.6781318871263199E-3</v>
      </c>
      <c r="L11" s="16">
        <v>-1.8185912543705E-2</v>
      </c>
      <c r="M11" s="16">
        <v>4.0490180793150699E-3</v>
      </c>
      <c r="N11" s="16">
        <v>-37.597965497337398</v>
      </c>
      <c r="O11" s="16">
        <v>4.0359482779827498E-3</v>
      </c>
      <c r="P11" s="16">
        <v>-70.618439725796307</v>
      </c>
      <c r="Q11" s="16">
        <v>1.64474359220349E-3</v>
      </c>
      <c r="R11" s="16">
        <v>-100.406194561973</v>
      </c>
      <c r="S11" s="16">
        <v>0.137579788287926</v>
      </c>
      <c r="T11" s="16">
        <v>958.62925627070001</v>
      </c>
      <c r="U11" s="16">
        <v>0.13121039733706699</v>
      </c>
      <c r="V11" s="47">
        <v>43625.923773148148</v>
      </c>
      <c r="W11" s="46">
        <v>2.2000000000000002</v>
      </c>
      <c r="X11" s="16">
        <v>7.20773840682572E-2</v>
      </c>
      <c r="Y11" s="16">
        <v>6.7567327791338005E-2</v>
      </c>
      <c r="Z11" s="17">
        <f>((((N11/1000)+1)/((SMOW!$Z$4/1000)+1))-1)*1000</f>
        <v>-27.039770721695277</v>
      </c>
      <c r="AA11" s="17">
        <f>((((P11/1000)+1)/((SMOW!$AA$4/1000)+1))-1)*1000</f>
        <v>-50.617127508331031</v>
      </c>
      <c r="AB11" s="17">
        <f>Z11*SMOW!$AN$6</f>
        <v>-29.782989623202806</v>
      </c>
      <c r="AC11" s="17">
        <f>AA11*SMOW!$AN$12</f>
        <v>-55.647252656415631</v>
      </c>
      <c r="AD11" s="17">
        <f t="shared" si="2"/>
        <v>-30.235510468816504</v>
      </c>
      <c r="AE11" s="17">
        <f t="shared" si="3"/>
        <v>-57.255509601559055</v>
      </c>
      <c r="AF11" s="16">
        <f>(AD11-SMOW!$AN$14*AE11)</f>
        <v>-4.6013991933193665E-3</v>
      </c>
      <c r="AG11" s="2">
        <f t="shared" si="1"/>
        <v>-4.6013991933193665</v>
      </c>
      <c r="AH11" s="2"/>
      <c r="AI11" s="2"/>
    </row>
    <row r="12" spans="1:38" s="46" customFormat="1" x14ac:dyDescent="0.25">
      <c r="A12" s="46">
        <v>1163</v>
      </c>
      <c r="B12" s="21" t="s">
        <v>89</v>
      </c>
      <c r="C12" s="48" t="s">
        <v>62</v>
      </c>
      <c r="D12" s="48" t="s">
        <v>24</v>
      </c>
      <c r="E12" s="46" t="s">
        <v>192</v>
      </c>
      <c r="F12" s="16">
        <v>-27.277459119836202</v>
      </c>
      <c r="G12" s="16">
        <v>-27.656396056662</v>
      </c>
      <c r="H12" s="16">
        <v>3.1448703294228802E-3</v>
      </c>
      <c r="I12" s="16">
        <v>-50.966985664452899</v>
      </c>
      <c r="J12" s="16">
        <v>-52.311692516292297</v>
      </c>
      <c r="K12" s="16">
        <v>2.0730296888891598E-3</v>
      </c>
      <c r="L12" s="16">
        <v>-3.5822408059637302E-2</v>
      </c>
      <c r="M12" s="16">
        <v>3.24132771886024E-3</v>
      </c>
      <c r="N12" s="16">
        <v>-37.194357240261503</v>
      </c>
      <c r="O12" s="16">
        <v>3.1128084028734602E-3</v>
      </c>
      <c r="P12" s="16">
        <v>-69.849049950458607</v>
      </c>
      <c r="Q12" s="16">
        <v>2.0317844642654698E-3</v>
      </c>
      <c r="R12" s="16">
        <v>-98.879864247220695</v>
      </c>
      <c r="S12" s="16">
        <v>0.135349581524283</v>
      </c>
      <c r="T12" s="16">
        <v>855.84030331159897</v>
      </c>
      <c r="U12" s="16">
        <v>9.6415719132159905E-2</v>
      </c>
      <c r="V12" s="47">
        <v>43626.003078703703</v>
      </c>
      <c r="W12" s="46">
        <v>2.2000000000000002</v>
      </c>
      <c r="X12" s="16">
        <v>0.244677179439934</v>
      </c>
      <c r="Y12" s="16">
        <v>0.57464640536506595</v>
      </c>
      <c r="Z12" s="17">
        <f>((((N12/1000)+1)/((SMOW!$Z$4/1000)+1))-1)*1000</f>
        <v>-26.631734611769488</v>
      </c>
      <c r="AA12" s="17">
        <f>((((P12/1000)+1)/((SMOW!$AA$4/1000)+1))-1)*1000</f>
        <v>-49.831179619758473</v>
      </c>
      <c r="AB12" s="17">
        <f>Z12*SMOW!$AN$6</f>
        <v>-29.333557734416068</v>
      </c>
      <c r="AC12" s="17">
        <f>AA12*SMOW!$AN$12</f>
        <v>-54.783200449522319</v>
      </c>
      <c r="AD12" s="17">
        <f>LN((AB12/1000)+1)*1000</f>
        <v>-29.772389516130982</v>
      </c>
      <c r="AE12" s="17">
        <f>LN((AC12/1000)+1)*1000</f>
        <v>-56.340960286834893</v>
      </c>
      <c r="AF12" s="16">
        <f>(AD12-SMOW!$AN$14*AE12)</f>
        <v>-2.4362484682157515E-2</v>
      </c>
      <c r="AG12" s="2">
        <f>AF12*1000</f>
        <v>-24.362484682157515</v>
      </c>
      <c r="AH12" s="48" t="s">
        <v>337</v>
      </c>
    </row>
    <row r="13" spans="1:38" s="46" customFormat="1" x14ac:dyDescent="0.25">
      <c r="A13" s="46">
        <v>1164</v>
      </c>
      <c r="B13" s="21" t="s">
        <v>89</v>
      </c>
      <c r="C13" s="48" t="s">
        <v>62</v>
      </c>
      <c r="D13" s="48" t="s">
        <v>24</v>
      </c>
      <c r="E13" s="46" t="s">
        <v>193</v>
      </c>
      <c r="F13" s="16">
        <v>-27.786639412551601</v>
      </c>
      <c r="G13" s="16">
        <v>-28.179992372907499</v>
      </c>
      <c r="H13" s="16">
        <v>5.11771375134223E-3</v>
      </c>
      <c r="I13" s="16">
        <v>-51.951549456836801</v>
      </c>
      <c r="J13" s="16">
        <v>-53.349669980260998</v>
      </c>
      <c r="K13" s="16">
        <v>2.30289415168889E-3</v>
      </c>
      <c r="L13" s="16">
        <v>-1.13666233297324E-2</v>
      </c>
      <c r="M13" s="16">
        <v>5.34093982086034E-3</v>
      </c>
      <c r="N13" s="16">
        <v>-37.698346444176501</v>
      </c>
      <c r="O13" s="16">
        <v>5.0655387027035096E-3</v>
      </c>
      <c r="P13" s="16">
        <v>-70.814024754323995</v>
      </c>
      <c r="Q13" s="16">
        <v>2.2570755186596498E-3</v>
      </c>
      <c r="R13" s="16">
        <v>-100.707203285817</v>
      </c>
      <c r="S13" s="16">
        <v>0.12518306134960899</v>
      </c>
      <c r="T13" s="16">
        <v>946.37339104204</v>
      </c>
      <c r="U13" s="16">
        <v>9.3961447165169701E-2</v>
      </c>
      <c r="V13" s="47">
        <v>43626.081157407411</v>
      </c>
      <c r="W13" s="46">
        <v>2.2000000000000002</v>
      </c>
      <c r="X13" s="16">
        <v>3.7816987226031697E-2</v>
      </c>
      <c r="Y13" s="16">
        <v>3.3210244239327398E-2</v>
      </c>
      <c r="Z13" s="17">
        <f>((((N13/1000)+1)/((SMOW!$Z$4/1000)+1))-1)*1000</f>
        <v>-27.141252914739677</v>
      </c>
      <c r="AA13" s="17">
        <f>((((P13/1000)+1)/((SMOW!$AA$4/1000)+1))-1)*1000</f>
        <v>-50.816921741546949</v>
      </c>
      <c r="AB13" s="17">
        <f>Z13*SMOW!$AN$6</f>
        <v>-29.894767312943205</v>
      </c>
      <c r="AC13" s="17">
        <f>AA13*SMOW!$AN$12</f>
        <v>-55.866901631423765</v>
      </c>
      <c r="AD13" s="17">
        <f t="shared" si="2"/>
        <v>-30.35072606278661</v>
      </c>
      <c r="AE13" s="17">
        <f t="shared" si="3"/>
        <v>-57.488128740852282</v>
      </c>
      <c r="AF13" s="16">
        <f>(AD13-SMOW!$AN$14*AE13)</f>
        <v>3.0059123833972023E-3</v>
      </c>
      <c r="AG13" s="2">
        <f t="shared" si="1"/>
        <v>3.0059123833972023</v>
      </c>
    </row>
    <row r="14" spans="1:38" s="46" customFormat="1" x14ac:dyDescent="0.25">
      <c r="A14" s="46">
        <v>1165</v>
      </c>
      <c r="B14" s="21" t="s">
        <v>194</v>
      </c>
      <c r="C14" s="48" t="s">
        <v>62</v>
      </c>
      <c r="D14" s="48" t="s">
        <v>24</v>
      </c>
      <c r="E14" s="46" t="s">
        <v>195</v>
      </c>
      <c r="F14" s="16">
        <v>-27.918078759479101</v>
      </c>
      <c r="G14" s="16">
        <v>-28.315197415787701</v>
      </c>
      <c r="H14" s="16">
        <v>4.7532080314620102E-3</v>
      </c>
      <c r="I14" s="16">
        <v>-52.2007368426817</v>
      </c>
      <c r="J14" s="16">
        <v>-53.612547000264499</v>
      </c>
      <c r="K14" s="16">
        <v>2.4512457716831301E-3</v>
      </c>
      <c r="L14" s="16">
        <v>-7.7725996480627604E-3</v>
      </c>
      <c r="M14" s="16">
        <v>4.4008729891463197E-3</v>
      </c>
      <c r="N14" s="16">
        <v>-37.828445768068001</v>
      </c>
      <c r="O14" s="16">
        <v>4.7047491155714502E-3</v>
      </c>
      <c r="P14" s="16">
        <v>-71.058138756579496</v>
      </c>
      <c r="Q14" s="16">
        <v>2.34449142207438E-3</v>
      </c>
      <c r="R14" s="16">
        <v>-100.43492969762499</v>
      </c>
      <c r="S14" s="16">
        <v>0.13058304157656</v>
      </c>
      <c r="T14" s="16">
        <v>1069.2364045806801</v>
      </c>
      <c r="U14" s="16">
        <v>0.12663403281434099</v>
      </c>
      <c r="V14" s="47">
        <v>43626.475902777776</v>
      </c>
      <c r="W14" s="46">
        <v>2.2000000000000002</v>
      </c>
      <c r="X14" s="16">
        <v>6.7022709517854204E-2</v>
      </c>
      <c r="Y14" s="16">
        <v>6.2912328872426801E-2</v>
      </c>
      <c r="Z14" s="17">
        <f>((((N14/1000)+1)/((SMOW!$Z$4/1000)+1))-1)*1000</f>
        <v>-27.272779515333244</v>
      </c>
      <c r="AA14" s="17">
        <f>((((P14/1000)+1)/((SMOW!$AA$4/1000)+1))-1)*1000</f>
        <v>-51.066289345320428</v>
      </c>
      <c r="AB14" s="17">
        <f>Z14*SMOW!$AN$6</f>
        <v>-30.039637453336457</v>
      </c>
      <c r="AC14" s="17">
        <f>AA14*SMOW!$AN$12</f>
        <v>-56.14105037779867</v>
      </c>
      <c r="AD14" s="17">
        <f t="shared" si="2"/>
        <v>-30.500071673593283</v>
      </c>
      <c r="AE14" s="17">
        <f t="shared" si="3"/>
        <v>-57.778541773675741</v>
      </c>
      <c r="AF14" s="16">
        <f>(AD14-SMOW!$AN$14*AE14)</f>
        <v>6.9983829075113135E-3</v>
      </c>
      <c r="AG14" s="2">
        <f t="shared" si="1"/>
        <v>6.9983829075113135</v>
      </c>
    </row>
    <row r="15" spans="1:38" s="46" customFormat="1" x14ac:dyDescent="0.25">
      <c r="A15" s="46">
        <v>1184</v>
      </c>
      <c r="B15" s="21" t="s">
        <v>214</v>
      </c>
      <c r="C15" s="56" t="s">
        <v>62</v>
      </c>
      <c r="D15" s="56" t="s">
        <v>24</v>
      </c>
      <c r="E15" s="46" t="s">
        <v>213</v>
      </c>
      <c r="F15" s="16">
        <v>-27.3816756375154</v>
      </c>
      <c r="G15" s="16">
        <v>-27.763541050666898</v>
      </c>
      <c r="H15" s="16">
        <v>4.7008383643291499E-3</v>
      </c>
      <c r="I15" s="16">
        <v>-51.179487900167302</v>
      </c>
      <c r="J15" s="16">
        <v>-52.535632421776597</v>
      </c>
      <c r="K15" s="16">
        <v>4.5154299130888897E-3</v>
      </c>
      <c r="L15" s="16">
        <v>-2.4727131968890901E-2</v>
      </c>
      <c r="M15" s="16">
        <v>3.81824601935661E-3</v>
      </c>
      <c r="N15" s="16">
        <v>-37.297511271419701</v>
      </c>
      <c r="O15" s="16">
        <v>4.6529133567570196E-3</v>
      </c>
      <c r="P15" s="16">
        <v>-70.057324218531093</v>
      </c>
      <c r="Q15" s="16">
        <v>4.4255904274143904E-3</v>
      </c>
      <c r="R15" s="16">
        <v>-98.516897666260206</v>
      </c>
      <c r="S15" s="16">
        <v>0.13002713889769599</v>
      </c>
      <c r="T15" s="16">
        <v>656.54571558380496</v>
      </c>
      <c r="U15" s="16">
        <v>0.18786258725466201</v>
      </c>
      <c r="V15" s="47">
        <v>43633.381388888891</v>
      </c>
      <c r="W15" s="46">
        <v>2.2000000000000002</v>
      </c>
      <c r="X15" s="16">
        <v>0.14479317681784201</v>
      </c>
      <c r="Y15" s="16">
        <v>0.14073835040042601</v>
      </c>
      <c r="Z15" s="17">
        <f>((((N15/1000)+1)/((SMOW!$Z$4/1000)+1))-1)*1000</f>
        <v>-26.73602031172495</v>
      </c>
      <c r="AA15" s="17">
        <f>((((P15/1000)+1)/((SMOW!$AA$4/1000)+1))-1)*1000</f>
        <v>-50.043936178894796</v>
      </c>
      <c r="AB15" s="17">
        <f>Z15*SMOW!$AN$6</f>
        <v>-29.448423350385582</v>
      </c>
      <c r="AC15" s="17">
        <f>AA15*SMOW!$AN$12</f>
        <v>-55.017099893907421</v>
      </c>
      <c r="AD15" s="17">
        <f t="shared" ref="AD15:AD25" si="4">LN((AB15/1000)+1)*1000</f>
        <v>-29.890733375485603</v>
      </c>
      <c r="AE15" s="17">
        <f t="shared" si="3"/>
        <v>-56.588446777941066</v>
      </c>
      <c r="AF15" s="16">
        <f>(AD15-SMOW!$AN$14*AE15)</f>
        <v>-1.2033476732717929E-2</v>
      </c>
      <c r="AG15" s="2">
        <f t="shared" si="1"/>
        <v>-12.033476732717929</v>
      </c>
      <c r="AH15" s="2"/>
      <c r="AI15" s="2"/>
    </row>
    <row r="16" spans="1:38" s="46" customFormat="1" x14ac:dyDescent="0.25">
      <c r="A16" s="46">
        <v>1185</v>
      </c>
      <c r="B16" s="21" t="s">
        <v>214</v>
      </c>
      <c r="C16" s="60" t="s">
        <v>62</v>
      </c>
      <c r="D16" s="60" t="s">
        <v>24</v>
      </c>
      <c r="E16" s="46" t="s">
        <v>215</v>
      </c>
      <c r="F16" s="16">
        <v>-27.8523790600726</v>
      </c>
      <c r="G16" s="16">
        <v>-28.247612929518699</v>
      </c>
      <c r="H16" s="16">
        <v>3.6255087583124202E-3</v>
      </c>
      <c r="I16" s="16">
        <v>-52.0468220063185</v>
      </c>
      <c r="J16" s="16">
        <v>-53.450168350660597</v>
      </c>
      <c r="K16" s="16">
        <v>2.16569383821474E-3</v>
      </c>
      <c r="L16" s="16">
        <v>-2.5924040369876299E-2</v>
      </c>
      <c r="M16" s="16">
        <v>3.5097009235482601E-3</v>
      </c>
      <c r="N16" s="16">
        <v>-37.763415876544201</v>
      </c>
      <c r="O16" s="16">
        <v>3.5885467270244898E-3</v>
      </c>
      <c r="P16" s="16">
        <v>-70.907401750777694</v>
      </c>
      <c r="Q16" s="16">
        <v>2.12260495757667E-3</v>
      </c>
      <c r="R16" s="16">
        <v>-101.017209271562</v>
      </c>
      <c r="S16" s="16">
        <v>0.12471665881628299</v>
      </c>
      <c r="T16" s="16">
        <v>597.21176640471901</v>
      </c>
      <c r="U16" s="16">
        <v>0.11078048785054399</v>
      </c>
      <c r="V16" s="47">
        <v>43633.471458333333</v>
      </c>
      <c r="W16" s="46">
        <v>2.2000000000000002</v>
      </c>
      <c r="X16" s="16">
        <v>4.3646868786494097E-2</v>
      </c>
      <c r="Y16" s="16">
        <v>4.0719033183682397E-2</v>
      </c>
      <c r="Z16" s="17">
        <f>((((N16/1000)+1)/((SMOW!$Z$4/1000)+1))-1)*1000</f>
        <v>-27.207036202353208</v>
      </c>
      <c r="AA16" s="17">
        <f>((((P16/1000)+1)/((SMOW!$AA$4/1000)+1))-1)*1000</f>
        <v>-50.91230831355054</v>
      </c>
      <c r="AB16" s="17">
        <f>Z16*SMOW!$AN$6</f>
        <v>-29.967224398195118</v>
      </c>
      <c r="AC16" s="17">
        <f>AA16*SMOW!$AN$12</f>
        <v>-55.971767334666993</v>
      </c>
      <c r="AD16" s="17">
        <f t="shared" si="4"/>
        <v>-30.42541877534218</v>
      </c>
      <c r="AE16" s="17">
        <f t="shared" si="3"/>
        <v>-57.59920579939336</v>
      </c>
      <c r="AF16" s="16">
        <f>(AD16-SMOW!$AN$14*AE16)</f>
        <v>-1.3038113262485496E-2</v>
      </c>
      <c r="AG16" s="2">
        <f t="shared" si="1"/>
        <v>-13.038113262485496</v>
      </c>
      <c r="AH16" s="16"/>
      <c r="AI16" s="2"/>
      <c r="AL16" s="2"/>
    </row>
    <row r="17" spans="1:37" s="46" customFormat="1" x14ac:dyDescent="0.25">
      <c r="A17" s="46">
        <v>1186</v>
      </c>
      <c r="B17" s="21" t="s">
        <v>214</v>
      </c>
      <c r="C17" s="56" t="s">
        <v>62</v>
      </c>
      <c r="D17" s="56" t="s">
        <v>24</v>
      </c>
      <c r="E17" s="46" t="s">
        <v>216</v>
      </c>
      <c r="F17" s="16">
        <v>-28.0721400073155</v>
      </c>
      <c r="G17" s="16">
        <v>-28.4736959777096</v>
      </c>
      <c r="H17" s="16">
        <v>5.33340613280049E-3</v>
      </c>
      <c r="I17" s="16">
        <v>-52.471061595072598</v>
      </c>
      <c r="J17" s="16">
        <v>-53.8978007072363</v>
      </c>
      <c r="K17" s="16">
        <v>1.7622914907286099E-3</v>
      </c>
      <c r="L17" s="16">
        <v>-1.5657204288890302E-2</v>
      </c>
      <c r="M17" s="16">
        <v>5.27436896798007E-3</v>
      </c>
      <c r="N17" s="16">
        <v>-37.980936362778898</v>
      </c>
      <c r="O17" s="16">
        <v>5.2790321021482E-3</v>
      </c>
      <c r="P17" s="16">
        <v>-71.323200622437099</v>
      </c>
      <c r="Q17" s="16">
        <v>1.72722874715889E-3</v>
      </c>
      <c r="R17" s="16">
        <v>-101.29923723956701</v>
      </c>
      <c r="S17" s="16">
        <v>0.143778639486077</v>
      </c>
      <c r="T17" s="16">
        <v>639.94347278427597</v>
      </c>
      <c r="U17" s="16">
        <v>0.102267156132541</v>
      </c>
      <c r="V17" s="47">
        <v>43633.549004629633</v>
      </c>
      <c r="W17" s="46">
        <v>2.2000000000000002</v>
      </c>
      <c r="X17" s="16">
        <v>1.8477702194354899E-2</v>
      </c>
      <c r="Y17" s="16">
        <v>1.48383159538918E-2</v>
      </c>
      <c r="Z17" s="17">
        <f>((((N17/1000)+1)/((SMOW!$Z$4/1000)+1))-1)*1000</f>
        <v>-27.426943033980965</v>
      </c>
      <c r="AA17" s="17">
        <f>((((P17/1000)+1)/((SMOW!$AA$4/1000)+1))-1)*1000</f>
        <v>-51.337055633734472</v>
      </c>
      <c r="AB17" s="17">
        <f>Z17*SMOW!$AN$6</f>
        <v>-30.209441055719729</v>
      </c>
      <c r="AC17" s="17">
        <f>AA17*SMOW!$AN$12</f>
        <v>-56.438724323435672</v>
      </c>
      <c r="AD17" s="17">
        <f t="shared" si="4"/>
        <v>-30.675149412632578</v>
      </c>
      <c r="AE17" s="17">
        <f t="shared" si="3"/>
        <v>-58.093971209171961</v>
      </c>
      <c r="AF17" s="16">
        <f>(AD17-SMOW!$AN$14*AE17)</f>
        <v>-1.5326141897809009E-3</v>
      </c>
      <c r="AG17" s="2">
        <f t="shared" si="1"/>
        <v>-1.5326141897809009</v>
      </c>
      <c r="AH17" s="16"/>
      <c r="AI17" s="2"/>
      <c r="AJ17" s="2"/>
      <c r="AK17" s="2"/>
    </row>
    <row r="18" spans="1:37" s="46" customFormat="1" x14ac:dyDescent="0.25">
      <c r="A18" s="46">
        <v>1187</v>
      </c>
      <c r="B18" s="21" t="s">
        <v>214</v>
      </c>
      <c r="C18" s="60" t="s">
        <v>62</v>
      </c>
      <c r="D18" s="60" t="s">
        <v>24</v>
      </c>
      <c r="E18" s="46" t="s">
        <v>217</v>
      </c>
      <c r="F18" s="16">
        <v>-28.2220554136067</v>
      </c>
      <c r="G18" s="16">
        <v>-28.627953259096799</v>
      </c>
      <c r="H18" s="16">
        <v>5.2384539878741103E-3</v>
      </c>
      <c r="I18" s="16">
        <v>-52.770575639057803</v>
      </c>
      <c r="J18" s="16">
        <v>-54.213950850758003</v>
      </c>
      <c r="K18" s="16">
        <v>1.9906034645960102E-3</v>
      </c>
      <c r="L18" s="16">
        <v>-2.9872098965712198E-3</v>
      </c>
      <c r="M18" s="16">
        <v>5.04243633273094E-3</v>
      </c>
      <c r="N18" s="16">
        <v>-38.129323382764198</v>
      </c>
      <c r="O18" s="16">
        <v>5.1850479935410801E-3</v>
      </c>
      <c r="P18" s="16">
        <v>-71.616755502359894</v>
      </c>
      <c r="Q18" s="16">
        <v>1.9509982011135601E-3</v>
      </c>
      <c r="R18" s="16">
        <v>-102.214222698404</v>
      </c>
      <c r="S18" s="16">
        <v>0.14778424337487001</v>
      </c>
      <c r="T18" s="16">
        <v>558.80626195995001</v>
      </c>
      <c r="U18" s="16">
        <v>0.10869804927733399</v>
      </c>
      <c r="V18" s="47">
        <v>43633.626203703701</v>
      </c>
      <c r="W18" s="46">
        <v>2.2000000000000002</v>
      </c>
      <c r="X18" s="16">
        <v>8.6517360081914602E-2</v>
      </c>
      <c r="Y18" s="16">
        <v>7.8250676636729105E-2</v>
      </c>
      <c r="Z18" s="17">
        <f>((((N18/1000)+1)/((SMOW!$Z$4/1000)+1))-1)*1000</f>
        <v>-27.57695795894055</v>
      </c>
      <c r="AA18" s="17">
        <f>((((P18/1000)+1)/((SMOW!$AA$4/1000)+1))-1)*1000</f>
        <v>-51.63692813717946</v>
      </c>
      <c r="AB18" s="17">
        <f>Z18*SMOW!$AN$6</f>
        <v>-30.374675184343904</v>
      </c>
      <c r="AC18" s="17">
        <f>AA18*SMOW!$AN$12</f>
        <v>-56.768396941882237</v>
      </c>
      <c r="AD18" s="17">
        <f t="shared" si="4"/>
        <v>-30.845545180149532</v>
      </c>
      <c r="AE18" s="17">
        <f t="shared" si="3"/>
        <v>-58.443424109399672</v>
      </c>
      <c r="AF18" s="16">
        <f>(AD18-SMOW!$AN$14*AE18)</f>
        <v>1.2582749613496702E-2</v>
      </c>
      <c r="AG18" s="2">
        <f t="shared" si="1"/>
        <v>12.582749613496702</v>
      </c>
      <c r="AH18" s="16"/>
      <c r="AI18" s="2"/>
    </row>
    <row r="19" spans="1:37" s="46" customFormat="1" x14ac:dyDescent="0.25">
      <c r="A19" s="46">
        <v>1263</v>
      </c>
      <c r="B19" s="21" t="s">
        <v>100</v>
      </c>
      <c r="C19" s="62" t="s">
        <v>62</v>
      </c>
      <c r="D19" s="62" t="s">
        <v>24</v>
      </c>
      <c r="E19" s="46" t="s">
        <v>290</v>
      </c>
      <c r="F19" s="16">
        <v>-26.809312681882901</v>
      </c>
      <c r="G19" s="16">
        <v>-27.175237654766399</v>
      </c>
      <c r="H19" s="16">
        <v>4.5338828326841399E-3</v>
      </c>
      <c r="I19" s="16">
        <v>-50.126324353775203</v>
      </c>
      <c r="J19" s="16">
        <v>-51.426276471757603</v>
      </c>
      <c r="K19" s="16">
        <v>3.4108209214392502E-3</v>
      </c>
      <c r="L19" s="16">
        <v>-2.2163677678427401E-2</v>
      </c>
      <c r="M19" s="16">
        <v>3.9811804618128596E-3</v>
      </c>
      <c r="N19" s="16">
        <v>-36.730983551304497</v>
      </c>
      <c r="O19" s="16">
        <v>4.4876599353498199E-3</v>
      </c>
      <c r="P19" s="16">
        <v>-69.025017973944898</v>
      </c>
      <c r="Q19" s="16">
        <v>3.2575451902680302E-3</v>
      </c>
      <c r="R19" s="16">
        <v>-98.163864962271703</v>
      </c>
      <c r="S19" s="16">
        <v>0.13076043194895701</v>
      </c>
      <c r="T19" s="16">
        <v>626.54753021747194</v>
      </c>
      <c r="U19" s="16">
        <v>0.14542247829607699</v>
      </c>
      <c r="V19" s="47">
        <v>43643.45689814815</v>
      </c>
      <c r="W19" s="46">
        <v>2.2000000000000002</v>
      </c>
      <c r="X19" s="16">
        <v>0.34900155272488897</v>
      </c>
      <c r="Y19" s="16">
        <v>0.64158966926287997</v>
      </c>
      <c r="Z19" s="17">
        <f>((((N19/1000)+1)/((SMOW!$Z$4/1000)+1))-1)*1000</f>
        <v>-26.163277403153828</v>
      </c>
      <c r="AA19" s="17">
        <f>((((P19/1000)+1)/((SMOW!$AA$4/1000)+1))-1)*1000</f>
        <v>-48.989413569809351</v>
      </c>
      <c r="AB19" s="17">
        <f>Z19*SMOW!$AN$6</f>
        <v>-28.817574950141925</v>
      </c>
      <c r="AC19" s="17">
        <f>AA19*SMOW!$AN$12</f>
        <v>-53.857783098421109</v>
      </c>
      <c r="AD19" s="17">
        <f>LN((AB19/1000)+1)*1000</f>
        <v>-29.240954958990375</v>
      </c>
      <c r="AE19" s="17">
        <f>LN((AC19/1000)+1)*1000</f>
        <v>-55.362386238332981</v>
      </c>
      <c r="AF19" s="16">
        <f>(AD19-SMOW!$AN$14*AE19)</f>
        <v>-9.61502515055912E-3</v>
      </c>
      <c r="AG19" s="2">
        <f>AF19*1000</f>
        <v>-9.61502515055912</v>
      </c>
      <c r="AH19" s="48" t="s">
        <v>337</v>
      </c>
      <c r="AI19" s="2"/>
    </row>
    <row r="20" spans="1:37" s="46" customFormat="1" x14ac:dyDescent="0.25">
      <c r="A20" s="46">
        <v>1264</v>
      </c>
      <c r="B20" s="21" t="s">
        <v>100</v>
      </c>
      <c r="C20" s="62" t="s">
        <v>62</v>
      </c>
      <c r="D20" s="62" t="s">
        <v>24</v>
      </c>
      <c r="E20" s="46" t="s">
        <v>291</v>
      </c>
      <c r="F20" s="16">
        <v>-26.310279054479199</v>
      </c>
      <c r="G20" s="16">
        <v>-26.6625883307569</v>
      </c>
      <c r="H20" s="16">
        <v>5.31961003793586E-3</v>
      </c>
      <c r="I20" s="16">
        <v>-49.188481921171999</v>
      </c>
      <c r="J20" s="16">
        <v>-50.4394295736492</v>
      </c>
      <c r="K20" s="16">
        <v>2.11335948901481E-3</v>
      </c>
      <c r="L20" s="16">
        <v>-3.0569515870101999E-2</v>
      </c>
      <c r="M20" s="16">
        <v>5.2934638131796798E-3</v>
      </c>
      <c r="N20" s="16">
        <v>-36.237037567533598</v>
      </c>
      <c r="O20" s="16">
        <v>5.2653766583542101E-3</v>
      </c>
      <c r="P20" s="16">
        <v>-68.105931511488706</v>
      </c>
      <c r="Q20" s="16">
        <v>2.0713118582910799E-3</v>
      </c>
      <c r="R20" s="16">
        <v>-97.251600776266997</v>
      </c>
      <c r="S20" s="16">
        <v>0.155043828607733</v>
      </c>
      <c r="T20" s="16">
        <v>602.70473560473897</v>
      </c>
      <c r="U20" s="16">
        <v>7.64373357999657E-2</v>
      </c>
      <c r="V20" s="47">
        <v>43643.533773148149</v>
      </c>
      <c r="W20" s="46">
        <v>2.2000000000000002</v>
      </c>
      <c r="X20" s="16">
        <v>9.2354344411992601E-3</v>
      </c>
      <c r="Y20" s="16">
        <v>1.18117360921283E-2</v>
      </c>
      <c r="Z20" s="17">
        <f>((((N20/1000)+1)/((SMOW!$Z$4/1000)+1))-1)*1000</f>
        <v>-25.663912501177943</v>
      </c>
      <c r="AA20" s="17">
        <f>((((P20/1000)+1)/((SMOW!$AA$4/1000)+1))-1)*1000</f>
        <v>-48.050547356951135</v>
      </c>
      <c r="AB20" s="17">
        <f>Z20*SMOW!$AN$6</f>
        <v>-28.267548847967678</v>
      </c>
      <c r="AC20" s="17">
        <f>AA20*SMOW!$AN$12</f>
        <v>-52.825616163446497</v>
      </c>
      <c r="AD20" s="17">
        <f t="shared" si="4"/>
        <v>-28.674768428016019</v>
      </c>
      <c r="AE20" s="17">
        <f t="shared" si="3"/>
        <v>-54.272059309570302</v>
      </c>
      <c r="AF20" s="16">
        <f>(AD20-SMOW!$AN$14*AE20)</f>
        <v>-1.9121112562899611E-2</v>
      </c>
      <c r="AG20" s="2">
        <f t="shared" si="1"/>
        <v>-19.121112562899611</v>
      </c>
    </row>
    <row r="21" spans="1:37" s="46" customFormat="1" x14ac:dyDescent="0.25">
      <c r="A21" s="46">
        <v>1265</v>
      </c>
      <c r="B21" s="21" t="s">
        <v>100</v>
      </c>
      <c r="C21" s="62" t="s">
        <v>62</v>
      </c>
      <c r="D21" s="62" t="s">
        <v>24</v>
      </c>
      <c r="E21" s="46" t="s">
        <v>292</v>
      </c>
      <c r="F21" s="16">
        <v>-27.378094395767999</v>
      </c>
      <c r="G21" s="16">
        <v>-27.7598589641747</v>
      </c>
      <c r="H21" s="16">
        <v>4.5408868767892897E-3</v>
      </c>
      <c r="I21" s="16">
        <v>-51.1799723927099</v>
      </c>
      <c r="J21" s="16">
        <v>-52.536142729973498</v>
      </c>
      <c r="K21" s="16">
        <v>2.38865746633497E-3</v>
      </c>
      <c r="L21" s="16">
        <v>-2.0775602748717099E-2</v>
      </c>
      <c r="M21" s="16">
        <v>4.7759471893210797E-3</v>
      </c>
      <c r="N21" s="16">
        <v>-37.293966540401797</v>
      </c>
      <c r="O21" s="16">
        <v>4.4945925732845097E-3</v>
      </c>
      <c r="P21" s="16">
        <v>-70.057799071557298</v>
      </c>
      <c r="Q21" s="16">
        <v>2.3411324770504101E-3</v>
      </c>
      <c r="R21" s="16">
        <v>-100.585633917587</v>
      </c>
      <c r="S21" s="16">
        <v>0.14956891541837999</v>
      </c>
      <c r="T21" s="16">
        <v>701.39919792656599</v>
      </c>
      <c r="U21" s="16">
        <v>0.16081155881510201</v>
      </c>
      <c r="V21" s="47">
        <v>43643.610613425924</v>
      </c>
      <c r="W21" s="46">
        <v>2.2000000000000002</v>
      </c>
      <c r="X21" s="16">
        <v>4.45950692185339E-2</v>
      </c>
      <c r="Y21" s="16">
        <v>4.02424127879547E-2</v>
      </c>
      <c r="Z21" s="17">
        <f>((((N21/1000)+1)/((SMOW!$Z$4/1000)+1))-1)*1000</f>
        <v>-26.732436692634142</v>
      </c>
      <c r="AA21" s="17">
        <f>((((P21/1000)+1)/((SMOW!$AA$4/1000)+1))-1)*1000</f>
        <v>-50.044421251279836</v>
      </c>
      <c r="AB21" s="17">
        <f>Z21*SMOW!$AN$6</f>
        <v>-29.444476168610503</v>
      </c>
      <c r="AC21" s="17">
        <f>AA21*SMOW!$AN$12</f>
        <v>-55.017633170821696</v>
      </c>
      <c r="AD21" s="17">
        <f t="shared" si="4"/>
        <v>-29.886666436804962</v>
      </c>
      <c r="AE21" s="17">
        <f t="shared" si="3"/>
        <v>-56.589011102506717</v>
      </c>
      <c r="AF21" s="16">
        <f>(AD21-SMOW!$AN$14*AE21)</f>
        <v>-7.6685746814142419E-3</v>
      </c>
      <c r="AG21" s="2">
        <f t="shared" si="1"/>
        <v>-7.6685746814142419</v>
      </c>
    </row>
    <row r="22" spans="1:37" s="21" customFormat="1" x14ac:dyDescent="0.25">
      <c r="A22" s="64">
        <v>1263</v>
      </c>
      <c r="B22" s="21" t="s">
        <v>100</v>
      </c>
      <c r="C22" s="62" t="s">
        <v>62</v>
      </c>
      <c r="D22" s="62" t="s">
        <v>24</v>
      </c>
      <c r="E22" s="48" t="s">
        <v>290</v>
      </c>
      <c r="F22" s="65">
        <v>-26.809312681882901</v>
      </c>
      <c r="G22" s="65">
        <v>-27.175237654766399</v>
      </c>
      <c r="H22" s="65">
        <v>4.5338828326841399E-3</v>
      </c>
      <c r="I22" s="65">
        <v>-50.126324353775203</v>
      </c>
      <c r="J22" s="65">
        <v>-51.426276471757603</v>
      </c>
      <c r="K22" s="65">
        <v>3.4108209214392502E-3</v>
      </c>
      <c r="L22" s="65">
        <v>-2.2163677678427401E-2</v>
      </c>
      <c r="M22" s="65">
        <v>3.9811804618128596E-3</v>
      </c>
      <c r="N22" s="65">
        <v>-36.730983551304497</v>
      </c>
      <c r="O22" s="65">
        <v>4.4876599353498199E-3</v>
      </c>
      <c r="P22" s="65">
        <v>-69.025017973944898</v>
      </c>
      <c r="Q22" s="65">
        <v>3.2575451902680302E-3</v>
      </c>
      <c r="R22" s="65">
        <v>-98.163864962271703</v>
      </c>
      <c r="S22" s="65">
        <v>0.13076043194895701</v>
      </c>
      <c r="T22" s="65">
        <v>626.54753021747194</v>
      </c>
      <c r="U22" s="65">
        <v>0.14542247829607699</v>
      </c>
      <c r="V22" s="47">
        <v>43643.45689814815</v>
      </c>
      <c r="W22" s="65">
        <v>2.2000000000000002</v>
      </c>
      <c r="X22" s="65">
        <v>0.34900155272488897</v>
      </c>
      <c r="Y22" s="65">
        <v>0.64158966926287997</v>
      </c>
      <c r="Z22" s="66">
        <f>((((N22/1000)+1)/((SMOW!$Z$4/1000)+1))-1)*1000</f>
        <v>-26.163277403153828</v>
      </c>
      <c r="AA22" s="66">
        <f>((((P22/1000)+1)/((SMOW!$AA$4/1000)+1))-1)*1000</f>
        <v>-48.989413569809351</v>
      </c>
      <c r="AB22" s="66">
        <f>Z22*SMOW!$AN$6</f>
        <v>-28.817574950141925</v>
      </c>
      <c r="AC22" s="66">
        <f>AA22*SMOW!$AN$12</f>
        <v>-53.857783098421109</v>
      </c>
      <c r="AD22" s="66">
        <f t="shared" si="4"/>
        <v>-29.240954958990375</v>
      </c>
      <c r="AE22" s="66">
        <f t="shared" si="3"/>
        <v>-55.362386238332981</v>
      </c>
      <c r="AF22" s="65">
        <f>(AD22-SMOW!$AN$14*AE22)</f>
        <v>-9.61502515055912E-3</v>
      </c>
      <c r="AG22" s="67">
        <f t="shared" si="1"/>
        <v>-9.61502515055912</v>
      </c>
      <c r="AH22" s="63"/>
      <c r="AI22" s="63"/>
    </row>
    <row r="23" spans="1:37" s="21" customFormat="1" x14ac:dyDescent="0.25">
      <c r="A23" s="64">
        <v>1264</v>
      </c>
      <c r="B23" s="21" t="s">
        <v>100</v>
      </c>
      <c r="C23" s="62" t="s">
        <v>62</v>
      </c>
      <c r="D23" s="62" t="s">
        <v>24</v>
      </c>
      <c r="E23" s="48" t="s">
        <v>291</v>
      </c>
      <c r="F23" s="65">
        <v>-26.310279054479199</v>
      </c>
      <c r="G23" s="65">
        <v>-26.6625883307569</v>
      </c>
      <c r="H23" s="65">
        <v>5.31961003793586E-3</v>
      </c>
      <c r="I23" s="65">
        <v>-49.188481921171999</v>
      </c>
      <c r="J23" s="65">
        <v>-50.4394295736492</v>
      </c>
      <c r="K23" s="65">
        <v>2.11335948901481E-3</v>
      </c>
      <c r="L23" s="65">
        <v>-3.0569515870101999E-2</v>
      </c>
      <c r="M23" s="65">
        <v>5.2934638131796798E-3</v>
      </c>
      <c r="N23" s="65">
        <v>-36.237037567533598</v>
      </c>
      <c r="O23" s="65">
        <v>5.2653766583542101E-3</v>
      </c>
      <c r="P23" s="65">
        <v>-68.105931511488706</v>
      </c>
      <c r="Q23" s="65">
        <v>2.0713118582910799E-3</v>
      </c>
      <c r="R23" s="65">
        <v>-97.251600776266997</v>
      </c>
      <c r="S23" s="65">
        <v>0.155043828607733</v>
      </c>
      <c r="T23" s="65">
        <v>602.70473560473897</v>
      </c>
      <c r="U23" s="65">
        <v>7.64373357999657E-2</v>
      </c>
      <c r="V23" s="47">
        <v>43643.533773148149</v>
      </c>
      <c r="W23" s="65">
        <v>2.2000000000000002</v>
      </c>
      <c r="X23" s="65">
        <v>9.2354344411992601E-3</v>
      </c>
      <c r="Y23" s="65">
        <v>1.18117360921283E-2</v>
      </c>
      <c r="Z23" s="66">
        <f>((((N23/1000)+1)/((SMOW!$Z$4/1000)+1))-1)*1000</f>
        <v>-25.663912501177943</v>
      </c>
      <c r="AA23" s="66">
        <f>((((P23/1000)+1)/((SMOW!$AA$4/1000)+1))-1)*1000</f>
        <v>-48.050547356951135</v>
      </c>
      <c r="AB23" s="66">
        <f>Z23*SMOW!$AN$6</f>
        <v>-28.267548847967678</v>
      </c>
      <c r="AC23" s="66">
        <f>AA23*SMOW!$AN$12</f>
        <v>-52.825616163446497</v>
      </c>
      <c r="AD23" s="66">
        <f t="shared" si="4"/>
        <v>-28.674768428016019</v>
      </c>
      <c r="AE23" s="66">
        <f t="shared" si="3"/>
        <v>-54.272059309570302</v>
      </c>
      <c r="AF23" s="65">
        <f>(AD23-SMOW!$AN$14*AE23)</f>
        <v>-1.9121112562899611E-2</v>
      </c>
      <c r="AG23" s="67">
        <f t="shared" si="1"/>
        <v>-19.121112562899611</v>
      </c>
    </row>
    <row r="24" spans="1:37" s="21" customFormat="1" x14ac:dyDescent="0.25">
      <c r="A24" s="64">
        <v>1265</v>
      </c>
      <c r="B24" s="21" t="s">
        <v>100</v>
      </c>
      <c r="C24" s="62" t="s">
        <v>62</v>
      </c>
      <c r="D24" s="62" t="s">
        <v>24</v>
      </c>
      <c r="E24" s="48" t="s">
        <v>292</v>
      </c>
      <c r="F24" s="65">
        <v>-27.378094395767999</v>
      </c>
      <c r="G24" s="65">
        <v>-27.7598589641747</v>
      </c>
      <c r="H24" s="65">
        <v>4.5408868767892897E-3</v>
      </c>
      <c r="I24" s="65">
        <v>-51.1799723927099</v>
      </c>
      <c r="J24" s="65">
        <v>-52.536142729973498</v>
      </c>
      <c r="K24" s="65">
        <v>2.38865746633497E-3</v>
      </c>
      <c r="L24" s="65">
        <v>-2.0775602748717099E-2</v>
      </c>
      <c r="M24" s="65">
        <v>4.7759471893210797E-3</v>
      </c>
      <c r="N24" s="65">
        <v>-37.293966540401797</v>
      </c>
      <c r="O24" s="65">
        <v>4.4945925732845097E-3</v>
      </c>
      <c r="P24" s="65">
        <v>-70.057799071557298</v>
      </c>
      <c r="Q24" s="65">
        <v>2.3411324770504101E-3</v>
      </c>
      <c r="R24" s="65">
        <v>-100.585633917587</v>
      </c>
      <c r="S24" s="65">
        <v>0.14956891541837999</v>
      </c>
      <c r="T24" s="65">
        <v>701.39919792656599</v>
      </c>
      <c r="U24" s="65">
        <v>0.16081155881510201</v>
      </c>
      <c r="V24" s="47">
        <v>43643.610613425924</v>
      </c>
      <c r="W24" s="65">
        <v>2.2000000000000002</v>
      </c>
      <c r="X24" s="65">
        <v>4.45950692185339E-2</v>
      </c>
      <c r="Y24" s="65">
        <v>4.02424127879547E-2</v>
      </c>
      <c r="Z24" s="66">
        <f>((((N24/1000)+1)/((SMOW!$Z$4/1000)+1))-1)*1000</f>
        <v>-26.732436692634142</v>
      </c>
      <c r="AA24" s="66">
        <f>((((P24/1000)+1)/((SMOW!$AA$4/1000)+1))-1)*1000</f>
        <v>-50.044421251279836</v>
      </c>
      <c r="AB24" s="66">
        <f>Z24*SMOW!$AN$6</f>
        <v>-29.444476168610503</v>
      </c>
      <c r="AC24" s="66">
        <f>AA24*SMOW!$AN$12</f>
        <v>-55.017633170821696</v>
      </c>
      <c r="AD24" s="66">
        <f t="shared" si="4"/>
        <v>-29.886666436804962</v>
      </c>
      <c r="AE24" s="66">
        <f t="shared" si="3"/>
        <v>-56.589011102506717</v>
      </c>
      <c r="AF24" s="65">
        <f>(AD24-SMOW!$AN$14*AE24)</f>
        <v>-7.6685746814142419E-3</v>
      </c>
      <c r="AG24" s="67">
        <f t="shared" si="1"/>
        <v>-7.6685746814142419</v>
      </c>
    </row>
    <row r="25" spans="1:37" s="21" customFormat="1" x14ac:dyDescent="0.25">
      <c r="A25" s="64">
        <v>1266</v>
      </c>
      <c r="B25" s="21" t="s">
        <v>100</v>
      </c>
      <c r="C25" s="62" t="s">
        <v>62</v>
      </c>
      <c r="D25" s="62" t="s">
        <v>24</v>
      </c>
      <c r="E25" s="48" t="s">
        <v>293</v>
      </c>
      <c r="F25" s="65">
        <v>-27.699633091336</v>
      </c>
      <c r="G25" s="65">
        <v>-28.090503914119399</v>
      </c>
      <c r="H25" s="65">
        <v>7.42873961940709E-3</v>
      </c>
      <c r="I25" s="65">
        <v>-51.796201066282599</v>
      </c>
      <c r="J25" s="65">
        <v>-53.185822257005697</v>
      </c>
      <c r="K25" s="65">
        <v>3.1044180573512399E-3</v>
      </c>
      <c r="L25" s="65">
        <v>-1.3318032531535601E-2</v>
      </c>
      <c r="M25" s="65">
        <v>5.6352415101796598E-3</v>
      </c>
      <c r="N25" s="65">
        <v>-37.606650584824301</v>
      </c>
      <c r="O25" s="65">
        <v>9.0808274848287792E-3</v>
      </c>
      <c r="P25" s="65">
        <v>-70.662162510502696</v>
      </c>
      <c r="Q25" s="65">
        <v>2.9918426408479799E-3</v>
      </c>
      <c r="R25" s="65">
        <v>-100.965090376454</v>
      </c>
      <c r="S25" s="65">
        <v>0.148303799063495</v>
      </c>
      <c r="T25" s="65">
        <v>777.67522647738099</v>
      </c>
      <c r="U25" s="65">
        <v>0.111710746422958</v>
      </c>
      <c r="V25" s="47">
        <v>43643.687511574077</v>
      </c>
      <c r="W25" s="65">
        <v>2.2000000000000002</v>
      </c>
      <c r="X25" s="65">
        <v>1.02120492678224E-2</v>
      </c>
      <c r="Y25" s="65">
        <v>1.4598410404356599E-2</v>
      </c>
      <c r="Z25" s="66">
        <f>((((N25/1000)+1)/((SMOW!$Z$4/1000)+1))-1)*1000</f>
        <v>-27.048551090407713</v>
      </c>
      <c r="AA25" s="66">
        <f>((((P25/1000)+1)/((SMOW!$AA$4/1000)+1))-1)*1000</f>
        <v>-50.661791255399265</v>
      </c>
      <c r="AB25" s="66">
        <f>Z25*SMOW!$AN$6</f>
        <v>-29.792660771414152</v>
      </c>
      <c r="AC25" s="66">
        <f>AA25*SMOW!$AN$12</f>
        <v>-55.696354905793157</v>
      </c>
      <c r="AD25" s="66">
        <f t="shared" si="4"/>
        <v>-30.245478544318569</v>
      </c>
      <c r="AE25" s="66">
        <f t="shared" si="3"/>
        <v>-57.307506618682083</v>
      </c>
      <c r="AF25" s="65">
        <f>(AD25-SMOW!$AN$14*AE25)</f>
        <v>1.2884950345572577E-2</v>
      </c>
      <c r="AG25" s="67">
        <f t="shared" si="1"/>
        <v>12.884950345572577</v>
      </c>
      <c r="AH25" s="57"/>
      <c r="AI25" s="63"/>
      <c r="AJ25" s="63"/>
      <c r="AK25" s="63"/>
    </row>
    <row r="26" spans="1:37" s="46" customFormat="1" x14ac:dyDescent="0.25">
      <c r="B26" s="21"/>
      <c r="C26" s="62"/>
      <c r="D26" s="62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7" s="46" customFormat="1" x14ac:dyDescent="0.25">
      <c r="B27" s="21"/>
      <c r="C27" s="62"/>
      <c r="D27" s="6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7"/>
      <c r="X27" s="16"/>
      <c r="Y27" s="16"/>
      <c r="Z27" s="17"/>
      <c r="AA27" s="17"/>
      <c r="AB27" s="17"/>
      <c r="AC27" s="17"/>
      <c r="AD27" s="17"/>
      <c r="AE27" s="17"/>
      <c r="AF27" s="16"/>
      <c r="AG27" s="2"/>
    </row>
    <row r="28" spans="1:37" s="46" customFormat="1" x14ac:dyDescent="0.25">
      <c r="B28" s="21"/>
      <c r="C28" s="62"/>
      <c r="D28" s="62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7" s="46" customFormat="1" x14ac:dyDescent="0.25">
      <c r="B29" s="21"/>
      <c r="C29" s="62"/>
      <c r="D29" s="62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7" s="46" customFormat="1" x14ac:dyDescent="0.25">
      <c r="B30" s="21"/>
      <c r="F30" s="17"/>
      <c r="G30" s="17"/>
      <c r="H30" s="17"/>
      <c r="I30" s="17"/>
      <c r="J30" s="17"/>
      <c r="K30" s="17"/>
      <c r="L30" s="16"/>
      <c r="M30" s="16"/>
      <c r="X30" s="16"/>
      <c r="Y30" s="19" t="s">
        <v>35</v>
      </c>
      <c r="Z30" s="17">
        <f>AVERAGE(Z7:Z27)</f>
        <v>-26.963198450629186</v>
      </c>
      <c r="AA30" s="17">
        <f>AVERAGE(AA7:AA27)</f>
        <v>-50.483185469327736</v>
      </c>
      <c r="AB30" s="17">
        <f t="shared" ref="AB30:AF30" si="5">AVERAGE(AB7:AB27)</f>
        <v>-29.698648998496378</v>
      </c>
      <c r="AC30" s="17">
        <f>AVERAGE(AC7:AC27)</f>
        <v>-55.499999999999979</v>
      </c>
      <c r="AD30" s="17">
        <f t="shared" si="5"/>
        <v>-30.14887286073915</v>
      </c>
      <c r="AE30" s="17">
        <f t="shared" si="5"/>
        <v>-57.100663355609832</v>
      </c>
      <c r="AF30" s="16">
        <f t="shared" si="5"/>
        <v>2.7739102284036522E-4</v>
      </c>
      <c r="AG30" s="2">
        <f>AVERAGE(AG7:AG27)</f>
        <v>0.27739102284036521</v>
      </c>
      <c r="AH30" s="19" t="s">
        <v>35</v>
      </c>
    </row>
    <row r="31" spans="1:37" x14ac:dyDescent="0.25">
      <c r="Y31" s="16"/>
      <c r="Z31" s="16"/>
      <c r="AA31" s="16"/>
      <c r="AB31" s="16"/>
      <c r="AC31" s="16"/>
      <c r="AD31" s="46"/>
      <c r="AE31" s="46"/>
      <c r="AF31" s="16"/>
      <c r="AG31" s="2">
        <f>STDEV(AG7:AG27)</f>
        <v>16.601516825058603</v>
      </c>
      <c r="AH31" s="19" t="s">
        <v>74</v>
      </c>
    </row>
    <row r="32" spans="1:37" x14ac:dyDescent="0.25">
      <c r="A32" s="18"/>
    </row>
    <row r="33" spans="1:33" s="46" customFormat="1" x14ac:dyDescent="0.25">
      <c r="A33" s="46" t="s">
        <v>102</v>
      </c>
    </row>
    <row r="34" spans="1:33" s="46" customFormat="1" x14ac:dyDescent="0.25">
      <c r="A34" s="46">
        <v>1078</v>
      </c>
      <c r="B34" s="21" t="s">
        <v>80</v>
      </c>
      <c r="C34" s="48" t="s">
        <v>62</v>
      </c>
      <c r="D34" s="48" t="s">
        <v>24</v>
      </c>
      <c r="E34" s="46" t="s">
        <v>96</v>
      </c>
      <c r="F34" s="16">
        <v>-28.487950268132501</v>
      </c>
      <c r="G34" s="16">
        <v>-28.9016072450924</v>
      </c>
      <c r="H34" s="16">
        <v>3.3166968111956801E-3</v>
      </c>
      <c r="I34" s="16">
        <v>-53.401911154624699</v>
      </c>
      <c r="J34" s="16">
        <v>-54.880681060915101</v>
      </c>
      <c r="K34" s="16">
        <v>5.1686514366894301E-3</v>
      </c>
      <c r="L34" s="16">
        <v>7.5392355070735995E-2</v>
      </c>
      <c r="M34" s="16">
        <v>5.5934523160657799E-3</v>
      </c>
      <c r="N34" s="16">
        <v>-38.392507441485101</v>
      </c>
      <c r="O34" s="16">
        <v>3.2828831151087501E-3</v>
      </c>
      <c r="P34" s="16">
        <v>-72.235529897701397</v>
      </c>
      <c r="Q34" s="16">
        <v>5.0658153843859003E-3</v>
      </c>
      <c r="R34" s="16">
        <v>-67.424875470252601</v>
      </c>
      <c r="S34" s="16">
        <v>0.335684886298798</v>
      </c>
      <c r="T34" s="16">
        <v>1459.9305557185801</v>
      </c>
      <c r="U34" s="16">
        <v>1.29561274236541</v>
      </c>
      <c r="V34" s="47">
        <v>43608.383356481485</v>
      </c>
      <c r="W34" s="46">
        <v>2.2000000000000002</v>
      </c>
      <c r="X34" s="16">
        <v>0.18510494476975101</v>
      </c>
      <c r="Y34" s="16">
        <v>0.1958847690552</v>
      </c>
      <c r="Z34" s="17">
        <f>((((N34/1000)+1)/((SMOW!$Z$4/1000)+1))-1)*1000</f>
        <v>-27.843029323022741</v>
      </c>
      <c r="AA34" s="17">
        <f>((((P34/1000)+1)/((SMOW!$AA$4/1000)+1))-1)*1000</f>
        <v>-52.269019237308754</v>
      </c>
      <c r="AB34" s="17">
        <f>Z34*SMOW!$AN$6</f>
        <v>-30.667739824464288</v>
      </c>
      <c r="AC34" s="17">
        <f>AA34*SMOW!$AN$12</f>
        <v>-57.463302695769144</v>
      </c>
      <c r="AD34" s="17">
        <f>LN((AB34/1000)+1)*1000</f>
        <v>-31.147836106594287</v>
      </c>
      <c r="AE34" s="17">
        <f>LN((AC34/1000)+1)*1000</f>
        <v>-59.180424286152821</v>
      </c>
      <c r="AF34" s="16">
        <f>(AD34-SMOW!$AN$14*AE34)</f>
        <v>9.9427916494402524E-2</v>
      </c>
      <c r="AG34" s="2">
        <f>AF34*1000</f>
        <v>99.427916494402524</v>
      </c>
    </row>
    <row r="35" spans="1:33" s="46" customFormat="1" x14ac:dyDescent="0.25">
      <c r="A35" s="46">
        <v>1079</v>
      </c>
      <c r="B35" s="21" t="s">
        <v>89</v>
      </c>
      <c r="C35" s="48" t="s">
        <v>62</v>
      </c>
      <c r="D35" s="48" t="s">
        <v>24</v>
      </c>
      <c r="E35" s="46" t="s">
        <v>97</v>
      </c>
      <c r="F35" s="16">
        <v>-28.521107908364499</v>
      </c>
      <c r="G35" s="16">
        <v>-28.935737786263701</v>
      </c>
      <c r="H35" s="16">
        <v>3.5059491973659599E-3</v>
      </c>
      <c r="I35" s="16">
        <v>-53.401298183075198</v>
      </c>
      <c r="J35" s="16">
        <v>-54.880032995380901</v>
      </c>
      <c r="K35" s="16">
        <v>1.76406067450118E-3</v>
      </c>
      <c r="L35" s="16">
        <v>4.0919635297368397E-2</v>
      </c>
      <c r="M35" s="16">
        <v>3.6855252376994199E-3</v>
      </c>
      <c r="N35" s="16">
        <v>-38.425327039853997</v>
      </c>
      <c r="O35" s="16">
        <v>3.4702060747962699E-3</v>
      </c>
      <c r="P35" s="16">
        <v>-72.234929121900606</v>
      </c>
      <c r="Q35" s="16">
        <v>1.7289627310604499E-3</v>
      </c>
      <c r="R35" s="16">
        <v>-76.701606096980996</v>
      </c>
      <c r="S35" s="16">
        <v>0.19341923277950199</v>
      </c>
      <c r="T35" s="16">
        <v>1358.6883294588599</v>
      </c>
      <c r="U35" s="16">
        <v>0.76974426008777996</v>
      </c>
      <c r="V35" s="47">
        <v>43608.48128472222</v>
      </c>
      <c r="W35" s="46">
        <v>2.2000000000000002</v>
      </c>
      <c r="X35" s="16">
        <v>2.3733656089352601E-2</v>
      </c>
      <c r="Y35" s="16">
        <v>2.0439673174485001E-2</v>
      </c>
      <c r="Z35" s="17">
        <f>((((N35/1000)+1)/((SMOW!$Z$4/1000)+1))-1)*1000</f>
        <v>-27.876208974362825</v>
      </c>
      <c r="AA35" s="17">
        <f>((((P35/1000)+1)/((SMOW!$AA$4/1000)+1))-1)*1000</f>
        <v>-52.268405532152727</v>
      </c>
      <c r="AB35" s="17">
        <f>Z35*SMOW!$AN$6</f>
        <v>-30.704285593351685</v>
      </c>
      <c r="AC35" s="17">
        <f>AA35*SMOW!$AN$12</f>
        <v>-57.462628003080027</v>
      </c>
      <c r="AD35" s="17">
        <f t="shared" ref="AD35:AE37" si="6">LN((AB35/1000)+1)*1000</f>
        <v>-31.185538821474029</v>
      </c>
      <c r="AE35" s="17">
        <f t="shared" si="6"/>
        <v>-59.179708459968424</v>
      </c>
      <c r="AF35" s="16">
        <f>(AD35-SMOW!$AN$14*AE35)</f>
        <v>6.1347245389299587E-2</v>
      </c>
      <c r="AG35" s="2">
        <f>AF35*1000</f>
        <v>61.347245389299587</v>
      </c>
    </row>
    <row r="36" spans="1:33" s="46" customFormat="1" x14ac:dyDescent="0.25">
      <c r="A36" s="46">
        <v>1080</v>
      </c>
      <c r="B36" s="21" t="s">
        <v>100</v>
      </c>
      <c r="C36" s="48" t="s">
        <v>62</v>
      </c>
      <c r="D36" s="48" t="s">
        <v>24</v>
      </c>
      <c r="E36" s="46" t="s">
        <v>99</v>
      </c>
      <c r="F36" s="16">
        <v>-28.120754831550801</v>
      </c>
      <c r="G36" s="16">
        <v>-28.523715978717199</v>
      </c>
      <c r="H36" s="16">
        <v>4.2540951286988097E-3</v>
      </c>
      <c r="I36" s="16">
        <v>-52.660480462314503</v>
      </c>
      <c r="J36" s="16">
        <v>-54.097729057180601</v>
      </c>
      <c r="K36" s="16">
        <v>2.7713555823705798E-3</v>
      </c>
      <c r="L36" s="16">
        <v>3.9884963474164099E-2</v>
      </c>
      <c r="M36" s="16">
        <v>4.0219457113145696E-3</v>
      </c>
      <c r="N36" s="16">
        <v>-38.0290555592901</v>
      </c>
      <c r="O36" s="16">
        <v>4.2107246646525803E-3</v>
      </c>
      <c r="P36" s="16">
        <v>-71.508850791252001</v>
      </c>
      <c r="Q36" s="16">
        <v>2.7162163896602399E-3</v>
      </c>
      <c r="R36" s="16">
        <v>-78.9358213718032</v>
      </c>
      <c r="S36" s="16">
        <v>0.17132604573434099</v>
      </c>
      <c r="T36" s="16">
        <v>2171.91797993203</v>
      </c>
      <c r="U36" s="16">
        <v>0.66319874758028796</v>
      </c>
      <c r="V36" s="47">
        <v>43608.602141203701</v>
      </c>
      <c r="W36" s="46">
        <v>2.2000000000000002</v>
      </c>
      <c r="X36" s="16">
        <v>6.5354646284680906E-2</v>
      </c>
      <c r="Y36" s="16">
        <v>8.12907265176607E-2</v>
      </c>
      <c r="Z36" s="17">
        <f>((((N36/1000)+1)/((SMOW!$Z$4/1000)+1))-1)*1000</f>
        <v>-27.475590130300208</v>
      </c>
      <c r="AA36" s="17">
        <f>((((P36/1000)+1)/((SMOW!$AA$4/1000)+1))-1)*1000</f>
        <v>-51.526701198141843</v>
      </c>
      <c r="AB36" s="17">
        <f>Z36*SMOW!$AN$6</f>
        <v>-30.26302346142084</v>
      </c>
      <c r="AC36" s="17">
        <f>AA36*SMOW!$AN$12</f>
        <v>-56.647216096028039</v>
      </c>
      <c r="AD36" s="17">
        <f t="shared" si="6"/>
        <v>-30.730402462392838</v>
      </c>
      <c r="AE36" s="17">
        <f t="shared" si="6"/>
        <v>-58.314958246056136</v>
      </c>
      <c r="AF36" s="16">
        <f>(AD36-SMOW!$AN$14*AE36)</f>
        <v>5.9895491524802225E-2</v>
      </c>
      <c r="AG36" s="2">
        <f>AF36*1000</f>
        <v>59.895491524802225</v>
      </c>
    </row>
    <row r="37" spans="1:33" s="46" customFormat="1" x14ac:dyDescent="0.25">
      <c r="A37" s="46">
        <v>1081</v>
      </c>
      <c r="B37" s="21" t="s">
        <v>89</v>
      </c>
      <c r="C37" s="48" t="s">
        <v>62</v>
      </c>
      <c r="D37" s="48" t="s">
        <v>24</v>
      </c>
      <c r="E37" s="46" t="s">
        <v>101</v>
      </c>
      <c r="F37" s="16">
        <v>-28.2194194131351</v>
      </c>
      <c r="G37" s="16">
        <v>-28.625240722309201</v>
      </c>
      <c r="H37" s="16">
        <v>5.3021495987585704E-3</v>
      </c>
      <c r="I37" s="16">
        <v>-52.8306257133233</v>
      </c>
      <c r="J37" s="16">
        <v>-54.277348341111498</v>
      </c>
      <c r="K37" s="16">
        <v>1.8709337646007199E-3</v>
      </c>
      <c r="L37" s="16">
        <v>3.3199201797665202E-2</v>
      </c>
      <c r="M37" s="16">
        <v>5.6988837948697404E-3</v>
      </c>
      <c r="N37" s="16">
        <v>-38.126714256295301</v>
      </c>
      <c r="O37" s="16">
        <v>5.2480942282084704E-3</v>
      </c>
      <c r="P37" s="16">
        <v>-71.675610813803104</v>
      </c>
      <c r="Q37" s="16">
        <v>1.8337094625114499E-3</v>
      </c>
      <c r="R37" s="16">
        <v>-84.336261618893602</v>
      </c>
      <c r="S37" s="16">
        <v>0.106818247443902</v>
      </c>
      <c r="T37" s="16">
        <v>1939.5192913871099</v>
      </c>
      <c r="U37" s="16">
        <v>0.53923719074666399</v>
      </c>
      <c r="V37" s="47">
        <v>43608.705648148149</v>
      </c>
      <c r="W37" s="46">
        <v>2.2000000000000002</v>
      </c>
      <c r="X37" s="16">
        <v>5.02018708540845E-2</v>
      </c>
      <c r="Y37" s="16">
        <v>5.5037535948003202E-2</v>
      </c>
      <c r="Z37" s="17">
        <f>((((N37/1000)+1)/((SMOW!$Z$4/1000)+1))-1)*1000</f>
        <v>-27.574320208607173</v>
      </c>
      <c r="AA37" s="17">
        <f>((((P37/1000)+1)/((SMOW!$AA$4/1000)+1))-1)*1000</f>
        <v>-51.697050079584692</v>
      </c>
      <c r="AB37" s="17">
        <f>Z37*SMOW!$AN$6</f>
        <v>-30.371769830906697</v>
      </c>
      <c r="AC37" s="17">
        <f>AA37*SMOW!$AN$12</f>
        <v>-56.834493559448454</v>
      </c>
      <c r="AD37" s="17">
        <f t="shared" si="6"/>
        <v>-30.84254881752361</v>
      </c>
      <c r="AE37" s="17">
        <f t="shared" si="6"/>
        <v>-58.513501207440719</v>
      </c>
      <c r="AF37" s="16">
        <f>(AD37-SMOW!$AN$14*AE37)</f>
        <v>5.2579820005089317E-2</v>
      </c>
      <c r="AG37" s="2">
        <f>AF37*1000</f>
        <v>52.579820005089317</v>
      </c>
    </row>
    <row r="38" spans="1:33" s="46" customFormat="1" x14ac:dyDescent="0.25">
      <c r="B38" s="21"/>
      <c r="C38" s="48"/>
      <c r="D38" s="48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</sheetData>
  <dataValidations count="3">
    <dataValidation type="list" allowBlank="1" showInputMessage="1" showErrorMessage="1" sqref="J34 F13 J17:J18 F16 D20:D29 J11:J14 D7:D18 D34:D38 D19">
      <formula1>INDIRECT(C7)</formula1>
    </dataValidation>
    <dataValidation type="list" allowBlank="1" showInputMessage="1" showErrorMessage="1" sqref="C20:C29 C7:C18 C34:C38 C19">
      <formula1>Type</formula1>
    </dataValidation>
    <dataValidation errorStyle="warning" allowBlank="1" showInputMessage="1" sqref="I16 M17:M18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workbookViewId="0">
      <pane xSplit="4" topLeftCell="V1" activePane="topRight" state="frozen"/>
      <selection pane="topRight" activeCell="W36" sqref="W36"/>
    </sheetView>
  </sheetViews>
  <sheetFormatPr defaultRowHeight="15" x14ac:dyDescent="0.25"/>
  <cols>
    <col min="1" max="1" width="9.28515625" style="46" bestFit="1" customWidth="1"/>
    <col min="2" max="2" width="7" style="21" customWidth="1"/>
    <col min="3" max="3" width="13.5703125" style="48" customWidth="1"/>
    <col min="4" max="4" width="19.85546875" style="48" customWidth="1"/>
    <col min="5" max="5" width="47.140625" bestFit="1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7.5703125" bestFit="1" customWidth="1"/>
    <col min="24" max="25" width="14.7109375" bestFit="1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7.7109375" bestFit="1" customWidth="1"/>
  </cols>
  <sheetData>
    <row r="1" spans="1:36" s="19" customFormat="1" x14ac:dyDescent="0.25">
      <c r="A1" s="19" t="s">
        <v>0</v>
      </c>
      <c r="B1" s="23" t="s">
        <v>79</v>
      </c>
      <c r="C1" s="48" t="s">
        <v>65</v>
      </c>
      <c r="D1" s="48" t="s">
        <v>57</v>
      </c>
      <c r="E1" s="19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23" t="s">
        <v>74</v>
      </c>
    </row>
    <row r="2" spans="1:36" x14ac:dyDescent="0.25">
      <c r="A2" s="46" t="s">
        <v>102</v>
      </c>
      <c r="B2" s="2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36" s="46" customFormat="1" x14ac:dyDescent="0.25">
      <c r="A3" s="46">
        <v>1099</v>
      </c>
      <c r="B3" s="21" t="s">
        <v>89</v>
      </c>
      <c r="C3" s="48" t="s">
        <v>62</v>
      </c>
      <c r="D3" s="48" t="s">
        <v>69</v>
      </c>
      <c r="E3" s="46" t="s">
        <v>120</v>
      </c>
      <c r="F3" s="16">
        <v>-10.177807949005601</v>
      </c>
      <c r="G3" s="16">
        <v>-10.229956218971401</v>
      </c>
      <c r="H3" s="16">
        <v>3.5145765949401902E-3</v>
      </c>
      <c r="I3" s="16">
        <v>-19.220247939468599</v>
      </c>
      <c r="J3" s="16">
        <v>-19.407358386430399</v>
      </c>
      <c r="K3" s="16">
        <v>1.76174673477968E-3</v>
      </c>
      <c r="L3" s="16">
        <v>1.71290090638321E-2</v>
      </c>
      <c r="M3" s="16">
        <v>3.7355382662468302E-3</v>
      </c>
      <c r="N3" s="16">
        <v>-20.2690368692523</v>
      </c>
      <c r="O3" s="16">
        <v>3.47874551612555E-3</v>
      </c>
      <c r="P3" s="16">
        <v>-38.733948779249801</v>
      </c>
      <c r="Q3" s="16">
        <v>1.7266948297351499E-3</v>
      </c>
      <c r="R3" s="16">
        <v>-56.116039221200701</v>
      </c>
      <c r="S3" s="16">
        <v>0.147312927285182</v>
      </c>
      <c r="T3" s="16">
        <v>597.33115718936199</v>
      </c>
      <c r="U3" s="16">
        <v>9.4648042207405594E-2</v>
      </c>
      <c r="V3" s="47">
        <v>43616.660578703704</v>
      </c>
      <c r="W3" s="46">
        <v>2.2000000000000002</v>
      </c>
      <c r="X3" s="16">
        <v>1.2288749867407399E-3</v>
      </c>
      <c r="Y3" s="16">
        <v>2.3824280717895199E-3</v>
      </c>
      <c r="Z3" s="17">
        <f>((((N3/1000)+1)/((SMOW!$Z$4/1000)+1))-1)*1000</f>
        <v>-9.5207321425199165</v>
      </c>
      <c r="AA3" s="17">
        <f>((((P3/1000)+1)/((SMOW!$AA$4/1000)+1))-1)*1000</f>
        <v>-18.046447287565883</v>
      </c>
      <c r="AB3" s="17">
        <f>Z3*SMOW!$AN$6</f>
        <v>-10.486622446781841</v>
      </c>
      <c r="AC3" s="17">
        <f>AA3*SMOW!$AN$12</f>
        <v>-19.839830136480561</v>
      </c>
      <c r="AD3" s="17">
        <f t="shared" ref="AD3:AD18" si="0">LN((AB3/1000)+1)*1000</f>
        <v>-10.541994522851697</v>
      </c>
      <c r="AE3" s="17">
        <f t="shared" ref="AE3:AE18" si="1">LN((AC3/1000)+1)*1000</f>
        <v>-20.039282035913988</v>
      </c>
      <c r="AF3" s="16">
        <f>(AD3-SMOW!$AN$14*AE3)</f>
        <v>3.8746392110889261E-2</v>
      </c>
      <c r="AG3" s="2">
        <f t="shared" ref="AG3:AG29" si="2">AF3*1000</f>
        <v>38.746392110889261</v>
      </c>
      <c r="AH3" s="2">
        <f>AVERAGE(AG3:AG4)</f>
        <v>36.905730254964908</v>
      </c>
      <c r="AI3" s="2">
        <f>STDEV(AG3:AG4)</f>
        <v>2.6030889603910512</v>
      </c>
    </row>
    <row r="4" spans="1:36" s="46" customFormat="1" x14ac:dyDescent="0.25">
      <c r="A4" s="46">
        <v>1100</v>
      </c>
      <c r="B4" s="21" t="s">
        <v>89</v>
      </c>
      <c r="C4" s="48" t="s">
        <v>62</v>
      </c>
      <c r="D4" s="48" t="s">
        <v>69</v>
      </c>
      <c r="E4" s="46" t="s">
        <v>121</v>
      </c>
      <c r="F4" s="16">
        <v>-10.1815630584257</v>
      </c>
      <c r="G4" s="16">
        <v>-10.233749982188</v>
      </c>
      <c r="H4" s="16">
        <v>3.75530626242603E-3</v>
      </c>
      <c r="I4" s="16">
        <v>-19.221093509150499</v>
      </c>
      <c r="J4" s="16">
        <v>-19.4082205455726</v>
      </c>
      <c r="K4" s="16">
        <v>2.0045710492343398E-3</v>
      </c>
      <c r="L4" s="16">
        <v>1.3790465874346999E-2</v>
      </c>
      <c r="M4" s="16">
        <v>3.8256176509271398E-3</v>
      </c>
      <c r="N4" s="16">
        <v>-20.272753695363399</v>
      </c>
      <c r="O4" s="16">
        <v>3.7170209466751399E-3</v>
      </c>
      <c r="P4" s="16">
        <v>-38.734777525385098</v>
      </c>
      <c r="Q4" s="16">
        <v>1.9646878851657598E-3</v>
      </c>
      <c r="R4" s="16">
        <v>-56.865867152598</v>
      </c>
      <c r="S4" s="16">
        <v>0.157583889448182</v>
      </c>
      <c r="T4" s="16">
        <v>607.90869224030496</v>
      </c>
      <c r="U4" s="16">
        <v>0.105966585115498</v>
      </c>
      <c r="V4" s="47">
        <v>43616.740729166668</v>
      </c>
      <c r="W4" s="46">
        <v>2.2000000000000002</v>
      </c>
      <c r="X4" s="16">
        <v>1.9798862442249299E-3</v>
      </c>
      <c r="Y4" s="16">
        <v>1.1175383190677899E-3</v>
      </c>
      <c r="Z4" s="17">
        <f>((((N4/1000)+1)/((SMOW!$Z$4/1000)+1))-1)*1000</f>
        <v>-9.5244897447023256</v>
      </c>
      <c r="AA4" s="17">
        <f>((((P4/1000)+1)/((SMOW!$AA$4/1000)+1))-1)*1000</f>
        <v>-18.047293869228433</v>
      </c>
      <c r="AB4" s="17">
        <f>Z4*SMOW!$AN$6</f>
        <v>-10.490761262452974</v>
      </c>
      <c r="AC4" s="17">
        <f>AA4*SMOW!$AN$12</f>
        <v>-19.840760848000343</v>
      </c>
      <c r="AD4" s="17">
        <f t="shared" si="0"/>
        <v>-10.546177209433457</v>
      </c>
      <c r="AE4" s="17">
        <f t="shared" si="1"/>
        <v>-20.040231586803973</v>
      </c>
      <c r="AF4" s="16">
        <f>(AD4-SMOW!$AN$14*AE4)</f>
        <v>3.5065068399040555E-2</v>
      </c>
      <c r="AG4" s="2">
        <f t="shared" si="2"/>
        <v>35.065068399040555</v>
      </c>
    </row>
    <row r="5" spans="1:36" s="46" customFormat="1" x14ac:dyDescent="0.25">
      <c r="A5" s="46">
        <v>1107</v>
      </c>
      <c r="B5" s="21" t="s">
        <v>80</v>
      </c>
      <c r="C5" s="48" t="s">
        <v>62</v>
      </c>
      <c r="D5" s="48" t="s">
        <v>69</v>
      </c>
      <c r="E5" s="46" t="s">
        <v>129</v>
      </c>
      <c r="F5" s="16">
        <v>-9.7099393380866292</v>
      </c>
      <c r="G5" s="16">
        <v>-9.7573884117719594</v>
      </c>
      <c r="H5" s="16">
        <v>3.26911322682752E-3</v>
      </c>
      <c r="I5" s="16">
        <v>-18.3655447652752</v>
      </c>
      <c r="J5" s="16">
        <v>-18.536285205394901</v>
      </c>
      <c r="K5" s="16">
        <v>2.2095842591161401E-3</v>
      </c>
      <c r="L5" s="16">
        <v>2.9770176676559099E-2</v>
      </c>
      <c r="M5" s="16">
        <v>3.3542885554024701E-3</v>
      </c>
      <c r="N5" s="16">
        <v>-19.805938174885299</v>
      </c>
      <c r="O5" s="16">
        <v>3.2357846449837398E-3</v>
      </c>
      <c r="P5" s="16">
        <v>-37.896250872562199</v>
      </c>
      <c r="Q5" s="16">
        <v>2.1656221298769398E-3</v>
      </c>
      <c r="R5" s="16">
        <v>-52.299211696957499</v>
      </c>
      <c r="S5" s="16">
        <v>0.19027334858801601</v>
      </c>
      <c r="T5" s="16">
        <v>818.54261127182201</v>
      </c>
      <c r="U5" s="16">
        <v>0.13212282611835699</v>
      </c>
      <c r="V5" s="47">
        <v>43618.63212962963</v>
      </c>
      <c r="W5" s="46">
        <v>2.2000000000000002</v>
      </c>
      <c r="X5" s="16">
        <v>6.2941103517100805E-2</v>
      </c>
      <c r="Y5" s="16">
        <v>6.0388650442394401E-2</v>
      </c>
      <c r="Z5" s="17">
        <f>((((N5/1000)+1)/((SMOW!$Z$4/1000)+1))-1)*1000</f>
        <v>-9.0525529453689977</v>
      </c>
      <c r="AA5" s="17">
        <f>((((P5/1000)+1)/((SMOW!$AA$4/1000)+1))-1)*1000</f>
        <v>-17.190721201611801</v>
      </c>
      <c r="AB5" s="17">
        <f>Z5*SMOW!$AN$6</f>
        <v>-9.9709458785867735</v>
      </c>
      <c r="AC5" s="17">
        <f>AA5*SMOW!$AN$12</f>
        <v>-18.899065457530043</v>
      </c>
      <c r="AD5" s="17">
        <f t="shared" si="0"/>
        <v>-10.020988686746705</v>
      </c>
      <c r="AE5" s="17">
        <f t="shared" si="1"/>
        <v>-19.079935267664172</v>
      </c>
      <c r="AF5" s="16">
        <f>(AD5-SMOW!$AN$14*AE5)</f>
        <v>5.3217134579979231E-2</v>
      </c>
      <c r="AG5" s="2">
        <f t="shared" si="2"/>
        <v>53.217134579979231</v>
      </c>
      <c r="AH5" s="2">
        <f>AVERAGE(AG5:AG6)</f>
        <v>44.585035876877122</v>
      </c>
      <c r="AI5" s="2">
        <f>STDEV(AG5:AG6)</f>
        <v>12.207631057670211</v>
      </c>
    </row>
    <row r="6" spans="1:36" s="46" customFormat="1" x14ac:dyDescent="0.25">
      <c r="A6" s="46">
        <v>1108</v>
      </c>
      <c r="B6" s="21" t="s">
        <v>80</v>
      </c>
      <c r="C6" s="48" t="s">
        <v>62</v>
      </c>
      <c r="D6" s="48" t="s">
        <v>69</v>
      </c>
      <c r="E6" s="46" t="s">
        <v>130</v>
      </c>
      <c r="F6" s="16">
        <v>-10.053494578469699</v>
      </c>
      <c r="G6" s="16">
        <v>-10.1043726234139</v>
      </c>
      <c r="H6" s="16">
        <v>4.3828307342252898E-3</v>
      </c>
      <c r="I6" s="16">
        <v>-18.98198857789</v>
      </c>
      <c r="J6" s="16">
        <v>-19.164459494753299</v>
      </c>
      <c r="K6" s="16">
        <v>2.9523787415606699E-3</v>
      </c>
      <c r="L6" s="16">
        <v>1.44619898158324E-2</v>
      </c>
      <c r="M6" s="16">
        <v>4.4166107888325996E-3</v>
      </c>
      <c r="N6" s="16">
        <v>-20.1459908724831</v>
      </c>
      <c r="O6" s="16">
        <v>4.3381478117631997E-3</v>
      </c>
      <c r="P6" s="16">
        <v>-38.500429851896399</v>
      </c>
      <c r="Q6" s="16">
        <v>2.8936378923455999E-3</v>
      </c>
      <c r="R6" s="16">
        <v>-52.2655782171718</v>
      </c>
      <c r="S6" s="16">
        <v>0.14336967899613201</v>
      </c>
      <c r="T6" s="16">
        <v>702.91908996613699</v>
      </c>
      <c r="U6" s="16">
        <v>0.24116313490028801</v>
      </c>
      <c r="V6" s="47">
        <v>43619.355821759258</v>
      </c>
      <c r="W6" s="46">
        <v>2.2000000000000002</v>
      </c>
      <c r="X6" s="16">
        <v>4.6358460285928597E-3</v>
      </c>
      <c r="Y6" s="16">
        <v>3.5096618855550198E-3</v>
      </c>
      <c r="Z6" s="17">
        <f>((((N6/1000)+1)/((SMOW!$Z$4/1000)+1))-1)*1000</f>
        <v>-9.3963362487704529</v>
      </c>
      <c r="AA6" s="17">
        <f>((((P6/1000)+1)/((SMOW!$AA$4/1000)+1))-1)*1000</f>
        <v>-17.807902776346364</v>
      </c>
      <c r="AB6" s="17">
        <f>Z6*SMOW!$AN$6</f>
        <v>-10.349606432450893</v>
      </c>
      <c r="AC6" s="17">
        <f>AA6*SMOW!$AN$12</f>
        <v>-19.577580037767454</v>
      </c>
      <c r="AD6" s="17">
        <f t="shared" si="0"/>
        <v>-10.403536031897884</v>
      </c>
      <c r="AE6" s="17">
        <f t="shared" si="1"/>
        <v>-19.771759411120566</v>
      </c>
      <c r="AF6" s="16">
        <f>(AD6-SMOW!$AN$14*AE6)</f>
        <v>3.5952937173775013E-2</v>
      </c>
      <c r="AG6" s="2">
        <f t="shared" si="2"/>
        <v>35.952937173775013</v>
      </c>
    </row>
    <row r="7" spans="1:36" s="46" customFormat="1" x14ac:dyDescent="0.25">
      <c r="A7" s="46">
        <v>1135</v>
      </c>
      <c r="B7" s="21" t="s">
        <v>158</v>
      </c>
      <c r="C7" s="48" t="s">
        <v>62</v>
      </c>
      <c r="D7" s="48" t="s">
        <v>67</v>
      </c>
      <c r="E7" s="46" t="s">
        <v>160</v>
      </c>
      <c r="F7" s="16">
        <v>-1.0479602192800901</v>
      </c>
      <c r="G7" s="16">
        <v>-1.04850999741641</v>
      </c>
      <c r="H7" s="16">
        <v>3.81158652669166E-3</v>
      </c>
      <c r="I7" s="16">
        <v>-1.9693706927832899</v>
      </c>
      <c r="J7" s="16">
        <v>-1.97131251741715</v>
      </c>
      <c r="K7" s="16">
        <v>1.8135497855734E-3</v>
      </c>
      <c r="L7" s="16">
        <v>-7.6569882201579301E-3</v>
      </c>
      <c r="M7" s="16">
        <v>4.12440105604519E-3</v>
      </c>
      <c r="N7" s="16">
        <v>-11.2322678603188</v>
      </c>
      <c r="O7" s="16">
        <v>3.7727274341223201E-3</v>
      </c>
      <c r="P7" s="16">
        <v>-21.826296866395399</v>
      </c>
      <c r="Q7" s="16">
        <v>1.7774672013853099E-3</v>
      </c>
      <c r="R7" s="16">
        <v>-30.969197558417299</v>
      </c>
      <c r="S7" s="16">
        <v>0.15426164161207701</v>
      </c>
      <c r="T7" s="16">
        <v>1055.7142239934999</v>
      </c>
      <c r="U7" s="16">
        <v>0.100800739152545</v>
      </c>
      <c r="V7" s="47">
        <v>43622.510451388887</v>
      </c>
      <c r="W7" s="46">
        <v>2.2000000000000002</v>
      </c>
      <c r="X7" s="16">
        <v>0.111843512971048</v>
      </c>
      <c r="Y7" s="16">
        <v>0.11634353509002</v>
      </c>
      <c r="Z7" s="17">
        <f>((((N7/1000)+1)/((SMOW!$Z$4/1000)+1))-1)*1000</f>
        <v>-0.38482372623038774</v>
      </c>
      <c r="AA7" s="17">
        <f>((((P7/1000)+1)/((SMOW!$AA$4/1000)+1))-1)*1000</f>
        <v>-0.7749241304041421</v>
      </c>
      <c r="AB7" s="17">
        <f>Z7*SMOW!$AN$6</f>
        <v>-0.4238645794391302</v>
      </c>
      <c r="AC7" s="17">
        <f>AA7*SMOW!$AN$12</f>
        <v>-0.8519329522809248</v>
      </c>
      <c r="AD7" s="17">
        <f t="shared" si="0"/>
        <v>-0.42395443542203137</v>
      </c>
      <c r="AE7" s="17">
        <f t="shared" si="1"/>
        <v>-0.85229605339836367</v>
      </c>
      <c r="AF7" s="16">
        <f>(AD7-SMOW!$AN$14*AE7)</f>
        <v>2.6057880772304642E-2</v>
      </c>
      <c r="AG7" s="2">
        <f t="shared" si="2"/>
        <v>26.057880772304642</v>
      </c>
      <c r="AH7" s="2">
        <f>AVERAGE(AG7:AG8)</f>
        <v>28.964776552666187</v>
      </c>
      <c r="AI7" s="2">
        <f>STDEV(AG7:AG8)</f>
        <v>4.1109714369924211</v>
      </c>
    </row>
    <row r="8" spans="1:36" s="46" customFormat="1" x14ac:dyDescent="0.25">
      <c r="A8" s="46">
        <v>1136</v>
      </c>
      <c r="B8" s="21" t="s">
        <v>89</v>
      </c>
      <c r="C8" s="48" t="s">
        <v>62</v>
      </c>
      <c r="D8" s="48" t="s">
        <v>67</v>
      </c>
      <c r="E8" s="46" t="s">
        <v>161</v>
      </c>
      <c r="F8" s="16">
        <v>-1.06115459954527</v>
      </c>
      <c r="G8" s="16">
        <v>-1.06171845229702</v>
      </c>
      <c r="H8" s="16">
        <v>4.6886741662093296E-3</v>
      </c>
      <c r="I8" s="16">
        <v>-2.0043778440078501</v>
      </c>
      <c r="J8" s="16">
        <v>-2.0063893462107401</v>
      </c>
      <c r="K8" s="16">
        <v>1.5767337075242201E-3</v>
      </c>
      <c r="L8" s="16">
        <v>-2.3448774977548599E-3</v>
      </c>
      <c r="M8" s="16">
        <v>4.7530688816237203E-3</v>
      </c>
      <c r="N8" s="16">
        <v>-11.245327723988201</v>
      </c>
      <c r="O8" s="16">
        <v>4.6408731725310201E-3</v>
      </c>
      <c r="P8" s="16">
        <v>-21.860607511523899</v>
      </c>
      <c r="Q8" s="16">
        <v>1.5453628418336399E-3</v>
      </c>
      <c r="R8" s="16">
        <v>-31.788125717542599</v>
      </c>
      <c r="S8" s="16">
        <v>0.12348290630116</v>
      </c>
      <c r="T8" s="16">
        <v>1488.5697499043299</v>
      </c>
      <c r="U8" s="16">
        <v>0.136544828442973</v>
      </c>
      <c r="V8" s="47">
        <v>43622.593807870369</v>
      </c>
      <c r="W8" s="46">
        <v>2.2000000000000002</v>
      </c>
      <c r="X8" s="16">
        <v>1.50468549646916E-3</v>
      </c>
      <c r="Y8" s="16">
        <v>7.3300137493309298E-4</v>
      </c>
      <c r="Z8" s="17">
        <f>((((N8/1000)+1)/((SMOW!$Z$4/1000)+1))-1)*1000</f>
        <v>-0.39802686534962106</v>
      </c>
      <c r="AA8" s="17">
        <f>((((P8/1000)+1)/((SMOW!$AA$4/1000)+1))-1)*1000</f>
        <v>-0.80997317831021931</v>
      </c>
      <c r="AB8" s="17">
        <f>Z8*SMOW!$AN$6</f>
        <v>-0.43840719370273129</v>
      </c>
      <c r="AC8" s="17">
        <f>AA8*SMOW!$AN$12</f>
        <v>-0.89046503263011656</v>
      </c>
      <c r="AD8" s="17">
        <f t="shared" si="0"/>
        <v>-0.43850332223309252</v>
      </c>
      <c r="AE8" s="17">
        <f t="shared" si="1"/>
        <v>-0.89086173213280351</v>
      </c>
      <c r="AF8" s="16">
        <f>(AD8-SMOW!$AN$14*AE8)</f>
        <v>3.1871672333027734E-2</v>
      </c>
      <c r="AG8" s="2">
        <f t="shared" si="2"/>
        <v>31.871672333027735</v>
      </c>
    </row>
    <row r="9" spans="1:36" s="46" customFormat="1" x14ac:dyDescent="0.25">
      <c r="A9" s="46">
        <v>1137</v>
      </c>
      <c r="B9" s="21" t="s">
        <v>89</v>
      </c>
      <c r="C9" s="48" t="s">
        <v>62</v>
      </c>
      <c r="D9" s="48" t="s">
        <v>68</v>
      </c>
      <c r="E9" s="46" t="s">
        <v>162</v>
      </c>
      <c r="F9" s="16">
        <v>-14.769808598009099</v>
      </c>
      <c r="G9" s="16">
        <v>-14.8799684813212</v>
      </c>
      <c r="H9" s="16">
        <v>3.3334647672157102E-3</v>
      </c>
      <c r="I9" s="16">
        <v>-27.790056401633901</v>
      </c>
      <c r="J9" s="16">
        <v>-28.1835065416454</v>
      </c>
      <c r="K9" s="16">
        <v>1.61059091288445E-3</v>
      </c>
      <c r="L9" s="16">
        <v>9.2297266756302698E-4</v>
      </c>
      <c r="M9" s="16">
        <v>3.1099422838374402E-3</v>
      </c>
      <c r="N9" s="16">
        <v>-24.814222110273199</v>
      </c>
      <c r="O9" s="16">
        <v>3.2994801219590301E-3</v>
      </c>
      <c r="P9" s="16">
        <v>-47.133251398249399</v>
      </c>
      <c r="Q9" s="16">
        <v>1.57854642054729E-3</v>
      </c>
      <c r="R9" s="16">
        <v>-67.219172380967194</v>
      </c>
      <c r="S9" s="16">
        <v>0.196078708771009</v>
      </c>
      <c r="T9" s="16">
        <v>878.57170835746194</v>
      </c>
      <c r="U9" s="16">
        <v>9.2044749567817705E-2</v>
      </c>
      <c r="V9" s="47">
        <v>43622.681979166664</v>
      </c>
      <c r="W9" s="46">
        <v>2.2000000000000002</v>
      </c>
      <c r="X9" s="16">
        <v>3.3705216381490002E-2</v>
      </c>
      <c r="Y9" s="16">
        <v>3.09993010312728E-2</v>
      </c>
      <c r="Z9" s="17">
        <f>((((N9/1000)+1)/((SMOW!$Z$4/1000)+1))-1)*1000</f>
        <v>-14.115781109245496</v>
      </c>
      <c r="AA9" s="17">
        <f>((((P9/1000)+1)/((SMOW!$AA$4/1000)+1))-1)*1000</f>
        <v>-26.626512126597056</v>
      </c>
      <c r="AB9" s="17">
        <f>Z9*SMOW!$AN$6</f>
        <v>-15.547844936523296</v>
      </c>
      <c r="AC9" s="17">
        <f>AA9*SMOW!$AN$12</f>
        <v>-29.272547072608784</v>
      </c>
      <c r="AD9" s="17">
        <f t="shared" si="0"/>
        <v>-15.669980292647077</v>
      </c>
      <c r="AE9" s="17">
        <f t="shared" si="1"/>
        <v>-29.709537086257317</v>
      </c>
      <c r="AF9" s="16">
        <f>(AD9-SMOW!$AN$14*AE9)</f>
        <v>1.6655288896787468E-2</v>
      </c>
      <c r="AG9" s="2">
        <f t="shared" si="2"/>
        <v>16.655288896787468</v>
      </c>
      <c r="AH9" s="2">
        <f>AVERAGE(AG9:AG10)</f>
        <v>16.857282752732239</v>
      </c>
      <c r="AI9" s="20">
        <f>STDEV(AG9:AG10)</f>
        <v>0.28566245059313228</v>
      </c>
    </row>
    <row r="10" spans="1:36" s="46" customFormat="1" x14ac:dyDescent="0.25">
      <c r="A10" s="46">
        <v>1138</v>
      </c>
      <c r="B10" s="21" t="s">
        <v>89</v>
      </c>
      <c r="C10" s="48" t="s">
        <v>62</v>
      </c>
      <c r="D10" s="48" t="s">
        <v>68</v>
      </c>
      <c r="E10" s="46" t="s">
        <v>163</v>
      </c>
      <c r="F10" s="16">
        <v>-14.844807711883499</v>
      </c>
      <c r="G10" s="16">
        <v>-14.9560948149427</v>
      </c>
      <c r="H10" s="16">
        <v>3.2846058591528499E-3</v>
      </c>
      <c r="I10" s="16">
        <v>-27.9309789934292</v>
      </c>
      <c r="J10" s="16">
        <v>-28.328467839340099</v>
      </c>
      <c r="K10" s="16">
        <v>1.7419915980831399E-3</v>
      </c>
      <c r="L10" s="16">
        <v>1.3362042288544501E-3</v>
      </c>
      <c r="M10" s="16">
        <v>3.3965057329113199E-3</v>
      </c>
      <c r="N10" s="16">
        <v>-24.888456608812699</v>
      </c>
      <c r="O10" s="16">
        <v>3.2511193300538699E-3</v>
      </c>
      <c r="P10" s="16">
        <v>-47.271370178799501</v>
      </c>
      <c r="Q10" s="16">
        <v>1.70733274339358E-3</v>
      </c>
      <c r="R10" s="16">
        <v>-67.461025900750698</v>
      </c>
      <c r="S10" s="16">
        <v>0.119210614835887</v>
      </c>
      <c r="T10" s="16">
        <v>1042.69450120596</v>
      </c>
      <c r="U10" s="16">
        <v>8.2236267594193502E-2</v>
      </c>
      <c r="V10" s="47">
        <v>43622.773252314815</v>
      </c>
      <c r="W10" s="46">
        <v>2.2000000000000002</v>
      </c>
      <c r="X10" s="16">
        <v>2.2602949897471501E-2</v>
      </c>
      <c r="Y10" s="16">
        <v>2.0199875943599999E-2</v>
      </c>
      <c r="Z10" s="17">
        <f>((((N10/1000)+1)/((SMOW!$Z$4/1000)+1))-1)*1000</f>
        <v>-14.190830009943923</v>
      </c>
      <c r="AA10" s="17">
        <f>((((P10/1000)+1)/((SMOW!$AA$4/1000)+1))-1)*1000</f>
        <v>-26.767603375045024</v>
      </c>
      <c r="AB10" s="17">
        <f>Z10*SMOW!$AN$6</f>
        <v>-15.630507643013653</v>
      </c>
      <c r="AC10" s="17">
        <f>AA10*SMOW!$AN$12</f>
        <v>-29.42765939795164</v>
      </c>
      <c r="AD10" s="17">
        <f t="shared" si="0"/>
        <v>-15.753952049710245</v>
      </c>
      <c r="AE10" s="17">
        <f t="shared" si="1"/>
        <v>-29.869339633179774</v>
      </c>
      <c r="AF10" s="16">
        <f>(AD10-SMOW!$AN$14*AE10)</f>
        <v>1.705927660867701E-2</v>
      </c>
      <c r="AG10" s="2">
        <f t="shared" si="2"/>
        <v>17.05927660867701</v>
      </c>
      <c r="AH10" s="2"/>
    </row>
    <row r="11" spans="1:36" s="46" customFormat="1" x14ac:dyDescent="0.25">
      <c r="A11" s="46">
        <v>1151</v>
      </c>
      <c r="B11" s="21" t="s">
        <v>89</v>
      </c>
      <c r="C11" s="48" t="s">
        <v>62</v>
      </c>
      <c r="D11" s="48" t="s">
        <v>69</v>
      </c>
      <c r="E11" s="46" t="s">
        <v>177</v>
      </c>
      <c r="F11" s="16">
        <v>-9.8560560056142403</v>
      </c>
      <c r="G11" s="16">
        <v>-9.9049487629559696</v>
      </c>
      <c r="H11" s="16">
        <v>3.9752897936433697E-3</v>
      </c>
      <c r="I11" s="16">
        <v>-18.608502759333</v>
      </c>
      <c r="J11" s="16">
        <v>-18.7838194819183</v>
      </c>
      <c r="K11" s="16">
        <v>3.2207863996846198E-3</v>
      </c>
      <c r="L11" s="16">
        <v>1.2907923496871899E-2</v>
      </c>
      <c r="M11" s="16">
        <v>3.9984337302672998E-3</v>
      </c>
      <c r="N11" s="16">
        <v>-19.950565184216799</v>
      </c>
      <c r="O11" s="16">
        <v>3.9347617476426199E-3</v>
      </c>
      <c r="P11" s="16">
        <v>-38.134374947890798</v>
      </c>
      <c r="Q11" s="16">
        <v>3.1567052824525502E-3</v>
      </c>
      <c r="R11" s="16">
        <v>-53.345929306466601</v>
      </c>
      <c r="S11" s="16">
        <v>0.13285732865956301</v>
      </c>
      <c r="T11" s="16">
        <v>931.58286145163902</v>
      </c>
      <c r="U11" s="16">
        <v>0.222295196745186</v>
      </c>
      <c r="V11" s="47">
        <v>43624.53329861111</v>
      </c>
      <c r="W11" s="46">
        <v>2.2000000000000002</v>
      </c>
      <c r="X11" s="16">
        <v>1.39736867046629E-7</v>
      </c>
      <c r="Y11" s="16">
        <v>6.7856464066037397E-5</v>
      </c>
      <c r="Z11" s="17">
        <f>((((N11/1000)+1)/((SMOW!$Z$4/1000)+1))-1)*1000</f>
        <v>-9.1987666098400922</v>
      </c>
      <c r="AA11" s="17">
        <f>((((P11/1000)+1)/((SMOW!$AA$4/1000)+1))-1)*1000</f>
        <v>-17.43396996865021</v>
      </c>
      <c r="AB11" s="17">
        <f>Z11*SMOW!$AN$6</f>
        <v>-10.131993104043428</v>
      </c>
      <c r="AC11" s="17">
        <f>AA11*SMOW!$AN$12</f>
        <v>-19.166487301954543</v>
      </c>
      <c r="AD11" s="17">
        <f t="shared" si="0"/>
        <v>-10.183671109972337</v>
      </c>
      <c r="AE11" s="17">
        <f t="shared" si="1"/>
        <v>-19.352545646116727</v>
      </c>
      <c r="AF11" s="16">
        <f>(AD11-SMOW!$AN$14*AE11)</f>
        <v>3.4472991177295853E-2</v>
      </c>
      <c r="AG11" s="2">
        <f t="shared" si="2"/>
        <v>34.472991177295853</v>
      </c>
      <c r="AH11" s="2">
        <f>AVERAGE(AG11:AG12)</f>
        <v>29.743389144032406</v>
      </c>
      <c r="AI11" s="2">
        <f>STDEV(AG11:AG12)</f>
        <v>6.6886673400685375</v>
      </c>
      <c r="AJ11" s="46" t="s">
        <v>178</v>
      </c>
    </row>
    <row r="12" spans="1:36" s="46" customFormat="1" x14ac:dyDescent="0.25">
      <c r="A12" s="46">
        <v>1152</v>
      </c>
      <c r="B12" s="21" t="s">
        <v>89</v>
      </c>
      <c r="C12" s="48" t="s">
        <v>62</v>
      </c>
      <c r="D12" s="48" t="s">
        <v>69</v>
      </c>
      <c r="E12" s="46" t="s">
        <v>181</v>
      </c>
      <c r="F12" s="16">
        <v>-9.7721116572258495</v>
      </c>
      <c r="G12" s="16">
        <v>-9.8201723427280196</v>
      </c>
      <c r="H12" s="16">
        <v>3.60168446214337E-3</v>
      </c>
      <c r="I12" s="16">
        <v>-18.434781070925499</v>
      </c>
      <c r="J12" s="16">
        <v>-18.606819303152399</v>
      </c>
      <c r="K12" s="16">
        <v>1.63152494761989E-3</v>
      </c>
      <c r="L12" s="16">
        <v>4.2282493364540503E-3</v>
      </c>
      <c r="M12" s="16">
        <v>3.6554282114167002E-3</v>
      </c>
      <c r="N12" s="16">
        <v>-19.867476647754</v>
      </c>
      <c r="O12" s="16">
        <v>3.5649653193548202E-3</v>
      </c>
      <c r="P12" s="16">
        <v>-37.964109645129398</v>
      </c>
      <c r="Q12" s="16">
        <v>1.59906394944773E-3</v>
      </c>
      <c r="R12" s="16">
        <v>-53.8315750784502</v>
      </c>
      <c r="S12" s="16">
        <v>0.10435851436107201</v>
      </c>
      <c r="T12" s="16">
        <v>1163.5765851165099</v>
      </c>
      <c r="U12" s="16">
        <v>0.109550609927307</v>
      </c>
      <c r="V12" s="47">
        <v>43624.612604166665</v>
      </c>
      <c r="W12" s="46">
        <v>2.2000000000000002</v>
      </c>
      <c r="X12" s="16">
        <v>9.2428634804890095E-2</v>
      </c>
      <c r="Y12" s="16">
        <v>0.19257464163318999</v>
      </c>
      <c r="Z12" s="17">
        <f>((((N12/1000)+1)/((SMOW!$Z$4/1000)+1))-1)*1000</f>
        <v>-9.1147665364933452</v>
      </c>
      <c r="AA12" s="17">
        <f>((((P12/1000)+1)/((SMOW!$AA$4/1000)+1))-1)*1000</f>
        <v>-17.260040369515895</v>
      </c>
      <c r="AB12" s="17">
        <f>Z12*SMOW!$AN$6</f>
        <v>-10.039471117130752</v>
      </c>
      <c r="AC12" s="17">
        <f>AA12*SMOW!$AN$12</f>
        <v>-18.975273283619281</v>
      </c>
      <c r="AD12" s="17">
        <f t="shared" si="0"/>
        <v>-10.090206463607261</v>
      </c>
      <c r="AE12" s="17">
        <f t="shared" si="1"/>
        <v>-19.157614111208389</v>
      </c>
      <c r="AF12" s="16">
        <f>(AD12-SMOW!$AN$14*AE12)</f>
        <v>2.5013787110768959E-2</v>
      </c>
      <c r="AG12" s="2">
        <f t="shared" si="2"/>
        <v>25.013787110768959</v>
      </c>
    </row>
    <row r="13" spans="1:36" s="46" customFormat="1" x14ac:dyDescent="0.25">
      <c r="A13" s="46">
        <v>1170</v>
      </c>
      <c r="B13" s="21" t="s">
        <v>80</v>
      </c>
      <c r="C13" s="48" t="s">
        <v>64</v>
      </c>
      <c r="D13" s="48" t="s">
        <v>84</v>
      </c>
      <c r="E13" s="46" t="s">
        <v>197</v>
      </c>
      <c r="F13" s="16">
        <v>13.8420316174416</v>
      </c>
      <c r="G13" s="16">
        <v>13.747105341134001</v>
      </c>
      <c r="H13" s="16">
        <v>4.2394472411018801E-3</v>
      </c>
      <c r="I13" s="16">
        <v>26.7321155723169</v>
      </c>
      <c r="J13" s="16">
        <v>26.381055193112999</v>
      </c>
      <c r="K13" s="16">
        <v>1.2116097098405199E-3</v>
      </c>
      <c r="L13" s="16">
        <v>-0.1820918008296</v>
      </c>
      <c r="M13" s="16">
        <v>4.1946197101469804E-3</v>
      </c>
      <c r="N13" s="16">
        <v>3.5059206349021101</v>
      </c>
      <c r="O13" s="16">
        <v>4.19622611214545E-3</v>
      </c>
      <c r="P13" s="16">
        <v>6.3039948512593602</v>
      </c>
      <c r="Q13" s="16">
        <v>1.16668843456885E-3</v>
      </c>
      <c r="R13" s="16">
        <v>7.2074492134710502</v>
      </c>
      <c r="S13" s="16">
        <v>0.128091974141781</v>
      </c>
      <c r="T13" s="16">
        <v>566.81768228689498</v>
      </c>
      <c r="U13" s="16">
        <v>0.134552701173796</v>
      </c>
      <c r="V13" s="47">
        <v>43627.587465277778</v>
      </c>
      <c r="W13" s="46">
        <v>2.2000000000000002</v>
      </c>
      <c r="X13" s="16">
        <v>1.1799777362290599E-2</v>
      </c>
      <c r="Y13" s="16">
        <v>2.4144747118450302E-3</v>
      </c>
      <c r="Z13" s="17">
        <f>((((N13/1000)+1)/((SMOW!$Z$4/1000)+1))-1)*1000</f>
        <v>14.515052565975628</v>
      </c>
      <c r="AA13" s="17">
        <f>((((P13/1000)+1)/((SMOW!$AA$4/1000)+1))-1)*1000</f>
        <v>27.960762369612311</v>
      </c>
      <c r="AB13" s="17">
        <f>Z13*SMOW!$AN$6</f>
        <v>15.987622986974497</v>
      </c>
      <c r="AC13" s="17">
        <f>AA13*SMOW!$AN$12</f>
        <v>30.739389701474547</v>
      </c>
      <c r="AD13" s="17">
        <f t="shared" si="0"/>
        <v>15.861166982653153</v>
      </c>
      <c r="AE13" s="17">
        <f t="shared" si="1"/>
        <v>30.276398786646933</v>
      </c>
      <c r="AF13" s="16">
        <f>(AD13-SMOW!$AN$14*AE13)</f>
        <v>-0.12477157669642835</v>
      </c>
      <c r="AG13" s="2">
        <f t="shared" si="2"/>
        <v>-124.77157669642835</v>
      </c>
    </row>
    <row r="14" spans="1:36" s="46" customFormat="1" x14ac:dyDescent="0.25">
      <c r="A14" s="46">
        <v>1171</v>
      </c>
      <c r="B14" s="21" t="s">
        <v>80</v>
      </c>
      <c r="C14" s="48" t="s">
        <v>64</v>
      </c>
      <c r="D14" s="48" t="s">
        <v>84</v>
      </c>
      <c r="E14" s="46" t="s">
        <v>198</v>
      </c>
      <c r="F14" s="16">
        <v>14.3622599722394</v>
      </c>
      <c r="G14" s="16">
        <v>14.260099488042499</v>
      </c>
      <c r="H14" s="16">
        <v>3.5187024977971198E-3</v>
      </c>
      <c r="I14" s="16">
        <v>27.7417016937097</v>
      </c>
      <c r="J14" s="16">
        <v>27.3638724879318</v>
      </c>
      <c r="K14" s="16">
        <v>1.26102654786828E-3</v>
      </c>
      <c r="L14" s="16">
        <v>-0.188025185585497</v>
      </c>
      <c r="M14" s="16">
        <v>3.5255631632429901E-3</v>
      </c>
      <c r="N14" s="16">
        <v>4.0208452659996299</v>
      </c>
      <c r="O14" s="16">
        <v>3.4828293554374401E-3</v>
      </c>
      <c r="P14" s="16">
        <v>7.2936407857588001</v>
      </c>
      <c r="Q14" s="16">
        <v>1.2359370262343401E-3</v>
      </c>
      <c r="R14" s="16">
        <v>10.7250334374998</v>
      </c>
      <c r="S14" s="16">
        <v>0.13319992861775401</v>
      </c>
      <c r="T14" s="16">
        <v>462.35901033543701</v>
      </c>
      <c r="U14" s="16">
        <v>6.5856882664410699E-2</v>
      </c>
      <c r="V14" s="47">
        <v>43628.395995370367</v>
      </c>
      <c r="W14" s="46">
        <v>2.2000000000000002</v>
      </c>
      <c r="X14" s="16">
        <v>1.166506135835E-2</v>
      </c>
      <c r="Y14" s="16">
        <v>8.7751346662836207E-3</v>
      </c>
      <c r="Z14" s="17">
        <f>((((N14/1000)+1)/((SMOW!$Z$4/1000)+1))-1)*1000</f>
        <v>15.035626265087254</v>
      </c>
      <c r="AA14" s="17">
        <f>((((P14/1000)+1)/((SMOW!$AA$4/1000)+1))-1)*1000</f>
        <v>28.971706571870428</v>
      </c>
      <c r="AB14" s="17">
        <f>Z14*SMOW!$AN$6</f>
        <v>16.561009545548902</v>
      </c>
      <c r="AC14" s="17">
        <f>AA14*SMOW!$AN$12</f>
        <v>31.850797444542085</v>
      </c>
      <c r="AD14" s="17">
        <f t="shared" si="0"/>
        <v>16.425371513464643</v>
      </c>
      <c r="AE14" s="17">
        <f t="shared" si="1"/>
        <v>31.354080487606641</v>
      </c>
      <c r="AF14" s="16">
        <f>(AD14-SMOW!$AN$14*AE14)</f>
        <v>-0.12958298399166424</v>
      </c>
      <c r="AG14" s="2">
        <f t="shared" si="2"/>
        <v>-129.58298399166424</v>
      </c>
    </row>
    <row r="15" spans="1:36" s="46" customFormat="1" x14ac:dyDescent="0.25">
      <c r="A15" s="46">
        <v>1172</v>
      </c>
      <c r="B15" s="21" t="s">
        <v>80</v>
      </c>
      <c r="C15" s="48" t="s">
        <v>64</v>
      </c>
      <c r="D15" s="48" t="s">
        <v>84</v>
      </c>
      <c r="E15" s="46" t="s">
        <v>199</v>
      </c>
      <c r="F15" s="16">
        <v>14.760590336322201</v>
      </c>
      <c r="G15" s="16">
        <v>14.6527108931223</v>
      </c>
      <c r="H15" s="16">
        <v>1.16871401969276E-2</v>
      </c>
      <c r="I15" s="16">
        <v>28.5482369802695</v>
      </c>
      <c r="J15" s="16">
        <v>28.148329299432099</v>
      </c>
      <c r="K15" s="16">
        <v>1.4496142878616901E-3</v>
      </c>
      <c r="L15" s="16">
        <v>-0.19964556257171701</v>
      </c>
      <c r="M15" s="16">
        <v>1.0047499416596901E-2</v>
      </c>
      <c r="N15" s="16">
        <v>4.4292150032176201</v>
      </c>
      <c r="O15" s="16">
        <v>1.46909175153553E-2</v>
      </c>
      <c r="P15" s="16">
        <v>8.0838609148418001</v>
      </c>
      <c r="Q15" s="16">
        <v>1.2516277885672999E-3</v>
      </c>
      <c r="R15" s="16">
        <v>11.596074300863799</v>
      </c>
      <c r="S15" s="16">
        <v>0.13692814240951101</v>
      </c>
      <c r="T15" s="16">
        <v>523.07619551082803</v>
      </c>
      <c r="U15" s="16">
        <v>8.6111473786564793E-2</v>
      </c>
      <c r="V15" s="47">
        <v>43628.514537037037</v>
      </c>
      <c r="W15" s="46">
        <v>2.2000000000000002</v>
      </c>
      <c r="X15" s="16">
        <v>2.0910195652044598E-2</v>
      </c>
      <c r="Y15" s="16">
        <v>2.54767716590918E-3</v>
      </c>
      <c r="Z15" s="17">
        <f>((((N15/1000)+1)/((SMOW!$Z$4/1000)+1))-1)*1000</f>
        <v>15.448476091780794</v>
      </c>
      <c r="AA15" s="17">
        <f>((((P15/1000)+1)/((SMOW!$AA$4/1000)+1))-1)*1000</f>
        <v>29.778933106285432</v>
      </c>
      <c r="AB15" s="17">
        <f>Z15*SMOW!$AN$6</f>
        <v>17.015743508751083</v>
      </c>
      <c r="AC15" s="17">
        <f>AA15*SMOW!$AN$12</f>
        <v>32.73824288292974</v>
      </c>
      <c r="AD15" s="17">
        <f t="shared" si="0"/>
        <v>16.872597289524975</v>
      </c>
      <c r="AE15" s="17">
        <f t="shared" si="1"/>
        <v>32.2137629480954</v>
      </c>
      <c r="AF15" s="16">
        <f>(AD15-SMOW!$AN$14*AE15)</f>
        <v>-0.13626954706939642</v>
      </c>
      <c r="AG15" s="2">
        <f t="shared" si="2"/>
        <v>-136.26954706939642</v>
      </c>
    </row>
    <row r="16" spans="1:36" s="46" customFormat="1" x14ac:dyDescent="0.25">
      <c r="A16" s="46">
        <v>1173</v>
      </c>
      <c r="B16" s="21" t="s">
        <v>80</v>
      </c>
      <c r="C16" s="48" t="s">
        <v>64</v>
      </c>
      <c r="D16" s="48" t="s">
        <v>50</v>
      </c>
      <c r="E16" s="46" t="s">
        <v>200</v>
      </c>
      <c r="F16" s="16">
        <v>11.3459918489795</v>
      </c>
      <c r="G16" s="16">
        <v>11.2821086044137</v>
      </c>
      <c r="H16" s="16">
        <v>3.6095184512954198E-3</v>
      </c>
      <c r="I16" s="16">
        <v>21.8962281686021</v>
      </c>
      <c r="J16" s="16">
        <v>21.659948563855998</v>
      </c>
      <c r="K16" s="16">
        <v>1.94224455809456E-3</v>
      </c>
      <c r="L16" s="16">
        <v>-0.15434423730234401</v>
      </c>
      <c r="M16" s="16">
        <v>3.5689637243355799E-3</v>
      </c>
      <c r="N16" s="16">
        <v>1.0271998824609101</v>
      </c>
      <c r="O16" s="16">
        <v>6.9524208491625796E-3</v>
      </c>
      <c r="P16" s="16">
        <v>1.5534538267695801</v>
      </c>
      <c r="Q16" s="16">
        <v>7.8982852738936193E-3</v>
      </c>
      <c r="R16" s="16">
        <v>2.0439036076992401</v>
      </c>
      <c r="S16" s="16">
        <v>0.14241361630232999</v>
      </c>
      <c r="T16" s="16">
        <v>750.84553765047394</v>
      </c>
      <c r="U16" s="16">
        <v>0.11975826630362101</v>
      </c>
      <c r="V16" s="47">
        <v>43628.629386574074</v>
      </c>
      <c r="W16" s="46">
        <v>2.2000000000000002</v>
      </c>
      <c r="X16" s="16">
        <v>2.1903430725104402E-2</v>
      </c>
      <c r="Y16" s="16">
        <v>2.2379743251793899E-2</v>
      </c>
      <c r="Z16" s="17">
        <f>((((N16/1000)+1)/((SMOW!$Z$4/1000)+1))-1)*1000</f>
        <v>12.009138587044443</v>
      </c>
      <c r="AA16" s="17">
        <f>((((P16/1000)+1)/((SMOW!$AA$4/1000)+1))-1)*1000</f>
        <v>23.107984483219823</v>
      </c>
      <c r="AB16" s="17">
        <f>Z16*SMOW!$AN$6</f>
        <v>13.227480868932634</v>
      </c>
      <c r="AC16" s="17">
        <f>AA16*SMOW!$AN$12</f>
        <v>25.404362400980201</v>
      </c>
      <c r="AD16" s="17">
        <f t="shared" si="0"/>
        <v>13.140761624912892</v>
      </c>
      <c r="AE16" s="17">
        <f t="shared" si="1"/>
        <v>25.087034699139135</v>
      </c>
      <c r="AF16" s="16">
        <f>(AD16-SMOW!$AN$14*AE16)</f>
        <v>-0.10519269623257088</v>
      </c>
      <c r="AG16" s="2">
        <f t="shared" si="2"/>
        <v>-105.19269623257088</v>
      </c>
      <c r="AH16" s="2">
        <f>AVERAGE(AG16:AG18)</f>
        <v>-93.463969097731095</v>
      </c>
      <c r="AI16" s="2">
        <f>STDEV(AG16:AG18)</f>
        <v>10.65507002000129</v>
      </c>
    </row>
    <row r="17" spans="1:37" s="46" customFormat="1" x14ac:dyDescent="0.25">
      <c r="A17" s="46">
        <v>1174</v>
      </c>
      <c r="B17" s="21" t="s">
        <v>80</v>
      </c>
      <c r="C17" s="48" t="s">
        <v>64</v>
      </c>
      <c r="D17" s="48" t="s">
        <v>50</v>
      </c>
      <c r="E17" s="46" t="s">
        <v>201</v>
      </c>
      <c r="F17" s="16">
        <v>10.4166509477337</v>
      </c>
      <c r="G17" s="16">
        <v>10.3627711618809</v>
      </c>
      <c r="H17" s="16">
        <v>4.0725528837764298E-3</v>
      </c>
      <c r="I17" s="16">
        <v>20.081211543159299</v>
      </c>
      <c r="J17" s="16">
        <v>19.8822432554615</v>
      </c>
      <c r="K17" s="16">
        <v>1.2911632958569699E-3</v>
      </c>
      <c r="L17" s="16">
        <v>-0.13505327700279501</v>
      </c>
      <c r="M17" s="16">
        <v>4.1679550001753E-3</v>
      </c>
      <c r="N17" s="16">
        <v>0.115461692302976</v>
      </c>
      <c r="O17" s="16">
        <v>4.0310332413892799E-3</v>
      </c>
      <c r="P17" s="16">
        <v>-0.21443541785815801</v>
      </c>
      <c r="Q17" s="16">
        <v>1.2654741702034099E-3</v>
      </c>
      <c r="R17" s="16">
        <v>-0.89065569601116701</v>
      </c>
      <c r="S17" s="16">
        <v>0.13211108431431701</v>
      </c>
      <c r="T17" s="16">
        <v>750.204643324431</v>
      </c>
      <c r="U17" s="16">
        <v>0.13625798616840501</v>
      </c>
      <c r="V17" s="47">
        <v>43629.391724537039</v>
      </c>
      <c r="W17" s="46">
        <v>2.2000000000000002</v>
      </c>
      <c r="X17" s="16">
        <v>2.6752405516492799E-5</v>
      </c>
      <c r="Y17" s="16">
        <v>2.1662313590101799E-4</v>
      </c>
      <c r="Z17" s="17">
        <f>((((N17/1000)+1)/((SMOW!$Z$4/1000)+1))-1)*1000</f>
        <v>11.087398018409411</v>
      </c>
      <c r="AA17" s="17">
        <f>((((P17/1000)+1)/((SMOW!$AA$4/1000)+1))-1)*1000</f>
        <v>21.302048319803202</v>
      </c>
      <c r="AB17" s="17">
        <f>Z17*SMOW!$AN$6</f>
        <v>12.21222855509123</v>
      </c>
      <c r="AC17" s="17">
        <f>AA17*SMOW!$AN$12</f>
        <v>23.418959615125509</v>
      </c>
      <c r="AD17" s="17">
        <f t="shared" si="0"/>
        <v>12.138260889743535</v>
      </c>
      <c r="AE17" s="17">
        <f t="shared" si="1"/>
        <v>23.14894332153348</v>
      </c>
      <c r="AF17" s="16">
        <f>(AD17-SMOW!$AN$14*AE17)</f>
        <v>-8.438118402614414E-2</v>
      </c>
      <c r="AG17" s="2">
        <f t="shared" si="2"/>
        <v>-84.38118402614414</v>
      </c>
    </row>
    <row r="18" spans="1:37" s="46" customFormat="1" x14ac:dyDescent="0.25">
      <c r="A18" s="46">
        <v>1175</v>
      </c>
      <c r="B18" s="21" t="s">
        <v>80</v>
      </c>
      <c r="C18" s="48" t="s">
        <v>64</v>
      </c>
      <c r="D18" s="48" t="s">
        <v>50</v>
      </c>
      <c r="E18" s="46" t="s">
        <v>202</v>
      </c>
      <c r="F18" s="16">
        <v>10.384177912739601</v>
      </c>
      <c r="G18" s="16">
        <v>10.3306324015677</v>
      </c>
      <c r="H18" s="16">
        <v>3.9545495224945996E-3</v>
      </c>
      <c r="I18" s="16">
        <v>20.0302798742382</v>
      </c>
      <c r="J18" s="16">
        <v>19.832312980952</v>
      </c>
      <c r="K18" s="16">
        <v>1.1736664588194901E-3</v>
      </c>
      <c r="L18" s="16">
        <v>-0.14082885237496101</v>
      </c>
      <c r="M18" s="16">
        <v>3.9814981300633698E-3</v>
      </c>
      <c r="N18" s="16">
        <v>8.3319719627444902E-2</v>
      </c>
      <c r="O18" s="16">
        <v>3.91423292338384E-3</v>
      </c>
      <c r="P18" s="16">
        <v>-0.26435374474348999</v>
      </c>
      <c r="Q18" s="16">
        <v>1.15031506303988E-3</v>
      </c>
      <c r="R18" s="16">
        <v>-1.1888764175065401</v>
      </c>
      <c r="S18" s="16">
        <v>0.15894657032607901</v>
      </c>
      <c r="T18" s="16">
        <v>780.92093085841702</v>
      </c>
      <c r="U18" s="16">
        <v>8.4176841598024493E-2</v>
      </c>
      <c r="V18" s="47">
        <v>43629.528263888889</v>
      </c>
      <c r="W18" s="46">
        <v>2.2000000000000002</v>
      </c>
      <c r="X18" s="16">
        <v>2.0614830499527E-2</v>
      </c>
      <c r="Y18" s="16">
        <v>1.7692444771643601E-2</v>
      </c>
      <c r="Z18" s="17">
        <f>((((N18/1000)+1)/((SMOW!$Z$4/1000)+1))-1)*1000</f>
        <v>11.054903426770402</v>
      </c>
      <c r="AA18" s="17">
        <f>((((P18/1000)+1)/((SMOW!$AA$4/1000)+1))-1)*1000</f>
        <v>21.251055695681753</v>
      </c>
      <c r="AB18" s="17">
        <f>Z18*SMOW!$AN$6</f>
        <v>12.176437346077082</v>
      </c>
      <c r="AC18" s="17">
        <f>AA18*SMOW!$AN$12</f>
        <v>23.362899550523206</v>
      </c>
      <c r="AD18" s="17">
        <f t="shared" si="0"/>
        <v>12.102900872548529</v>
      </c>
      <c r="AE18" s="17">
        <f t="shared" si="1"/>
        <v>23.094164582543574</v>
      </c>
      <c r="AF18" s="16">
        <f>(AD18-SMOW!$AN$14*AE18)</f>
        <v>-9.0818027034478277E-2</v>
      </c>
      <c r="AG18" s="2">
        <f t="shared" si="2"/>
        <v>-90.818027034478277</v>
      </c>
    </row>
    <row r="19" spans="1:37" s="46" customFormat="1" x14ac:dyDescent="0.25">
      <c r="A19" s="46">
        <v>1200</v>
      </c>
      <c r="B19" s="21" t="s">
        <v>214</v>
      </c>
      <c r="C19" s="61" t="s">
        <v>62</v>
      </c>
      <c r="D19" s="61" t="s">
        <v>69</v>
      </c>
      <c r="E19" s="46" t="s">
        <v>231</v>
      </c>
      <c r="F19" s="16">
        <v>-9.9087576664865402</v>
      </c>
      <c r="G19" s="16">
        <v>-9.9581763800845309</v>
      </c>
      <c r="H19" s="16">
        <v>3.5662220256861298E-3</v>
      </c>
      <c r="I19" s="16">
        <v>-18.705916000285999</v>
      </c>
      <c r="J19" s="16">
        <v>-18.883084680998401</v>
      </c>
      <c r="K19" s="16">
        <v>2.77065441723362E-3</v>
      </c>
      <c r="L19" s="16">
        <v>1.20923314826244E-2</v>
      </c>
      <c r="M19" s="16">
        <v>3.3240308168760802E-3</v>
      </c>
      <c r="N19" s="16">
        <v>-20.0027295520999</v>
      </c>
      <c r="O19" s="16">
        <v>3.5298644221377299E-3</v>
      </c>
      <c r="P19" s="16">
        <v>-38.229850044385003</v>
      </c>
      <c r="Q19" s="16">
        <v>2.7155291749808501E-3</v>
      </c>
      <c r="R19" s="16">
        <v>-55.526444847004797</v>
      </c>
      <c r="S19" s="16">
        <v>0.14321570483989601</v>
      </c>
      <c r="T19" s="16">
        <v>737.76680380002006</v>
      </c>
      <c r="U19" s="16">
        <v>0.16806528509086499</v>
      </c>
      <c r="V19" s="47">
        <v>43635.415034722224</v>
      </c>
      <c r="W19" s="46">
        <v>2.2000000000000002</v>
      </c>
      <c r="X19" s="16">
        <v>1.5034093085748001E-2</v>
      </c>
      <c r="Y19" s="16">
        <v>1.31547177936548E-2</v>
      </c>
      <c r="Z19" s="17">
        <f>((((N19/1000)+1)/((SMOW!$Z$4/1000)+1))-1)*1000</f>
        <v>-9.2515032557699541</v>
      </c>
      <c r="AA19" s="17">
        <f>((((P19/1000)+1)/((SMOW!$AA$4/1000)+1))-1)*1000</f>
        <v>-17.531499794112058</v>
      </c>
      <c r="AB19" s="17">
        <f>Z19*SMOW!$AN$6</f>
        <v>-10.190079949329855</v>
      </c>
      <c r="AC19" s="17">
        <f>AA19*SMOW!$AN$12</f>
        <v>-19.273709246505195</v>
      </c>
      <c r="AD19" s="17">
        <f t="shared" ref="AD19:AE29" si="3">LN((AB19/1000)+1)*1000</f>
        <v>-10.242354236669284</v>
      </c>
      <c r="AE19" s="17">
        <f t="shared" si="3"/>
        <v>-19.461868792389115</v>
      </c>
      <c r="AF19" s="16">
        <f>(AD19-SMOW!$AN$14*AE19)</f>
        <v>3.3512485712169138E-2</v>
      </c>
      <c r="AG19" s="2">
        <f t="shared" si="2"/>
        <v>33.512485712169138</v>
      </c>
      <c r="AH19" s="2">
        <f>AVERAGE(AG19:AG20)</f>
        <v>32.072376991689744</v>
      </c>
      <c r="AI19" s="2">
        <f>STDEV(AG19:AG20)</f>
        <v>2.0366212837937234</v>
      </c>
      <c r="AJ19" s="2"/>
      <c r="AK19" s="2"/>
    </row>
    <row r="20" spans="1:37" s="46" customFormat="1" x14ac:dyDescent="0.25">
      <c r="A20" s="46">
        <v>1201</v>
      </c>
      <c r="B20" s="21" t="s">
        <v>214</v>
      </c>
      <c r="C20" s="58" t="s">
        <v>62</v>
      </c>
      <c r="D20" s="58" t="s">
        <v>69</v>
      </c>
      <c r="E20" s="46" t="s">
        <v>232</v>
      </c>
      <c r="F20" s="16">
        <v>-10.0353230995599</v>
      </c>
      <c r="G20" s="16">
        <v>-10.0860168113049</v>
      </c>
      <c r="H20" s="16">
        <v>4.7974186108083504E-3</v>
      </c>
      <c r="I20" s="16">
        <v>-18.923805909509799</v>
      </c>
      <c r="J20" s="16">
        <v>-19.1051526641577</v>
      </c>
      <c r="K20" s="16">
        <v>1.60630836544426E-3</v>
      </c>
      <c r="L20" s="16">
        <v>1.50379537030432E-3</v>
      </c>
      <c r="M20" s="16">
        <v>4.7432621517457703E-3</v>
      </c>
      <c r="N20" s="16">
        <v>-20.122759533134399</v>
      </c>
      <c r="O20" s="16">
        <v>6.9909120321831001E-3</v>
      </c>
      <c r="P20" s="16">
        <v>-38.448411787283</v>
      </c>
      <c r="Q20" s="16">
        <v>3.9162741070348402E-3</v>
      </c>
      <c r="R20" s="16">
        <v>-56.4578671459087</v>
      </c>
      <c r="S20" s="16">
        <v>0.162161784814396</v>
      </c>
      <c r="T20" s="16">
        <v>608.783451810217</v>
      </c>
      <c r="U20" s="16">
        <v>9.7810447609517404E-2</v>
      </c>
      <c r="V20" s="47">
        <v>43635.493483796294</v>
      </c>
      <c r="W20" s="46">
        <v>2.2000000000000002</v>
      </c>
      <c r="X20" s="16">
        <v>1.4989884204342401E-2</v>
      </c>
      <c r="Y20" s="16">
        <v>6.7112437730159503E-3</v>
      </c>
      <c r="Z20" s="17">
        <f>((((N20/1000)+1)/((SMOW!$Z$4/1000)+1))-1)*1000</f>
        <v>-9.3728500460724682</v>
      </c>
      <c r="AA20" s="17">
        <f>((((P20/1000)+1)/((SMOW!$AA$4/1000)+1))-1)*1000</f>
        <v>-17.754765225834301</v>
      </c>
      <c r="AB20" s="17">
        <f>Z20*SMOW!$AN$6</f>
        <v>-10.32373752481695</v>
      </c>
      <c r="AC20" s="17">
        <f>AA20*SMOW!$AN$12</f>
        <v>-19.519161892676127</v>
      </c>
      <c r="AD20" s="17">
        <f t="shared" si="3"/>
        <v>-10.377396932971093</v>
      </c>
      <c r="AE20" s="17">
        <f t="shared" si="3"/>
        <v>-19.712176517504361</v>
      </c>
      <c r="AF20" s="16">
        <f>(AD20-SMOW!$AN$14*AE20)</f>
        <v>3.063226827121035E-2</v>
      </c>
      <c r="AG20" s="2">
        <f t="shared" si="2"/>
        <v>30.63226827121035</v>
      </c>
      <c r="AH20" s="16"/>
      <c r="AI20" s="2"/>
      <c r="AJ20" s="2"/>
      <c r="AK20" s="2"/>
    </row>
    <row r="21" spans="1:37" s="46" customFormat="1" x14ac:dyDescent="0.25">
      <c r="A21" s="46">
        <v>1220</v>
      </c>
      <c r="B21" s="21" t="s">
        <v>214</v>
      </c>
      <c r="C21" s="61" t="s">
        <v>62</v>
      </c>
      <c r="D21" s="61" t="s">
        <v>69</v>
      </c>
      <c r="E21" s="46" t="s">
        <v>249</v>
      </c>
      <c r="F21" s="16">
        <v>-9.9455513072657808</v>
      </c>
      <c r="G21" s="16">
        <v>-9.9953390937302302</v>
      </c>
      <c r="H21" s="16">
        <v>4.5844394057053001E-3</v>
      </c>
      <c r="I21" s="16">
        <v>-18.766575302164</v>
      </c>
      <c r="J21" s="16">
        <v>-18.944902115468999</v>
      </c>
      <c r="K21" s="16">
        <v>1.73780585030552E-3</v>
      </c>
      <c r="L21" s="16">
        <v>7.56922323738161E-3</v>
      </c>
      <c r="M21" s="16">
        <v>4.7488904560296597E-3</v>
      </c>
      <c r="N21" s="16">
        <v>-20.045385552180399</v>
      </c>
      <c r="O21" s="16">
        <v>7.6463866346311296E-3</v>
      </c>
      <c r="P21" s="16">
        <v>-38.289496145239497</v>
      </c>
      <c r="Q21" s="16">
        <v>1.6713637636283701E-3</v>
      </c>
      <c r="R21" s="16">
        <v>-55.943608971650399</v>
      </c>
      <c r="S21" s="16">
        <v>0.13300682311634701</v>
      </c>
      <c r="T21" s="16">
        <v>665.05091861088295</v>
      </c>
      <c r="U21" s="16">
        <v>0.107801980301169</v>
      </c>
      <c r="V21" s="47">
        <v>43637.828113425923</v>
      </c>
      <c r="W21" s="46">
        <v>2.2000000000000002</v>
      </c>
      <c r="X21" s="16">
        <v>1.78007384985081E-3</v>
      </c>
      <c r="Y21" s="16">
        <v>3.9679056519626998E-3</v>
      </c>
      <c r="Z21" s="17">
        <f>((((N21/1000)+1)/((SMOW!$Z$4/1000)+1))-1)*1000</f>
        <v>-9.2946272207351512</v>
      </c>
      <c r="AA21" s="17">
        <f>((((P21/1000)+1)/((SMOW!$AA$4/1000)+1))-1)*1000</f>
        <v>-17.592429544585507</v>
      </c>
      <c r="AB21" s="17">
        <f>Z21*SMOW!$AN$6</f>
        <v>-10.237578895023182</v>
      </c>
      <c r="AC21" s="17">
        <f>AA21*SMOW!$AN$12</f>
        <v>-19.340693948834073</v>
      </c>
      <c r="AD21" s="17">
        <f t="shared" si="3"/>
        <v>-10.290343334834519</v>
      </c>
      <c r="AE21" s="17">
        <f t="shared" si="3"/>
        <v>-19.530172243239452</v>
      </c>
      <c r="AF21" s="16">
        <f>(AD21-SMOW!$AN$14*AE21)</f>
        <v>2.1587609595911772E-2</v>
      </c>
      <c r="AG21" s="2">
        <f t="shared" si="2"/>
        <v>21.587609595911772</v>
      </c>
      <c r="AH21" s="2">
        <f>AVERAGE(AG21:AG22)</f>
        <v>27.529640592462989</v>
      </c>
      <c r="AI21" s="2">
        <f>STDEV(AG21:AG22)</f>
        <v>8.4033008233640345</v>
      </c>
    </row>
    <row r="22" spans="1:37" s="46" customFormat="1" x14ac:dyDescent="0.25">
      <c r="A22" s="46">
        <v>1221</v>
      </c>
      <c r="B22" s="21" t="s">
        <v>214</v>
      </c>
      <c r="C22" s="58" t="s">
        <v>62</v>
      </c>
      <c r="D22" s="58" t="s">
        <v>69</v>
      </c>
      <c r="E22" s="46" t="s">
        <v>250</v>
      </c>
      <c r="F22" s="16">
        <v>-10.035692657341199</v>
      </c>
      <c r="G22" s="16">
        <v>-10.086390012444699</v>
      </c>
      <c r="H22" s="16">
        <v>4.0089190943845198E-3</v>
      </c>
      <c r="I22" s="16">
        <v>-18.944355617486298</v>
      </c>
      <c r="J22" s="16">
        <v>-19.1260989944461</v>
      </c>
      <c r="K22" s="16">
        <v>1.87849798356085E-3</v>
      </c>
      <c r="L22" s="16">
        <v>1.21902566228128E-2</v>
      </c>
      <c r="M22" s="16">
        <v>4.0961689138058303E-3</v>
      </c>
      <c r="N22" s="16">
        <v>-20.1283704417907</v>
      </c>
      <c r="O22" s="16">
        <v>3.96804819794358E-3</v>
      </c>
      <c r="P22" s="16">
        <v>-38.463545640974502</v>
      </c>
      <c r="Q22" s="16">
        <v>1.8411231829464901E-3</v>
      </c>
      <c r="R22" s="16">
        <v>-56.326167388111401</v>
      </c>
      <c r="S22" s="16">
        <v>0.13099601247050399</v>
      </c>
      <c r="T22" s="16">
        <v>715.93770687005497</v>
      </c>
      <c r="U22" s="16">
        <v>0.14146562082071401</v>
      </c>
      <c r="V22" s="47">
        <v>43637.907719907409</v>
      </c>
      <c r="W22" s="46">
        <v>2.2000000000000002</v>
      </c>
      <c r="X22" s="16">
        <v>4.0179813265930599E-2</v>
      </c>
      <c r="Y22" s="16">
        <v>4.8049481112960701E-2</v>
      </c>
      <c r="Z22" s="17">
        <f>((((N22/1000)+1)/((SMOW!$Z$4/1000)+1))-1)*1000</f>
        <v>-9.3785225101540313</v>
      </c>
      <c r="AA22" s="17">
        <f>((((P22/1000)+1)/((SMOW!$AA$4/1000)+1))-1)*1000</f>
        <v>-17.770224776683662</v>
      </c>
      <c r="AB22" s="17">
        <f>Z22*SMOW!$AN$6</f>
        <v>-10.329985467546127</v>
      </c>
      <c r="AC22" s="17">
        <f>AA22*SMOW!$AN$12</f>
        <v>-19.536157751082506</v>
      </c>
      <c r="AD22" s="17">
        <f t="shared" si="3"/>
        <v>-10.383710070598182</v>
      </c>
      <c r="AE22" s="17">
        <f t="shared" si="3"/>
        <v>-19.729510875354539</v>
      </c>
      <c r="AF22" s="16">
        <f>(AD22-SMOW!$AN$14*AE22)</f>
        <v>3.3471671589014207E-2</v>
      </c>
      <c r="AG22" s="2">
        <f t="shared" si="2"/>
        <v>33.471671589014207</v>
      </c>
      <c r="AH22" s="16"/>
      <c r="AI22" s="2"/>
    </row>
    <row r="23" spans="1:37" s="46" customFormat="1" x14ac:dyDescent="0.25">
      <c r="A23" s="46">
        <v>1243</v>
      </c>
      <c r="B23" s="21" t="s">
        <v>214</v>
      </c>
      <c r="C23" s="58" t="s">
        <v>62</v>
      </c>
      <c r="D23" s="58" t="s">
        <v>69</v>
      </c>
      <c r="E23" s="46" t="s">
        <v>270</v>
      </c>
      <c r="F23" s="16">
        <v>-9.97619228277056</v>
      </c>
      <c r="G23" s="16">
        <v>-10.026288216122101</v>
      </c>
      <c r="H23" s="16">
        <v>3.7022210234842002E-3</v>
      </c>
      <c r="I23" s="16">
        <v>-18.828670835814901</v>
      </c>
      <c r="J23" s="16">
        <v>-19.008187265008299</v>
      </c>
      <c r="K23" s="16">
        <v>1.7938636335123599E-3</v>
      </c>
      <c r="L23" s="16">
        <v>1.00346598023132E-2</v>
      </c>
      <c r="M23" s="16">
        <v>3.7652024275830801E-3</v>
      </c>
      <c r="N23" s="16">
        <v>-20.069476673038199</v>
      </c>
      <c r="O23" s="16">
        <v>3.6644769112975802E-3</v>
      </c>
      <c r="P23" s="16">
        <v>-38.350162536327403</v>
      </c>
      <c r="Q23" s="16">
        <v>1.7581727271509199E-3</v>
      </c>
      <c r="R23" s="16">
        <v>-55.604364096446702</v>
      </c>
      <c r="S23" s="16">
        <v>0.134608845997266</v>
      </c>
      <c r="T23" s="16">
        <v>587.28194760054805</v>
      </c>
      <c r="U23" s="16">
        <v>0.10468393682110599</v>
      </c>
      <c r="V23" s="47">
        <v>43640.896423611113</v>
      </c>
      <c r="W23" s="46">
        <v>2.2000000000000002</v>
      </c>
      <c r="X23" s="16">
        <v>6.1489336259388698E-3</v>
      </c>
      <c r="Y23" s="16">
        <v>5.9843621144993597E-3</v>
      </c>
      <c r="Z23" s="17">
        <f>((((N23/1000)+1)/((SMOW!$Z$4/1000)+1))-1)*1000</f>
        <v>-9.318982637321005</v>
      </c>
      <c r="AA23" s="17">
        <f>((((P23/1000)+1)/((SMOW!$AA$4/1000)+1))-1)*1000</f>
        <v>-17.654401543059194</v>
      </c>
      <c r="AB23" s="17">
        <f>Z23*SMOW!$AN$6</f>
        <v>-10.264405199392074</v>
      </c>
      <c r="AC23" s="17">
        <f>AA23*SMOW!$AN$12</f>
        <v>-19.40882447354867</v>
      </c>
      <c r="AD23" s="17">
        <f t="shared" si="3"/>
        <v>-10.317447483618695</v>
      </c>
      <c r="AE23" s="17">
        <f t="shared" si="3"/>
        <v>-19.599648860715821</v>
      </c>
      <c r="AF23" s="16">
        <f>(AD23-SMOW!$AN$14*AE23)</f>
        <v>3.1167114839258048E-2</v>
      </c>
      <c r="AG23" s="2">
        <f t="shared" si="2"/>
        <v>31.167114839258048</v>
      </c>
      <c r="AH23" s="2"/>
      <c r="AI23" s="2"/>
    </row>
    <row r="24" spans="1:37" s="21" customFormat="1" x14ac:dyDescent="0.25">
      <c r="A24" s="64">
        <v>1257</v>
      </c>
      <c r="B24" s="21" t="s">
        <v>281</v>
      </c>
      <c r="C24" s="62" t="s">
        <v>62</v>
      </c>
      <c r="D24" s="62" t="s">
        <v>69</v>
      </c>
      <c r="E24" s="48" t="s">
        <v>285</v>
      </c>
      <c r="F24" s="16">
        <v>-9.5928347104963105</v>
      </c>
      <c r="G24" s="16">
        <v>-9.6391427596464005</v>
      </c>
      <c r="H24" s="16">
        <v>4.6221411814534397E-3</v>
      </c>
      <c r="I24" s="16">
        <v>-18.112992113643202</v>
      </c>
      <c r="J24" s="16">
        <v>-18.279040559786601</v>
      </c>
      <c r="K24" s="16">
        <v>1.71729765958897E-3</v>
      </c>
      <c r="L24" s="16">
        <v>1.21906559209322E-2</v>
      </c>
      <c r="M24" s="16">
        <v>4.4406805505367601E-3</v>
      </c>
      <c r="N24" s="16">
        <v>-19.690027427987999</v>
      </c>
      <c r="O24" s="16">
        <v>4.5750184909953903E-3</v>
      </c>
      <c r="P24" s="16">
        <v>-37.6487230360122</v>
      </c>
      <c r="Q24" s="16">
        <v>1.68313011819034E-3</v>
      </c>
      <c r="R24" s="16">
        <v>-53.840462246578902</v>
      </c>
      <c r="S24" s="16">
        <v>0.13493039681372301</v>
      </c>
      <c r="T24" s="16">
        <v>722.98864932991899</v>
      </c>
      <c r="U24" s="16">
        <v>0.114801496666534</v>
      </c>
      <c r="V24" s="47">
        <v>43642.639733796299</v>
      </c>
      <c r="W24" s="81">
        <v>2.2000000000000002</v>
      </c>
      <c r="X24" s="65">
        <v>6.1809026998260297E-2</v>
      </c>
      <c r="Y24" s="65">
        <v>5.8627395969850997E-2</v>
      </c>
      <c r="Z24" s="66">
        <f>((((N24/1000)+1)/((SMOW!$Z$4/1000)+1))-1)*1000</f>
        <v>-8.935370579960523</v>
      </c>
      <c r="AA24" s="66">
        <f>((((P24/1000)+1)/((SMOW!$AA$4/1000)+1))-1)*1000</f>
        <v>-16.937866294079342</v>
      </c>
      <c r="AB24" s="66">
        <f>Z24*SMOW!$AN$6</f>
        <v>-9.8418752141605133</v>
      </c>
      <c r="AC24" s="66">
        <f>AA24*SMOW!$AN$12</f>
        <v>-18.621082853271091</v>
      </c>
      <c r="AD24" s="66">
        <f t="shared" si="3"/>
        <v>-9.8906266018044402</v>
      </c>
      <c r="AE24" s="66">
        <f t="shared" si="3"/>
        <v>-18.796637983486871</v>
      </c>
      <c r="AF24" s="65">
        <f>(AD24-SMOW!$AN$14*AE24)</f>
        <v>3.3998253476628548E-2</v>
      </c>
      <c r="AG24" s="67">
        <f t="shared" si="2"/>
        <v>33.998253476628548</v>
      </c>
      <c r="AH24" s="63">
        <f>AVERAGE(AG24:AG25)</f>
        <v>30.921374180213235</v>
      </c>
      <c r="AI24" s="63">
        <f>STDEV(AG24:AG25)</f>
        <v>4.351364430775523</v>
      </c>
    </row>
    <row r="25" spans="1:37" s="21" customFormat="1" x14ac:dyDescent="0.25">
      <c r="A25" s="64">
        <v>1258</v>
      </c>
      <c r="B25" s="21" t="s">
        <v>214</v>
      </c>
      <c r="C25" s="58" t="s">
        <v>62</v>
      </c>
      <c r="D25" s="58" t="s">
        <v>69</v>
      </c>
      <c r="E25" s="48" t="s">
        <v>286</v>
      </c>
      <c r="F25" s="16">
        <v>-9.9867258437241695</v>
      </c>
      <c r="G25" s="16">
        <v>-10.0369281401309</v>
      </c>
      <c r="H25" s="16">
        <v>4.6780694028279403E-3</v>
      </c>
      <c r="I25" s="16">
        <v>-18.842857006836098</v>
      </c>
      <c r="J25" s="16">
        <v>-19.022645774880999</v>
      </c>
      <c r="K25" s="16">
        <v>1.81851439967137E-3</v>
      </c>
      <c r="L25" s="16">
        <v>7.0288290062865896E-3</v>
      </c>
      <c r="M25" s="16">
        <v>4.7250557249376096E-3</v>
      </c>
      <c r="N25" s="16">
        <v>-20.079902844426499</v>
      </c>
      <c r="O25" s="16">
        <v>4.6303765246244102E-3</v>
      </c>
      <c r="P25" s="16">
        <v>-38.364066457743903</v>
      </c>
      <c r="Q25" s="16">
        <v>1.78233303897994E-3</v>
      </c>
      <c r="R25" s="16">
        <v>-55.118312097992998</v>
      </c>
      <c r="S25" s="16">
        <v>0.13393065600607401</v>
      </c>
      <c r="T25" s="16">
        <v>703.77737459580999</v>
      </c>
      <c r="U25" s="16">
        <v>0.100608710715527</v>
      </c>
      <c r="V25" s="47">
        <v>43642.718310185184</v>
      </c>
      <c r="W25" s="81">
        <v>2.2000000000000002</v>
      </c>
      <c r="X25" s="65">
        <v>5.9002980187262402E-3</v>
      </c>
      <c r="Y25" s="65">
        <v>4.5438254403538597E-3</v>
      </c>
      <c r="Z25" s="66">
        <f>((((N25/1000)+1)/((SMOW!$Z$4/1000)+1))-1)*1000</f>
        <v>-9.3295231907911678</v>
      </c>
      <c r="AA25" s="66">
        <f>((((P25/1000)+1)/((SMOW!$AA$4/1000)+1))-1)*1000</f>
        <v>-17.668604692139823</v>
      </c>
      <c r="AB25" s="66">
        <f>Z25*SMOW!$AN$6</f>
        <v>-10.276015105328622</v>
      </c>
      <c r="AC25" s="66">
        <f>AA25*SMOW!$AN$12</f>
        <v>-19.424439074066576</v>
      </c>
      <c r="AD25" s="66">
        <f t="shared" si="3"/>
        <v>-10.329177863016929</v>
      </c>
      <c r="AE25" s="66">
        <f t="shared" si="3"/>
        <v>-19.615572647539253</v>
      </c>
      <c r="AF25" s="65">
        <f>(AD25-SMOW!$AN$14*AE25)</f>
        <v>2.7844494883797921E-2</v>
      </c>
      <c r="AG25" s="67">
        <f t="shared" si="2"/>
        <v>27.844494883797921</v>
      </c>
      <c r="AH25" s="57"/>
      <c r="AI25" s="63"/>
      <c r="AJ25" s="63"/>
      <c r="AK25" s="63"/>
    </row>
    <row r="26" spans="1:37" s="26" customFormat="1" x14ac:dyDescent="0.25">
      <c r="A26" s="26">
        <v>1290</v>
      </c>
      <c r="B26" s="26" t="s">
        <v>214</v>
      </c>
      <c r="C26" s="69" t="s">
        <v>62</v>
      </c>
      <c r="D26" s="69" t="s">
        <v>69</v>
      </c>
      <c r="E26" s="26" t="s">
        <v>316</v>
      </c>
      <c r="F26" s="70">
        <v>-9.2631533306277198</v>
      </c>
      <c r="G26" s="70">
        <v>-9.3063241867442201</v>
      </c>
      <c r="H26" s="70">
        <v>7.4716383332368904E-3</v>
      </c>
      <c r="I26" s="70">
        <v>-17.454266779549499</v>
      </c>
      <c r="J26" s="70">
        <v>-17.608388601719799</v>
      </c>
      <c r="K26" s="70">
        <v>2.1277378042891802E-3</v>
      </c>
      <c r="L26" s="70">
        <v>-1.3152218159841101E-2</v>
      </c>
      <c r="M26" s="70">
        <v>6.5168296730604303E-3</v>
      </c>
      <c r="N26" s="70">
        <v>-19.3696301721168</v>
      </c>
      <c r="O26" s="70">
        <v>9.3257903319014495E-3</v>
      </c>
      <c r="P26" s="70">
        <v>-37.002979178878903</v>
      </c>
      <c r="Q26" s="70">
        <v>1.98885589406102E-3</v>
      </c>
      <c r="R26" s="70">
        <v>-53.7730216421512</v>
      </c>
      <c r="S26" s="70">
        <v>0.141167861654033</v>
      </c>
      <c r="T26" s="70">
        <v>652.86069977791203</v>
      </c>
      <c r="U26" s="70">
        <v>0.101905726738783</v>
      </c>
      <c r="V26" s="85">
        <v>43646.037268518521</v>
      </c>
      <c r="W26" s="87">
        <v>2.2000000000000002</v>
      </c>
      <c r="X26" s="70">
        <v>5.1679929975307501E-5</v>
      </c>
      <c r="Y26" s="70">
        <v>1.4175185148614599E-4</v>
      </c>
      <c r="Z26" s="71">
        <f>((((N26/1000)+1)/((SMOW!$Z$4/1000)+1))-1)*1000</f>
        <v>-8.6114583516434529</v>
      </c>
      <c r="AA26" s="71">
        <f>((((P26/1000)+1)/((SMOW!$AA$4/1000)+1))-1)*1000</f>
        <v>-16.278225319711126</v>
      </c>
      <c r="AB26" s="71">
        <f>Z26*SMOW!$AN$6</f>
        <v>-9.4851016810530187</v>
      </c>
      <c r="AC26" s="71">
        <f>AA26*SMOW!$AN$12</f>
        <v>-17.895889430211856</v>
      </c>
      <c r="AD26" s="71">
        <f t="shared" si="3"/>
        <v>-9.5303717462030519</v>
      </c>
      <c r="AE26" s="71">
        <f t="shared" si="3"/>
        <v>-18.057957337107357</v>
      </c>
      <c r="AF26" s="72">
        <f>(AD26-SMOW!$AN$14*AE26)</f>
        <v>4.2297277896334862E-3</v>
      </c>
      <c r="AG26" s="73">
        <f t="shared" si="2"/>
        <v>4.2297277896334862</v>
      </c>
      <c r="AH26" s="74">
        <f>AVERAGE(AG26:AG27)</f>
        <v>17.540188870361462</v>
      </c>
      <c r="AI26" s="74">
        <f>STDEV(AG26:AG27)</f>
        <v>18.823834581804746</v>
      </c>
      <c r="AJ26" s="26" t="s">
        <v>317</v>
      </c>
    </row>
    <row r="27" spans="1:37" s="46" customFormat="1" x14ac:dyDescent="0.25">
      <c r="A27" s="46">
        <v>1291</v>
      </c>
      <c r="B27" s="46" t="s">
        <v>281</v>
      </c>
      <c r="C27" s="62" t="s">
        <v>62</v>
      </c>
      <c r="D27" s="62" t="s">
        <v>69</v>
      </c>
      <c r="E27" s="46" t="s">
        <v>318</v>
      </c>
      <c r="F27" s="16">
        <v>-9.1679732103988396</v>
      </c>
      <c r="G27" s="16">
        <v>-9.2102579644393092</v>
      </c>
      <c r="H27" s="16">
        <v>3.5269518988456199E-3</v>
      </c>
      <c r="I27" s="16">
        <v>-17.3088957792442</v>
      </c>
      <c r="J27" s="16">
        <v>-17.460446163514401</v>
      </c>
      <c r="K27" s="16">
        <v>2.4707537995809102E-3</v>
      </c>
      <c r="L27" s="16">
        <v>8.8576098962927403E-3</v>
      </c>
      <c r="M27" s="16">
        <v>3.51545481020835E-3</v>
      </c>
      <c r="N27" s="16">
        <v>-19.269497387309499</v>
      </c>
      <c r="O27" s="16">
        <v>3.49099465391076E-3</v>
      </c>
      <c r="P27" s="16">
        <v>-36.860625089918898</v>
      </c>
      <c r="Q27" s="16">
        <v>2.4215954127032101E-3</v>
      </c>
      <c r="R27" s="16">
        <v>-53.567801403043902</v>
      </c>
      <c r="S27" s="16">
        <v>0.12174433220648</v>
      </c>
      <c r="T27" s="16">
        <v>830.45640557985996</v>
      </c>
      <c r="U27" s="16">
        <v>0.176343184228898</v>
      </c>
      <c r="V27" s="47">
        <v>43646.280289351853</v>
      </c>
      <c r="W27" s="20">
        <v>2.2000000000000002</v>
      </c>
      <c r="X27" s="16">
        <v>3.30955285554919E-3</v>
      </c>
      <c r="Y27" s="16">
        <v>2.5552853727105998E-3</v>
      </c>
      <c r="Z27" s="75">
        <f>((((N27/1000)+1)/((SMOW!$Z$4/1000)+1))-1)*1000</f>
        <v>-8.5102270431345328</v>
      </c>
      <c r="AA27" s="75">
        <f>((((P27/1000)+1)/((SMOW!$AA$4/1000)+1))-1)*1000</f>
        <v>-16.132807614363308</v>
      </c>
      <c r="AB27" s="75">
        <f>Z27*SMOW!$AN$6</f>
        <v>-9.3736003284011886</v>
      </c>
      <c r="AC27" s="75">
        <f>AA27*SMOW!$AN$12</f>
        <v>-17.736020702203252</v>
      </c>
      <c r="AD27" s="75">
        <f t="shared" si="3"/>
        <v>-9.4178089997875034</v>
      </c>
      <c r="AE27" s="75">
        <f t="shared" si="3"/>
        <v>-17.895188730565515</v>
      </c>
      <c r="AF27" s="76">
        <f>(AD27-SMOW!$AN$14*AE27)</f>
        <v>3.0850649951089437E-2</v>
      </c>
      <c r="AG27" s="77">
        <f t="shared" si="2"/>
        <v>30.850649951089437</v>
      </c>
      <c r="AH27" s="78"/>
      <c r="AJ27" s="46" t="s">
        <v>319</v>
      </c>
    </row>
    <row r="28" spans="1:37" s="46" customFormat="1" x14ac:dyDescent="0.25">
      <c r="A28" s="46">
        <v>1296</v>
      </c>
      <c r="B28" s="46" t="s">
        <v>281</v>
      </c>
      <c r="C28" s="62" t="s">
        <v>62</v>
      </c>
      <c r="D28" s="62" t="s">
        <v>69</v>
      </c>
      <c r="E28" s="46" t="s">
        <v>324</v>
      </c>
      <c r="F28" s="16">
        <v>-9.4668914975263903</v>
      </c>
      <c r="G28" s="16">
        <v>-9.5119878591315299</v>
      </c>
      <c r="H28" s="16">
        <v>5.1162788582237899E-3</v>
      </c>
      <c r="I28" s="16">
        <v>-17.8718350332116</v>
      </c>
      <c r="J28" s="16">
        <v>-18.0334649689845</v>
      </c>
      <c r="K28" s="16">
        <v>1.55894672779035E-3</v>
      </c>
      <c r="L28" s="16">
        <v>9.6816444922712408E-3</v>
      </c>
      <c r="M28" s="16">
        <v>5.30395484613988E-3</v>
      </c>
      <c r="N28" s="16">
        <v>-19.5653682050147</v>
      </c>
      <c r="O28" s="16">
        <v>5.0641184383081496E-3</v>
      </c>
      <c r="P28" s="16">
        <v>-37.412269876688299</v>
      </c>
      <c r="Q28" s="16">
        <v>1.49221586432914E-3</v>
      </c>
      <c r="R28" s="16">
        <v>-54.5500284830594</v>
      </c>
      <c r="S28" s="16">
        <v>0.14773737167355699</v>
      </c>
      <c r="T28" s="16">
        <v>762.27974105240196</v>
      </c>
      <c r="U28" s="16">
        <v>8.4121217720618494E-2</v>
      </c>
      <c r="V28" s="47">
        <v>43646.664953703701</v>
      </c>
      <c r="W28" s="46">
        <v>2.2000000000000002</v>
      </c>
      <c r="X28" s="16">
        <v>1.5470402812418601E-2</v>
      </c>
      <c r="Y28" s="16">
        <v>8.4221260033687901E-4</v>
      </c>
      <c r="Z28" s="75">
        <f>((((N28/1000)+1)/((SMOW!$Z$4/1000)+1))-1)*1000</f>
        <v>-8.8093437618351764</v>
      </c>
      <c r="AA28" s="75">
        <f>((((P28/1000)+1)/((SMOW!$AA$4/1000)+1))-1)*1000</f>
        <v>-16.696324402993845</v>
      </c>
      <c r="AB28" s="75">
        <f>Z28*SMOW!$AN$6</f>
        <v>-9.7030628161152563</v>
      </c>
      <c r="AC28" s="75">
        <f>AA28*SMOW!$AN$12</f>
        <v>-18.355537507219385</v>
      </c>
      <c r="AD28" s="75">
        <f t="shared" si="3"/>
        <v>-9.7504442760974293</v>
      </c>
      <c r="AE28" s="75">
        <f t="shared" si="3"/>
        <v>-18.526090673224861</v>
      </c>
      <c r="AF28" s="76">
        <f>(AD28-SMOW!$AN$14*AE28)</f>
        <v>3.1331599365298501E-2</v>
      </c>
      <c r="AG28" s="77">
        <f t="shared" si="2"/>
        <v>31.331599365298501</v>
      </c>
      <c r="AH28" s="16"/>
      <c r="AI28" s="2"/>
    </row>
    <row r="29" spans="1:37" s="46" customFormat="1" x14ac:dyDescent="0.25">
      <c r="A29" s="46">
        <v>1316</v>
      </c>
      <c r="B29" s="21" t="s">
        <v>331</v>
      </c>
      <c r="C29" s="61" t="s">
        <v>62</v>
      </c>
      <c r="D29" s="61" t="s">
        <v>69</v>
      </c>
      <c r="E29" s="46" t="s">
        <v>351</v>
      </c>
      <c r="F29" s="16">
        <v>-9.7559489551279199</v>
      </c>
      <c r="G29" s="16">
        <v>-9.8038510038172806</v>
      </c>
      <c r="H29" s="16">
        <v>7.0099066217785399E-3</v>
      </c>
      <c r="I29" s="16">
        <v>-18.434590884158901</v>
      </c>
      <c r="J29" s="16">
        <v>-18.6066255631834</v>
      </c>
      <c r="K29" s="16">
        <v>1.8569228464257999E-3</v>
      </c>
      <c r="L29" s="16">
        <v>1.56053692429018E-2</v>
      </c>
      <c r="M29" s="16">
        <v>5.3798118831760696E-3</v>
      </c>
      <c r="N29" s="16">
        <v>-19.851478724267899</v>
      </c>
      <c r="O29" s="16">
        <v>6.9384406827464303E-3</v>
      </c>
      <c r="P29" s="16">
        <v>-37.963923242339398</v>
      </c>
      <c r="Q29" s="16">
        <v>1.81997730709322E-3</v>
      </c>
      <c r="R29" s="16">
        <v>-55.393268987218399</v>
      </c>
      <c r="S29" s="16">
        <v>0.13852541677307201</v>
      </c>
      <c r="T29" s="16">
        <v>779.75846456277895</v>
      </c>
      <c r="U29" s="16">
        <v>8.91936201339701E-2</v>
      </c>
      <c r="V29" s="47">
        <v>43648.80574074074</v>
      </c>
      <c r="W29" s="46">
        <v>2.2000000000000002</v>
      </c>
      <c r="X29" s="16">
        <v>2.03384276803301E-2</v>
      </c>
      <c r="Y29" s="16">
        <v>2.5160228068347602E-2</v>
      </c>
      <c r="Z29" s="75">
        <f>((((N29/1000)+1)/((SMOW!$Z$4/1000)+1))-1)*1000</f>
        <v>-9.0985931050738813</v>
      </c>
      <c r="AA29" s="75">
        <f>((((P29/1000)+1)/((SMOW!$AA$4/1000)+1))-1)*1000</f>
        <v>-17.259849955133078</v>
      </c>
      <c r="AB29" s="75">
        <f>Z29*SMOW!$AN$6</f>
        <v>-10.021656870660422</v>
      </c>
      <c r="AC29" s="75">
        <f>AA29*SMOW!$AN$12</f>
        <v>-18.975063946626218</v>
      </c>
      <c r="AD29" s="75">
        <f t="shared" si="3"/>
        <v>-10.07221171970612</v>
      </c>
      <c r="AE29" s="75">
        <f t="shared" si="3"/>
        <v>-19.157400725179436</v>
      </c>
      <c r="AF29" s="76">
        <f>(AD29-SMOW!$AN$14*AE29)</f>
        <v>4.2895863188622485E-2</v>
      </c>
      <c r="AG29" s="77">
        <f t="shared" si="2"/>
        <v>42.895863188622485</v>
      </c>
    </row>
    <row r="30" spans="1:37" s="46" customFormat="1" x14ac:dyDescent="0.25">
      <c r="A30" s="46">
        <v>1317</v>
      </c>
      <c r="B30" s="21" t="s">
        <v>331</v>
      </c>
      <c r="C30" s="61" t="s">
        <v>62</v>
      </c>
      <c r="D30" s="61" t="s">
        <v>69</v>
      </c>
      <c r="E30" s="46" t="s">
        <v>352</v>
      </c>
      <c r="F30" s="16">
        <v>-9.9566134434366091</v>
      </c>
      <c r="G30" s="16">
        <v>-10.006513270693301</v>
      </c>
      <c r="H30" s="16">
        <v>8.4058945311800692E-3</v>
      </c>
      <c r="I30" s="16">
        <v>-18.821215081057801</v>
      </c>
      <c r="J30" s="16">
        <v>-19.0005889950531</v>
      </c>
      <c r="K30" s="16">
        <v>5.7304883196181997E-3</v>
      </c>
      <c r="L30" s="16">
        <v>2.5797718694719699E-2</v>
      </c>
      <c r="M30" s="16">
        <v>8.6831383004942891E-3</v>
      </c>
      <c r="N30" s="16">
        <v>-20.036725500499699</v>
      </c>
      <c r="O30" s="16">
        <v>1.2208588810994099E-2</v>
      </c>
      <c r="P30" s="16">
        <v>-38.342540253249297</v>
      </c>
      <c r="Q30" s="16">
        <v>5.1852258060057404E-3</v>
      </c>
      <c r="R30" s="16">
        <v>-56.502877039146398</v>
      </c>
      <c r="S30" s="16">
        <v>0.14600171173182799</v>
      </c>
      <c r="T30" s="16">
        <v>1223.56807656673</v>
      </c>
      <c r="U30" s="16">
        <v>0.23461815799008601</v>
      </c>
      <c r="V30" s="47">
        <v>43648.888622685183</v>
      </c>
      <c r="W30" s="46">
        <v>2.2000000000000002</v>
      </c>
      <c r="X30" s="16">
        <v>8.9719656887045099E-2</v>
      </c>
      <c r="Y30" s="16">
        <v>7.7010387018741203E-2</v>
      </c>
      <c r="Z30" s="75">
        <f>((((N30/1000)+1)/((SMOW!$Z$4/1000)+1))-1)*1000</f>
        <v>-9.2858721624885519</v>
      </c>
      <c r="AA30" s="75">
        <f>((((P30/1000)+1)/((SMOW!$AA$4/1000)+1))-1)*1000</f>
        <v>-17.646615220075269</v>
      </c>
      <c r="AB30" s="75">
        <f>Z30*SMOW!$AN$6</f>
        <v>-10.227935625056407</v>
      </c>
      <c r="AC30" s="75">
        <f>AA30*SMOW!$AN$12</f>
        <v>-19.400264377318798</v>
      </c>
      <c r="AD30" s="75">
        <f t="shared" ref="AD30:AD32" si="4">LN((AB30/1000)+1)*1000</f>
        <v>-10.280600367447404</v>
      </c>
      <c r="AE30" s="75">
        <f t="shared" ref="AE30:AE32" si="5">LN((AC30/1000)+1)*1000</f>
        <v>-19.590919372748846</v>
      </c>
      <c r="AF30" s="76">
        <f>(AD30-SMOW!$AN$14*AE30)</f>
        <v>6.3405061363987159E-2</v>
      </c>
      <c r="AG30" s="77">
        <f t="shared" ref="AG30:AG32" si="6">AF30*1000</f>
        <v>63.405061363987159</v>
      </c>
    </row>
    <row r="31" spans="1:37" s="46" customFormat="1" x14ac:dyDescent="0.25">
      <c r="A31" s="46">
        <v>1318</v>
      </c>
      <c r="B31" s="21" t="s">
        <v>331</v>
      </c>
      <c r="C31" s="61" t="s">
        <v>62</v>
      </c>
      <c r="D31" s="61" t="s">
        <v>69</v>
      </c>
      <c r="E31" s="46" t="s">
        <v>353</v>
      </c>
      <c r="F31" s="16">
        <v>-9.9220731667499695</v>
      </c>
      <c r="G31" s="16">
        <v>-9.9716254091442398</v>
      </c>
      <c r="H31" s="16">
        <v>4.6538292498016403E-3</v>
      </c>
      <c r="I31" s="16">
        <v>-18.753054568096001</v>
      </c>
      <c r="J31" s="16">
        <v>-18.931122909620498</v>
      </c>
      <c r="K31" s="16">
        <v>2.0319211060834401E-3</v>
      </c>
      <c r="L31" s="16">
        <v>2.4007487135378099E-2</v>
      </c>
      <c r="M31" s="16">
        <v>4.8193674302408002E-3</v>
      </c>
      <c r="N31" s="16">
        <v>-20.015909300950199</v>
      </c>
      <c r="O31" s="16">
        <v>4.60638349975394E-3</v>
      </c>
      <c r="P31" s="16">
        <v>-38.276050738112403</v>
      </c>
      <c r="Q31" s="16">
        <v>1.9914937823020998E-3</v>
      </c>
      <c r="R31" s="16">
        <v>-56.405130040921698</v>
      </c>
      <c r="S31" s="16">
        <v>0.12058333933192</v>
      </c>
      <c r="T31" s="16">
        <v>1211.6607182416601</v>
      </c>
      <c r="U31" s="16">
        <v>0.103411087619857</v>
      </c>
      <c r="V31" s="47">
        <v>43648.970520833333</v>
      </c>
      <c r="W31" s="46">
        <v>2.2000000000000002</v>
      </c>
      <c r="X31" s="16">
        <v>1.9414038124237001E-2</v>
      </c>
      <c r="Y31" s="16">
        <v>1.7460226356976302E-2</v>
      </c>
      <c r="Z31" s="75">
        <f>((((N31/1000)+1)/((SMOW!$Z$4/1000)+1))-1)*1000</f>
        <v>-9.2648275952906811</v>
      </c>
      <c r="AA31" s="75">
        <f>((((P31/1000)+1)/((SMOW!$AA$4/1000)+1))-1)*1000</f>
        <v>-17.578694777525605</v>
      </c>
      <c r="AB31" s="75">
        <f>Z31*SMOW!$AN$6</f>
        <v>-10.204756059928805</v>
      </c>
      <c r="AC31" s="75">
        <f>AA31*SMOW!$AN$12</f>
        <v>-19.325594276245312</v>
      </c>
      <c r="AD31" s="75">
        <f t="shared" si="4"/>
        <v>-10.257181547555454</v>
      </c>
      <c r="AE31" s="75">
        <f t="shared" si="5"/>
        <v>-19.514774891428921</v>
      </c>
      <c r="AF31" s="76">
        <f>(AD31-SMOW!$AN$14*AE31)</f>
        <v>4.6619595119016921E-2</v>
      </c>
      <c r="AG31" s="77">
        <f t="shared" si="6"/>
        <v>46.619595119016921</v>
      </c>
    </row>
    <row r="32" spans="1:37" s="46" customFormat="1" x14ac:dyDescent="0.25">
      <c r="A32" s="46">
        <v>1319</v>
      </c>
      <c r="B32" s="21" t="s">
        <v>331</v>
      </c>
      <c r="C32" s="61" t="s">
        <v>62</v>
      </c>
      <c r="D32" s="61" t="s">
        <v>69</v>
      </c>
      <c r="E32" s="46" t="s">
        <v>353</v>
      </c>
      <c r="F32" s="16">
        <v>-9.9220731667499695</v>
      </c>
      <c r="G32" s="16">
        <v>-9.9716254091442398</v>
      </c>
      <c r="H32" s="16">
        <v>4.6538292498016403E-3</v>
      </c>
      <c r="I32" s="16">
        <v>-18.753054568096001</v>
      </c>
      <c r="J32" s="16">
        <v>-18.931122909620498</v>
      </c>
      <c r="K32" s="16">
        <v>2.0319211060834401E-3</v>
      </c>
      <c r="L32" s="16">
        <v>2.4007487135378099E-2</v>
      </c>
      <c r="M32" s="16">
        <v>4.8193674302408002E-3</v>
      </c>
      <c r="N32" s="16">
        <v>-20.015909300950199</v>
      </c>
      <c r="O32" s="16">
        <v>4.60638349975394E-3</v>
      </c>
      <c r="P32" s="16">
        <v>-38.276050738112403</v>
      </c>
      <c r="Q32" s="16">
        <v>1.9914937823020998E-3</v>
      </c>
      <c r="R32" s="16">
        <v>-56.405130040921698</v>
      </c>
      <c r="S32" s="16">
        <v>0.12058333933192</v>
      </c>
      <c r="T32" s="16">
        <v>1211.6607182416601</v>
      </c>
      <c r="U32" s="16">
        <v>0.103411087619857</v>
      </c>
      <c r="V32" s="47">
        <v>43648.970520833333</v>
      </c>
      <c r="W32" s="46">
        <v>2.2000000000000002</v>
      </c>
      <c r="X32" s="16">
        <v>1.9414038124237001E-2</v>
      </c>
      <c r="Y32" s="16">
        <v>1.7460226356976302E-2</v>
      </c>
      <c r="Z32" s="75">
        <f>((((N32/1000)+1)/((SMOW!$Z$4/1000)+1))-1)*1000</f>
        <v>-9.2648275952906811</v>
      </c>
      <c r="AA32" s="75">
        <f>((((P32/1000)+1)/((SMOW!$AA$4/1000)+1))-1)*1000</f>
        <v>-17.578694777525605</v>
      </c>
      <c r="AB32" s="75">
        <f>Z32*SMOW!$AN$6</f>
        <v>-10.204756059928805</v>
      </c>
      <c r="AC32" s="75">
        <f>AA32*SMOW!$AN$12</f>
        <v>-19.325594276245312</v>
      </c>
      <c r="AD32" s="75">
        <f t="shared" si="4"/>
        <v>-10.257181547555454</v>
      </c>
      <c r="AE32" s="75">
        <f t="shared" si="5"/>
        <v>-19.514774891428921</v>
      </c>
      <c r="AF32" s="76">
        <f>(AD32-SMOW!$AN$14*AE32)</f>
        <v>4.6619595119016921E-2</v>
      </c>
      <c r="AG32" s="77">
        <f t="shared" si="6"/>
        <v>46.619595119016921</v>
      </c>
    </row>
    <row r="33" spans="2:35" x14ac:dyDescent="0.25">
      <c r="V33" s="47"/>
    </row>
    <row r="34" spans="2:35" s="46" customFormat="1" x14ac:dyDescent="0.25">
      <c r="B34" s="21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54"/>
      <c r="Y34" s="54"/>
      <c r="Z34" s="17"/>
      <c r="AA34" s="17"/>
      <c r="AB34" s="17"/>
      <c r="AC34" s="17"/>
      <c r="AD34" s="17"/>
      <c r="AE34" s="17"/>
      <c r="AF34" s="16"/>
      <c r="AG34" s="2"/>
      <c r="AH34" s="2"/>
      <c r="AI34" s="2"/>
    </row>
    <row r="35" spans="2:35" s="46" customFormat="1" x14ac:dyDescent="0.25">
      <c r="B35" s="21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2:35" s="46" customFormat="1" x14ac:dyDescent="0.25">
      <c r="B36" s="21"/>
      <c r="C36" s="48"/>
      <c r="D36" s="48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2:35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2"/>
      <c r="AI37" s="2"/>
    </row>
    <row r="38" spans="2:35" s="46" customFormat="1" x14ac:dyDescent="0.25">
      <c r="B38" s="21"/>
      <c r="C38" s="48"/>
      <c r="D38" s="48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2:35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  <c r="AH39" s="2"/>
      <c r="AI39" s="2"/>
    </row>
    <row r="40" spans="2:35" s="46" customFormat="1" x14ac:dyDescent="0.25">
      <c r="B40" s="21"/>
      <c r="C40" s="48"/>
      <c r="D40" s="4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  <c r="AH40" s="2"/>
    </row>
    <row r="41" spans="2:35" x14ac:dyDescent="0.25">
      <c r="V41" s="47"/>
    </row>
    <row r="42" spans="2:35" x14ac:dyDescent="0.25">
      <c r="V42" s="47"/>
    </row>
    <row r="43" spans="2:35" x14ac:dyDescent="0.25">
      <c r="V43" s="47"/>
    </row>
    <row r="44" spans="2:35" x14ac:dyDescent="0.25">
      <c r="V44" s="47"/>
    </row>
    <row r="45" spans="2:35" x14ac:dyDescent="0.25">
      <c r="V45" s="47"/>
    </row>
    <row r="46" spans="2:35" x14ac:dyDescent="0.25">
      <c r="V46" s="47"/>
    </row>
    <row r="47" spans="2:35" x14ac:dyDescent="0.25">
      <c r="V47" s="47"/>
    </row>
    <row r="48" spans="2:35" x14ac:dyDescent="0.25">
      <c r="V48" s="47"/>
    </row>
    <row r="49" spans="22:22" x14ac:dyDescent="0.25">
      <c r="V49" s="47"/>
    </row>
    <row r="50" spans="22:22" x14ac:dyDescent="0.25">
      <c r="V50" s="47"/>
    </row>
    <row r="51" spans="22:22" x14ac:dyDescent="0.25">
      <c r="V51" s="47"/>
    </row>
    <row r="52" spans="22:22" x14ac:dyDescent="0.25">
      <c r="V52" s="47"/>
    </row>
    <row r="53" spans="22:22" x14ac:dyDescent="0.25">
      <c r="V53" s="47"/>
    </row>
    <row r="54" spans="22:22" x14ac:dyDescent="0.25">
      <c r="V54" s="47"/>
    </row>
    <row r="55" spans="22:22" x14ac:dyDescent="0.25">
      <c r="V55" s="47"/>
    </row>
    <row r="56" spans="22:22" x14ac:dyDescent="0.25">
      <c r="V56" s="47"/>
    </row>
    <row r="57" spans="22:22" x14ac:dyDescent="0.25">
      <c r="V57" s="47"/>
    </row>
    <row r="58" spans="22:22" x14ac:dyDescent="0.25">
      <c r="V58" s="47"/>
    </row>
    <row r="59" spans="22:22" x14ac:dyDescent="0.25">
      <c r="V59" s="47"/>
    </row>
    <row r="60" spans="22:22" x14ac:dyDescent="0.25">
      <c r="V60" s="47"/>
    </row>
    <row r="61" spans="22:22" x14ac:dyDescent="0.25">
      <c r="V61" s="47"/>
    </row>
    <row r="62" spans="22:22" x14ac:dyDescent="0.25">
      <c r="V62" s="47"/>
    </row>
    <row r="63" spans="22:22" x14ac:dyDescent="0.25">
      <c r="V63" s="47"/>
    </row>
    <row r="64" spans="22:22" x14ac:dyDescent="0.25">
      <c r="V64" s="47"/>
    </row>
    <row r="65" spans="2:22" x14ac:dyDescent="0.25">
      <c r="V65" s="47"/>
    </row>
    <row r="66" spans="2:22" x14ac:dyDescent="0.25">
      <c r="V66" s="47"/>
    </row>
    <row r="67" spans="2:22" x14ac:dyDescent="0.25">
      <c r="V67" s="47"/>
    </row>
    <row r="68" spans="2:22" x14ac:dyDescent="0.25">
      <c r="V68" s="47"/>
    </row>
    <row r="69" spans="2:22" x14ac:dyDescent="0.25">
      <c r="V69" s="47"/>
    </row>
    <row r="70" spans="2:22" x14ac:dyDescent="0.25">
      <c r="V70" s="47"/>
    </row>
    <row r="71" spans="2:22" x14ac:dyDescent="0.25">
      <c r="V71" s="47"/>
    </row>
    <row r="72" spans="2:22" x14ac:dyDescent="0.25">
      <c r="V72" s="47"/>
    </row>
    <row r="73" spans="2:22" x14ac:dyDescent="0.25">
      <c r="V73" s="47"/>
    </row>
    <row r="74" spans="2:22" x14ac:dyDescent="0.25">
      <c r="V74" s="47"/>
    </row>
    <row r="75" spans="2:22" x14ac:dyDescent="0.25">
      <c r="B75" s="51"/>
      <c r="V75" s="47"/>
    </row>
    <row r="76" spans="2:22" x14ac:dyDescent="0.25">
      <c r="V76" s="47"/>
    </row>
    <row r="77" spans="2:22" x14ac:dyDescent="0.25">
      <c r="V77" s="47"/>
    </row>
    <row r="78" spans="2:22" x14ac:dyDescent="0.25">
      <c r="V78" s="47"/>
    </row>
    <row r="79" spans="2:22" x14ac:dyDescent="0.25">
      <c r="V79" s="47"/>
    </row>
    <row r="80" spans="2:22" x14ac:dyDescent="0.25">
      <c r="V80" s="47"/>
    </row>
    <row r="81" spans="2:22" x14ac:dyDescent="0.25">
      <c r="V81" s="47"/>
    </row>
    <row r="82" spans="2:22" x14ac:dyDescent="0.25">
      <c r="V82" s="47"/>
    </row>
    <row r="83" spans="2:22" x14ac:dyDescent="0.25">
      <c r="V83" s="47"/>
    </row>
    <row r="84" spans="2:22" x14ac:dyDescent="0.25">
      <c r="V84" s="47"/>
    </row>
    <row r="85" spans="2:22" x14ac:dyDescent="0.25">
      <c r="V85" s="47"/>
    </row>
    <row r="86" spans="2:22" x14ac:dyDescent="0.25">
      <c r="V86" s="47"/>
    </row>
    <row r="87" spans="2:22" x14ac:dyDescent="0.25">
      <c r="V87" s="47"/>
    </row>
    <row r="88" spans="2:22" x14ac:dyDescent="0.25">
      <c r="V88" s="47"/>
    </row>
    <row r="89" spans="2:22" x14ac:dyDescent="0.25">
      <c r="V89" s="47"/>
    </row>
    <row r="90" spans="2:22" x14ac:dyDescent="0.25">
      <c r="V90" s="47"/>
    </row>
    <row r="91" spans="2:22" x14ac:dyDescent="0.25">
      <c r="V91" s="47"/>
    </row>
    <row r="92" spans="2:22" x14ac:dyDescent="0.25">
      <c r="V92" s="47"/>
    </row>
    <row r="93" spans="2:22" x14ac:dyDescent="0.25">
      <c r="V93" s="47"/>
    </row>
    <row r="94" spans="2:22" x14ac:dyDescent="0.25">
      <c r="B94" s="52"/>
      <c r="V94" s="47"/>
    </row>
    <row r="95" spans="2:22" x14ac:dyDescent="0.25">
      <c r="V95" s="47"/>
    </row>
    <row r="96" spans="2:22" x14ac:dyDescent="0.25">
      <c r="V96" s="47"/>
    </row>
    <row r="97" spans="22:22" x14ac:dyDescent="0.25">
      <c r="V97" s="47"/>
    </row>
    <row r="98" spans="22:22" x14ac:dyDescent="0.25">
      <c r="V98" s="47"/>
    </row>
    <row r="99" spans="22:22" x14ac:dyDescent="0.25">
      <c r="V99" s="47"/>
    </row>
    <row r="100" spans="22:22" x14ac:dyDescent="0.25">
      <c r="V100" s="47"/>
    </row>
    <row r="101" spans="22:22" x14ac:dyDescent="0.25">
      <c r="V101" s="47"/>
    </row>
    <row r="102" spans="22:22" x14ac:dyDescent="0.25">
      <c r="V102" s="47"/>
    </row>
    <row r="103" spans="22:22" x14ac:dyDescent="0.25">
      <c r="V103" s="47"/>
    </row>
    <row r="104" spans="22:22" x14ac:dyDescent="0.25">
      <c r="V104" s="47"/>
    </row>
    <row r="105" spans="22:22" x14ac:dyDescent="0.25">
      <c r="V105" s="47"/>
    </row>
    <row r="106" spans="22:22" x14ac:dyDescent="0.25">
      <c r="V106" s="47"/>
    </row>
    <row r="107" spans="22:22" x14ac:dyDescent="0.25">
      <c r="V107" s="47"/>
    </row>
    <row r="108" spans="22:22" x14ac:dyDescent="0.25">
      <c r="V108" s="47"/>
    </row>
    <row r="109" spans="22:22" x14ac:dyDescent="0.25">
      <c r="V109" s="47"/>
    </row>
    <row r="110" spans="22:22" x14ac:dyDescent="0.25">
      <c r="V110" s="47"/>
    </row>
    <row r="111" spans="22:22" x14ac:dyDescent="0.25">
      <c r="V111" s="47"/>
    </row>
    <row r="112" spans="22:22" x14ac:dyDescent="0.25">
      <c r="V112" s="47"/>
    </row>
    <row r="113" spans="6:22" x14ac:dyDescent="0.25">
      <c r="V113" s="47"/>
    </row>
    <row r="114" spans="6:22" x14ac:dyDescent="0.25">
      <c r="V114" s="47"/>
    </row>
    <row r="115" spans="6:22" x14ac:dyDescent="0.25">
      <c r="V115" s="47"/>
    </row>
    <row r="116" spans="6:22" x14ac:dyDescent="0.25">
      <c r="V116" s="47"/>
    </row>
    <row r="117" spans="6:22" x14ac:dyDescent="0.25">
      <c r="V117" s="47"/>
    </row>
    <row r="118" spans="6:22" x14ac:dyDescent="0.25">
      <c r="V118" s="47"/>
    </row>
    <row r="119" spans="6:22" x14ac:dyDescent="0.25">
      <c r="V119" s="47"/>
    </row>
    <row r="120" spans="6:22" x14ac:dyDescent="0.25">
      <c r="V120" s="47"/>
    </row>
    <row r="121" spans="6:22" x14ac:dyDescent="0.25">
      <c r="V121" s="47"/>
    </row>
    <row r="122" spans="6:22" x14ac:dyDescent="0.25">
      <c r="V122" s="47"/>
    </row>
    <row r="123" spans="6:22" x14ac:dyDescent="0.25">
      <c r="V123" s="47"/>
    </row>
    <row r="124" spans="6:22" x14ac:dyDescent="0.25"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2"/>
    </row>
    <row r="125" spans="6:22" x14ac:dyDescent="0.25">
      <c r="V125" s="47"/>
    </row>
    <row r="126" spans="6:22" x14ac:dyDescent="0.25">
      <c r="V126" s="47"/>
    </row>
    <row r="127" spans="6:22" x14ac:dyDescent="0.25">
      <c r="V127" s="47"/>
    </row>
    <row r="128" spans="6:22" x14ac:dyDescent="0.25">
      <c r="V128" s="47"/>
    </row>
    <row r="129" spans="22:22" x14ac:dyDescent="0.25">
      <c r="V129" s="47"/>
    </row>
    <row r="130" spans="22:22" x14ac:dyDescent="0.25">
      <c r="V130" s="47"/>
    </row>
    <row r="131" spans="22:22" x14ac:dyDescent="0.25">
      <c r="V131" s="47"/>
    </row>
    <row r="132" spans="22:22" x14ac:dyDescent="0.25">
      <c r="V132" s="47"/>
    </row>
    <row r="133" spans="22:22" x14ac:dyDescent="0.25">
      <c r="V133" s="47"/>
    </row>
    <row r="134" spans="22:22" x14ac:dyDescent="0.25">
      <c r="V134" s="47"/>
    </row>
    <row r="135" spans="22:22" x14ac:dyDescent="0.25">
      <c r="V135" s="47"/>
    </row>
    <row r="136" spans="22:22" x14ac:dyDescent="0.25">
      <c r="V136" s="47"/>
    </row>
    <row r="137" spans="22:22" x14ac:dyDescent="0.25">
      <c r="V137" s="47"/>
    </row>
    <row r="138" spans="22:22" x14ac:dyDescent="0.25">
      <c r="V138" s="47"/>
    </row>
    <row r="139" spans="22:22" x14ac:dyDescent="0.25">
      <c r="V139" s="47"/>
    </row>
    <row r="140" spans="22:22" x14ac:dyDescent="0.25">
      <c r="V140" s="47"/>
    </row>
    <row r="141" spans="22:22" x14ac:dyDescent="0.25">
      <c r="V141" s="47"/>
    </row>
    <row r="142" spans="22:22" x14ac:dyDescent="0.25">
      <c r="V142" s="47"/>
    </row>
    <row r="143" spans="22:22" x14ac:dyDescent="0.25">
      <c r="V143" s="47"/>
    </row>
    <row r="144" spans="22:22" x14ac:dyDescent="0.25">
      <c r="V144" s="47"/>
    </row>
    <row r="145" spans="22:22" x14ac:dyDescent="0.25">
      <c r="V145" s="47"/>
    </row>
    <row r="146" spans="22:22" x14ac:dyDescent="0.25">
      <c r="V146" s="47"/>
    </row>
    <row r="147" spans="22:22" x14ac:dyDescent="0.25">
      <c r="V147" s="47"/>
    </row>
    <row r="148" spans="22:22" x14ac:dyDescent="0.25">
      <c r="V148" s="47"/>
    </row>
    <row r="149" spans="22:22" x14ac:dyDescent="0.25">
      <c r="V149" s="47"/>
    </row>
    <row r="150" spans="22:22" x14ac:dyDescent="0.25">
      <c r="V150" s="47"/>
    </row>
    <row r="151" spans="22:22" x14ac:dyDescent="0.25">
      <c r="V151" s="47"/>
    </row>
    <row r="152" spans="22:22" x14ac:dyDescent="0.25">
      <c r="V152" s="47"/>
    </row>
    <row r="153" spans="22:22" x14ac:dyDescent="0.25">
      <c r="V153" s="47"/>
    </row>
    <row r="154" spans="22:22" x14ac:dyDescent="0.25">
      <c r="V154" s="47"/>
    </row>
    <row r="155" spans="22:22" x14ac:dyDescent="0.25">
      <c r="V155" s="47"/>
    </row>
    <row r="156" spans="22:22" x14ac:dyDescent="0.25">
      <c r="V156" s="47"/>
    </row>
    <row r="157" spans="22:22" x14ac:dyDescent="0.25">
      <c r="V157" s="47"/>
    </row>
    <row r="158" spans="22:22" x14ac:dyDescent="0.25">
      <c r="V158" s="47"/>
    </row>
    <row r="159" spans="22:22" x14ac:dyDescent="0.25">
      <c r="V159" s="47"/>
    </row>
    <row r="160" spans="22:22" x14ac:dyDescent="0.25">
      <c r="V160" s="47"/>
    </row>
    <row r="161" spans="22:22" x14ac:dyDescent="0.25">
      <c r="V161" s="47"/>
    </row>
    <row r="162" spans="22:22" x14ac:dyDescent="0.25">
      <c r="V162" s="47"/>
    </row>
    <row r="163" spans="22:22" x14ac:dyDescent="0.25">
      <c r="V163" s="47"/>
    </row>
    <row r="164" spans="22:22" x14ac:dyDescent="0.25">
      <c r="V164" s="47"/>
    </row>
    <row r="165" spans="22:22" x14ac:dyDescent="0.25">
      <c r="V165" s="47"/>
    </row>
    <row r="166" spans="22:22" x14ac:dyDescent="0.25">
      <c r="V166" s="47"/>
    </row>
    <row r="167" spans="22:22" x14ac:dyDescent="0.25">
      <c r="V167" s="47"/>
    </row>
    <row r="168" spans="22:22" x14ac:dyDescent="0.25">
      <c r="V168" s="47"/>
    </row>
    <row r="169" spans="22:22" x14ac:dyDescent="0.25">
      <c r="V169" s="47"/>
    </row>
    <row r="170" spans="22:22" x14ac:dyDescent="0.25">
      <c r="V170" s="47"/>
    </row>
    <row r="171" spans="22:22" x14ac:dyDescent="0.25">
      <c r="V171" s="47"/>
    </row>
    <row r="172" spans="22:22" x14ac:dyDescent="0.25">
      <c r="V172" s="47"/>
    </row>
    <row r="173" spans="22:22" x14ac:dyDescent="0.25">
      <c r="V173" s="47"/>
    </row>
    <row r="174" spans="22:22" x14ac:dyDescent="0.25">
      <c r="V174" s="47"/>
    </row>
    <row r="175" spans="22:22" x14ac:dyDescent="0.25">
      <c r="V175" s="47"/>
    </row>
    <row r="176" spans="22:22" x14ac:dyDescent="0.25">
      <c r="V176" s="47"/>
    </row>
    <row r="177" spans="6:22" x14ac:dyDescent="0.25">
      <c r="V177" s="47"/>
    </row>
    <row r="178" spans="6:22" x14ac:dyDescent="0.25">
      <c r="V178" s="47"/>
    </row>
    <row r="179" spans="6:22" x14ac:dyDescent="0.25">
      <c r="V179" s="47"/>
    </row>
    <row r="180" spans="6:22" x14ac:dyDescent="0.25"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47"/>
    </row>
    <row r="181" spans="6:22" x14ac:dyDescent="0.25"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47"/>
    </row>
    <row r="182" spans="6:22" x14ac:dyDescent="0.25"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47"/>
    </row>
    <row r="183" spans="6:22" x14ac:dyDescent="0.25"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47"/>
    </row>
    <row r="184" spans="6:22" x14ac:dyDescent="0.25"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47"/>
    </row>
    <row r="185" spans="6:22" x14ac:dyDescent="0.25"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47"/>
    </row>
    <row r="186" spans="6:22" x14ac:dyDescent="0.25"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47"/>
    </row>
    <row r="187" spans="6:22" x14ac:dyDescent="0.25"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47"/>
    </row>
    <row r="188" spans="6:22" x14ac:dyDescent="0.25"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47"/>
    </row>
    <row r="189" spans="6:22" x14ac:dyDescent="0.25"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47"/>
    </row>
    <row r="190" spans="6:22" x14ac:dyDescent="0.25"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47"/>
    </row>
    <row r="191" spans="6:22" x14ac:dyDescent="0.25"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47"/>
    </row>
    <row r="192" spans="6:22" x14ac:dyDescent="0.25"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47"/>
    </row>
    <row r="193" spans="6:22" x14ac:dyDescent="0.25"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47"/>
    </row>
    <row r="194" spans="6:22" x14ac:dyDescent="0.25"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47"/>
    </row>
    <row r="195" spans="6:22" x14ac:dyDescent="0.25"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47"/>
    </row>
    <row r="196" spans="6:22" x14ac:dyDescent="0.25"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47"/>
    </row>
    <row r="197" spans="6:22" x14ac:dyDescent="0.25">
      <c r="V197" s="47"/>
    </row>
    <row r="198" spans="6:22" x14ac:dyDescent="0.25">
      <c r="V198" s="47"/>
    </row>
    <row r="199" spans="6:22" x14ac:dyDescent="0.25">
      <c r="V199" s="47"/>
    </row>
    <row r="200" spans="6:22" x14ac:dyDescent="0.25">
      <c r="V200" s="47"/>
    </row>
    <row r="201" spans="6:22" x14ac:dyDescent="0.25">
      <c r="V201" s="47"/>
    </row>
    <row r="202" spans="6:22" x14ac:dyDescent="0.25">
      <c r="V202" s="47"/>
    </row>
    <row r="203" spans="6:22" x14ac:dyDescent="0.25">
      <c r="V203" s="47"/>
    </row>
    <row r="204" spans="6:22" x14ac:dyDescent="0.25">
      <c r="V204" s="47"/>
    </row>
    <row r="205" spans="6:22" x14ac:dyDescent="0.25">
      <c r="V205" s="47"/>
    </row>
    <row r="206" spans="6:22" x14ac:dyDescent="0.25">
      <c r="V206" s="47"/>
    </row>
    <row r="207" spans="6:22" x14ac:dyDescent="0.25">
      <c r="V207" s="47"/>
    </row>
    <row r="208" spans="6:22" x14ac:dyDescent="0.25">
      <c r="V208" s="47"/>
    </row>
    <row r="209" spans="6:22" x14ac:dyDescent="0.25">
      <c r="V209" s="47"/>
    </row>
    <row r="210" spans="6:22" x14ac:dyDescent="0.25">
      <c r="V210" s="47"/>
    </row>
    <row r="211" spans="6:22" x14ac:dyDescent="0.25">
      <c r="V211" s="47"/>
    </row>
    <row r="212" spans="6:22" x14ac:dyDescent="0.25">
      <c r="V212" s="47"/>
    </row>
    <row r="213" spans="6:22" x14ac:dyDescent="0.25">
      <c r="V213" s="47"/>
    </row>
    <row r="214" spans="6:22" x14ac:dyDescent="0.25">
      <c r="V214" s="47"/>
    </row>
    <row r="215" spans="6:22" x14ac:dyDescent="0.25">
      <c r="V215" s="47"/>
    </row>
    <row r="216" spans="6:22" x14ac:dyDescent="0.25"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2"/>
    </row>
    <row r="217" spans="6:22" x14ac:dyDescent="0.25">
      <c r="V217" s="47"/>
    </row>
    <row r="218" spans="6:22" x14ac:dyDescent="0.25">
      <c r="V218" s="47"/>
    </row>
    <row r="219" spans="6:22" x14ac:dyDescent="0.25">
      <c r="V219" s="47"/>
    </row>
    <row r="220" spans="6:22" x14ac:dyDescent="0.25">
      <c r="V220" s="47"/>
    </row>
    <row r="221" spans="6:22" x14ac:dyDescent="0.25">
      <c r="V221" s="47"/>
    </row>
    <row r="222" spans="6:22" x14ac:dyDescent="0.25">
      <c r="V222" s="47"/>
    </row>
    <row r="223" spans="6:22" x14ac:dyDescent="0.25">
      <c r="V223" s="47"/>
    </row>
    <row r="224" spans="6:22" x14ac:dyDescent="0.25">
      <c r="V224" s="47"/>
    </row>
    <row r="225" spans="22:22" x14ac:dyDescent="0.25">
      <c r="V225" s="47"/>
    </row>
    <row r="226" spans="22:22" x14ac:dyDescent="0.25">
      <c r="V226" s="47"/>
    </row>
    <row r="227" spans="22:22" x14ac:dyDescent="0.25">
      <c r="V227" s="47"/>
    </row>
    <row r="228" spans="22:22" x14ac:dyDescent="0.25">
      <c r="V228" s="47"/>
    </row>
    <row r="229" spans="22:22" x14ac:dyDescent="0.25">
      <c r="V229" s="47"/>
    </row>
    <row r="230" spans="22:22" x14ac:dyDescent="0.25">
      <c r="V230" s="47"/>
    </row>
    <row r="231" spans="22:22" x14ac:dyDescent="0.25">
      <c r="V231" s="47"/>
    </row>
    <row r="232" spans="22:22" x14ac:dyDescent="0.25">
      <c r="V232" s="47"/>
    </row>
    <row r="233" spans="22:22" x14ac:dyDescent="0.25">
      <c r="V233" s="47"/>
    </row>
    <row r="234" spans="22:22" x14ac:dyDescent="0.25">
      <c r="V234" s="47"/>
    </row>
    <row r="235" spans="22:22" x14ac:dyDescent="0.25">
      <c r="V235" s="47"/>
    </row>
    <row r="236" spans="22:22" x14ac:dyDescent="0.25">
      <c r="V236" s="47"/>
    </row>
    <row r="237" spans="22:22" x14ac:dyDescent="0.25">
      <c r="V237" s="47"/>
    </row>
    <row r="238" spans="22:22" x14ac:dyDescent="0.25">
      <c r="V238" s="47"/>
    </row>
    <row r="239" spans="22:22" x14ac:dyDescent="0.25">
      <c r="V239" s="47"/>
    </row>
    <row r="240" spans="22:22" x14ac:dyDescent="0.25">
      <c r="V240" s="47"/>
    </row>
    <row r="241" spans="22:22" x14ac:dyDescent="0.25">
      <c r="V241" s="47"/>
    </row>
    <row r="242" spans="22:22" x14ac:dyDescent="0.25">
      <c r="V242" s="47"/>
    </row>
    <row r="243" spans="22:22" x14ac:dyDescent="0.25">
      <c r="V243" s="47"/>
    </row>
    <row r="244" spans="22:22" x14ac:dyDescent="0.25">
      <c r="V244" s="47"/>
    </row>
    <row r="245" spans="22:22" x14ac:dyDescent="0.25">
      <c r="V245" s="47"/>
    </row>
  </sheetData>
  <dataValidations count="3">
    <dataValidation type="list" allowBlank="1" showInputMessage="1" showErrorMessage="1" sqref="D34:D40 J11:J13 H16 F30 D3:D32">
      <formula1>INDIRECT(C3)</formula1>
    </dataValidation>
    <dataValidation type="list" allowBlank="1" showInputMessage="1" showErrorMessage="1" sqref="C34:C40 E30 C3:C32">
      <formula1>Type</formula1>
    </dataValidation>
    <dataValidation errorStyle="warning" allowBlank="1" showInputMessage="1" sqref="M16 K14:K15 K17:K18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7" sqref="B27"/>
    </sheetView>
  </sheetViews>
  <sheetFormatPr defaultRowHeight="15" x14ac:dyDescent="0.25"/>
  <cols>
    <col min="1" max="1" width="14.28515625" customWidth="1"/>
    <col min="2" max="2" width="13.5703125" customWidth="1"/>
    <col min="3" max="3" width="21.42578125" customWidth="1"/>
    <col min="4" max="4" width="15.5703125" customWidth="1"/>
    <col min="5" max="5" width="17.140625" customWidth="1"/>
    <col min="6" max="6" width="13.5703125" customWidth="1"/>
  </cols>
  <sheetData>
    <row r="1" spans="1:8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46"/>
    </row>
    <row r="2" spans="1:8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</row>
    <row r="3" spans="1:8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</row>
    <row r="4" spans="1:8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</row>
    <row r="5" spans="1:8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</row>
    <row r="6" spans="1:8" x14ac:dyDescent="0.25">
      <c r="A6" t="s">
        <v>92</v>
      </c>
      <c r="B6" t="s">
        <v>66</v>
      </c>
      <c r="C6" t="s">
        <v>90</v>
      </c>
      <c r="D6" s="14" t="s">
        <v>51</v>
      </c>
      <c r="E6" s="14" t="s">
        <v>51</v>
      </c>
      <c r="H6" t="s">
        <v>61</v>
      </c>
    </row>
    <row r="7" spans="1:8" x14ac:dyDescent="0.25">
      <c r="B7" t="s">
        <v>67</v>
      </c>
      <c r="C7" t="s">
        <v>84</v>
      </c>
      <c r="D7" s="14" t="s">
        <v>53</v>
      </c>
      <c r="E7" s="14" t="s">
        <v>53</v>
      </c>
    </row>
    <row r="8" spans="1:8" x14ac:dyDescent="0.25">
      <c r="B8" t="s">
        <v>68</v>
      </c>
      <c r="C8" t="s">
        <v>85</v>
      </c>
      <c r="D8" s="14" t="s">
        <v>54</v>
      </c>
      <c r="E8" s="14" t="s">
        <v>54</v>
      </c>
    </row>
    <row r="9" spans="1:8" x14ac:dyDescent="0.25">
      <c r="B9" t="s">
        <v>69</v>
      </c>
      <c r="C9" t="s">
        <v>86</v>
      </c>
      <c r="D9" t="s">
        <v>81</v>
      </c>
      <c r="E9" t="s">
        <v>91</v>
      </c>
    </row>
    <row r="10" spans="1:8" x14ac:dyDescent="0.25">
      <c r="B10" t="s">
        <v>70</v>
      </c>
      <c r="C10" t="s">
        <v>93</v>
      </c>
      <c r="D10" t="s">
        <v>88</v>
      </c>
      <c r="E10" t="s">
        <v>205</v>
      </c>
    </row>
    <row r="11" spans="1:8" x14ac:dyDescent="0.25">
      <c r="B11" t="s">
        <v>71</v>
      </c>
      <c r="D11" t="s">
        <v>94</v>
      </c>
      <c r="E11" s="14" t="s">
        <v>56</v>
      </c>
    </row>
    <row r="12" spans="1:8" x14ac:dyDescent="0.25">
      <c r="D12" s="14" t="s">
        <v>98</v>
      </c>
    </row>
    <row r="13" spans="1:8" x14ac:dyDescent="0.25">
      <c r="D13" t="s">
        <v>127</v>
      </c>
    </row>
    <row r="14" spans="1:8" x14ac:dyDescent="0.25">
      <c r="D14" s="46" t="s">
        <v>332</v>
      </c>
    </row>
    <row r="15" spans="1:8" x14ac:dyDescent="0.25">
      <c r="A15" t="s">
        <v>65</v>
      </c>
      <c r="B15" t="s">
        <v>57</v>
      </c>
      <c r="D15" s="46" t="s">
        <v>56</v>
      </c>
    </row>
    <row r="16" spans="1:8" x14ac:dyDescent="0.25">
      <c r="A16" t="s">
        <v>64</v>
      </c>
      <c r="B16" t="s">
        <v>50</v>
      </c>
    </row>
  </sheetData>
  <dataValidations count="2">
    <dataValidation type="list" allowBlank="1" showInputMessage="1" showErrorMessage="1" sqref="A16">
      <formula1>Type</formula1>
    </dataValidation>
    <dataValidation type="list" allowBlank="1" showInputMessage="1" showErrorMessage="1" sqref="B16">
      <formula1>INDIRECT(A16)</formula1>
    </dataValidation>
  </dataValidations>
  <pageMargins left="0.7" right="0.7" top="0.75" bottom="0.75" header="0.3" footer="0.3"/>
  <pageSetup orientation="portrait" r:id="rId1"/>
  <ignoredErrors>
    <ignoredError sqref="B16" listDataValidation="1"/>
  </ignoredErrors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s</cp:lastModifiedBy>
  <cp:lastPrinted>2018-07-24T20:05:26Z</cp:lastPrinted>
  <dcterms:created xsi:type="dcterms:W3CDTF">2018-05-08T13:04:56Z</dcterms:created>
  <dcterms:modified xsi:type="dcterms:W3CDTF">2020-05-14T15:36:31Z</dcterms:modified>
</cp:coreProperties>
</file>