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CC492126-BF7B-2C49-A95E-0C7F24B6BC9D}" xr6:coauthVersionLast="47" xr6:coauthVersionMax="47" xr10:uidLastSave="{00000000-0000-0000-0000-000000000000}"/>
  <bookViews>
    <workbookView xWindow="0" yWindow="500" windowWidth="28800" windowHeight="158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5" i="10" l="1"/>
  <c r="AI145" i="10"/>
  <c r="AB4" i="7"/>
  <c r="AA4" i="7"/>
  <c r="Z4" i="7"/>
  <c r="Z163" i="10" l="1"/>
  <c r="Z162" i="10"/>
  <c r="Z154" i="10"/>
  <c r="Z157" i="10"/>
  <c r="Z158" i="10"/>
  <c r="Z160" i="10"/>
  <c r="Z155" i="10"/>
  <c r="Z153" i="10"/>
  <c r="Z159" i="10"/>
  <c r="Z156" i="10"/>
  <c r="Z161" i="10"/>
  <c r="Z152" i="10"/>
  <c r="Z151" i="10"/>
  <c r="Z150" i="10"/>
  <c r="Z146" i="10"/>
  <c r="Z148" i="10"/>
  <c r="Z147" i="10"/>
  <c r="Z149" i="10"/>
  <c r="Z145" i="10"/>
  <c r="Z144" i="10"/>
  <c r="Z143" i="10"/>
  <c r="Z142" i="10"/>
  <c r="Z140" i="10"/>
  <c r="Z141" i="10"/>
  <c r="Z139" i="10"/>
  <c r="Z136" i="10"/>
  <c r="Z137" i="10"/>
  <c r="Z138" i="10"/>
  <c r="Z135" i="10"/>
  <c r="Z134" i="10"/>
  <c r="Z124" i="10"/>
  <c r="Z126" i="10"/>
  <c r="Z128" i="10"/>
  <c r="Z127" i="10"/>
  <c r="Z14" i="8"/>
  <c r="Z131" i="10"/>
  <c r="Z132" i="10"/>
  <c r="Z129" i="10"/>
  <c r="Z13" i="8"/>
  <c r="Z16" i="8"/>
  <c r="Z130" i="10"/>
  <c r="Z125" i="10"/>
  <c r="Z133" i="10"/>
  <c r="Z15" i="8"/>
  <c r="Z123" i="10"/>
  <c r="Z121" i="10"/>
  <c r="Z122" i="10"/>
  <c r="Z115" i="10"/>
  <c r="Z111" i="10"/>
  <c r="Z107" i="10"/>
  <c r="Z103" i="10"/>
  <c r="Z99" i="10"/>
  <c r="Z95" i="10"/>
  <c r="Z114" i="10"/>
  <c r="Z102" i="10"/>
  <c r="Z105" i="10"/>
  <c r="Z93" i="10"/>
  <c r="Z120" i="10"/>
  <c r="Z108" i="10"/>
  <c r="Z96" i="10"/>
  <c r="Z119" i="10"/>
  <c r="Z91" i="10"/>
  <c r="Z118" i="10"/>
  <c r="Z110" i="10"/>
  <c r="Z98" i="10"/>
  <c r="Z113" i="10"/>
  <c r="Z109" i="10"/>
  <c r="Z97" i="10"/>
  <c r="Z112" i="10"/>
  <c r="Z100" i="10"/>
  <c r="Z106" i="10"/>
  <c r="Z94" i="10"/>
  <c r="Z117" i="10"/>
  <c r="Z101" i="10"/>
  <c r="Z116" i="10"/>
  <c r="Z104" i="10"/>
  <c r="Z92" i="10"/>
  <c r="Z90" i="10"/>
  <c r="Z89" i="10"/>
  <c r="Z88" i="10"/>
  <c r="AA163" i="10"/>
  <c r="AA162" i="10"/>
  <c r="AA156" i="10"/>
  <c r="AA161" i="10"/>
  <c r="AA158" i="10"/>
  <c r="AA159" i="10"/>
  <c r="AA155" i="10"/>
  <c r="AA154" i="10"/>
  <c r="AA153" i="10"/>
  <c r="AA157" i="10"/>
  <c r="AA160" i="10"/>
  <c r="AA152" i="10"/>
  <c r="AA151" i="10"/>
  <c r="AA146" i="10"/>
  <c r="AA148" i="10"/>
  <c r="AA150" i="10"/>
  <c r="AA147" i="10"/>
  <c r="AA149" i="10"/>
  <c r="AA145" i="10"/>
  <c r="AA144" i="10"/>
  <c r="AA143" i="10"/>
  <c r="AA142" i="10"/>
  <c r="AA140" i="10"/>
  <c r="AA141" i="10"/>
  <c r="AA137" i="10"/>
  <c r="AA139" i="10"/>
  <c r="AA138" i="10"/>
  <c r="AA136" i="10"/>
  <c r="AA135" i="10"/>
  <c r="AA134" i="10"/>
  <c r="AA125" i="10"/>
  <c r="AA14" i="8"/>
  <c r="AA128" i="10"/>
  <c r="AA13" i="8"/>
  <c r="AA126" i="10"/>
  <c r="AA130" i="10"/>
  <c r="AA132" i="10"/>
  <c r="AA124" i="10"/>
  <c r="AA133" i="10"/>
  <c r="AA131" i="10"/>
  <c r="AA127" i="10"/>
  <c r="AA129" i="10"/>
  <c r="AA16" i="8"/>
  <c r="AA15" i="8"/>
  <c r="AA123" i="10"/>
  <c r="AA122" i="10"/>
  <c r="AA120" i="10"/>
  <c r="AA116" i="10"/>
  <c r="AA112" i="10"/>
  <c r="AA108" i="10"/>
  <c r="AA104" i="10"/>
  <c r="AA100" i="10"/>
  <c r="AA96" i="10"/>
  <c r="AA92" i="10"/>
  <c r="AA119" i="10"/>
  <c r="AA115" i="10"/>
  <c r="AA111" i="10"/>
  <c r="AA107" i="10"/>
  <c r="AA99" i="10"/>
  <c r="AA95" i="10"/>
  <c r="AA91" i="10"/>
  <c r="AA114" i="10"/>
  <c r="AA102" i="10"/>
  <c r="AA113" i="10"/>
  <c r="AA101" i="10"/>
  <c r="AA118" i="10"/>
  <c r="AA106" i="10"/>
  <c r="AA94" i="10"/>
  <c r="AA117" i="10"/>
  <c r="AA105" i="10"/>
  <c r="AA93" i="10"/>
  <c r="AA103" i="10"/>
  <c r="AA110" i="10"/>
  <c r="AA98" i="10"/>
  <c r="AA121" i="10"/>
  <c r="AA109" i="10"/>
  <c r="AA97" i="10"/>
  <c r="AA90" i="10"/>
  <c r="AA89" i="10"/>
  <c r="AA88" i="10"/>
  <c r="Z30" i="7"/>
  <c r="Z29" i="7"/>
  <c r="Z28" i="7"/>
  <c r="Z27" i="7"/>
  <c r="AA30" i="7"/>
  <c r="AA29" i="7"/>
  <c r="AA28" i="7"/>
  <c r="AA27" i="7"/>
  <c r="Z82" i="10"/>
  <c r="Z60" i="10"/>
  <c r="Z54" i="10"/>
  <c r="Z70" i="10"/>
  <c r="Z65" i="10"/>
  <c r="Z84" i="10"/>
  <c r="Z77" i="10"/>
  <c r="Z75" i="10"/>
  <c r="Z69" i="10"/>
  <c r="Z86" i="10"/>
  <c r="Z62" i="10"/>
  <c r="Z53" i="10"/>
  <c r="Z79" i="10"/>
  <c r="Z76" i="10"/>
  <c r="Z74" i="10"/>
  <c r="Z72" i="10"/>
  <c r="Z68" i="10"/>
  <c r="Z67" i="10"/>
  <c r="Z64" i="10"/>
  <c r="Z55" i="10"/>
  <c r="Z87" i="10"/>
  <c r="Z85" i="10"/>
  <c r="Z73" i="10"/>
  <c r="Z63" i="10"/>
  <c r="Z59" i="10"/>
  <c r="Z57" i="10"/>
  <c r="Z83" i="10"/>
  <c r="Z61" i="10"/>
  <c r="Z81" i="10"/>
  <c r="Z78" i="10"/>
  <c r="Z66" i="10"/>
  <c r="Z80" i="10"/>
  <c r="Z71" i="10"/>
  <c r="Z56" i="10"/>
  <c r="Z58" i="10"/>
  <c r="Z50" i="10"/>
  <c r="Z52" i="10"/>
  <c r="Z49" i="10"/>
  <c r="Z51" i="10"/>
  <c r="Z45" i="10"/>
  <c r="Z47" i="10"/>
  <c r="Z46" i="10"/>
  <c r="Z48" i="10"/>
  <c r="Z41" i="10"/>
  <c r="Z43" i="10"/>
  <c r="Z44" i="10"/>
  <c r="Z42" i="10"/>
  <c r="Z35" i="10"/>
  <c r="Z33" i="10"/>
  <c r="Z32" i="10"/>
  <c r="Z37" i="10"/>
  <c r="Z31" i="10"/>
  <c r="Z34" i="10"/>
  <c r="Z36" i="10"/>
  <c r="Z39" i="10"/>
  <c r="Z38" i="10"/>
  <c r="Z40" i="10"/>
  <c r="Z24" i="10"/>
  <c r="Z20" i="10"/>
  <c r="Z27" i="10"/>
  <c r="Z21" i="10"/>
  <c r="Z17" i="10"/>
  <c r="Z28" i="10"/>
  <c r="Z25" i="10"/>
  <c r="Z30" i="10"/>
  <c r="Z18" i="10"/>
  <c r="Z23" i="10"/>
  <c r="Z22" i="10"/>
  <c r="Z19" i="10"/>
  <c r="Z29" i="10"/>
  <c r="Z26" i="10"/>
  <c r="Z9" i="8"/>
  <c r="Z16" i="10"/>
  <c r="Z11" i="8"/>
  <c r="Z14" i="10"/>
  <c r="Z10" i="8"/>
  <c r="Z12" i="8"/>
  <c r="Z15" i="10"/>
  <c r="AA80" i="10"/>
  <c r="AA71" i="10"/>
  <c r="AA56" i="10"/>
  <c r="AA57" i="10"/>
  <c r="AA82" i="10"/>
  <c r="AA60" i="10"/>
  <c r="AA81" i="10"/>
  <c r="AA77" i="10"/>
  <c r="AA75" i="10"/>
  <c r="AA70" i="10"/>
  <c r="AA69" i="10"/>
  <c r="AA65" i="10"/>
  <c r="AA63" i="10"/>
  <c r="AA86" i="10"/>
  <c r="AA62" i="10"/>
  <c r="AA53" i="10"/>
  <c r="AA59" i="10"/>
  <c r="AA66" i="10"/>
  <c r="AA79" i="10"/>
  <c r="AA76" i="10"/>
  <c r="AA74" i="10"/>
  <c r="AA72" i="10"/>
  <c r="AA68" i="10"/>
  <c r="AA67" i="10"/>
  <c r="AA64" i="10"/>
  <c r="AA55" i="10"/>
  <c r="AA87" i="10"/>
  <c r="AA85" i="10"/>
  <c r="AA73" i="10"/>
  <c r="AA78" i="10"/>
  <c r="AA84" i="10"/>
  <c r="AA83" i="10"/>
  <c r="AA61" i="10"/>
  <c r="AA58" i="10"/>
  <c r="AA54" i="10"/>
  <c r="AA50" i="10"/>
  <c r="AA52" i="10"/>
  <c r="AA49" i="10"/>
  <c r="AA51" i="10"/>
  <c r="AA46" i="10"/>
  <c r="AA47" i="10"/>
  <c r="AA48" i="10"/>
  <c r="AA45" i="10"/>
  <c r="AA42" i="10"/>
  <c r="AA44" i="10"/>
  <c r="AA41" i="10"/>
  <c r="AA43" i="10"/>
  <c r="AA39" i="10"/>
  <c r="AA35" i="10"/>
  <c r="AA33" i="10"/>
  <c r="AA32" i="10"/>
  <c r="AA38" i="10"/>
  <c r="AA40" i="10"/>
  <c r="AA36" i="10"/>
  <c r="AA31" i="10"/>
  <c r="AA34" i="10"/>
  <c r="AA37" i="10"/>
  <c r="AA22" i="10"/>
  <c r="AA24" i="10"/>
  <c r="AA20" i="10"/>
  <c r="AA28" i="10"/>
  <c r="AA25" i="10"/>
  <c r="AA27" i="10"/>
  <c r="AA21" i="10"/>
  <c r="AA26" i="10"/>
  <c r="AA17" i="10"/>
  <c r="AA30" i="10"/>
  <c r="AA18" i="10"/>
  <c r="AA19" i="10"/>
  <c r="AA29" i="10"/>
  <c r="AA23" i="10"/>
  <c r="AA9" i="8"/>
  <c r="AA11" i="8"/>
  <c r="AA15" i="10"/>
  <c r="AA12" i="8"/>
  <c r="AA16" i="10"/>
  <c r="AA10" i="8"/>
  <c r="AA14" i="10"/>
  <c r="Z13" i="10"/>
  <c r="Z11" i="10"/>
  <c r="Z24" i="7"/>
  <c r="Z12" i="10"/>
  <c r="Z26" i="7"/>
  <c r="Z25" i="7"/>
  <c r="Z23" i="7"/>
  <c r="AA11" i="10"/>
  <c r="AA25" i="7"/>
  <c r="AA26" i="7"/>
  <c r="AA23" i="7"/>
  <c r="AA24" i="7"/>
  <c r="AA12" i="10"/>
  <c r="AA13" i="10"/>
  <c r="AA9" i="10"/>
  <c r="AA10" i="10"/>
  <c r="AA8" i="10"/>
  <c r="AA6" i="10"/>
  <c r="AA7" i="10"/>
  <c r="Z10" i="10"/>
  <c r="Z9" i="10"/>
  <c r="Z8" i="10"/>
  <c r="Z7" i="10"/>
  <c r="Z6" i="10"/>
  <c r="Z39" i="7" l="1"/>
  <c r="AM3" i="7" s="1"/>
  <c r="Z22" i="8"/>
  <c r="AA39" i="7" l="1"/>
  <c r="AA22" i="8"/>
  <c r="AN11" i="7"/>
  <c r="AN4" i="7" l="1"/>
  <c r="AM11" i="7" l="1"/>
  <c r="AM10" i="7"/>
  <c r="AN12" i="7" l="1"/>
  <c r="AC150" i="10" l="1"/>
  <c r="AE150" i="10" s="1"/>
  <c r="AC135" i="10"/>
  <c r="AE135" i="10" s="1"/>
  <c r="AC138" i="10"/>
  <c r="AE138" i="10" s="1"/>
  <c r="AC153" i="10"/>
  <c r="AE153" i="10" s="1"/>
  <c r="AC146" i="10"/>
  <c r="AE146" i="10" s="1"/>
  <c r="AC137" i="10"/>
  <c r="AE137" i="10" s="1"/>
  <c r="AC126" i="10"/>
  <c r="AE126" i="10" s="1"/>
  <c r="AC158" i="10"/>
  <c r="AE158" i="10" s="1"/>
  <c r="AC145" i="10"/>
  <c r="AE145" i="10" s="1"/>
  <c r="AC141" i="10"/>
  <c r="AE141" i="10" s="1"/>
  <c r="AC130" i="10"/>
  <c r="AE130" i="10" s="1"/>
  <c r="AC163" i="10"/>
  <c r="AE163" i="10" s="1"/>
  <c r="AC132" i="10"/>
  <c r="AE132" i="10" s="1"/>
  <c r="AC140" i="10"/>
  <c r="AE140" i="10" s="1"/>
  <c r="AC151" i="10"/>
  <c r="AE151" i="10" s="1"/>
  <c r="AC131" i="10"/>
  <c r="AE131" i="10" s="1"/>
  <c r="AC157" i="10"/>
  <c r="AE157" i="10" s="1"/>
  <c r="AC155" i="10"/>
  <c r="AE155" i="10" s="1"/>
  <c r="AC143" i="10"/>
  <c r="AE143" i="10" s="1"/>
  <c r="AC133" i="10"/>
  <c r="AE133" i="10" s="1"/>
  <c r="AC160" i="10"/>
  <c r="AE160" i="10" s="1"/>
  <c r="AC129" i="10"/>
  <c r="AE129" i="10" s="1"/>
  <c r="AC152" i="10"/>
  <c r="AE152" i="10" s="1"/>
  <c r="AC134" i="10"/>
  <c r="AE134" i="10" s="1"/>
  <c r="AC148" i="10"/>
  <c r="AE148" i="10" s="1"/>
  <c r="AC128" i="10"/>
  <c r="AE128" i="10" s="1"/>
  <c r="AC162" i="10"/>
  <c r="AE162" i="10" s="1"/>
  <c r="AC161" i="10"/>
  <c r="AE161" i="10" s="1"/>
  <c r="AC125" i="10"/>
  <c r="AE125" i="10" s="1"/>
  <c r="AC124" i="10"/>
  <c r="AE124" i="10" s="1"/>
  <c r="AC156" i="10"/>
  <c r="AE156" i="10" s="1"/>
  <c r="AC139" i="10"/>
  <c r="AE139" i="10" s="1"/>
  <c r="AC144" i="10"/>
  <c r="AE144" i="10" s="1"/>
  <c r="AC149" i="10"/>
  <c r="AE149" i="10" s="1"/>
  <c r="AC127" i="10"/>
  <c r="AE127" i="10" s="1"/>
  <c r="AC142" i="10"/>
  <c r="AE142" i="10" s="1"/>
  <c r="AC154" i="10"/>
  <c r="AE154" i="10" s="1"/>
  <c r="AC136" i="10"/>
  <c r="AE136" i="10" s="1"/>
  <c r="AC159" i="10"/>
  <c r="AE159" i="10" s="1"/>
  <c r="AC147" i="10"/>
  <c r="AE147" i="10" s="1"/>
  <c r="AC13" i="8"/>
  <c r="AE13" i="8" s="1"/>
  <c r="AC14" i="8"/>
  <c r="AE14" i="8" s="1"/>
  <c r="AC15" i="8"/>
  <c r="AE15" i="8" s="1"/>
  <c r="AC16" i="8"/>
  <c r="AE16" i="8" s="1"/>
  <c r="AC123" i="10"/>
  <c r="AE123" i="10" s="1"/>
  <c r="AC122" i="10"/>
  <c r="AE122" i="10" s="1"/>
  <c r="AC121" i="10"/>
  <c r="AE121" i="10" s="1"/>
  <c r="AC118" i="10"/>
  <c r="AE118" i="10" s="1"/>
  <c r="AC103" i="10"/>
  <c r="AE103" i="10" s="1"/>
  <c r="AC96" i="10"/>
  <c r="AE96" i="10" s="1"/>
  <c r="AC111" i="10"/>
  <c r="AE111" i="10" s="1"/>
  <c r="AC99" i="10"/>
  <c r="AE99" i="10" s="1"/>
  <c r="AC92" i="10"/>
  <c r="AE92" i="10" s="1"/>
  <c r="AC112" i="10"/>
  <c r="AE112" i="10" s="1"/>
  <c r="AC113" i="10"/>
  <c r="AE113" i="10" s="1"/>
  <c r="AC106" i="10"/>
  <c r="AE106" i="10" s="1"/>
  <c r="AC94" i="10"/>
  <c r="AE94" i="10" s="1"/>
  <c r="AC95" i="10"/>
  <c r="AE95" i="10" s="1"/>
  <c r="AC91" i="10"/>
  <c r="AE91" i="10" s="1"/>
  <c r="AC114" i="10"/>
  <c r="AE114" i="10" s="1"/>
  <c r="AC117" i="10"/>
  <c r="AE117" i="10" s="1"/>
  <c r="AC116" i="10"/>
  <c r="AE116" i="10" s="1"/>
  <c r="AC115" i="10"/>
  <c r="AE115" i="10" s="1"/>
  <c r="AC107" i="10"/>
  <c r="AE107" i="10" s="1"/>
  <c r="AC104" i="10"/>
  <c r="AE104" i="10" s="1"/>
  <c r="AC100" i="10"/>
  <c r="AE100" i="10" s="1"/>
  <c r="AC101" i="10"/>
  <c r="AE101" i="10" s="1"/>
  <c r="AC88" i="10"/>
  <c r="AE88" i="10" s="1"/>
  <c r="AC97" i="10"/>
  <c r="AE97" i="10" s="1"/>
  <c r="AC110" i="10"/>
  <c r="AE110" i="10" s="1"/>
  <c r="AC102" i="10"/>
  <c r="AE102" i="10" s="1"/>
  <c r="AC109" i="10"/>
  <c r="AE109" i="10" s="1"/>
  <c r="AC119" i="10"/>
  <c r="AE119" i="10" s="1"/>
  <c r="AC108" i="10"/>
  <c r="AE108" i="10" s="1"/>
  <c r="AC98" i="10"/>
  <c r="AE98" i="10" s="1"/>
  <c r="AC120" i="10"/>
  <c r="AE120" i="10" s="1"/>
  <c r="AC93" i="10"/>
  <c r="AE93" i="10" s="1"/>
  <c r="AC105" i="10"/>
  <c r="AE105" i="10" s="1"/>
  <c r="AC90" i="10"/>
  <c r="AE90" i="10" s="1"/>
  <c r="AC89" i="10"/>
  <c r="AE89" i="10" s="1"/>
  <c r="AC27" i="7"/>
  <c r="AE27" i="7" s="1"/>
  <c r="AC28" i="7"/>
  <c r="AE28" i="7" s="1"/>
  <c r="AC29" i="7"/>
  <c r="AE29" i="7" s="1"/>
  <c r="AC30" i="7"/>
  <c r="AE30" i="7" s="1"/>
  <c r="AC80" i="10"/>
  <c r="AE80" i="10" s="1"/>
  <c r="AC48" i="10"/>
  <c r="AE48" i="10" s="1"/>
  <c r="AC53" i="10"/>
  <c r="AE53" i="10" s="1"/>
  <c r="AC31" i="10"/>
  <c r="AE31" i="10" s="1"/>
  <c r="AC84" i="10"/>
  <c r="AE84" i="10" s="1"/>
  <c r="AC29" i="10"/>
  <c r="AE29" i="10" s="1"/>
  <c r="AC60" i="10"/>
  <c r="AE60" i="10" s="1"/>
  <c r="AC74" i="10"/>
  <c r="AE74" i="10" s="1"/>
  <c r="AC20" i="10"/>
  <c r="AE20" i="10" s="1"/>
  <c r="AC38" i="10"/>
  <c r="AE38" i="10" s="1"/>
  <c r="AC79" i="10"/>
  <c r="AE79" i="10" s="1"/>
  <c r="AC69" i="10"/>
  <c r="AE69" i="10" s="1"/>
  <c r="AC36" i="10"/>
  <c r="AE36" i="10" s="1"/>
  <c r="AC82" i="10"/>
  <c r="AE82" i="10" s="1"/>
  <c r="AC65" i="10"/>
  <c r="AE65" i="10" s="1"/>
  <c r="AC30" i="10"/>
  <c r="AE30" i="10" s="1"/>
  <c r="AC66" i="10"/>
  <c r="AE66" i="10" s="1"/>
  <c r="AC34" i="10"/>
  <c r="AE34" i="10" s="1"/>
  <c r="AC32" i="10"/>
  <c r="AE32" i="10" s="1"/>
  <c r="AC17" i="10"/>
  <c r="AE17" i="10" s="1"/>
  <c r="AC78" i="10"/>
  <c r="AE78" i="10" s="1"/>
  <c r="AC75" i="10"/>
  <c r="AE75" i="10" s="1"/>
  <c r="AC58" i="10"/>
  <c r="AE58" i="10" s="1"/>
  <c r="AC77" i="10"/>
  <c r="AE77" i="10" s="1"/>
  <c r="AC62" i="10"/>
  <c r="AE62" i="10" s="1"/>
  <c r="AC81" i="10"/>
  <c r="AE81" i="10" s="1"/>
  <c r="AC25" i="10"/>
  <c r="AE25" i="10" s="1"/>
  <c r="AC63" i="10"/>
  <c r="AE63" i="10" s="1"/>
  <c r="AC50" i="10"/>
  <c r="AE50" i="10" s="1"/>
  <c r="AC85" i="10"/>
  <c r="AE85" i="10" s="1"/>
  <c r="AC18" i="10"/>
  <c r="AE18" i="10" s="1"/>
  <c r="AC55" i="10"/>
  <c r="AE55" i="10" s="1"/>
  <c r="AC21" i="10"/>
  <c r="AE21" i="10" s="1"/>
  <c r="AC19" i="10"/>
  <c r="AE19" i="10" s="1"/>
  <c r="AC76" i="10"/>
  <c r="AE76" i="10" s="1"/>
  <c r="AC56" i="10"/>
  <c r="AE56" i="10" s="1"/>
  <c r="AC42" i="10"/>
  <c r="AE42" i="10" s="1"/>
  <c r="AC41" i="10"/>
  <c r="AE41" i="10" s="1"/>
  <c r="AC35" i="10"/>
  <c r="AE35" i="10" s="1"/>
  <c r="AC28" i="10"/>
  <c r="AE28" i="10" s="1"/>
  <c r="AC24" i="10"/>
  <c r="AE24" i="10" s="1"/>
  <c r="AC57" i="10"/>
  <c r="AE57" i="10" s="1"/>
  <c r="AC70" i="10"/>
  <c r="AE70" i="10" s="1"/>
  <c r="AC39" i="10"/>
  <c r="AE39" i="10" s="1"/>
  <c r="AC37" i="10"/>
  <c r="AE37" i="10" s="1"/>
  <c r="AC64" i="10"/>
  <c r="AE64" i="10" s="1"/>
  <c r="AC40" i="10"/>
  <c r="AE40" i="10" s="1"/>
  <c r="AC61" i="10"/>
  <c r="AE61" i="10" s="1"/>
  <c r="AC45" i="10"/>
  <c r="AE45" i="10" s="1"/>
  <c r="AC71" i="10"/>
  <c r="AE71" i="10" s="1"/>
  <c r="AC44" i="10"/>
  <c r="AE44" i="10" s="1"/>
  <c r="AC47" i="10"/>
  <c r="AE47" i="10" s="1"/>
  <c r="AC51" i="10"/>
  <c r="AE51" i="10" s="1"/>
  <c r="AC49" i="10"/>
  <c r="AE49" i="10" s="1"/>
  <c r="AC46" i="10"/>
  <c r="AE46" i="10" s="1"/>
  <c r="AC23" i="10"/>
  <c r="AE23" i="10" s="1"/>
  <c r="AC26" i="10"/>
  <c r="AE26" i="10" s="1"/>
  <c r="AC59" i="10"/>
  <c r="AE59" i="10" s="1"/>
  <c r="AC86" i="10"/>
  <c r="AE86" i="10" s="1"/>
  <c r="AC73" i="10"/>
  <c r="AE73" i="10" s="1"/>
  <c r="AC87" i="10"/>
  <c r="AE87" i="10" s="1"/>
  <c r="AC22" i="10"/>
  <c r="AE22" i="10" s="1"/>
  <c r="AC83" i="10"/>
  <c r="AE83" i="10" s="1"/>
  <c r="AC27" i="10"/>
  <c r="AE27" i="10" s="1"/>
  <c r="AC72" i="10"/>
  <c r="AE72" i="10" s="1"/>
  <c r="AC43" i="10"/>
  <c r="AE43" i="10" s="1"/>
  <c r="AC52" i="10"/>
  <c r="AE52" i="10" s="1"/>
  <c r="AC54" i="10"/>
  <c r="AE54" i="10" s="1"/>
  <c r="AC33" i="10"/>
  <c r="AE33" i="10" s="1"/>
  <c r="AC67" i="10"/>
  <c r="AE67" i="10" s="1"/>
  <c r="AC68" i="10"/>
  <c r="AE68" i="10" s="1"/>
  <c r="AC16" i="10"/>
  <c r="AE16" i="10" s="1"/>
  <c r="AC15" i="10"/>
  <c r="AE15" i="10" s="1"/>
  <c r="AC9" i="8"/>
  <c r="AE9" i="8" s="1"/>
  <c r="AC12" i="8"/>
  <c r="AE12" i="8" s="1"/>
  <c r="AC10" i="8"/>
  <c r="AE10" i="8" s="1"/>
  <c r="AC11" i="8"/>
  <c r="AE11" i="8" s="1"/>
  <c r="AC14" i="10"/>
  <c r="AE14" i="10" s="1"/>
  <c r="AC13" i="10"/>
  <c r="AE13" i="10" s="1"/>
  <c r="AC23" i="7"/>
  <c r="AE23" i="7" s="1"/>
  <c r="AC12" i="10"/>
  <c r="AE12" i="10" s="1"/>
  <c r="AC11" i="10"/>
  <c r="AE11" i="10" s="1"/>
  <c r="AC25" i="7"/>
  <c r="AE25" i="7" s="1"/>
  <c r="AC26" i="7"/>
  <c r="AE26" i="7" s="1"/>
  <c r="AC24" i="7"/>
  <c r="AE24" i="7" s="1"/>
  <c r="AC7" i="10"/>
  <c r="AE7" i="10" s="1"/>
  <c r="AC10" i="10"/>
  <c r="AE10" i="10" s="1"/>
  <c r="AC8" i="10"/>
  <c r="AE8" i="10" s="1"/>
  <c r="AC6" i="10"/>
  <c r="AE6" i="10" s="1"/>
  <c r="AC9" i="10"/>
  <c r="AE9" i="10" s="1"/>
  <c r="AE39" i="7" l="1"/>
  <c r="AC39" i="7"/>
  <c r="AC22" i="8"/>
  <c r="AE22" i="8"/>
  <c r="AM4" i="7" l="1"/>
  <c r="AN6" i="7" l="1"/>
  <c r="AB140" i="10" l="1"/>
  <c r="AD140" i="10" s="1"/>
  <c r="AF140" i="10" s="1"/>
  <c r="AG140" i="10" s="1"/>
  <c r="AB129" i="10"/>
  <c r="AD129" i="10" s="1"/>
  <c r="AF129" i="10" s="1"/>
  <c r="AG129" i="10" s="1"/>
  <c r="AB154" i="10"/>
  <c r="AD154" i="10" s="1"/>
  <c r="AF154" i="10" s="1"/>
  <c r="AG154" i="10" s="1"/>
  <c r="AB138" i="10"/>
  <c r="AD138" i="10" s="1"/>
  <c r="AF138" i="10" s="1"/>
  <c r="AG138" i="10" s="1"/>
  <c r="AB127" i="10"/>
  <c r="AD127" i="10" s="1"/>
  <c r="AF127" i="10" s="1"/>
  <c r="AG127" i="10" s="1"/>
  <c r="AB143" i="10"/>
  <c r="AD143" i="10" s="1"/>
  <c r="AF143" i="10" s="1"/>
  <c r="AG143" i="10" s="1"/>
  <c r="AB153" i="10"/>
  <c r="AD153" i="10" s="1"/>
  <c r="AF153" i="10" s="1"/>
  <c r="AG153" i="10" s="1"/>
  <c r="AB125" i="10"/>
  <c r="AD125" i="10" s="1"/>
  <c r="AF125" i="10" s="1"/>
  <c r="AG125" i="10" s="1"/>
  <c r="AB126" i="10"/>
  <c r="AD126" i="10" s="1"/>
  <c r="AF126" i="10" s="1"/>
  <c r="AG126" i="10" s="1"/>
  <c r="AB146" i="10"/>
  <c r="AD146" i="10" s="1"/>
  <c r="AF146" i="10" s="1"/>
  <c r="AG146" i="10" s="1"/>
  <c r="AB134" i="10"/>
  <c r="AD134" i="10" s="1"/>
  <c r="AF134" i="10" s="1"/>
  <c r="AG134" i="10" s="1"/>
  <c r="AB152" i="10"/>
  <c r="AD152" i="10" s="1"/>
  <c r="AF152" i="10" s="1"/>
  <c r="AG152" i="10" s="1"/>
  <c r="AB136" i="10"/>
  <c r="AD136" i="10" s="1"/>
  <c r="AF136" i="10" s="1"/>
  <c r="AG136" i="10" s="1"/>
  <c r="AB141" i="10"/>
  <c r="AD141" i="10" s="1"/>
  <c r="AF141" i="10" s="1"/>
  <c r="AG141" i="10" s="1"/>
  <c r="AB149" i="10"/>
  <c r="AD149" i="10" s="1"/>
  <c r="AF149" i="10" s="1"/>
  <c r="AG149" i="10" s="1"/>
  <c r="AB130" i="10"/>
  <c r="AD130" i="10" s="1"/>
  <c r="AF130" i="10" s="1"/>
  <c r="AG130" i="10" s="1"/>
  <c r="AH131" i="10" s="1"/>
  <c r="AB156" i="10"/>
  <c r="AD156" i="10" s="1"/>
  <c r="AF156" i="10" s="1"/>
  <c r="AG156" i="10" s="1"/>
  <c r="AB128" i="10"/>
  <c r="AD128" i="10" s="1"/>
  <c r="AF128" i="10" s="1"/>
  <c r="AG128" i="10" s="1"/>
  <c r="AB139" i="10"/>
  <c r="AD139" i="10" s="1"/>
  <c r="AF139" i="10" s="1"/>
  <c r="AG139" i="10" s="1"/>
  <c r="AB131" i="10"/>
  <c r="AD131" i="10" s="1"/>
  <c r="AF131" i="10" s="1"/>
  <c r="AG131" i="10" s="1"/>
  <c r="AB145" i="10"/>
  <c r="AD145" i="10" s="1"/>
  <c r="AF145" i="10" s="1"/>
  <c r="AG145" i="10" s="1"/>
  <c r="AB148" i="10"/>
  <c r="AD148" i="10" s="1"/>
  <c r="AF148" i="10" s="1"/>
  <c r="AG148" i="10" s="1"/>
  <c r="AB135" i="10"/>
  <c r="AD135" i="10" s="1"/>
  <c r="AF135" i="10" s="1"/>
  <c r="AG135" i="10" s="1"/>
  <c r="AB155" i="10"/>
  <c r="AD155" i="10" s="1"/>
  <c r="AF155" i="10" s="1"/>
  <c r="AG155" i="10" s="1"/>
  <c r="AB142" i="10"/>
  <c r="AD142" i="10" s="1"/>
  <c r="AF142" i="10" s="1"/>
  <c r="AG142" i="10" s="1"/>
  <c r="AB132" i="10"/>
  <c r="AD132" i="10" s="1"/>
  <c r="AF132" i="10" s="1"/>
  <c r="AG132" i="10" s="1"/>
  <c r="AB144" i="10"/>
  <c r="AD144" i="10" s="1"/>
  <c r="AF144" i="10" s="1"/>
  <c r="AG144" i="10" s="1"/>
  <c r="AB133" i="10"/>
  <c r="AD133" i="10" s="1"/>
  <c r="AF133" i="10" s="1"/>
  <c r="AG133" i="10" s="1"/>
  <c r="AB162" i="10"/>
  <c r="AD162" i="10" s="1"/>
  <c r="AF162" i="10" s="1"/>
  <c r="AG162" i="10" s="1"/>
  <c r="AB137" i="10"/>
  <c r="AD137" i="10" s="1"/>
  <c r="AF137" i="10" s="1"/>
  <c r="AG137" i="10" s="1"/>
  <c r="AB157" i="10"/>
  <c r="AD157" i="10" s="1"/>
  <c r="AF157" i="10" s="1"/>
  <c r="AG157" i="10" s="1"/>
  <c r="AB124" i="10"/>
  <c r="AD124" i="10" s="1"/>
  <c r="AF124" i="10" s="1"/>
  <c r="AG124" i="10" s="1"/>
  <c r="AB163" i="10"/>
  <c r="AD163" i="10" s="1"/>
  <c r="AF163" i="10" s="1"/>
  <c r="AG163" i="10" s="1"/>
  <c r="AB150" i="10"/>
  <c r="AD150" i="10" s="1"/>
  <c r="AF150" i="10" s="1"/>
  <c r="AG150" i="10" s="1"/>
  <c r="AB158" i="10"/>
  <c r="AD158" i="10" s="1"/>
  <c r="AF158" i="10" s="1"/>
  <c r="AG158" i="10" s="1"/>
  <c r="AB160" i="10"/>
  <c r="AD160" i="10" s="1"/>
  <c r="AF160" i="10" s="1"/>
  <c r="AG160" i="10" s="1"/>
  <c r="AB151" i="10"/>
  <c r="AD151" i="10" s="1"/>
  <c r="AF151" i="10" s="1"/>
  <c r="AG151" i="10" s="1"/>
  <c r="AB147" i="10"/>
  <c r="AD147" i="10" s="1"/>
  <c r="AF147" i="10" s="1"/>
  <c r="AG147" i="10" s="1"/>
  <c r="AB159" i="10"/>
  <c r="AD159" i="10" s="1"/>
  <c r="AF159" i="10" s="1"/>
  <c r="AG159" i="10" s="1"/>
  <c r="AB161" i="10"/>
  <c r="AD161" i="10" s="1"/>
  <c r="AF161" i="10" s="1"/>
  <c r="AG161" i="10" s="1"/>
  <c r="AB16" i="8"/>
  <c r="AD16" i="8" s="1"/>
  <c r="AF16" i="8" s="1"/>
  <c r="AG16" i="8" s="1"/>
  <c r="AB14" i="8"/>
  <c r="AD14" i="8" s="1"/>
  <c r="AF14" i="8" s="1"/>
  <c r="AG14" i="8" s="1"/>
  <c r="AB15" i="8"/>
  <c r="AD15" i="8" s="1"/>
  <c r="AF15" i="8" s="1"/>
  <c r="AG15" i="8" s="1"/>
  <c r="AB123" i="10"/>
  <c r="AD123" i="10" s="1"/>
  <c r="AF123" i="10" s="1"/>
  <c r="AG123" i="10" s="1"/>
  <c r="AB13" i="8"/>
  <c r="AD13" i="8" s="1"/>
  <c r="AF13" i="8" s="1"/>
  <c r="AG13" i="8" s="1"/>
  <c r="AB122" i="10"/>
  <c r="AD122" i="10" s="1"/>
  <c r="AF122" i="10" s="1"/>
  <c r="AG122" i="10" s="1"/>
  <c r="AB111" i="10"/>
  <c r="AD111" i="10" s="1"/>
  <c r="AF111" i="10" s="1"/>
  <c r="AG111" i="10" s="1"/>
  <c r="AB116" i="10"/>
  <c r="AD116" i="10" s="1"/>
  <c r="AF116" i="10" s="1"/>
  <c r="AG116" i="10" s="1"/>
  <c r="AB112" i="10"/>
  <c r="AD112" i="10" s="1"/>
  <c r="AF112" i="10" s="1"/>
  <c r="AG112" i="10" s="1"/>
  <c r="AB118" i="10"/>
  <c r="AD118" i="10" s="1"/>
  <c r="AF118" i="10" s="1"/>
  <c r="AG118" i="10" s="1"/>
  <c r="AB109" i="10"/>
  <c r="AD109" i="10" s="1"/>
  <c r="AF109" i="10" s="1"/>
  <c r="AG109" i="10" s="1"/>
  <c r="AB113" i="10"/>
  <c r="AD113" i="10" s="1"/>
  <c r="AF113" i="10" s="1"/>
  <c r="AG113" i="10" s="1"/>
  <c r="AB106" i="10"/>
  <c r="AD106" i="10" s="1"/>
  <c r="AF106" i="10" s="1"/>
  <c r="AG106" i="10" s="1"/>
  <c r="AB121" i="10"/>
  <c r="AD121" i="10" s="1"/>
  <c r="AF121" i="10" s="1"/>
  <c r="AG121" i="10" s="1"/>
  <c r="AB93" i="10"/>
  <c r="AD93" i="10" s="1"/>
  <c r="AF93" i="10" s="1"/>
  <c r="AG93" i="10" s="1"/>
  <c r="AB96" i="10"/>
  <c r="AD96" i="10" s="1"/>
  <c r="AF96" i="10" s="1"/>
  <c r="AG96" i="10" s="1"/>
  <c r="AB108" i="10"/>
  <c r="AD108" i="10" s="1"/>
  <c r="AF108" i="10" s="1"/>
  <c r="AG108" i="10" s="1"/>
  <c r="AB115" i="10"/>
  <c r="AD115" i="10" s="1"/>
  <c r="AF115" i="10" s="1"/>
  <c r="AG115" i="10" s="1"/>
  <c r="AB91" i="10"/>
  <c r="AD91" i="10" s="1"/>
  <c r="AF91" i="10" s="1"/>
  <c r="AG91" i="10" s="1"/>
  <c r="AB101" i="10"/>
  <c r="AD101" i="10" s="1"/>
  <c r="AF101" i="10" s="1"/>
  <c r="AG101" i="10" s="1"/>
  <c r="AB92" i="10"/>
  <c r="AD92" i="10" s="1"/>
  <c r="AF92" i="10" s="1"/>
  <c r="AG92" i="10" s="1"/>
  <c r="AB98" i="10"/>
  <c r="AD98" i="10" s="1"/>
  <c r="AF98" i="10" s="1"/>
  <c r="AG98" i="10" s="1"/>
  <c r="AB97" i="10"/>
  <c r="AD97" i="10" s="1"/>
  <c r="AF97" i="10" s="1"/>
  <c r="AG97" i="10" s="1"/>
  <c r="AB119" i="10"/>
  <c r="AD119" i="10" s="1"/>
  <c r="AF119" i="10" s="1"/>
  <c r="AG119" i="10" s="1"/>
  <c r="AB107" i="10"/>
  <c r="AD107" i="10" s="1"/>
  <c r="AF107" i="10" s="1"/>
  <c r="AG107" i="10" s="1"/>
  <c r="AB114" i="10"/>
  <c r="AD114" i="10" s="1"/>
  <c r="AF114" i="10" s="1"/>
  <c r="AG114" i="10" s="1"/>
  <c r="AB117" i="10"/>
  <c r="AD117" i="10" s="1"/>
  <c r="AF117" i="10" s="1"/>
  <c r="AG117" i="10" s="1"/>
  <c r="AB103" i="10"/>
  <c r="AD103" i="10" s="1"/>
  <c r="AF103" i="10" s="1"/>
  <c r="AG103" i="10" s="1"/>
  <c r="AB104" i="10"/>
  <c r="AD104" i="10" s="1"/>
  <c r="AF104" i="10" s="1"/>
  <c r="AG104" i="10" s="1"/>
  <c r="AB95" i="10"/>
  <c r="AD95" i="10" s="1"/>
  <c r="AF95" i="10" s="1"/>
  <c r="AG95" i="10" s="1"/>
  <c r="AI95" i="10" s="1"/>
  <c r="AB105" i="10"/>
  <c r="AD105" i="10" s="1"/>
  <c r="AF105" i="10" s="1"/>
  <c r="AG105" i="10" s="1"/>
  <c r="AB102" i="10"/>
  <c r="AD102" i="10" s="1"/>
  <c r="AF102" i="10" s="1"/>
  <c r="AG102" i="10" s="1"/>
  <c r="AB94" i="10"/>
  <c r="AD94" i="10" s="1"/>
  <c r="AF94" i="10" s="1"/>
  <c r="AG94" i="10" s="1"/>
  <c r="AB100" i="10"/>
  <c r="AD100" i="10" s="1"/>
  <c r="AF100" i="10" s="1"/>
  <c r="AG100" i="10" s="1"/>
  <c r="AB120" i="10"/>
  <c r="AD120" i="10" s="1"/>
  <c r="AF120" i="10" s="1"/>
  <c r="AG120" i="10" s="1"/>
  <c r="AB110" i="10"/>
  <c r="AD110" i="10" s="1"/>
  <c r="AF110" i="10" s="1"/>
  <c r="AG110" i="10" s="1"/>
  <c r="AB99" i="10"/>
  <c r="AD99" i="10" s="1"/>
  <c r="AF99" i="10" s="1"/>
  <c r="AG99" i="10" s="1"/>
  <c r="AB88" i="10"/>
  <c r="AD88" i="10" s="1"/>
  <c r="AF88" i="10" s="1"/>
  <c r="AG88" i="10" s="1"/>
  <c r="AB89" i="10"/>
  <c r="AD89" i="10" s="1"/>
  <c r="AF89" i="10" s="1"/>
  <c r="AG89" i="10" s="1"/>
  <c r="AB90" i="10"/>
  <c r="AD90" i="10" s="1"/>
  <c r="AF90" i="10" s="1"/>
  <c r="AG90" i="10" s="1"/>
  <c r="AB30" i="7"/>
  <c r="AD30" i="7" s="1"/>
  <c r="AF30" i="7" s="1"/>
  <c r="AG30" i="7" s="1"/>
  <c r="AB27" i="7"/>
  <c r="AD27" i="7" s="1"/>
  <c r="AF27" i="7" s="1"/>
  <c r="AG27" i="7" s="1"/>
  <c r="AB28" i="7"/>
  <c r="AD28" i="7" s="1"/>
  <c r="AF28" i="7" s="1"/>
  <c r="AG28" i="7" s="1"/>
  <c r="AB29" i="7"/>
  <c r="AD29" i="7" s="1"/>
  <c r="AF29" i="7" s="1"/>
  <c r="AG29" i="7" s="1"/>
  <c r="AB31" i="10"/>
  <c r="AD31" i="10" s="1"/>
  <c r="AF31" i="10" s="1"/>
  <c r="AG31" i="10" s="1"/>
  <c r="AB37" i="10"/>
  <c r="AD37" i="10" s="1"/>
  <c r="AF37" i="10" s="1"/>
  <c r="AG37" i="10" s="1"/>
  <c r="AB57" i="10"/>
  <c r="AD57" i="10" s="1"/>
  <c r="AF57" i="10" s="1"/>
  <c r="AG57" i="10" s="1"/>
  <c r="AB72" i="10"/>
  <c r="AD72" i="10" s="1"/>
  <c r="AF72" i="10" s="1"/>
  <c r="AG72" i="10" s="1"/>
  <c r="AB51" i="10"/>
  <c r="AD51" i="10" s="1"/>
  <c r="AF51" i="10" s="1"/>
  <c r="AG51" i="10" s="1"/>
  <c r="AB76" i="10"/>
  <c r="AD76" i="10" s="1"/>
  <c r="AF76" i="10" s="1"/>
  <c r="AG76" i="10" s="1"/>
  <c r="AB81" i="10"/>
  <c r="AD81" i="10" s="1"/>
  <c r="AF81" i="10" s="1"/>
  <c r="AG81" i="10" s="1"/>
  <c r="AB86" i="10"/>
  <c r="AD86" i="10" s="1"/>
  <c r="AF86" i="10" s="1"/>
  <c r="AG86" i="10" s="1"/>
  <c r="AB70" i="10"/>
  <c r="AD70" i="10" s="1"/>
  <c r="AF70" i="10" s="1"/>
  <c r="AG70" i="10" s="1"/>
  <c r="AB79" i="10"/>
  <c r="AD79" i="10" s="1"/>
  <c r="AF79" i="10" s="1"/>
  <c r="AG79" i="10" s="1"/>
  <c r="AB84" i="10"/>
  <c r="AD84" i="10" s="1"/>
  <c r="AF84" i="10" s="1"/>
  <c r="AG84" i="10" s="1"/>
  <c r="AB40" i="10"/>
  <c r="AD40" i="10" s="1"/>
  <c r="AF40" i="10" s="1"/>
  <c r="AG40" i="10" s="1"/>
  <c r="AB38" i="10"/>
  <c r="AD38" i="10" s="1"/>
  <c r="AF38" i="10" s="1"/>
  <c r="AG38" i="10" s="1"/>
  <c r="AB55" i="10"/>
  <c r="AD55" i="10" s="1"/>
  <c r="AF55" i="10" s="1"/>
  <c r="AG55" i="10" s="1"/>
  <c r="AB35" i="10"/>
  <c r="AD35" i="10" s="1"/>
  <c r="AF35" i="10" s="1"/>
  <c r="AG35" i="10" s="1"/>
  <c r="AB26" i="10"/>
  <c r="AD26" i="10" s="1"/>
  <c r="AF26" i="10" s="1"/>
  <c r="AG26" i="10" s="1"/>
  <c r="AB32" i="10"/>
  <c r="AD32" i="10" s="1"/>
  <c r="AF32" i="10" s="1"/>
  <c r="AG32" i="10" s="1"/>
  <c r="AB28" i="10"/>
  <c r="AD28" i="10" s="1"/>
  <c r="AF28" i="10" s="1"/>
  <c r="AG28" i="10" s="1"/>
  <c r="AB34" i="10"/>
  <c r="AD34" i="10" s="1"/>
  <c r="AF34" i="10" s="1"/>
  <c r="AG34" i="10" s="1"/>
  <c r="AB48" i="10"/>
  <c r="AD48" i="10" s="1"/>
  <c r="AF48" i="10" s="1"/>
  <c r="AG48" i="10" s="1"/>
  <c r="AB41" i="10"/>
  <c r="AD41" i="10" s="1"/>
  <c r="AF41" i="10" s="1"/>
  <c r="AG41" i="10" s="1"/>
  <c r="AB67" i="10"/>
  <c r="AD67" i="10" s="1"/>
  <c r="AF67" i="10" s="1"/>
  <c r="AG67" i="10" s="1"/>
  <c r="AB75" i="10"/>
  <c r="AD75" i="10" s="1"/>
  <c r="AF75" i="10" s="1"/>
  <c r="AG75" i="10" s="1"/>
  <c r="AB33" i="10"/>
  <c r="AD33" i="10" s="1"/>
  <c r="AF33" i="10" s="1"/>
  <c r="AG33" i="10" s="1"/>
  <c r="AB66" i="10"/>
  <c r="AD66" i="10" s="1"/>
  <c r="AF66" i="10" s="1"/>
  <c r="AG66" i="10" s="1"/>
  <c r="AB60" i="10"/>
  <c r="AD60" i="10" s="1"/>
  <c r="AF60" i="10" s="1"/>
  <c r="AG60" i="10" s="1"/>
  <c r="AB87" i="10"/>
  <c r="AD87" i="10" s="1"/>
  <c r="AF87" i="10" s="1"/>
  <c r="AG87" i="10" s="1"/>
  <c r="AB50" i="10"/>
  <c r="AD50" i="10" s="1"/>
  <c r="AF50" i="10" s="1"/>
  <c r="AG50" i="10" s="1"/>
  <c r="AB47" i="10"/>
  <c r="AD47" i="10" s="1"/>
  <c r="AF47" i="10" s="1"/>
  <c r="AG47" i="10" s="1"/>
  <c r="AB30" i="10"/>
  <c r="AD30" i="10" s="1"/>
  <c r="AF30" i="10" s="1"/>
  <c r="AG30" i="10" s="1"/>
  <c r="AB25" i="10"/>
  <c r="AD25" i="10" s="1"/>
  <c r="AF25" i="10" s="1"/>
  <c r="AG25" i="10" s="1"/>
  <c r="AB73" i="10"/>
  <c r="AD73" i="10" s="1"/>
  <c r="AF73" i="10" s="1"/>
  <c r="AG73" i="10" s="1"/>
  <c r="AB61" i="10"/>
  <c r="AD61" i="10" s="1"/>
  <c r="AF61" i="10" s="1"/>
  <c r="AG61" i="10" s="1"/>
  <c r="AB18" i="10"/>
  <c r="AD18" i="10" s="1"/>
  <c r="AF18" i="10" s="1"/>
  <c r="AG18" i="10" s="1"/>
  <c r="AB69" i="10"/>
  <c r="AD69" i="10" s="1"/>
  <c r="AF69" i="10" s="1"/>
  <c r="AG69" i="10" s="1"/>
  <c r="AB74" i="10"/>
  <c r="AD74" i="10" s="1"/>
  <c r="AF74" i="10" s="1"/>
  <c r="AG74" i="10" s="1"/>
  <c r="AB29" i="10"/>
  <c r="AD29" i="10" s="1"/>
  <c r="AF29" i="10" s="1"/>
  <c r="AG29" i="10" s="1"/>
  <c r="AB17" i="10"/>
  <c r="AD17" i="10" s="1"/>
  <c r="AF17" i="10" s="1"/>
  <c r="AG17" i="10" s="1"/>
  <c r="AB19" i="10"/>
  <c r="AD19" i="10" s="1"/>
  <c r="AF19" i="10" s="1"/>
  <c r="AG19" i="10" s="1"/>
  <c r="AB24" i="10"/>
  <c r="AD24" i="10" s="1"/>
  <c r="AF24" i="10" s="1"/>
  <c r="AG24" i="10" s="1"/>
  <c r="AB71" i="10"/>
  <c r="AD71" i="10" s="1"/>
  <c r="AF71" i="10" s="1"/>
  <c r="AG71" i="10" s="1"/>
  <c r="AB77" i="10"/>
  <c r="AD77" i="10" s="1"/>
  <c r="AF77" i="10" s="1"/>
  <c r="AG77" i="10" s="1"/>
  <c r="AB44" i="10"/>
  <c r="AD44" i="10" s="1"/>
  <c r="AF44" i="10" s="1"/>
  <c r="AG44" i="10" s="1"/>
  <c r="AB82" i="10"/>
  <c r="AD82" i="10" s="1"/>
  <c r="AF82" i="10" s="1"/>
  <c r="AG82" i="10" s="1"/>
  <c r="AB53" i="10"/>
  <c r="AD53" i="10" s="1"/>
  <c r="AF53" i="10" s="1"/>
  <c r="AG53" i="10" s="1"/>
  <c r="AB45" i="10"/>
  <c r="AD45" i="10" s="1"/>
  <c r="AF45" i="10" s="1"/>
  <c r="AG45" i="10" s="1"/>
  <c r="AB54" i="10"/>
  <c r="AD54" i="10" s="1"/>
  <c r="AF54" i="10" s="1"/>
  <c r="AG54" i="10" s="1"/>
  <c r="AB64" i="10"/>
  <c r="AD64" i="10" s="1"/>
  <c r="AF64" i="10" s="1"/>
  <c r="AG64" i="10" s="1"/>
  <c r="AB36" i="10"/>
  <c r="AD36" i="10" s="1"/>
  <c r="AF36" i="10" s="1"/>
  <c r="AG36" i="10" s="1"/>
  <c r="AB83" i="10"/>
  <c r="AD83" i="10" s="1"/>
  <c r="AF83" i="10" s="1"/>
  <c r="AG83" i="10" s="1"/>
  <c r="AB49" i="10"/>
  <c r="AD49" i="10" s="1"/>
  <c r="AF49" i="10" s="1"/>
  <c r="AG49" i="10" s="1"/>
  <c r="AB43" i="10"/>
  <c r="AD43" i="10" s="1"/>
  <c r="AF43" i="10" s="1"/>
  <c r="AG43" i="10" s="1"/>
  <c r="AB27" i="10"/>
  <c r="AD27" i="10" s="1"/>
  <c r="AF27" i="10" s="1"/>
  <c r="AG27" i="10" s="1"/>
  <c r="AB56" i="10"/>
  <c r="AD56" i="10" s="1"/>
  <c r="AF56" i="10" s="1"/>
  <c r="AG56" i="10" s="1"/>
  <c r="AB63" i="10"/>
  <c r="AD63" i="10" s="1"/>
  <c r="AF63" i="10" s="1"/>
  <c r="AG63" i="10" s="1"/>
  <c r="AB42" i="10"/>
  <c r="AD42" i="10" s="1"/>
  <c r="AF42" i="10" s="1"/>
  <c r="AG42" i="10" s="1"/>
  <c r="AB85" i="10"/>
  <c r="AD85" i="10" s="1"/>
  <c r="AF85" i="10" s="1"/>
  <c r="AG85" i="10" s="1"/>
  <c r="AB21" i="10"/>
  <c r="AD21" i="10" s="1"/>
  <c r="AF21" i="10" s="1"/>
  <c r="AG21" i="10" s="1"/>
  <c r="AB59" i="10"/>
  <c r="AD59" i="10" s="1"/>
  <c r="AF59" i="10" s="1"/>
  <c r="AG59" i="10" s="1"/>
  <c r="AB78" i="10"/>
  <c r="AD78" i="10" s="1"/>
  <c r="AF78" i="10" s="1"/>
  <c r="AG78" i="10" s="1"/>
  <c r="AB62" i="10"/>
  <c r="AD62" i="10" s="1"/>
  <c r="AF62" i="10" s="1"/>
  <c r="AG62" i="10" s="1"/>
  <c r="AB20" i="10"/>
  <c r="AD20" i="10" s="1"/>
  <c r="AF20" i="10" s="1"/>
  <c r="AG20" i="10" s="1"/>
  <c r="AB22" i="10"/>
  <c r="AD22" i="10" s="1"/>
  <c r="AF22" i="10" s="1"/>
  <c r="AG22" i="10" s="1"/>
  <c r="AB46" i="10"/>
  <c r="AD46" i="10" s="1"/>
  <c r="AF46" i="10" s="1"/>
  <c r="AG46" i="10" s="1"/>
  <c r="AB23" i="10"/>
  <c r="AD23" i="10" s="1"/>
  <c r="AF23" i="10" s="1"/>
  <c r="AG23" i="10" s="1"/>
  <c r="AB68" i="10"/>
  <c r="AD68" i="10" s="1"/>
  <c r="AF68" i="10" s="1"/>
  <c r="AG68" i="10" s="1"/>
  <c r="AB80" i="10"/>
  <c r="AD80" i="10" s="1"/>
  <c r="AF80" i="10" s="1"/>
  <c r="AG80" i="10" s="1"/>
  <c r="AB39" i="10"/>
  <c r="AD39" i="10" s="1"/>
  <c r="AF39" i="10" s="1"/>
  <c r="AG39" i="10" s="1"/>
  <c r="AB65" i="10"/>
  <c r="AD65" i="10" s="1"/>
  <c r="AF65" i="10" s="1"/>
  <c r="AG65" i="10" s="1"/>
  <c r="AB58" i="10"/>
  <c r="AD58" i="10" s="1"/>
  <c r="AF58" i="10" s="1"/>
  <c r="AG58" i="10" s="1"/>
  <c r="AB52" i="10"/>
  <c r="AD52" i="10" s="1"/>
  <c r="AF52" i="10" s="1"/>
  <c r="AG52" i="10" s="1"/>
  <c r="AB15" i="10"/>
  <c r="AD15" i="10" s="1"/>
  <c r="AF15" i="10" s="1"/>
  <c r="AG15" i="10" s="1"/>
  <c r="AB11" i="8"/>
  <c r="AD11" i="8" s="1"/>
  <c r="AF11" i="8" s="1"/>
  <c r="AG11" i="8" s="1"/>
  <c r="AB9" i="8"/>
  <c r="AD9" i="8" s="1"/>
  <c r="AF9" i="8" s="1"/>
  <c r="AG9" i="8" s="1"/>
  <c r="AB12" i="8"/>
  <c r="AD12" i="8" s="1"/>
  <c r="AF12" i="8" s="1"/>
  <c r="AG12" i="8" s="1"/>
  <c r="AB10" i="8"/>
  <c r="AD10" i="8" s="1"/>
  <c r="AF10" i="8" s="1"/>
  <c r="AG10" i="8" s="1"/>
  <c r="AB16" i="10"/>
  <c r="AD16" i="10" s="1"/>
  <c r="AF16" i="10" s="1"/>
  <c r="AG16" i="10" s="1"/>
  <c r="AB14" i="10"/>
  <c r="AD14" i="10" s="1"/>
  <c r="AF14" i="10" s="1"/>
  <c r="AG14" i="10" s="1"/>
  <c r="AB25" i="7"/>
  <c r="AD25" i="7" s="1"/>
  <c r="AF25" i="7" s="1"/>
  <c r="AG25" i="7" s="1"/>
  <c r="AB11" i="10"/>
  <c r="AD11" i="10" s="1"/>
  <c r="AF11" i="10" s="1"/>
  <c r="AG11" i="10" s="1"/>
  <c r="AB26" i="7"/>
  <c r="AD26" i="7" s="1"/>
  <c r="AF26" i="7" s="1"/>
  <c r="AG26" i="7" s="1"/>
  <c r="AB12" i="10"/>
  <c r="AD12" i="10" s="1"/>
  <c r="AF12" i="10" s="1"/>
  <c r="AG12" i="10" s="1"/>
  <c r="AB23" i="7"/>
  <c r="AD23" i="7" s="1"/>
  <c r="AF23" i="7" s="1"/>
  <c r="AG23" i="7" s="1"/>
  <c r="AB24" i="7"/>
  <c r="AD24" i="7" s="1"/>
  <c r="AF24" i="7" s="1"/>
  <c r="AG24" i="7" s="1"/>
  <c r="AB13" i="10"/>
  <c r="AD13" i="10" s="1"/>
  <c r="AF13" i="10" s="1"/>
  <c r="AG13" i="10" s="1"/>
  <c r="AB7" i="10"/>
  <c r="AD7" i="10" s="1"/>
  <c r="AF7" i="10" s="1"/>
  <c r="AG7" i="10" s="1"/>
  <c r="AB10" i="10"/>
  <c r="AD10" i="10" s="1"/>
  <c r="AF10" i="10" s="1"/>
  <c r="AG10" i="10" s="1"/>
  <c r="AB9" i="10"/>
  <c r="AD9" i="10" s="1"/>
  <c r="AF9" i="10" s="1"/>
  <c r="AG9" i="10" s="1"/>
  <c r="AB8" i="10"/>
  <c r="AD8" i="10" s="1"/>
  <c r="AF8" i="10" s="1"/>
  <c r="AG8" i="10" s="1"/>
  <c r="AB6" i="10"/>
  <c r="AD6" i="10" s="1"/>
  <c r="AF6" i="10" s="1"/>
  <c r="AG6" i="10" s="1"/>
  <c r="AH149" i="10" l="1"/>
  <c r="AI149" i="10"/>
  <c r="AI131" i="10"/>
  <c r="AH159" i="10"/>
  <c r="AI159" i="10"/>
  <c r="AH137" i="10"/>
  <c r="AI137" i="10"/>
  <c r="AH155" i="10"/>
  <c r="AI155" i="10"/>
  <c r="AH125" i="10"/>
  <c r="AI125" i="10"/>
  <c r="AH163" i="10"/>
  <c r="AI163" i="10"/>
  <c r="AH141" i="10"/>
  <c r="AI141" i="10"/>
  <c r="AH151" i="10"/>
  <c r="AI151" i="10"/>
  <c r="AH133" i="10"/>
  <c r="AI133" i="10"/>
  <c r="AH129" i="10"/>
  <c r="AI129" i="10"/>
  <c r="AI147" i="10"/>
  <c r="AH147" i="10"/>
  <c r="AI161" i="10"/>
  <c r="AH161" i="10"/>
  <c r="AI153" i="10"/>
  <c r="AH153" i="10"/>
  <c r="AH157" i="10"/>
  <c r="AI157" i="10"/>
  <c r="AI127" i="10"/>
  <c r="AH127" i="10"/>
  <c r="AH121" i="10"/>
  <c r="AI119" i="10"/>
  <c r="AH107" i="10"/>
  <c r="AI115" i="10"/>
  <c r="AH115" i="10"/>
  <c r="AH95" i="10"/>
  <c r="AH109" i="10"/>
  <c r="AI109" i="10"/>
  <c r="AH113" i="10"/>
  <c r="AI113" i="10"/>
  <c r="AI103" i="10"/>
  <c r="AH103" i="10"/>
  <c r="AH119" i="10"/>
  <c r="AI97" i="10"/>
  <c r="AH97" i="10"/>
  <c r="AI117" i="10"/>
  <c r="AH117" i="10"/>
  <c r="AH99" i="10"/>
  <c r="AI99" i="10"/>
  <c r="AI121" i="10"/>
  <c r="AH123" i="10"/>
  <c r="AI123" i="10"/>
  <c r="AH91" i="10"/>
  <c r="AI91" i="10"/>
  <c r="AH105" i="10"/>
  <c r="AI105" i="10"/>
  <c r="AI93" i="10"/>
  <c r="AH93" i="10"/>
  <c r="AI107" i="10"/>
  <c r="AH16" i="8"/>
  <c r="AI16" i="8"/>
  <c r="AI111" i="10"/>
  <c r="AH111" i="10"/>
  <c r="AI101" i="10"/>
  <c r="AH101" i="10"/>
  <c r="AI30" i="7"/>
  <c r="AH30" i="7"/>
  <c r="AH40" i="10"/>
  <c r="AI40" i="10"/>
  <c r="AI63" i="10"/>
  <c r="AH63" i="10"/>
  <c r="AI57" i="10"/>
  <c r="AH57" i="10"/>
  <c r="AI46" i="10"/>
  <c r="AH46" i="10"/>
  <c r="AI26" i="10"/>
  <c r="AH26" i="10"/>
  <c r="AH69" i="10"/>
  <c r="AI69" i="10"/>
  <c r="AI83" i="10"/>
  <c r="AH83" i="10"/>
  <c r="AI30" i="10"/>
  <c r="AH30" i="10"/>
  <c r="AI48" i="10"/>
  <c r="AH48" i="10"/>
  <c r="AH77" i="10"/>
  <c r="AI77" i="10"/>
  <c r="AI79" i="10"/>
  <c r="AH79" i="10"/>
  <c r="AI54" i="10"/>
  <c r="AH54" i="10"/>
  <c r="AH24" i="10"/>
  <c r="AI24" i="10"/>
  <c r="AI50" i="10"/>
  <c r="AH50" i="10"/>
  <c r="AH75" i="10"/>
  <c r="AI75" i="10"/>
  <c r="AI42" i="10"/>
  <c r="AH42" i="10"/>
  <c r="AI52" i="10"/>
  <c r="AH52" i="10"/>
  <c r="AH28" i="10"/>
  <c r="AI28" i="10"/>
  <c r="AI19" i="10"/>
  <c r="AH19" i="10"/>
  <c r="AI73" i="10"/>
  <c r="AH73" i="10"/>
  <c r="AI81" i="10"/>
  <c r="AH81" i="10"/>
  <c r="AH36" i="10"/>
  <c r="AI36" i="10"/>
  <c r="AH44" i="10"/>
  <c r="AI44" i="10"/>
  <c r="AI61" i="10"/>
  <c r="AH61" i="10"/>
  <c r="AI87" i="10"/>
  <c r="AH87" i="10"/>
  <c r="AI59" i="10"/>
  <c r="AH59" i="10"/>
  <c r="AH65" i="10"/>
  <c r="AI65" i="10"/>
  <c r="AH67" i="10"/>
  <c r="AI67" i="10"/>
  <c r="AI38" i="10"/>
  <c r="AH38" i="10"/>
  <c r="AG23" i="8"/>
  <c r="AG22" i="8"/>
  <c r="AI22" i="10"/>
  <c r="AH22" i="10"/>
  <c r="AI34" i="10"/>
  <c r="AH34" i="10"/>
  <c r="AH71" i="10"/>
  <c r="AI71" i="10"/>
  <c r="AI32" i="10"/>
  <c r="AH32" i="10"/>
  <c r="AH16" i="10"/>
  <c r="AI16" i="10"/>
  <c r="AH8" i="10"/>
  <c r="AI12" i="8"/>
  <c r="AH12" i="8"/>
  <c r="AI8" i="10"/>
  <c r="AI26" i="7"/>
  <c r="AH26" i="7"/>
  <c r="AI12" i="10"/>
  <c r="AH12" i="10"/>
  <c r="AG39" i="7"/>
  <c r="AF22" i="8"/>
  <c r="AB39" i="7"/>
  <c r="AB22" i="8"/>
  <c r="AD22" i="8"/>
  <c r="AD39" i="7" l="1"/>
  <c r="AF39" i="7" l="1"/>
  <c r="AG40" i="7" l="1"/>
</calcChain>
</file>

<file path=xl/sharedStrings.xml><?xml version="1.0" encoding="utf-8"?>
<sst xmlns="http://schemas.openxmlformats.org/spreadsheetml/2006/main" count="1009" uniqueCount="326">
  <si>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</si>
  <si>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</si>
  <si>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</si>
  <si>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</si>
  <si>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</si>
  <si>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</si>
  <si>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</si>
  <si>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</si>
  <si>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</si>
  <si>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</si>
  <si>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</si>
  <si>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</si>
  <si>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</si>
  <si>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</si>
  <si>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</si>
  <si>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</si>
  <si>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</si>
  <si>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</si>
  <si>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</si>
  <si>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</si>
  <si>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</si>
  <si>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</si>
  <si>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</si>
  <si>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</si>
  <si>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</si>
  <si>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</si>
  <si>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</si>
  <si>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</si>
  <si>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</si>
  <si>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</si>
  <si>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</si>
  <si>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</si>
  <si>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</si>
  <si>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</si>
  <si>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</si>
  <si>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</si>
  <si>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</si>
  <si>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</si>
  <si>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</si>
  <si>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</si>
  <si>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</si>
  <si>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</si>
  <si>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</si>
  <si>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</si>
  <si>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</si>
  <si>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</si>
  <si>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</si>
  <si>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</si>
  <si>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</si>
  <si>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</si>
  <si>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</si>
  <si>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</si>
  <si>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</si>
  <si>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</si>
  <si>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</si>
  <si>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</si>
  <si>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</si>
  <si>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</si>
  <si>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</si>
  <si>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</si>
  <si>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</si>
  <si>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</si>
  <si>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</si>
  <si>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</si>
  <si>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</si>
  <si>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</si>
  <si>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</si>
  <si>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</si>
  <si>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</si>
  <si>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</si>
  <si>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</si>
  <si>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</si>
  <si>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</si>
  <si>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</si>
  <si>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</si>
  <si>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</si>
  <si>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</si>
  <si>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</si>
  <si>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</si>
  <si>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</si>
  <si>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</si>
  <si>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</si>
  <si>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</si>
  <si>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</si>
  <si>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</si>
  <si>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</si>
  <si>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</si>
  <si>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</si>
  <si>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</si>
  <si>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</si>
  <si>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</si>
  <si>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</si>
  <si>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</si>
  <si>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</si>
  <si>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</si>
  <si>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</si>
  <si>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</si>
  <si>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</si>
  <si>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</si>
  <si>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</si>
  <si>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</si>
  <si>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</si>
  <si>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</si>
  <si>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</si>
  <si>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</si>
  <si>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</si>
  <si>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</si>
  <si>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</si>
  <si>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</si>
  <si>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</si>
  <si>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</si>
  <si>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</si>
  <si>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</si>
  <si>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</si>
  <si>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</si>
  <si>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</si>
  <si>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</si>
  <si>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</si>
  <si>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</si>
  <si>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</si>
  <si>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</si>
  <si>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</si>
  <si>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</si>
  <si>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</si>
  <si>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</si>
  <si>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</si>
  <si>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</si>
  <si>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</si>
  <si>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</si>
  <si>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</si>
  <si>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</si>
  <si>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</si>
  <si>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</si>
  <si>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</si>
  <si>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</si>
  <si>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</si>
  <si>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</si>
  <si>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</si>
  <si>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</si>
  <si>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</si>
  <si>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</si>
  <si>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</si>
  <si>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</si>
  <si>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</si>
  <si>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</si>
  <si>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</si>
  <si>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</si>
  <si>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</si>
  <si>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</si>
  <si>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</si>
  <si>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</si>
  <si>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</si>
  <si>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</si>
  <si>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</si>
  <si>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jrk</t>
  </si>
  <si>
    <t>***Computer updated 5/15/23***</t>
  </si>
  <si>
    <t>***Septum Changed 5/12/23***</t>
  </si>
  <si>
    <t>Data_2619 IPL-17O-4776 HouseDI#3-R27-1</t>
  </si>
  <si>
    <t>Data_2620 IPL-17O-4777 HouseDI#3-R27-2</t>
  </si>
  <si>
    <t>Data_2624 IPL-17O-4781 VSMOW2-B8-R27-3</t>
  </si>
  <si>
    <t>Data_2621 IPL-17O-4778 HouseDI#3-R27-3</t>
  </si>
  <si>
    <t>Data_2622 IPL-17O-4779 VSMOW2-B8-R27-1</t>
  </si>
  <si>
    <t>Data_2623 IPL-17O-4780 VSMOW2-B8-R27-2</t>
  </si>
  <si>
    <t>Data_2625 IPL-17O-4782 VSMOW2-B8-R27-4</t>
  </si>
  <si>
    <t>Data_2626 IPL-17O-4783 SLAP2-B9-R27-1</t>
  </si>
  <si>
    <t>Data_2627 IPL-17O-4784 SLAP2-B9-R27-2</t>
  </si>
  <si>
    <t>Data_2628 IPL-17O-4785 SLAP2-B9-R27-3</t>
  </si>
  <si>
    <t>Data_2629 IPL-17O-4786 SLAP2-B9-R27-4</t>
  </si>
  <si>
    <t>Data_2630 IPL-17O-4787 IPL23W-2104-R27-1</t>
  </si>
  <si>
    <t>Data_2631 IPL-17O-4788 IPL23W-2104-R27-2</t>
  </si>
  <si>
    <t>Data_2632 IPL-17O-4789 IPL23W-2104-R27-3</t>
  </si>
  <si>
    <t>Labeled as  IPL-17O-4790 IPL23W-2104-R27-3 when supposed to be  IPL-17O-4790 IPL23W-2102-R27-1</t>
  </si>
  <si>
    <t>Data_2633 IPL-17O-4790 IPL23W-2102-R27-1</t>
  </si>
  <si>
    <t>Data_2634 IPL-17O-4791 IPL23W-2102-R27-2</t>
  </si>
  <si>
    <t>Labeled as IPL-17O-4792 IPL23W-2105-R27-1 when supposed to be IPL-17O-4792 IPL23W-2102-R27-3</t>
  </si>
  <si>
    <t>Data_2635 IPL-17O-4792 IPL23W-2102-R27-3</t>
  </si>
  <si>
    <t>Data_2636 IPL-17O-4793 IPL23W-2105-R27-1</t>
  </si>
  <si>
    <t>Data_2637 IPL-17O-4794 IPL23W-2105-R27-2</t>
  </si>
  <si>
    <t>Data_2638 IPL-17O-4795 USGS45-2022-11-3-R27-1</t>
  </si>
  <si>
    <t>Data_2639 IPL-17O-4796 USGS45-2022-11-3-R27-2</t>
  </si>
  <si>
    <t>Data_2640 IPL-17O-4797 MSTW-21-08-R27-1</t>
  </si>
  <si>
    <t>Data_2641 IPL-17O-4798 MSTW-21-08-R27-2</t>
  </si>
  <si>
    <t>Data_2642 IPL-17O-4799 IPL23W-2103-R27-1</t>
  </si>
  <si>
    <t>Data_2643 IPL-17O-4800 IPL23W-2103-R27-2</t>
  </si>
  <si>
    <t>Data_2644 IPL-17O-4801 MSTW-21-13-R27-1</t>
  </si>
  <si>
    <t>Data_2645 IPL-17O-4802 MSTW-21-13-R27-2</t>
  </si>
  <si>
    <t>Data_2646 IPL-17O-4803 IPL22W-1978-R27-1</t>
  </si>
  <si>
    <t>Data_2647 IPL-17O-4804 IPL22W-1978-R27-2</t>
  </si>
  <si>
    <t>Data_2648 IPL-17O-4805 IPL22W-1981-R27-1</t>
  </si>
  <si>
    <t>Data_2649 IPL-17O-4806 IPL22W-1981-R27-2</t>
  </si>
  <si>
    <t>Data_2650 IPL-17O-4807 IPL22W-1979-R27-1</t>
  </si>
  <si>
    <t>Data_2651 IPL-17O-4808 IPL22W-1979-R27-2</t>
  </si>
  <si>
    <t>Data_2652 IPL-17O-4809 IPL22W-1982-R27-1</t>
  </si>
  <si>
    <t>Data_2653 IPL-17O-4810 IPL22W-1982-R27-2</t>
  </si>
  <si>
    <t>Lake Turkana</t>
  </si>
  <si>
    <t>Bolivia Waters</t>
  </si>
  <si>
    <t>Data_2654 IPL-17O-4811 IPL22W-1985-R27-1</t>
  </si>
  <si>
    <t>Data_2655 IPL-17O-4812 IPL22W-1985-R27-2</t>
  </si>
  <si>
    <t>Data_2656 IPL-17O-4813 IPL22W-1986-R27-1</t>
  </si>
  <si>
    <t>Data_2657 IPL-17O-4814 IPL22W-1986-R27-2</t>
  </si>
  <si>
    <t>Data_2658 IPL-17O-4815 USGS47-B1-R27-1</t>
  </si>
  <si>
    <t>Data_2659 IPL-17O-4816 USGS47-B1-R27-2</t>
  </si>
  <si>
    <t>Data_2660 IPL-17O-4817 IPL23W-2033-R27-1</t>
  </si>
  <si>
    <t>Data_2661 IPL-17O-4818 IPL23W-2033-R27-2</t>
  </si>
  <si>
    <t>Peru waters</t>
  </si>
  <si>
    <t>Data_2662 IPL-17O-4819 IPL22W-2034-R27-1</t>
  </si>
  <si>
    <t>Data_2663 IPL-17O-4820 IPL22W-2034-R27-2</t>
  </si>
  <si>
    <t>Data_2664 IPL-17O-4821 IPL22W-2037-R27-1</t>
  </si>
  <si>
    <t>Data_2665 IPL-17O-4822 IPL22W-2037-R27-2</t>
  </si>
  <si>
    <t>Data_2666 IPL-17O-4823 IPL22W-2036-R27-1</t>
  </si>
  <si>
    <t>Data_2667 IPL-17O-4824 IPL22W-2036-R27-2</t>
  </si>
  <si>
    <t>Data_2668 IPL-17O-4825 IPL21W-1894-R27-1</t>
  </si>
  <si>
    <t>Data_2669 IPL-17O-4826 IPL21W-1908-R27-1</t>
  </si>
  <si>
    <t>Data_2670 IPL-17O-4827 IPL21W-1908-R27-2</t>
  </si>
  <si>
    <t>Data_2671 IPL-17O-4828 IPL21W-1907-R27-1</t>
  </si>
  <si>
    <t>Data_2672 IPL-17O-4829 IPL21W-1907-R27-2</t>
  </si>
  <si>
    <t>Data_2673 IPL-17O-4830 USGS47-B1-R27-3</t>
  </si>
  <si>
    <t>Data_2674 IPL-17O-4831 USGS47-B1-R27-4</t>
  </si>
  <si>
    <t>Data_2675 IPL-17O-4832 IPL23W-2066-R27-1</t>
  </si>
  <si>
    <t>Data_2676 IPL-17O-4833 IPL23W-2066-R27-2</t>
  </si>
  <si>
    <t>Data_2677 IPL-17O-4834 IPL22W-1944-R27-1</t>
  </si>
  <si>
    <t>Data_2678 IPL-17O-4835 IPL22W-1944-R27-2</t>
  </si>
  <si>
    <t>Data_2679 IPL-17O-4836 IPL22W-2000-R27-1</t>
  </si>
  <si>
    <t>Data_2680 IPL-17O-4837 IPL22W-2000-R27-2</t>
  </si>
  <si>
    <t>Data_2681 IPL-17O-4838 IPL23W-2069-R27-1</t>
  </si>
  <si>
    <t>Data_2682 IPL-17O-4839 IPL23W-2069-R27-2</t>
  </si>
  <si>
    <t>Data_2683 IPL-17O-4840 IPL21W-2063-R27-1</t>
  </si>
  <si>
    <t>Data_2684 IPL-17O-4841 IPL21W-2063-R27-2</t>
  </si>
  <si>
    <t>Data_2685 IPL-17O-4842 IPL22W-2002-R27-1</t>
  </si>
  <si>
    <t>Data_2686 IPL-17O-4843 IPL22W-2002-R27-2</t>
  </si>
  <si>
    <t>Data_2687 IPL-17O-4844 IPL21W-2064-R27-1</t>
  </si>
  <si>
    <t>Data_2688 IPL-17O-4845 IPL21W-2064-R27-2</t>
  </si>
  <si>
    <t>Data_2689 IPL-17O-4846 USGS45-2022-11-3-R27-3</t>
  </si>
  <si>
    <t>Data_2690 IPL-17O-4847 USGS45-2022-11-3-R27-4</t>
  </si>
  <si>
    <t>Data_2691 IPL-17O-4848 IPL23W-2082-R27-1</t>
  </si>
  <si>
    <t>Data_2692 IPL-17O-4849 IPL23W-2082-R27-2</t>
  </si>
  <si>
    <t>Data_2693 IPL-17O-4850 IPL23W-2077-R27-1</t>
  </si>
  <si>
    <t>Data_2694 IPL-17O-4851 IPL23W-2077-R27-2</t>
  </si>
  <si>
    <t>Forgot to write IPL number in sample queue so was run without IPL number. Should be IPL-17O-4852</t>
  </si>
  <si>
    <t>Data_2696 IPL-17O-4853 JOR-CSAND-4-10-Sep22sw-R27-2</t>
  </si>
  <si>
    <t>Data_2695 IPL-17O-4852 JOR-CSAND-4-10-Sep22sw-R27-1</t>
  </si>
  <si>
    <t>Data_2697 IPL-17O-4854 VSMOW2-B8-R27-5</t>
  </si>
  <si>
    <t>Data_2698 IPL-17O-4855 VSMOW2-B8-R27-6</t>
  </si>
  <si>
    <t>Data_2699 IPL-17O-4856 VSMOW2-B8-R27-7</t>
  </si>
  <si>
    <t>Data_2700 IPL-17O-4857 VSMOW2-B8-R27-8</t>
  </si>
  <si>
    <t>Data_2701 IPL-17O-4858 SLAP2-B9-R27-5</t>
  </si>
  <si>
    <t>Data_2702 IPL-17O-4859 SLAP2-B9-R27-6</t>
  </si>
  <si>
    <t>Data_2703 IPL-17O-4860 SLAP2-B9-R27-7</t>
  </si>
  <si>
    <t>Data_2704 IPL-17O-4861 SLAP2-B9-R27-8</t>
  </si>
  <si>
    <t>Data_2705 IPL-17O-4862 HouseDI#3-R27-4</t>
  </si>
  <si>
    <t>Data_2706 IPL-17O-4863 HouseDI#3-R27-5</t>
  </si>
  <si>
    <t>Data_2707 IPL-17O-4864 MOJ-PJ-20-Jan22sw-R27-1</t>
  </si>
  <si>
    <t>Data_2708 IPL-17O-4865 MOJ-PJ-20-Jan22sw-R27-2</t>
  </si>
  <si>
    <t>Data_2709 IPL-17O-4866 NG-E-26.5-Mar22sw-R27-1</t>
  </si>
  <si>
    <t>Data_2710 IPL-17O-4867 NG-E-26.5-Mar22sw-R27-2</t>
  </si>
  <si>
    <t>Data_2711 IPL-17O-4868 sw14-R27-1</t>
  </si>
  <si>
    <t>Data_2712 IPL-17O-4869 sw14-R27-2</t>
  </si>
  <si>
    <t>Data_2713 IPL-17O-4870 USGS45-2022-11-3-R27-5</t>
  </si>
  <si>
    <t>Data_2714 IPL-17O-4871 USGS45-2022-11-3-R27-6</t>
  </si>
  <si>
    <t>Data_2715 IPL-17O-4872 sw100-R27-1</t>
  </si>
  <si>
    <t>Data_2716 IPL-17O-4873 sw100-R27-2</t>
  </si>
  <si>
    <t>Data_2717 IPL-17O-4874 sw62-R27-1</t>
  </si>
  <si>
    <t>Data_2718 IPL-17O-4875 sw62-R27-2</t>
  </si>
  <si>
    <t>Data_2719 IPL-17O-4876 IPL22W-2060-R27-1</t>
  </si>
  <si>
    <t>Data_2720 IPL-17O-4877 IPL22W-2060-R27-2</t>
  </si>
  <si>
    <t>Data_2721 IPL-17O-4878 sw45-R27-1</t>
  </si>
  <si>
    <t>Data_2722 IPL-17O-4879 sw45-R27-2</t>
  </si>
  <si>
    <t>Data_2723 IPL-17O-4880 sw106-R27-1</t>
  </si>
  <si>
    <t>Data_2724 IPL-17O-4881 sw106-R27-2</t>
  </si>
  <si>
    <t>Data_2725 IPL-17O-4882 USGS45-2022-11-3-R27-7</t>
  </si>
  <si>
    <t>Data_2726 IPL-17O-4883 USGS45-2022-11-3-R27-8</t>
  </si>
  <si>
    <t>Data_2727 IPL-17O-4884 MB_22_08_117-R27-1</t>
  </si>
  <si>
    <t>Data_2728 IPL-17O-4885 MB_22_08_117-R27-2</t>
  </si>
  <si>
    <t>Data_2729 IPL-17O-4886 DI Test 2-R27-1</t>
  </si>
  <si>
    <t>Data_2730 IPL-17O-4887 DI Test 2-R27-2</t>
  </si>
  <si>
    <t>Data_2731 IPL-17O-4888 Salt Test 1-R27-1</t>
  </si>
  <si>
    <t>Data_2732 IPL-17O-4889 Salt Test 1-R27-2</t>
  </si>
  <si>
    <t>Data_2733 IPL-17O-4890 MB_22_08_129-R27-1</t>
  </si>
  <si>
    <t>Data_2734 IPL-17O-4891 MB_22_08_129-R27-2</t>
  </si>
  <si>
    <t>Data_2736 IPL-17O-4893 MB_22_08_124-R27-2</t>
  </si>
  <si>
    <t>Data_2735 IPL-17O-4892 MB_22_08_124-R27-1</t>
  </si>
  <si>
    <t>Data_2737 IPL-17O-4894 MB_22_08_127-R27-1</t>
  </si>
  <si>
    <t>Data_2738 IPL-17O-4895 MB_22_08_127-R27-2</t>
  </si>
  <si>
    <t>Data_2739 IPL-17O-4896 MB_22_08_118-R27-1</t>
  </si>
  <si>
    <t>acf</t>
  </si>
  <si>
    <t>Data_2740 IPL-17O-4897 MB_22_08_118-R27-2</t>
  </si>
  <si>
    <t>Data_2741 IPL-17O-4898 MB_22_08_102-R27-1</t>
  </si>
  <si>
    <t>Data_2742 IPL-17O-4899 MB_22_08_102-R27-2</t>
  </si>
  <si>
    <t>Data_2744 IPL-17O-4901 MB_22_08_130-R27-2</t>
  </si>
  <si>
    <t>Data_2743 IPL-17O-4900 MB_22_08_130-R27-1</t>
  </si>
  <si>
    <t>Data_2745 IPL-17O-4902 MB_22_08_103-R27-1</t>
  </si>
  <si>
    <t>Data_2746 IPL-17O-4903 MB_22_08_103-R27-2</t>
  </si>
  <si>
    <t>Data_2747 IPL-17O-4904 VSMOW2-B8-R27-9</t>
  </si>
  <si>
    <t>Data_2748 IPL-17O-4905 VSMOW2-B8-R27-10</t>
  </si>
  <si>
    <t>jph</t>
  </si>
  <si>
    <t>Data_2749 IPL-17O-4906 VSMOW2-B8-R27-11</t>
  </si>
  <si>
    <t>Data_2750 IPL-17O-4907 VSMOW2-B8-R27-12</t>
  </si>
  <si>
    <t>Data_2751 IPL-17O-4908 SLAP2-B9-R27-9</t>
  </si>
  <si>
    <t>Data_2752 IPL-17O-4909 SLAP2-B9-R27-10</t>
  </si>
  <si>
    <t>Data_2753 IPL-17O-4910 SLAP2-B9-R27-11</t>
  </si>
  <si>
    <t>Data_2754 IPL-17O-4911 SLAP2-B9-R27-12</t>
  </si>
  <si>
    <t>Data_2755 IPL-17O-4912 IAEA-C1-R27-1</t>
  </si>
  <si>
    <t>Data_2756 IPL-17O-4913 IAEA-C1-R27-2</t>
  </si>
  <si>
    <t>Data_2757 IPL-17O-4914 IAEA-C1-R27-3</t>
  </si>
  <si>
    <t>Data_2758 IPL-17O-4915 IAEA-C1-R27-4</t>
  </si>
  <si>
    <t>Data_2759 IPL-17O-4916 PAR-07-66-R27-1</t>
  </si>
  <si>
    <t>Data_2760 IPL-17O-4917 PAR-07-66-R27-2</t>
  </si>
  <si>
    <t>Data_2761 IPL-17O-4918 PAR-07-14-R27-1</t>
  </si>
  <si>
    <t>Data_2762 IPL-17O-4919 PAR-07-14-R27-2</t>
  </si>
  <si>
    <t>Data_2763 IPL-17O-4920 PAR-36-450-R27-1</t>
  </si>
  <si>
    <t>Data_2764 IPL-17O-4921 PAR-36-450-R27-2</t>
  </si>
  <si>
    <t>Data_2765 IPL-17O-4922 PAR-07-540-R27-1</t>
  </si>
  <si>
    <t>Data_2766 IPL-17O-4923 PAR-07-540-R27-2</t>
  </si>
  <si>
    <t>Data_2767 IPL-17O-4924 PAR-36-556-R27-1</t>
  </si>
  <si>
    <t>Data_2768 IPL-17O-4925 PAR-36-556-R27-2</t>
  </si>
  <si>
    <t>Data_2769 IPL-17O-4926 PAR-07-481-R27-1</t>
  </si>
  <si>
    <t>Data_2770 IPL-17O-4927 PAR-07-481-R27-2</t>
  </si>
  <si>
    <t>Data_2771 IPL-17O-4928 PAR-01-12-R27-1</t>
  </si>
  <si>
    <t>Data_2772 IPL-17O-4929 PAR-01-12-R27-2</t>
  </si>
  <si>
    <t>Data_2773 IPL-17O-4930 PAR-01-32-R27-1</t>
  </si>
  <si>
    <t>Data_2774 IPL-17O-4931 PAR-01-32-R27-2</t>
  </si>
  <si>
    <t>Data_2775 IPL-17O-4932 102-GC-AZ01-R27-1</t>
  </si>
  <si>
    <t>low yield(~280mbar), different value from previous reactors</t>
  </si>
  <si>
    <t>Data_2776 IPL-17O-4933 102-GC-AZ01-R27-2</t>
  </si>
  <si>
    <t>low yield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</si>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</sst>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215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0" totalsRowShown="0">
  <autoFilter ref="D1:D3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8" totalsRowShown="0">
  <autoFilter ref="E1:E28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9"/>
  <sheetViews>
    <sheetView tabSelected="1" zoomScale="90" zoomScaleNormal="90" workbookViewId="0">
      <pane xSplit="5" ySplit="1" topLeftCell="AD128" activePane="bottomRight" state="frozen"/>
      <selection pane="topRight" activeCell="F1" sqref="F1"/>
      <selection pane="bottomLeft" activeCell="A2" sqref="A2"/>
      <selection pane="bottomRight" activeCell="AJ144" sqref="AJ144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20.5" style="42" customWidth="1"/>
    <col min="5" max="5" width="48.83203125" style="20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 s="20"/>
      <c r="AL2" s="20"/>
      <c r="AM2" s="20"/>
      <c r="AN2" s="20"/>
    </row>
    <row r="3" spans="1:40" s="92" customFormat="1" x14ac:dyDescent="0.2">
      <c r="A3" s="80"/>
      <c r="B3" s="81"/>
      <c r="C3" s="82"/>
      <c r="D3" s="83"/>
      <c r="E3" s="80" t="s">
        <v>96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4"/>
      <c r="Y3" s="84"/>
      <c r="Z3" s="86"/>
      <c r="AA3" s="86"/>
      <c r="AB3" s="87"/>
      <c r="AC3" s="87"/>
      <c r="AD3" s="87"/>
      <c r="AE3" s="87"/>
      <c r="AF3" s="88"/>
      <c r="AG3" s="88"/>
      <c r="AH3" s="89"/>
      <c r="AI3" s="89"/>
      <c r="AJ3" s="90"/>
      <c r="AK3" s="91"/>
      <c r="AL3" s="91"/>
      <c r="AM3" s="91"/>
      <c r="AN3" s="91"/>
    </row>
    <row r="4" spans="1:40" s="92" customFormat="1" x14ac:dyDescent="0.2">
      <c r="A4" s="80"/>
      <c r="B4" s="81"/>
      <c r="C4" s="82"/>
      <c r="D4" s="83"/>
      <c r="E4" s="80" t="s">
        <v>156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84"/>
      <c r="Y4" s="84"/>
      <c r="Z4" s="86"/>
      <c r="AA4" s="86"/>
      <c r="AB4" s="87"/>
      <c r="AC4" s="87"/>
      <c r="AD4" s="87"/>
      <c r="AE4" s="87"/>
      <c r="AF4" s="88"/>
      <c r="AG4" s="88"/>
      <c r="AH4" s="89"/>
      <c r="AI4" s="89"/>
      <c r="AJ4" s="90"/>
      <c r="AK4" s="91"/>
      <c r="AL4" s="91"/>
      <c r="AM4" s="91"/>
      <c r="AN4" s="91"/>
    </row>
    <row r="5" spans="1:40" s="92" customFormat="1" x14ac:dyDescent="0.2">
      <c r="A5" s="80"/>
      <c r="B5" s="81"/>
      <c r="C5" s="82"/>
      <c r="D5" s="83"/>
      <c r="E5" s="80" t="s">
        <v>155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84"/>
      <c r="Y5" s="84"/>
      <c r="Z5" s="86"/>
      <c r="AA5" s="86"/>
      <c r="AB5" s="87"/>
      <c r="AC5" s="87"/>
      <c r="AD5" s="87"/>
      <c r="AE5" s="87"/>
      <c r="AF5" s="88"/>
      <c r="AG5" s="88"/>
      <c r="AH5" s="89"/>
      <c r="AI5" s="89"/>
      <c r="AJ5" s="90"/>
      <c r="AK5" s="91"/>
      <c r="AL5" s="91"/>
      <c r="AM5" s="91"/>
      <c r="AN5" s="91"/>
    </row>
    <row r="6" spans="1:40" customFormat="1" x14ac:dyDescent="0.2">
      <c r="A6">
        <v>4776</v>
      </c>
      <c r="B6" t="s">
        <v>145</v>
      </c>
      <c r="C6" t="s">
        <v>61</v>
      </c>
      <c r="D6" t="s">
        <v>65</v>
      </c>
      <c r="E6" t="s">
        <v>157</v>
      </c>
      <c r="F6">
        <v>-3.5960316701956798</v>
      </c>
      <c r="G6">
        <v>-3.6025134191264701</v>
      </c>
      <c r="H6">
        <v>4.9666276316115802E-3</v>
      </c>
      <c r="I6">
        <v>-6.7772188024656801</v>
      </c>
      <c r="J6">
        <v>-6.8002887488018802</v>
      </c>
      <c r="K6">
        <v>3.9467615939090704E-3</v>
      </c>
      <c r="L6">
        <v>-1.196095975907E-2</v>
      </c>
      <c r="M6">
        <v>4.7113824659857301E-3</v>
      </c>
      <c r="N6">
        <v>-13.754361744230099</v>
      </c>
      <c r="O6">
        <v>4.91599290469382E-3</v>
      </c>
      <c r="P6">
        <v>-26.538487506092</v>
      </c>
      <c r="Q6">
        <v>3.86823639508862E-3</v>
      </c>
      <c r="R6">
        <v>-42.173178213215898</v>
      </c>
      <c r="S6">
        <v>0.163552645326208</v>
      </c>
      <c r="T6">
        <v>151.023517405646</v>
      </c>
      <c r="U6">
        <v>0.10914815524214801</v>
      </c>
      <c r="V6" s="14">
        <v>45061.585949074077</v>
      </c>
      <c r="W6">
        <v>2.5</v>
      </c>
      <c r="X6">
        <v>0.20046901638654299</v>
      </c>
      <c r="Y6">
        <v>0.19848275998005599</v>
      </c>
      <c r="Z6" s="44">
        <f>((((N6/1000)+1)/((SMOW!$Z$4/1000)+1))-1)*1000</f>
        <v>-3.384736441071845</v>
      </c>
      <c r="AA6" s="44">
        <f>((((P6/1000)+1)/((SMOW!$AA$4/1000)+1))-1)*1000</f>
        <v>-6.4301930513103178</v>
      </c>
      <c r="AB6" s="44">
        <f>Z6*SMOW!$AN$6</f>
        <v>-3.4434390237904084</v>
      </c>
      <c r="AC6" s="44">
        <f>AA6*SMOW!$AN$12</f>
        <v>-6.5342452993429312</v>
      </c>
      <c r="AD6" s="44">
        <f t="shared" ref="AD6" si="0">LN((AB6/1000)+1)*1000</f>
        <v>-3.4493813051229161</v>
      </c>
      <c r="AE6" s="44">
        <f t="shared" ref="AE6" si="1">LN((AC6/1000)+1)*1000</f>
        <v>-6.5556869344658626</v>
      </c>
      <c r="AF6" s="44">
        <f>(AD6-SMOW!AN$14*AE6)</f>
        <v>1.2021396275059715E-2</v>
      </c>
      <c r="AG6" s="45">
        <f t="shared" ref="AG6" si="2">AF6*1000</f>
        <v>12.021396275059715</v>
      </c>
      <c r="AK6">
        <v>27</v>
      </c>
      <c r="AL6">
        <v>3</v>
      </c>
      <c r="AM6">
        <v>0</v>
      </c>
      <c r="AN6">
        <v>0</v>
      </c>
    </row>
    <row r="7" spans="1:40" customFormat="1" x14ac:dyDescent="0.2">
      <c r="A7">
        <v>4777</v>
      </c>
      <c r="B7" t="s">
        <v>145</v>
      </c>
      <c r="C7" t="s">
        <v>61</v>
      </c>
      <c r="D7" t="s">
        <v>65</v>
      </c>
      <c r="E7" t="s">
        <v>158</v>
      </c>
      <c r="F7">
        <v>-3.59924599257754</v>
      </c>
      <c r="G7">
        <v>-3.6057394201949999</v>
      </c>
      <c r="H7">
        <v>5.3274610138091399E-3</v>
      </c>
      <c r="I7">
        <v>-6.7934370082907201</v>
      </c>
      <c r="J7">
        <v>-6.8166174722729096</v>
      </c>
      <c r="K7">
        <v>1.18841812098908E-3</v>
      </c>
      <c r="L7">
        <v>-6.5653948348983202E-3</v>
      </c>
      <c r="M7">
        <v>5.30322446962292E-3</v>
      </c>
      <c r="N7">
        <v>-13.7575432966223</v>
      </c>
      <c r="O7">
        <v>5.2731475935942603E-3</v>
      </c>
      <c r="P7">
        <v>-26.554383032726399</v>
      </c>
      <c r="Q7">
        <v>1.1647732245316999E-3</v>
      </c>
      <c r="R7">
        <v>-41.388614126531202</v>
      </c>
      <c r="S7">
        <v>0.148396574187419</v>
      </c>
      <c r="T7">
        <v>177.03895403767601</v>
      </c>
      <c r="U7">
        <v>7.5150825785118294E-2</v>
      </c>
      <c r="V7" s="14">
        <v>45061.664618055554</v>
      </c>
      <c r="W7">
        <v>2.5</v>
      </c>
      <c r="X7">
        <v>3.4828125548651501E-2</v>
      </c>
      <c r="Y7">
        <v>2.7091671806201801E-2</v>
      </c>
      <c r="Z7" s="44">
        <f>((((N7/1000)+1)/((SMOW!$Z$4/1000)+1))-1)*1000</f>
        <v>-3.3879514450758652</v>
      </c>
      <c r="AA7" s="44">
        <f>((((P7/1000)+1)/((SMOW!$AA$4/1000)+1))-1)*1000</f>
        <v>-6.44641692367387</v>
      </c>
      <c r="AB7" s="44">
        <f>Z7*SMOW!$AN$6</f>
        <v>-3.4467097866523995</v>
      </c>
      <c r="AC7" s="44">
        <f>AA7*SMOW!$AN$12</f>
        <v>-6.5507317035430468</v>
      </c>
      <c r="AD7" s="44">
        <f t="shared" ref="AD7" si="3">LN((AB7/1000)+1)*1000</f>
        <v>-3.4526633749597053</v>
      </c>
      <c r="AE7" s="44">
        <f t="shared" ref="AE7" si="4">LN((AC7/1000)+1)*1000</f>
        <v>-6.5722819111102746</v>
      </c>
      <c r="AF7" s="44">
        <f>(AD7-SMOW!AN$14*AE7)</f>
        <v>1.7501474106520032E-2</v>
      </c>
      <c r="AG7" s="45">
        <f t="shared" ref="AG7" si="5">AF7*1000</f>
        <v>17.501474106520032</v>
      </c>
      <c r="AK7">
        <v>27</v>
      </c>
      <c r="AL7">
        <v>0</v>
      </c>
      <c r="AM7">
        <v>0</v>
      </c>
      <c r="AN7">
        <v>0</v>
      </c>
    </row>
    <row r="8" spans="1:40" customFormat="1" x14ac:dyDescent="0.2">
      <c r="A8">
        <v>4778</v>
      </c>
      <c r="B8" t="s">
        <v>145</v>
      </c>
      <c r="C8" t="s">
        <v>61</v>
      </c>
      <c r="D8" t="s">
        <v>65</v>
      </c>
      <c r="E8" t="s">
        <v>160</v>
      </c>
      <c r="F8">
        <v>-3.7917243916564001</v>
      </c>
      <c r="G8">
        <v>-3.7989318503857099</v>
      </c>
      <c r="H8">
        <v>5.7451386537578902E-3</v>
      </c>
      <c r="I8">
        <v>-7.1631303046166899</v>
      </c>
      <c r="J8">
        <v>-7.1889088930647702</v>
      </c>
      <c r="K8">
        <v>3.1326302507560799E-3</v>
      </c>
      <c r="L8">
        <v>-3.1879548475076901E-3</v>
      </c>
      <c r="M8">
        <v>5.9051031462254797E-3</v>
      </c>
      <c r="N8">
        <v>-13.948059380042</v>
      </c>
      <c r="O8">
        <v>5.6865670135176202E-3</v>
      </c>
      <c r="P8">
        <v>-26.9167208709367</v>
      </c>
      <c r="Q8">
        <v>3.0703030978707401E-3</v>
      </c>
      <c r="R8">
        <v>-42.134925034777403</v>
      </c>
      <c r="S8">
        <v>0.137627858179935</v>
      </c>
      <c r="T8">
        <v>244.98599394755601</v>
      </c>
      <c r="U8">
        <v>0.14061639004269699</v>
      </c>
      <c r="V8" s="14">
        <v>45062.433796296296</v>
      </c>
      <c r="W8">
        <v>2.5</v>
      </c>
      <c r="X8">
        <v>1.4673556094915901E-3</v>
      </c>
      <c r="Y8">
        <v>1.23216827519495E-3</v>
      </c>
      <c r="Z8" s="44">
        <f>((((N8/1000)+1)/((SMOW!$Z$4/1000)+1))-1)*1000</f>
        <v>-3.5804706606997749</v>
      </c>
      <c r="AA8" s="44">
        <f>((((P8/1000)+1)/((SMOW!$AA$4/1000)+1))-1)*1000</f>
        <v>-6.8162393884968475</v>
      </c>
      <c r="AB8" s="44">
        <f>Z8*SMOW!$AN$6</f>
        <v>-3.6425679255209493</v>
      </c>
      <c r="AC8" s="44">
        <f>AA8*SMOW!$AN$12</f>
        <v>-6.926538570160921</v>
      </c>
      <c r="AD8" s="44">
        <f t="shared" ref="AD8" si="6">LN((AB8/1000)+1)*1000</f>
        <v>-3.649218230436921</v>
      </c>
      <c r="AE8" s="44">
        <f t="shared" ref="AE8" si="7">LN((AC8/1000)+1)*1000</f>
        <v>-6.9506383884638678</v>
      </c>
      <c r="AF8" s="44">
        <f>(AD8-SMOW!AN$14*AE8)</f>
        <v>2.0718838672001638E-2</v>
      </c>
      <c r="AG8" s="45">
        <f t="shared" ref="AG8" si="8">AF8*1000</f>
        <v>20.718838672001638</v>
      </c>
      <c r="AH8" s="2">
        <f>AVERAGE(AG6:AG8)</f>
        <v>16.747236351193795</v>
      </c>
      <c r="AI8">
        <f>STDEV(AG6:AG8)</f>
        <v>4.3975029284470422</v>
      </c>
      <c r="AK8">
        <v>27</v>
      </c>
      <c r="AL8">
        <v>0</v>
      </c>
      <c r="AM8">
        <v>0</v>
      </c>
      <c r="AN8">
        <v>0</v>
      </c>
    </row>
    <row r="9" spans="1:40" customFormat="1" x14ac:dyDescent="0.2">
      <c r="A9">
        <v>4779</v>
      </c>
      <c r="B9" t="s">
        <v>145</v>
      </c>
      <c r="C9" t="s">
        <v>61</v>
      </c>
      <c r="D9" t="s">
        <v>22</v>
      </c>
      <c r="E9" t="s">
        <v>161</v>
      </c>
      <c r="F9">
        <v>-0.16344829428247301</v>
      </c>
      <c r="G9">
        <v>-0.16346221601965599</v>
      </c>
      <c r="H9">
        <v>5.3704994489339204E-3</v>
      </c>
      <c r="I9">
        <v>-0.25177340184192598</v>
      </c>
      <c r="J9">
        <v>-0.25180513978032198</v>
      </c>
      <c r="K9">
        <v>1.3899901100565899E-3</v>
      </c>
      <c r="L9">
        <v>-3.0509102215646101E-2</v>
      </c>
      <c r="M9">
        <v>5.2062868338504696E-3</v>
      </c>
      <c r="N9">
        <v>-10.3567735269548</v>
      </c>
      <c r="O9">
        <v>5.3157472522358503E-3</v>
      </c>
      <c r="P9">
        <v>-20.1428730783514</v>
      </c>
      <c r="Q9">
        <v>1.362334715335E-3</v>
      </c>
      <c r="R9">
        <v>-32.262730637976198</v>
      </c>
      <c r="S9">
        <v>0.14207983557599799</v>
      </c>
      <c r="T9">
        <v>215.71295374402601</v>
      </c>
      <c r="U9">
        <v>7.3330216422521993E-2</v>
      </c>
      <c r="V9" s="14">
        <v>45062.542361111111</v>
      </c>
      <c r="W9">
        <v>2.5</v>
      </c>
      <c r="X9">
        <v>1.6131195620472901E-3</v>
      </c>
      <c r="Y9">
        <v>8.2256291669452497E-4</v>
      </c>
      <c r="Z9" s="44">
        <f>((((N9/1000)+1)/((SMOW!$Z$4/1000)+1))-1)*1000</f>
        <v>4.8574840905368788E-2</v>
      </c>
      <c r="AA9" s="44">
        <f>((((P9/1000)+1)/((SMOW!$AA$4/1000)+1))-1)*1000</f>
        <v>9.7532298620528479E-2</v>
      </c>
      <c r="AB9" s="44">
        <f>Z9*SMOW!$AN$6</f>
        <v>4.9417290137659824E-2</v>
      </c>
      <c r="AC9" s="44">
        <f>AA9*SMOW!$AN$12</f>
        <v>9.9110549047268945E-2</v>
      </c>
      <c r="AD9" s="44">
        <f t="shared" ref="AD9" si="9">LN((AB9/1000)+1)*1000</f>
        <v>4.9416069143686243E-2</v>
      </c>
      <c r="AE9" s="44">
        <f t="shared" ref="AE9" si="10">LN((AC9/1000)+1)*1000</f>
        <v>9.9105637921348327E-2</v>
      </c>
      <c r="AF9" s="44">
        <f>(AD9-SMOW!AN$14*AE9)</f>
        <v>-2.911707678785673E-3</v>
      </c>
      <c r="AG9" s="45">
        <f t="shared" ref="AG9" si="11">AF9*1000</f>
        <v>-2.9117076787856728</v>
      </c>
      <c r="AK9">
        <v>27</v>
      </c>
      <c r="AL9">
        <v>2</v>
      </c>
      <c r="AM9">
        <v>0</v>
      </c>
      <c r="AN9">
        <v>0</v>
      </c>
    </row>
    <row r="10" spans="1:40" customFormat="1" x14ac:dyDescent="0.2">
      <c r="A10">
        <v>4780</v>
      </c>
      <c r="B10" t="s">
        <v>145</v>
      </c>
      <c r="C10" t="s">
        <v>61</v>
      </c>
      <c r="D10" t="s">
        <v>22</v>
      </c>
      <c r="E10" t="s">
        <v>162</v>
      </c>
      <c r="F10">
        <v>-0.20336973909811501</v>
      </c>
      <c r="G10">
        <v>-0.20339080978309801</v>
      </c>
      <c r="H10">
        <v>4.5195418801026498E-3</v>
      </c>
      <c r="I10">
        <v>-0.33828777137641802</v>
      </c>
      <c r="J10">
        <v>-0.33834503365058999</v>
      </c>
      <c r="K10">
        <v>1.25735828290683E-3</v>
      </c>
      <c r="L10">
        <v>-2.47446320155859E-2</v>
      </c>
      <c r="M10">
        <v>4.4338001122491101E-3</v>
      </c>
      <c r="N10">
        <v>-10.396287972976401</v>
      </c>
      <c r="O10">
        <v>4.4734651886591901E-3</v>
      </c>
      <c r="P10">
        <v>-20.227666148560601</v>
      </c>
      <c r="Q10">
        <v>1.23234174547317E-3</v>
      </c>
      <c r="R10">
        <v>-32.485158888493103</v>
      </c>
      <c r="S10">
        <v>0.164120122748522</v>
      </c>
      <c r="T10">
        <v>214.71764860020701</v>
      </c>
      <c r="U10">
        <v>8.5224663916117493E-2</v>
      </c>
      <c r="V10" s="14">
        <v>45062.623344907406</v>
      </c>
      <c r="W10">
        <v>2.5</v>
      </c>
      <c r="X10">
        <v>0.10804099286</v>
      </c>
      <c r="Y10">
        <v>0.221393611714823</v>
      </c>
      <c r="Z10" s="44">
        <f>((((N10/1000)+1)/((SMOW!$Z$4/1000)+1))-1)*1000</f>
        <v>8.6449304361746471E-3</v>
      </c>
      <c r="AA10" s="44">
        <f>((((P10/1000)+1)/((SMOW!$AA$4/1000)+1))-1)*1000</f>
        <v>1.09877015130877E-2</v>
      </c>
      <c r="AB10" s="44">
        <f>Z10*SMOW!$AN$6</f>
        <v>8.7948622707091743E-3</v>
      </c>
      <c r="AC10" s="44">
        <f>AA10*SMOW!$AN$12</f>
        <v>1.1165502557943598E-2</v>
      </c>
      <c r="AD10" s="44">
        <f t="shared" ref="AD10" si="12">LN((AB10/1000)+1)*1000</f>
        <v>8.7948235961035157E-3</v>
      </c>
      <c r="AE10" s="44">
        <f t="shared" ref="AE10" si="13">LN((AC10/1000)+1)*1000</f>
        <v>1.1165440224104166E-2</v>
      </c>
      <c r="AF10" s="44">
        <f>(AD10-SMOW!AN$14*AE10)</f>
        <v>2.8994711577765156E-3</v>
      </c>
      <c r="AG10" s="45">
        <f t="shared" ref="AG10" si="14">AF10*1000</f>
        <v>2.8994711577765155</v>
      </c>
      <c r="AK10">
        <v>27</v>
      </c>
      <c r="AL10">
        <v>0</v>
      </c>
      <c r="AM10">
        <v>0</v>
      </c>
      <c r="AN10">
        <v>0</v>
      </c>
    </row>
    <row r="11" spans="1:40" customFormat="1" x14ac:dyDescent="0.2">
      <c r="A11">
        <v>4781</v>
      </c>
      <c r="B11" t="s">
        <v>145</v>
      </c>
      <c r="C11" t="s">
        <v>61</v>
      </c>
      <c r="D11" t="s">
        <v>22</v>
      </c>
      <c r="E11" t="s">
        <v>159</v>
      </c>
      <c r="F11">
        <v>-0.166539847818958</v>
      </c>
      <c r="G11">
        <v>-0.16655407671141501</v>
      </c>
      <c r="H11">
        <v>4.2935460706188802E-3</v>
      </c>
      <c r="I11">
        <v>-0.269818199996189</v>
      </c>
      <c r="J11">
        <v>-0.26985464218364402</v>
      </c>
      <c r="K11">
        <v>1.33376213725455E-3</v>
      </c>
      <c r="L11">
        <v>-2.40708256384508E-2</v>
      </c>
      <c r="M11">
        <v>4.3182397695426299E-3</v>
      </c>
      <c r="N11">
        <v>-10.359833562128999</v>
      </c>
      <c r="O11">
        <v>4.2497734045512901E-3</v>
      </c>
      <c r="P11">
        <v>-20.1605588552349</v>
      </c>
      <c r="Q11">
        <v>1.30722546040746E-3</v>
      </c>
      <c r="R11">
        <v>-32.555089322176201</v>
      </c>
      <c r="S11">
        <v>0.152062618868685</v>
      </c>
      <c r="T11">
        <v>218.38813251574601</v>
      </c>
      <c r="U11">
        <v>7.1954901853715794E-2</v>
      </c>
      <c r="V11" s="14">
        <v>45062.712673611109</v>
      </c>
      <c r="W11">
        <v>2.5</v>
      </c>
      <c r="X11">
        <v>3.15480704932036E-2</v>
      </c>
      <c r="Y11">
        <v>3.4809889033945801E-2</v>
      </c>
      <c r="Z11" s="44">
        <f>((((N11/1000)+1)/((SMOW!$Z$4/1000)+1))-1)*1000</f>
        <v>4.5482631781057492E-2</v>
      </c>
      <c r="AA11" s="44">
        <f>((((P11/1000)+1)/((SMOW!$AA$4/1000)+1))-1)*1000</f>
        <v>7.9481195727870713E-2</v>
      </c>
      <c r="AB11" s="44">
        <f>Z11*SMOW!$AN$6</f>
        <v>4.6271451826833343E-2</v>
      </c>
      <c r="AC11" s="44">
        <f>AA11*SMOW!$AN$12</f>
        <v>8.0767346396413989E-2</v>
      </c>
      <c r="AD11" s="44">
        <f t="shared" ref="AD11" si="15">LN((AB11/1000)+1)*1000</f>
        <v>4.6270381336179722E-2</v>
      </c>
      <c r="AE11" s="44">
        <f t="shared" ref="AE11" si="16">LN((AC11/1000)+1)*1000</f>
        <v>8.0764084889996521E-2</v>
      </c>
      <c r="AF11" s="44">
        <f>(AD11-SMOW!AN$14*AE11)</f>
        <v>3.626944514261557E-3</v>
      </c>
      <c r="AG11" s="45">
        <f t="shared" ref="AG11" si="17">AF11*1000</f>
        <v>3.6269445142615568</v>
      </c>
      <c r="AK11">
        <v>27</v>
      </c>
      <c r="AL11">
        <v>0</v>
      </c>
      <c r="AM11">
        <v>0</v>
      </c>
      <c r="AN11">
        <v>0</v>
      </c>
    </row>
    <row r="12" spans="1:40" customFormat="1" x14ac:dyDescent="0.2">
      <c r="A12">
        <v>4782</v>
      </c>
      <c r="B12" t="s">
        <v>154</v>
      </c>
      <c r="C12" t="s">
        <v>61</v>
      </c>
      <c r="D12" t="s">
        <v>22</v>
      </c>
      <c r="E12" t="s">
        <v>163</v>
      </c>
      <c r="F12">
        <v>-0.23500254130971501</v>
      </c>
      <c r="G12">
        <v>-0.235030419856152</v>
      </c>
      <c r="H12">
        <v>3.6584847064427299E-3</v>
      </c>
      <c r="I12">
        <v>-0.378077311824354</v>
      </c>
      <c r="J12">
        <v>-0.37814885404972898</v>
      </c>
      <c r="K12">
        <v>1.6476665693128201E-3</v>
      </c>
      <c r="L12">
        <v>-3.5367824917895599E-2</v>
      </c>
      <c r="M12">
        <v>3.7048059377672899E-3</v>
      </c>
      <c r="N12">
        <v>-10.4275982790356</v>
      </c>
      <c r="O12">
        <v>3.6211864856408398E-3</v>
      </c>
      <c r="P12">
        <v>-20.2666640319752</v>
      </c>
      <c r="Q12">
        <v>1.61488441567564E-3</v>
      </c>
      <c r="R12">
        <v>-32.187976263958703</v>
      </c>
      <c r="S12">
        <v>0.14105549136083301</v>
      </c>
      <c r="T12">
        <v>213.17056478217199</v>
      </c>
      <c r="U12">
        <v>6.2443171448082001E-2</v>
      </c>
      <c r="V12" s="14">
        <v>45062.806493055556</v>
      </c>
      <c r="W12">
        <v>2.5</v>
      </c>
      <c r="X12">
        <v>2.17578162640297E-2</v>
      </c>
      <c r="Y12">
        <v>2.3815169678982399E-2</v>
      </c>
      <c r="Z12" s="44">
        <f>((((N12/1000)+1)/((SMOW!$Z$4/1000)+1))-1)*1000</f>
        <v>-2.2994579757629197E-2</v>
      </c>
      <c r="AA12" s="44">
        <f>((((P12/1000)+1)/((SMOW!$AA$4/1000)+1))-1)*1000</f>
        <v>-2.8815741148324747E-2</v>
      </c>
      <c r="AB12" s="44">
        <f>Z12*SMOW!$AN$6</f>
        <v>-2.339338221796888E-2</v>
      </c>
      <c r="AC12" s="44">
        <f>AA12*SMOW!$AN$12</f>
        <v>-2.9282032381151429E-2</v>
      </c>
      <c r="AD12" s="44">
        <f t="shared" ref="AD12" si="18">LN((AB12/1000)+1)*1000</f>
        <v>-2.3393655847450897E-2</v>
      </c>
      <c r="AE12" s="44">
        <f t="shared" ref="AE12" si="19">LN((AC12/1000)+1)*1000</f>
        <v>-2.9282461108252202E-2</v>
      </c>
      <c r="AF12" s="44">
        <f>(AD12-SMOW!AN$14*AE12)</f>
        <v>-7.9325163822937337E-3</v>
      </c>
      <c r="AG12" s="45">
        <f t="shared" ref="AG12" si="20">AF12*1000</f>
        <v>-7.9325163822937341</v>
      </c>
      <c r="AH12" s="2">
        <f>AVERAGE(AG9:AG12)</f>
        <v>-1.0794520972603336</v>
      </c>
      <c r="AI12">
        <f>STDEV(AG9:AG12)</f>
        <v>5.4253617374097391</v>
      </c>
      <c r="AK12">
        <v>27</v>
      </c>
      <c r="AL12">
        <v>0</v>
      </c>
      <c r="AM12">
        <v>0</v>
      </c>
      <c r="AN12">
        <v>0</v>
      </c>
    </row>
    <row r="13" spans="1:40" customFormat="1" x14ac:dyDescent="0.2">
      <c r="A13">
        <v>4783</v>
      </c>
      <c r="B13" t="s">
        <v>145</v>
      </c>
      <c r="C13" t="s">
        <v>61</v>
      </c>
      <c r="D13" t="s">
        <v>24</v>
      </c>
      <c r="E13" t="s">
        <v>164</v>
      </c>
      <c r="F13">
        <v>-29.496814729198199</v>
      </c>
      <c r="G13">
        <v>-29.940595114116999</v>
      </c>
      <c r="H13">
        <v>6.32477577866774E-3</v>
      </c>
      <c r="I13">
        <v>-55.125617402890299</v>
      </c>
      <c r="J13">
        <v>-56.7032893187722</v>
      </c>
      <c r="K13">
        <v>4.9069643480398302E-3</v>
      </c>
      <c r="L13">
        <v>-1.25835380531827E-3</v>
      </c>
      <c r="M13">
        <v>6.0274009886483902E-3</v>
      </c>
      <c r="N13">
        <v>-39.3910865378582</v>
      </c>
      <c r="O13">
        <v>6.2602947428167799E-3</v>
      </c>
      <c r="P13">
        <v>-73.924941098589002</v>
      </c>
      <c r="Q13">
        <v>4.8093348505738702E-3</v>
      </c>
      <c r="R13">
        <v>-109.849840988796</v>
      </c>
      <c r="S13">
        <v>0.161039713599194</v>
      </c>
      <c r="T13">
        <v>75.123860725404597</v>
      </c>
      <c r="U13">
        <v>6.5814402737229993E-2</v>
      </c>
      <c r="V13" s="14">
        <v>45063.438773148147</v>
      </c>
      <c r="W13">
        <v>2.5</v>
      </c>
      <c r="X13">
        <v>3.5965434270168302E-2</v>
      </c>
      <c r="Y13">
        <v>3.3151689633133301E-2</v>
      </c>
      <c r="Z13" s="44">
        <f>((((N13/1000)+1)/((SMOW!$Z$4/1000)+1))-1)*1000</f>
        <v>-29.291011963036073</v>
      </c>
      <c r="AA13" s="44">
        <f>((((P13/1000)+1)/((SMOW!$AA$4/1000)+1))-1)*1000</f>
        <v>-54.795484276087933</v>
      </c>
      <c r="AB13" s="44">
        <f>Z13*SMOW!$AN$6</f>
        <v>-29.799015490816231</v>
      </c>
      <c r="AC13" s="44">
        <f>AA13*SMOW!$AN$12</f>
        <v>-55.682175122764889</v>
      </c>
      <c r="AD13" s="44">
        <f t="shared" ref="AD13" si="21">LN((AB13/1000)+1)*1000</f>
        <v>-30.252028422840841</v>
      </c>
      <c r="AE13" s="44">
        <f t="shared" ref="AE13" si="22">LN((AC13/1000)+1)*1000</f>
        <v>-57.292490604881507</v>
      </c>
      <c r="AF13" s="44">
        <f>(AD13-SMOW!AN$14*AE13)</f>
        <v>-1.5933834634047628E-3</v>
      </c>
      <c r="AG13" s="45">
        <f t="shared" ref="AG13" si="23">AF13*1000</f>
        <v>-1.5933834634047628</v>
      </c>
      <c r="AK13">
        <v>27</v>
      </c>
      <c r="AL13">
        <v>2</v>
      </c>
      <c r="AM13">
        <v>0</v>
      </c>
      <c r="AN13">
        <v>0</v>
      </c>
    </row>
    <row r="14" spans="1:40" customFormat="1" x14ac:dyDescent="0.2">
      <c r="A14">
        <v>4784</v>
      </c>
      <c r="B14" t="s">
        <v>154</v>
      </c>
      <c r="C14" t="s">
        <v>61</v>
      </c>
      <c r="D14" t="s">
        <v>24</v>
      </c>
      <c r="E14" t="s">
        <v>165</v>
      </c>
      <c r="F14">
        <v>-29.466091922980699</v>
      </c>
      <c r="G14">
        <v>-29.908938534749399</v>
      </c>
      <c r="H14">
        <v>3.9443951801399297E-3</v>
      </c>
      <c r="I14">
        <v>-55.060292884003402</v>
      </c>
      <c r="J14">
        <v>-56.634155709965</v>
      </c>
      <c r="K14">
        <v>2.9687640715764401E-3</v>
      </c>
      <c r="L14">
        <v>-6.1043198878981504E-3</v>
      </c>
      <c r="M14">
        <v>4.3271022673521302E-3</v>
      </c>
      <c r="N14">
        <v>-39.360676950391699</v>
      </c>
      <c r="O14">
        <v>3.90418210446362E-3</v>
      </c>
      <c r="P14">
        <v>-73.860916283449399</v>
      </c>
      <c r="Q14">
        <v>2.9096972180495399E-3</v>
      </c>
      <c r="R14">
        <v>-110.958968412777</v>
      </c>
      <c r="S14">
        <v>0.14411849843260599</v>
      </c>
      <c r="T14">
        <v>123.578806718921</v>
      </c>
      <c r="U14">
        <v>8.9427382774526304E-2</v>
      </c>
      <c r="V14" s="14">
        <v>45063.613506944443</v>
      </c>
      <c r="W14">
        <v>2.5</v>
      </c>
      <c r="X14">
        <v>1.6770606857667202E-2</v>
      </c>
      <c r="Y14">
        <v>1.55950064015891E-2</v>
      </c>
      <c r="Z14" s="44">
        <f>((((N14/1000)+1)/((SMOW!$Z$4/1000)+1))-1)*1000</f>
        <v>-29.260282641808132</v>
      </c>
      <c r="AA14" s="44">
        <f>((((P14/1000)+1)/((SMOW!$AA$4/1000)+1))-1)*1000</f>
        <v>-54.730136933227705</v>
      </c>
      <c r="AB14" s="44">
        <f>Z14*SMOW!$AN$6</f>
        <v>-29.767753220996081</v>
      </c>
      <c r="AC14" s="44">
        <f>AA14*SMOW!$AN$12</f>
        <v>-55.615770340746415</v>
      </c>
      <c r="AD14" s="44">
        <f t="shared" ref="AD14" si="24">LN((AB14/1000)+1)*1000</f>
        <v>-30.21980647434119</v>
      </c>
      <c r="AE14" s="44">
        <f t="shared" ref="AE14" si="25">LN((AC14/1000)+1)*1000</f>
        <v>-57.222172703880304</v>
      </c>
      <c r="AF14" s="44">
        <f>(AD14-SMOW!AN$14*AE14)</f>
        <v>-6.4992866923887505E-3</v>
      </c>
      <c r="AG14" s="45">
        <f t="shared" ref="AG14" si="26">AF14*1000</f>
        <v>-6.4992866923887505</v>
      </c>
      <c r="AK14">
        <v>27</v>
      </c>
      <c r="AL14">
        <v>0</v>
      </c>
      <c r="AM14">
        <v>0</v>
      </c>
      <c r="AN14">
        <v>0</v>
      </c>
    </row>
    <row r="15" spans="1:40" customFormat="1" x14ac:dyDescent="0.2">
      <c r="A15">
        <v>4785</v>
      </c>
      <c r="B15" t="s">
        <v>154</v>
      </c>
      <c r="C15" t="s">
        <v>61</v>
      </c>
      <c r="D15" t="s">
        <v>24</v>
      </c>
      <c r="E15" t="s">
        <v>166</v>
      </c>
      <c r="F15">
        <v>-29.498733447972601</v>
      </c>
      <c r="G15">
        <v>-29.9425717697004</v>
      </c>
      <c r="H15">
        <v>4.7062980235335096E-3</v>
      </c>
      <c r="I15">
        <v>-55.140731709112302</v>
      </c>
      <c r="J15">
        <v>-56.7192850858467</v>
      </c>
      <c r="K15">
        <v>1.7327575730053499E-3</v>
      </c>
      <c r="L15">
        <v>5.2107556266738804E-3</v>
      </c>
      <c r="M15">
        <v>4.6896465423131896E-3</v>
      </c>
      <c r="N15">
        <v>-39.392985695310898</v>
      </c>
      <c r="O15">
        <v>4.6583173547790502E-3</v>
      </c>
      <c r="P15">
        <v>-73.939754688926996</v>
      </c>
      <c r="Q15">
        <v>1.69828243948327E-3</v>
      </c>
      <c r="R15">
        <v>-110.64308781953601</v>
      </c>
      <c r="S15">
        <v>0.14959645682337799</v>
      </c>
      <c r="T15">
        <v>113.056070170531</v>
      </c>
      <c r="U15">
        <v>5.7557879777888801E-2</v>
      </c>
      <c r="V15" s="14">
        <v>45063.696030092593</v>
      </c>
      <c r="W15">
        <v>2.5</v>
      </c>
      <c r="X15">
        <v>0.45162733204794597</v>
      </c>
      <c r="Y15">
        <v>0.65827393964204195</v>
      </c>
      <c r="Z15" s="44">
        <f>((((N15/1000)+1)/((SMOW!$Z$4/1000)+1))-1)*1000</f>
        <v>-29.292931088689798</v>
      </c>
      <c r="AA15" s="44">
        <f>((((P15/1000)+1)/((SMOW!$AA$4/1000)+1))-1)*1000</f>
        <v>-54.810603863152622</v>
      </c>
      <c r="AB15" s="44">
        <f>Z15*SMOW!$AN$6</f>
        <v>-29.800967900489081</v>
      </c>
      <c r="AC15" s="44">
        <f>AA15*SMOW!$AN$12</f>
        <v>-55.697539372316513</v>
      </c>
      <c r="AD15" s="44">
        <f t="shared" ref="AD15" si="27">LN((AB15/1000)+1)*1000</f>
        <v>-30.254040801377343</v>
      </c>
      <c r="AE15" s="44">
        <f t="shared" ref="AE15" si="28">LN((AC15/1000)+1)*1000</f>
        <v>-57.30876094749074</v>
      </c>
      <c r="AF15" s="44">
        <f>(AD15-SMOW!AN$14*AE15)</f>
        <v>4.9849788977702758E-3</v>
      </c>
      <c r="AG15" s="45">
        <f t="shared" ref="AG15" si="29">AF15*1000</f>
        <v>4.9849788977702758</v>
      </c>
      <c r="AK15">
        <v>27</v>
      </c>
      <c r="AL15">
        <v>0</v>
      </c>
      <c r="AM15">
        <v>0</v>
      </c>
      <c r="AN15">
        <v>0</v>
      </c>
    </row>
    <row r="16" spans="1:40" customFormat="1" x14ac:dyDescent="0.2">
      <c r="A16">
        <v>4786</v>
      </c>
      <c r="B16" t="s">
        <v>154</v>
      </c>
      <c r="C16" t="s">
        <v>61</v>
      </c>
      <c r="D16" t="s">
        <v>24</v>
      </c>
      <c r="E16" t="s">
        <v>167</v>
      </c>
      <c r="F16">
        <v>-29.521193789095001</v>
      </c>
      <c r="G16">
        <v>-29.9657151394271</v>
      </c>
      <c r="H16">
        <v>4.9994559794767296E-3</v>
      </c>
      <c r="I16">
        <v>-55.147625289122999</v>
      </c>
      <c r="J16">
        <v>-56.7265809771976</v>
      </c>
      <c r="K16">
        <v>1.4893796468088E-3</v>
      </c>
      <c r="L16">
        <v>-1.40803834667888E-2</v>
      </c>
      <c r="M16">
        <v>4.9915721836977598E-3</v>
      </c>
      <c r="N16">
        <v>-39.415217053444501</v>
      </c>
      <c r="O16">
        <v>4.9484865678276297E-3</v>
      </c>
      <c r="P16">
        <v>-73.946511113518596</v>
      </c>
      <c r="Q16">
        <v>1.45974678703422E-3</v>
      </c>
      <c r="R16">
        <v>-111.330882247137</v>
      </c>
      <c r="S16">
        <v>0.12845204710718899</v>
      </c>
      <c r="T16">
        <v>110.86594063875199</v>
      </c>
      <c r="U16">
        <v>7.6048982363383796E-2</v>
      </c>
      <c r="V16" s="14">
        <v>45063.790520833332</v>
      </c>
      <c r="W16">
        <v>2.5</v>
      </c>
      <c r="X16">
        <v>6.8603635437305497E-3</v>
      </c>
      <c r="Y16">
        <v>8.8677789324784293E-3</v>
      </c>
      <c r="Z16" s="44">
        <f>((((N16/1000)+1)/((SMOW!$Z$4/1000)+1))-1)*1000</f>
        <v>-29.315396192702625</v>
      </c>
      <c r="AA16" s="44">
        <f>((((P16/1000)+1)/((SMOW!$AA$4/1000)+1))-1)*1000</f>
        <v>-54.81749985173667</v>
      </c>
      <c r="AB16" s="44">
        <f>Z16*SMOW!$AN$6</f>
        <v>-29.82382262409255</v>
      </c>
      <c r="AC16" s="44">
        <f>AA16*SMOW!$AN$12</f>
        <v>-55.704546950569622</v>
      </c>
      <c r="AD16" s="44">
        <f t="shared" ref="AD16" si="30">LN((AB16/1000)+1)*1000</f>
        <v>-30.277597816013458</v>
      </c>
      <c r="AE16" s="44">
        <f t="shared" ref="AE16" si="31">LN((AC16/1000)+1)*1000</f>
        <v>-57.316181879392019</v>
      </c>
      <c r="AF16" s="44">
        <f>(AD16-SMOW!AN$14*AE16)</f>
        <v>-1.4653783694470235E-2</v>
      </c>
      <c r="AG16" s="45">
        <f t="shared" ref="AG16" si="32">AF16*1000</f>
        <v>-14.653783694470235</v>
      </c>
      <c r="AH16" s="2">
        <f>AVERAGE(AG13:AG16)</f>
        <v>-4.4403687381233681</v>
      </c>
      <c r="AI16">
        <f>STDEV(AG13:AG16)</f>
        <v>8.2763818871299204</v>
      </c>
      <c r="AK16">
        <v>27</v>
      </c>
      <c r="AL16">
        <v>0</v>
      </c>
      <c r="AM16">
        <v>0</v>
      </c>
      <c r="AN16">
        <v>0</v>
      </c>
    </row>
    <row r="17" spans="1:40" customFormat="1" x14ac:dyDescent="0.2">
      <c r="A17">
        <v>4787</v>
      </c>
      <c r="B17" t="s">
        <v>145</v>
      </c>
      <c r="C17" t="s">
        <v>62</v>
      </c>
      <c r="D17" t="s">
        <v>138</v>
      </c>
      <c r="E17" t="s">
        <v>168</v>
      </c>
      <c r="F17">
        <v>-8.2925293955399298E-2</v>
      </c>
      <c r="G17">
        <v>-8.2929190861998098E-2</v>
      </c>
      <c r="H17">
        <v>4.8481530331921504E-3</v>
      </c>
      <c r="I17">
        <v>-0.10529081191928399</v>
      </c>
      <c r="J17">
        <v>-0.105296435634778</v>
      </c>
      <c r="K17">
        <v>2.0284064256674002E-3</v>
      </c>
      <c r="L17">
        <v>-2.7332672846835299E-2</v>
      </c>
      <c r="M17">
        <v>4.5759155492434101E-3</v>
      </c>
      <c r="N17">
        <v>-10.2770714579386</v>
      </c>
      <c r="O17">
        <v>4.7987261538084301E-3</v>
      </c>
      <c r="P17">
        <v>-19.999304922002601</v>
      </c>
      <c r="Q17">
        <v>1.9880490303512402E-3</v>
      </c>
      <c r="R17">
        <v>-30.153718425732901</v>
      </c>
      <c r="S17">
        <v>0.17595323743403099</v>
      </c>
      <c r="T17">
        <v>169.58926570769</v>
      </c>
      <c r="U17">
        <v>7.7574845876098003E-2</v>
      </c>
      <c r="V17" s="14">
        <v>45064.47861111111</v>
      </c>
      <c r="W17">
        <v>2.5</v>
      </c>
      <c r="X17">
        <v>2.87029617924497E-3</v>
      </c>
      <c r="Y17">
        <v>2.3382596851110001E-3</v>
      </c>
      <c r="Z17" s="44">
        <f>((((N17/1000)+1)/((SMOW!$Z$4/1000)+1))-1)*1000</f>
        <v>0.12911491676259601</v>
      </c>
      <c r="AA17" s="44">
        <f>((((P17/1000)+1)/((SMOW!$AA$4/1000)+1))-1)*1000</f>
        <v>0.24406606863247582</v>
      </c>
      <c r="AB17" s="44">
        <f>Z17*SMOW!$AN$6</f>
        <v>0.13135419867225528</v>
      </c>
      <c r="AC17" s="44">
        <f>AA17*SMOW!$AN$12</f>
        <v>0.24801550263967348</v>
      </c>
      <c r="AD17" s="44">
        <f t="shared" ref="AD17" si="33">LN((AB17/1000)+1)*1000</f>
        <v>0.13134557246490294</v>
      </c>
      <c r="AE17" s="44">
        <f t="shared" ref="AE17" si="34">LN((AC17/1000)+1)*1000</f>
        <v>0.24798475187920613</v>
      </c>
      <c r="AF17" s="44">
        <f>(AD17-SMOW!AN$14*AE17)</f>
        <v>4.0962347268211352E-4</v>
      </c>
      <c r="AG17" s="45">
        <f t="shared" ref="AG17" si="35">AF17*1000</f>
        <v>0.40962347268211352</v>
      </c>
      <c r="AK17">
        <v>27</v>
      </c>
      <c r="AL17">
        <v>3</v>
      </c>
      <c r="AM17">
        <v>0</v>
      </c>
      <c r="AN17">
        <v>0</v>
      </c>
    </row>
    <row r="18" spans="1:40" customFormat="1" x14ac:dyDescent="0.2">
      <c r="A18">
        <v>4788</v>
      </c>
      <c r="B18" t="s">
        <v>145</v>
      </c>
      <c r="C18" t="s">
        <v>62</v>
      </c>
      <c r="D18" t="s">
        <v>138</v>
      </c>
      <c r="E18" t="s">
        <v>169</v>
      </c>
      <c r="F18">
        <v>-0.160342485052206</v>
      </c>
      <c r="G18">
        <v>-0.16035570768831001</v>
      </c>
      <c r="H18">
        <v>4.3340533939206999E-3</v>
      </c>
      <c r="I18">
        <v>-0.23192498675309001</v>
      </c>
      <c r="J18">
        <v>-0.23195192516337099</v>
      </c>
      <c r="K18">
        <v>1.4256458262661201E-3</v>
      </c>
      <c r="L18">
        <v>-3.7885091202049498E-2</v>
      </c>
      <c r="M18">
        <v>4.2877939032684902E-3</v>
      </c>
      <c r="N18">
        <v>-10.3536993814235</v>
      </c>
      <c r="O18">
        <v>4.2898677560342198E-3</v>
      </c>
      <c r="P18">
        <v>-20.123419569492398</v>
      </c>
      <c r="Q18">
        <v>1.39728102152925E-3</v>
      </c>
      <c r="R18">
        <v>-30.449158288493301</v>
      </c>
      <c r="S18">
        <v>0.138384039738082</v>
      </c>
      <c r="T18">
        <v>192.90816222072101</v>
      </c>
      <c r="U18">
        <v>5.5392097239490103E-2</v>
      </c>
      <c r="V18" s="14">
        <v>45064.559606481482</v>
      </c>
      <c r="W18">
        <v>2.5</v>
      </c>
      <c r="X18">
        <v>6.2044714233058899E-2</v>
      </c>
      <c r="Y18">
        <v>5.8234288476330803E-2</v>
      </c>
      <c r="Z18" s="44">
        <f>((((N18/1000)+1)/((SMOW!$Z$4/1000)+1))-1)*1000</f>
        <v>5.1681308746776011E-2</v>
      </c>
      <c r="AA18" s="44">
        <f>((((P18/1000)+1)/((SMOW!$AA$4/1000)+1))-1)*1000</f>
        <v>0.11738764861979334</v>
      </c>
      <c r="AB18" s="44">
        <f>Z18*SMOW!$AN$6</f>
        <v>5.2577634459140932E-2</v>
      </c>
      <c r="AC18" s="44">
        <f>AA18*SMOW!$AN$12</f>
        <v>0.11928719481268142</v>
      </c>
      <c r="AD18" s="44">
        <f t="shared" ref="AD18" si="36">LN((AB18/1000)+1)*1000</f>
        <v>5.2576252303718575E-2</v>
      </c>
      <c r="AE18" s="44">
        <f t="shared" ref="AE18" si="37">LN((AC18/1000)+1)*1000</f>
        <v>0.11928008066090115</v>
      </c>
      <c r="AF18" s="44">
        <f>(AD18-SMOW!AN$14*AE18)</f>
        <v>-1.0403630285237241E-2</v>
      </c>
      <c r="AG18" s="45">
        <f t="shared" ref="AG18" si="38">AF18*1000</f>
        <v>-10.40363028523724</v>
      </c>
      <c r="AK18">
        <v>27</v>
      </c>
      <c r="AL18">
        <v>0</v>
      </c>
      <c r="AM18">
        <v>0</v>
      </c>
      <c r="AN18">
        <v>0</v>
      </c>
    </row>
    <row r="19" spans="1:40" customFormat="1" x14ac:dyDescent="0.2">
      <c r="A19">
        <v>4789</v>
      </c>
      <c r="B19" t="s">
        <v>145</v>
      </c>
      <c r="C19" t="s">
        <v>62</v>
      </c>
      <c r="D19" t="s">
        <v>138</v>
      </c>
      <c r="E19" t="s">
        <v>170</v>
      </c>
      <c r="F19">
        <v>-0.14103010421894999</v>
      </c>
      <c r="G19">
        <v>-0.141040495464205</v>
      </c>
      <c r="H19">
        <v>4.77946634578708E-3</v>
      </c>
      <c r="I19">
        <v>-0.223704325181523</v>
      </c>
      <c r="J19">
        <v>-0.223729378683827</v>
      </c>
      <c r="K19">
        <v>1.1971118323948599E-3</v>
      </c>
      <c r="L19">
        <v>-2.2911383519143801E-2</v>
      </c>
      <c r="M19">
        <v>4.9215357412043404E-3</v>
      </c>
      <c r="N19">
        <v>-10.3345838901504</v>
      </c>
      <c r="O19">
        <v>4.7307397266027201E-3</v>
      </c>
      <c r="P19">
        <v>-20.115362467099398</v>
      </c>
      <c r="Q19">
        <v>1.1732939649075299E-3</v>
      </c>
      <c r="R19">
        <v>-30.399355005002601</v>
      </c>
      <c r="S19">
        <v>0.143256380542302</v>
      </c>
      <c r="T19">
        <v>165.90402696632199</v>
      </c>
      <c r="U19">
        <v>7.71502332234765E-2</v>
      </c>
      <c r="V19" s="14">
        <v>45064.636331018519</v>
      </c>
      <c r="W19">
        <v>2.5</v>
      </c>
      <c r="X19">
        <v>6.3355729981885503E-2</v>
      </c>
      <c r="Y19">
        <v>7.3659399077397103E-2</v>
      </c>
      <c r="Z19" s="44">
        <f>((((N19/1000)+1)/((SMOW!$Z$4/1000)+1))-1)*1000</f>
        <v>7.0997784920923124E-2</v>
      </c>
      <c r="AA19" s="44">
        <f>((((P19/1000)+1)/((SMOW!$AA$4/1000)+1))-1)*1000</f>
        <v>0.12561118243858971</v>
      </c>
      <c r="AB19" s="44">
        <f>Z19*SMOW!$AN$6</f>
        <v>7.2229122549336958E-2</v>
      </c>
      <c r="AC19" s="44">
        <f>AA19*SMOW!$AN$12</f>
        <v>0.12764380040300782</v>
      </c>
      <c r="AD19" s="44">
        <f t="shared" ref="AD19" si="39">LN((AB19/1000)+1)*1000</f>
        <v>7.2226514151756391E-2</v>
      </c>
      <c r="AE19" s="44">
        <f t="shared" ref="AE19" si="40">LN((AC19/1000)+1)*1000</f>
        <v>0.12763565462625062</v>
      </c>
      <c r="AF19" s="44">
        <f>(AD19-SMOW!AN$14*AE19)</f>
        <v>4.8348885090960525E-3</v>
      </c>
      <c r="AG19" s="45">
        <f t="shared" ref="AG19" si="41">AF19*1000</f>
        <v>4.8348885090960527</v>
      </c>
      <c r="AH19" s="2">
        <f>AVERAGE(AG17:AG19)</f>
        <v>-1.7197061011530244</v>
      </c>
      <c r="AI19">
        <f>STDEV(AG17:AG19)</f>
        <v>7.8392376597995135</v>
      </c>
      <c r="AK19">
        <v>27</v>
      </c>
      <c r="AL19">
        <v>0</v>
      </c>
      <c r="AM19">
        <v>0</v>
      </c>
      <c r="AN19">
        <v>0</v>
      </c>
    </row>
    <row r="20" spans="1:40" customFormat="1" x14ac:dyDescent="0.2">
      <c r="A20">
        <v>4790</v>
      </c>
      <c r="B20" t="s">
        <v>145</v>
      </c>
      <c r="C20" t="s">
        <v>62</v>
      </c>
      <c r="D20" t="s">
        <v>138</v>
      </c>
      <c r="E20" t="s">
        <v>172</v>
      </c>
      <c r="F20">
        <v>-3.5386116396665702E-2</v>
      </c>
      <c r="G20">
        <v>-3.5387137392668203E-2</v>
      </c>
      <c r="H20">
        <v>4.4999370933258504E-3</v>
      </c>
      <c r="I20">
        <v>-2.3777362788190998E-2</v>
      </c>
      <c r="J20">
        <v>-2.3777683077590501E-2</v>
      </c>
      <c r="K20">
        <v>1.38862994993266E-3</v>
      </c>
      <c r="L20">
        <v>-2.2832520727700398E-2</v>
      </c>
      <c r="M20">
        <v>4.7000275648623503E-3</v>
      </c>
      <c r="N20">
        <v>-10.2300169418951</v>
      </c>
      <c r="O20">
        <v>4.4540602725198402E-3</v>
      </c>
      <c r="P20">
        <v>-19.919413273339401</v>
      </c>
      <c r="Q20">
        <v>1.3610016171055699E-3</v>
      </c>
      <c r="R20">
        <v>-29.925515480054699</v>
      </c>
      <c r="S20">
        <v>0.14362225377102</v>
      </c>
      <c r="T20">
        <v>167.21961611842099</v>
      </c>
      <c r="U20">
        <v>6.5217624503254301E-2</v>
      </c>
      <c r="V20" s="14">
        <v>45064.713113425925</v>
      </c>
      <c r="W20">
        <v>2.5</v>
      </c>
      <c r="X20">
        <v>2.0016216224444799E-3</v>
      </c>
      <c r="Y20">
        <v>3.97271194624797E-3</v>
      </c>
      <c r="Z20" s="44">
        <f>((((N20/1000)+1)/((SMOW!$Z$4/1000)+1))-1)*1000</f>
        <v>0.17666417537443024</v>
      </c>
      <c r="AA20" s="44">
        <f>((((P20/1000)+1)/((SMOW!$AA$4/1000)+1))-1)*1000</f>
        <v>0.32560799804670637</v>
      </c>
      <c r="AB20" s="44">
        <f>Z20*SMOW!$AN$6</f>
        <v>0.17972811950977929</v>
      </c>
      <c r="AC20" s="44">
        <f>AA20*SMOW!$AN$12</f>
        <v>0.33087692915092176</v>
      </c>
      <c r="AD20" s="44">
        <f t="shared" ref="AD20" si="42">LN((AB20/1000)+1)*1000</f>
        <v>0.17971197034619785</v>
      </c>
      <c r="AE20" s="44">
        <f t="shared" ref="AE20" si="43">LN((AC20/1000)+1)*1000</f>
        <v>0.33082220145164754</v>
      </c>
      <c r="AF20" s="44">
        <f>(AD20-SMOW!AN$14*AE20)</f>
        <v>5.0378479797279496E-3</v>
      </c>
      <c r="AG20" s="45">
        <f t="shared" ref="AG20" si="44">AF20*1000</f>
        <v>5.0378479797279496</v>
      </c>
      <c r="AJ20" t="s">
        <v>171</v>
      </c>
      <c r="AK20">
        <v>27</v>
      </c>
      <c r="AL20">
        <v>0</v>
      </c>
      <c r="AM20">
        <v>0</v>
      </c>
      <c r="AN20">
        <v>0</v>
      </c>
    </row>
    <row r="21" spans="1:40" customFormat="1" x14ac:dyDescent="0.2">
      <c r="A21">
        <v>4791</v>
      </c>
      <c r="B21" t="s">
        <v>145</v>
      </c>
      <c r="C21" t="s">
        <v>62</v>
      </c>
      <c r="D21" t="s">
        <v>138</v>
      </c>
      <c r="E21" t="s">
        <v>173</v>
      </c>
      <c r="F21">
        <v>-0.107673366869597</v>
      </c>
      <c r="G21">
        <v>-0.107679871573647</v>
      </c>
      <c r="H21">
        <v>6.1835063235692904E-3</v>
      </c>
      <c r="I21">
        <v>-0.15796596429041601</v>
      </c>
      <c r="J21">
        <v>-0.15797851836264501</v>
      </c>
      <c r="K21">
        <v>2.0283095906011E-3</v>
      </c>
      <c r="L21">
        <v>-2.4267213878169901E-2</v>
      </c>
      <c r="M21">
        <v>6.2094454745893497E-3</v>
      </c>
      <c r="N21">
        <v>-10.301567224457701</v>
      </c>
      <c r="O21">
        <v>6.1204655286248803E-3</v>
      </c>
      <c r="P21">
        <v>-20.0509320438012</v>
      </c>
      <c r="Q21">
        <v>1.9879541219251602E-3</v>
      </c>
      <c r="R21">
        <v>-30.3641103970957</v>
      </c>
      <c r="S21">
        <v>0.14652191274505</v>
      </c>
      <c r="T21">
        <v>222.18020463658499</v>
      </c>
      <c r="U21">
        <v>0.10672028459283101</v>
      </c>
      <c r="V21" s="14">
        <v>45065.432650462964</v>
      </c>
      <c r="W21">
        <v>2.5</v>
      </c>
      <c r="X21">
        <v>1.6060760437075001E-4</v>
      </c>
      <c r="Y21">
        <v>3.9582890142522602E-3</v>
      </c>
      <c r="Z21" s="44">
        <f>((((N21/1000)+1)/((SMOW!$Z$4/1000)+1))-1)*1000</f>
        <v>0.10436159582649651</v>
      </c>
      <c r="AA21" s="44">
        <f>((((P21/1000)+1)/((SMOW!$AA$4/1000)+1))-1)*1000</f>
        <v>0.19137251189671467</v>
      </c>
      <c r="AB21" s="44">
        <f>Z21*SMOW!$AN$6</f>
        <v>0.10617157285670398</v>
      </c>
      <c r="AC21" s="44">
        <f>AA21*SMOW!$AN$12</f>
        <v>0.19446926807737761</v>
      </c>
      <c r="AD21" s="44">
        <f t="shared" ref="AD21" si="45">LN((AB21/1000)+1)*1000</f>
        <v>0.10616593705421332</v>
      </c>
      <c r="AE21" s="44">
        <f t="shared" ref="AE21" si="46">LN((AC21/1000)+1)*1000</f>
        <v>0.19445036138034105</v>
      </c>
      <c r="AF21" s="44">
        <f>(AD21-SMOW!AN$14*AE21)</f>
        <v>3.496146245393239E-3</v>
      </c>
      <c r="AG21" s="45">
        <f t="shared" ref="AG21" si="47">AF21*1000</f>
        <v>3.496146245393239</v>
      </c>
      <c r="AJ21" t="s">
        <v>174</v>
      </c>
      <c r="AK21">
        <v>27</v>
      </c>
      <c r="AL21">
        <v>0</v>
      </c>
      <c r="AM21">
        <v>0</v>
      </c>
      <c r="AN21">
        <v>0</v>
      </c>
    </row>
    <row r="22" spans="1:40" customFormat="1" x14ac:dyDescent="0.2">
      <c r="A22">
        <v>4792</v>
      </c>
      <c r="B22" t="s">
        <v>145</v>
      </c>
      <c r="C22" t="s">
        <v>62</v>
      </c>
      <c r="D22" t="s">
        <v>138</v>
      </c>
      <c r="E22" t="s">
        <v>175</v>
      </c>
      <c r="F22">
        <v>-3.68867708240989E-2</v>
      </c>
      <c r="G22">
        <v>-3.68878433972612E-2</v>
      </c>
      <c r="H22">
        <v>4.4847730099078897E-3</v>
      </c>
      <c r="I22">
        <v>-2.43322270017193E-2</v>
      </c>
      <c r="J22">
        <v>-2.4332570616745999E-2</v>
      </c>
      <c r="K22">
        <v>1.56203997178844E-3</v>
      </c>
      <c r="L22">
        <v>-2.4040246111619298E-2</v>
      </c>
      <c r="M22">
        <v>4.8506722194968099E-3</v>
      </c>
      <c r="N22">
        <v>-10.231502297163299</v>
      </c>
      <c r="O22">
        <v>4.43905078680654E-3</v>
      </c>
      <c r="P22">
        <v>-19.9199570979141</v>
      </c>
      <c r="Q22">
        <v>1.5309614542668899E-3</v>
      </c>
      <c r="R22">
        <v>-30.117074678832999</v>
      </c>
      <c r="S22">
        <v>0.14655055114959101</v>
      </c>
      <c r="T22">
        <v>256.15350904391801</v>
      </c>
      <c r="U22">
        <v>8.9090277302360799E-2</v>
      </c>
      <c r="V22" s="14">
        <v>45065.517523148148</v>
      </c>
      <c r="W22">
        <v>2.5</v>
      </c>
      <c r="X22">
        <v>2.5276220866869998E-3</v>
      </c>
      <c r="Y22">
        <v>3.72818802279216E-3</v>
      </c>
      <c r="Z22" s="44">
        <f>((((N22/1000)+1)/((SMOW!$Z$4/1000)+1))-1)*1000</f>
        <v>0.17516320272159547</v>
      </c>
      <c r="AA22" s="44">
        <f>((((P22/1000)+1)/((SMOW!$AA$4/1000)+1))-1)*1000</f>
        <v>0.32505293996720752</v>
      </c>
      <c r="AB22" s="44">
        <f>Z22*SMOW!$AN$6</f>
        <v>0.17820111500103925</v>
      </c>
      <c r="AC22" s="44">
        <f>AA22*SMOW!$AN$12</f>
        <v>0.33031288921963403</v>
      </c>
      <c r="AD22" s="44">
        <f t="shared" ref="AD22" si="48">LN((AB22/1000)+1)*1000</f>
        <v>0.17818523906845948</v>
      </c>
      <c r="AE22" s="44">
        <f t="shared" ref="AE22" si="49">LN((AC22/1000)+1)*1000</f>
        <v>0.33025834792732456</v>
      </c>
      <c r="AF22" s="44">
        <f>(AD22-SMOW!AN$14*AE22)</f>
        <v>3.8088313628321102E-3</v>
      </c>
      <c r="AG22" s="45">
        <f t="shared" ref="AG22" si="50">AF22*1000</f>
        <v>3.8088313628321102</v>
      </c>
      <c r="AH22" s="2">
        <f>AVERAGE(AG20:AG22)</f>
        <v>4.1142751959844333</v>
      </c>
      <c r="AI22">
        <f>STDEV(AG20:AG22)</f>
        <v>0.81497423936020386</v>
      </c>
      <c r="AK22">
        <v>27</v>
      </c>
      <c r="AL22">
        <v>0</v>
      </c>
      <c r="AM22">
        <v>0</v>
      </c>
      <c r="AN22">
        <v>0</v>
      </c>
    </row>
    <row r="23" spans="1:40" customFormat="1" x14ac:dyDescent="0.2">
      <c r="A23">
        <v>4793</v>
      </c>
      <c r="B23" t="s">
        <v>145</v>
      </c>
      <c r="C23" t="s">
        <v>62</v>
      </c>
      <c r="D23" t="s">
        <v>138</v>
      </c>
      <c r="E23" t="s">
        <v>176</v>
      </c>
      <c r="F23">
        <v>-0.79232790247158802</v>
      </c>
      <c r="G23">
        <v>-0.79264265975132997</v>
      </c>
      <c r="H23">
        <v>6.1447225605728703E-3</v>
      </c>
      <c r="I23">
        <v>-1.43376454503726</v>
      </c>
      <c r="J23">
        <v>-1.4347934130515601</v>
      </c>
      <c r="K23">
        <v>1.5420376367162899E-3</v>
      </c>
      <c r="L23">
        <v>-3.5071737660105101E-2</v>
      </c>
      <c r="M23">
        <v>6.2814366147398298E-3</v>
      </c>
      <c r="N23">
        <v>-10.979241712829401</v>
      </c>
      <c r="O23">
        <v>6.0820771657643198E-3</v>
      </c>
      <c r="P23">
        <v>-21.3013471969394</v>
      </c>
      <c r="Q23">
        <v>1.51135708783285E-3</v>
      </c>
      <c r="R23">
        <v>-32.1861414310534</v>
      </c>
      <c r="S23">
        <v>0.15279164688430499</v>
      </c>
      <c r="T23">
        <v>192.080723303274</v>
      </c>
      <c r="U23">
        <v>6.20493432684271E-2</v>
      </c>
      <c r="V23" s="14">
        <v>45065.598506944443</v>
      </c>
      <c r="W23">
        <v>2.5</v>
      </c>
      <c r="X23">
        <v>1.89313238300286E-3</v>
      </c>
      <c r="Y23">
        <v>1.77547949995038E-2</v>
      </c>
      <c r="Z23" s="44">
        <f>((((N23/1000)+1)/((SMOW!$Z$4/1000)+1))-1)*1000</f>
        <v>-0.58043812610708567</v>
      </c>
      <c r="AA23" s="44">
        <f>((((P23/1000)+1)/((SMOW!$AA$4/1000)+1))-1)*1000</f>
        <v>-1.0848718247965516</v>
      </c>
      <c r="AB23" s="44">
        <f>Z23*SMOW!$AN$6</f>
        <v>-0.59050485292733379</v>
      </c>
      <c r="AC23" s="44">
        <f>AA23*SMOW!$AN$12</f>
        <v>-1.1024270290177254</v>
      </c>
      <c r="AD23" s="44">
        <f t="shared" ref="AD23" si="51">LN((AB23/1000)+1)*1000</f>
        <v>-0.59067926958396499</v>
      </c>
      <c r="AE23" s="44">
        <f t="shared" ref="AE23" si="52">LN((AC23/1000)+1)*1000</f>
        <v>-1.1030351486743522</v>
      </c>
      <c r="AF23" s="44">
        <f>(AD23-SMOW!AN$14*AE23)</f>
        <v>-8.2767110839070401E-3</v>
      </c>
      <c r="AG23" s="45">
        <f t="shared" ref="AG23" si="53">AF23*1000</f>
        <v>-8.2767110839070401</v>
      </c>
      <c r="AK23">
        <v>27</v>
      </c>
      <c r="AL23">
        <v>0</v>
      </c>
      <c r="AM23">
        <v>0</v>
      </c>
      <c r="AN23">
        <v>0</v>
      </c>
    </row>
    <row r="24" spans="1:40" customFormat="1" x14ac:dyDescent="0.2">
      <c r="A24">
        <v>4794</v>
      </c>
      <c r="B24" t="s">
        <v>145</v>
      </c>
      <c r="C24" t="s">
        <v>62</v>
      </c>
      <c r="D24" t="s">
        <v>138</v>
      </c>
      <c r="E24" t="s">
        <v>177</v>
      </c>
      <c r="F24">
        <v>-0.77777768550403303</v>
      </c>
      <c r="G24">
        <v>-0.778080952763756</v>
      </c>
      <c r="H24">
        <v>5.73015171772786E-3</v>
      </c>
      <c r="I24">
        <v>-1.4267359872979599</v>
      </c>
      <c r="J24">
        <v>-1.4277547704294899</v>
      </c>
      <c r="K24">
        <v>1.1581296499342899E-3</v>
      </c>
      <c r="L24">
        <v>-2.42264339769847E-2</v>
      </c>
      <c r="M24">
        <v>5.77799618819243E-3</v>
      </c>
      <c r="N24">
        <v>-10.964839835201399</v>
      </c>
      <c r="O24">
        <v>5.6717328691758603E-3</v>
      </c>
      <c r="P24">
        <v>-21.294458480150901</v>
      </c>
      <c r="Q24">
        <v>1.1350873761994599E-3</v>
      </c>
      <c r="R24">
        <v>-32.419047782229001</v>
      </c>
      <c r="S24">
        <v>0.149170077443779</v>
      </c>
      <c r="T24">
        <v>196.355615752593</v>
      </c>
      <c r="U24">
        <v>7.7737850279635701E-2</v>
      </c>
      <c r="V24" s="14">
        <v>45065.681990740741</v>
      </c>
      <c r="W24">
        <v>2.5</v>
      </c>
      <c r="X24">
        <v>1.38711986724758E-2</v>
      </c>
      <c r="Y24">
        <v>1.7303723672695101E-2</v>
      </c>
      <c r="Z24" s="44">
        <f>((((N24/1000)+1)/((SMOW!$Z$4/1000)+1))-1)*1000</f>
        <v>-0.56588482365249604</v>
      </c>
      <c r="AA24" s="44">
        <f>((((P24/1000)+1)/((SMOW!$AA$4/1000)+1))-1)*1000</f>
        <v>-1.0778408113236715</v>
      </c>
      <c r="AB24" s="44">
        <f>Z24*SMOW!$AN$6</f>
        <v>-0.57569914782454912</v>
      </c>
      <c r="AC24" s="44">
        <f>AA24*SMOW!$AN$12</f>
        <v>-1.0952822409268883</v>
      </c>
      <c r="AD24" s="44">
        <f t="shared" ref="AD24" si="54">LN((AB24/1000)+1)*1000</f>
        <v>-0.57586492620762109</v>
      </c>
      <c r="AE24" s="44">
        <f t="shared" ref="AE24" si="55">LN((AC24/1000)+1)*1000</f>
        <v>-1.0958825008632929</v>
      </c>
      <c r="AF24" s="44">
        <f>(AD24-SMOW!AN$14*AE24)</f>
        <v>2.7610342481976247E-3</v>
      </c>
      <c r="AG24" s="45">
        <f t="shared" ref="AG24" si="56">AF24*1000</f>
        <v>2.7610342481976247</v>
      </c>
      <c r="AH24" s="2">
        <f>AVERAGE(AG23:AG24)</f>
        <v>-2.7578384178547077</v>
      </c>
      <c r="AI24">
        <f>STDEV(AG23:AG24)</f>
        <v>7.8048645733413684</v>
      </c>
      <c r="AK24">
        <v>27</v>
      </c>
      <c r="AL24">
        <v>0</v>
      </c>
      <c r="AM24">
        <v>0</v>
      </c>
      <c r="AN24">
        <v>0</v>
      </c>
    </row>
    <row r="25" spans="1:40" customFormat="1" x14ac:dyDescent="0.2">
      <c r="A25">
        <v>4795</v>
      </c>
      <c r="B25" t="s">
        <v>145</v>
      </c>
      <c r="C25" t="s">
        <v>61</v>
      </c>
      <c r="D25" t="s">
        <v>66</v>
      </c>
      <c r="E25" t="s">
        <v>178</v>
      </c>
      <c r="F25">
        <v>-1.3414835638379601</v>
      </c>
      <c r="G25">
        <v>-1.34238460598555</v>
      </c>
      <c r="H25">
        <v>4.7844064636213702E-3</v>
      </c>
      <c r="I25">
        <v>-2.5235682780876001</v>
      </c>
      <c r="J25">
        <v>-2.5267580849808802</v>
      </c>
      <c r="K25">
        <v>3.50864941763427E-3</v>
      </c>
      <c r="L25">
        <v>-8.2563371156407998E-3</v>
      </c>
      <c r="M25">
        <v>5.0985541585322298E-3</v>
      </c>
      <c r="N25">
        <v>-11.522798736848401</v>
      </c>
      <c r="O25">
        <v>4.7356294799785004E-3</v>
      </c>
      <c r="P25">
        <v>-22.369468076141899</v>
      </c>
      <c r="Q25">
        <v>3.4388409464217399E-3</v>
      </c>
      <c r="R25">
        <v>-35.113023551546299</v>
      </c>
      <c r="S25">
        <v>0.13796494512103</v>
      </c>
      <c r="T25">
        <v>193.554855284957</v>
      </c>
      <c r="U25">
        <v>0.116959272051955</v>
      </c>
      <c r="V25" s="14">
        <v>45068.435856481483</v>
      </c>
      <c r="W25">
        <v>2.5</v>
      </c>
      <c r="X25">
        <v>6.60163748589948E-3</v>
      </c>
      <c r="Y25">
        <v>7.0213486196084602E-3</v>
      </c>
      <c r="Z25" s="44">
        <f>((((N25/1000)+1)/((SMOW!$Z$4/1000)+1))-1)*1000</f>
        <v>-1.129710240212467</v>
      </c>
      <c r="AA25" s="44">
        <f>((((P25/1000)+1)/((SMOW!$AA$4/1000)+1))-1)*1000</f>
        <v>-2.1750563283711166</v>
      </c>
      <c r="AB25" s="44">
        <f>Z25*SMOW!$AN$6</f>
        <v>-1.1493031715909232</v>
      </c>
      <c r="AC25" s="44">
        <f>AA25*SMOW!$AN$12</f>
        <v>-2.2102527056429402</v>
      </c>
      <c r="AD25" s="44">
        <f t="shared" ref="AD25" si="57">LN((AB25/1000)+1)*1000</f>
        <v>-1.1499641269549432</v>
      </c>
      <c r="AE25" s="44">
        <f t="shared" ref="AE25" si="58">LN((AC25/1000)+1)*1000</f>
        <v>-2.2126989193192546</v>
      </c>
      <c r="AF25" s="44">
        <f>(AD25-SMOW!AN$14*AE25)</f>
        <v>1.8340902445623142E-2</v>
      </c>
      <c r="AG25" s="45">
        <f t="shared" ref="AG25" si="59">AF25*1000</f>
        <v>18.340902445623144</v>
      </c>
      <c r="AK25">
        <v>27</v>
      </c>
      <c r="AL25">
        <v>1</v>
      </c>
      <c r="AM25">
        <v>0</v>
      </c>
      <c r="AN25">
        <v>0</v>
      </c>
    </row>
    <row r="26" spans="1:40" customFormat="1" x14ac:dyDescent="0.2">
      <c r="A26">
        <v>4796</v>
      </c>
      <c r="B26" t="s">
        <v>145</v>
      </c>
      <c r="C26" t="s">
        <v>61</v>
      </c>
      <c r="D26" t="s">
        <v>66</v>
      </c>
      <c r="E26" t="s">
        <v>179</v>
      </c>
      <c r="F26">
        <v>-1.3689678104554699</v>
      </c>
      <c r="G26">
        <v>-1.36990625871939</v>
      </c>
      <c r="H26">
        <v>5.33133103565607E-3</v>
      </c>
      <c r="I26">
        <v>-2.5642929683090299</v>
      </c>
      <c r="J26">
        <v>-2.5675864544226799</v>
      </c>
      <c r="K26">
        <v>1.68244201570044E-3</v>
      </c>
      <c r="L26">
        <v>-1.4220610784214299E-2</v>
      </c>
      <c r="M26">
        <v>5.4914220567467403E-3</v>
      </c>
      <c r="N26">
        <v>-11.550002781802901</v>
      </c>
      <c r="O26">
        <v>5.2769781606028902E-3</v>
      </c>
      <c r="P26">
        <v>-22.409382503488199</v>
      </c>
      <c r="Q26">
        <v>1.6489679659901001E-3</v>
      </c>
      <c r="R26">
        <v>-34.9675555519269</v>
      </c>
      <c r="S26">
        <v>0.16628792460060901</v>
      </c>
      <c r="T26">
        <v>206.16208170277099</v>
      </c>
      <c r="U26">
        <v>7.8136471654734294E-2</v>
      </c>
      <c r="V26" s="14">
        <v>45068.531030092592</v>
      </c>
      <c r="W26">
        <v>2.5</v>
      </c>
      <c r="X26">
        <v>1.8449638912864101E-2</v>
      </c>
      <c r="Y26">
        <v>2.0735942281329699E-2</v>
      </c>
      <c r="Z26" s="44">
        <f>((((N26/1000)+1)/((SMOW!$Z$4/1000)+1))-1)*1000</f>
        <v>-1.1572003150787102</v>
      </c>
      <c r="AA26" s="44">
        <f>((((P26/1000)+1)/((SMOW!$AA$4/1000)+1))-1)*1000</f>
        <v>-2.2157952475414522</v>
      </c>
      <c r="AB26" s="44">
        <f>Z26*SMOW!$AN$6</f>
        <v>-1.1772700157483269</v>
      </c>
      <c r="AC26" s="44">
        <f>AA26*SMOW!$AN$12</f>
        <v>-2.2516508548065692</v>
      </c>
      <c r="AD26" s="44">
        <f t="shared" ref="AD26" si="60">LN((AB26/1000)+1)*1000</f>
        <v>-1.1779635424588577</v>
      </c>
      <c r="AE26" s="44">
        <f t="shared" ref="AE26" si="61">LN((AC26/1000)+1)*1000</f>
        <v>-2.2541896322688189</v>
      </c>
      <c r="AF26" s="44">
        <f>(AD26-SMOW!AN$14*AE26)</f>
        <v>1.2248583379078637E-2</v>
      </c>
      <c r="AG26" s="45">
        <f t="shared" ref="AG26" si="62">AF26*1000</f>
        <v>12.248583379078637</v>
      </c>
      <c r="AH26" s="2">
        <f>AVERAGE(AG25:AG26)</f>
        <v>15.294742912350891</v>
      </c>
      <c r="AI26">
        <f>STDEV(AG25:AG26)</f>
        <v>4.3079201251057082</v>
      </c>
      <c r="AK26">
        <v>27</v>
      </c>
      <c r="AL26">
        <v>0</v>
      </c>
      <c r="AM26">
        <v>0</v>
      </c>
      <c r="AN26">
        <v>0</v>
      </c>
    </row>
    <row r="27" spans="1:40" customFormat="1" x14ac:dyDescent="0.2">
      <c r="A27">
        <v>4797</v>
      </c>
      <c r="B27" t="s">
        <v>145</v>
      </c>
      <c r="C27" t="s">
        <v>62</v>
      </c>
      <c r="D27" t="s">
        <v>194</v>
      </c>
      <c r="E27" t="s">
        <v>180</v>
      </c>
      <c r="F27">
        <v>-0.46183659218351503</v>
      </c>
      <c r="G27">
        <v>-0.46194365582785002</v>
      </c>
      <c r="H27">
        <v>4.4371564638410596E-3</v>
      </c>
      <c r="I27">
        <v>-0.83661985444570297</v>
      </c>
      <c r="J27">
        <v>-0.83697005615748099</v>
      </c>
      <c r="K27">
        <v>1.4311435909855101E-3</v>
      </c>
      <c r="L27">
        <v>-2.0023466176700099E-2</v>
      </c>
      <c r="M27">
        <v>4.5071089879167199E-3</v>
      </c>
      <c r="N27">
        <v>-10.652119758669199</v>
      </c>
      <c r="O27">
        <v>4.3919196910232397E-3</v>
      </c>
      <c r="P27">
        <v>-20.716083362193199</v>
      </c>
      <c r="Q27">
        <v>1.4026694021226701E-3</v>
      </c>
      <c r="R27">
        <v>-32.389161581395499</v>
      </c>
      <c r="S27">
        <v>0.14922601121734699</v>
      </c>
      <c r="T27">
        <v>202.589395362771</v>
      </c>
      <c r="U27">
        <v>7.0723861227513299E-2</v>
      </c>
      <c r="V27" s="14">
        <v>45068.624340277776</v>
      </c>
      <c r="W27">
        <v>2.5</v>
      </c>
      <c r="X27" s="67">
        <v>8.6593434066141594E-5</v>
      </c>
      <c r="Y27" s="67">
        <v>2.1768743431003798E-6</v>
      </c>
      <c r="Z27" s="44">
        <f>((((N27/1000)+1)/((SMOW!$Z$4/1000)+1))-1)*1000</f>
        <v>-0.24987673256027243</v>
      </c>
      <c r="AA27" s="44">
        <f>((((P27/1000)+1)/((SMOW!$AA$4/1000)+1))-1)*1000</f>
        <v>-0.48751849563088978</v>
      </c>
      <c r="AB27" s="44">
        <f>Z27*SMOW!$AN$6</f>
        <v>-0.25421042583829873</v>
      </c>
      <c r="AC27" s="44">
        <f>AA27*SMOW!$AN$12</f>
        <v>-0.49540743380476537</v>
      </c>
      <c r="AD27" s="44">
        <f t="shared" ref="AD27" si="63">LN((AB27/1000)+1)*1000</f>
        <v>-0.2542427427855744</v>
      </c>
      <c r="AE27" s="44">
        <f t="shared" ref="AE27" si="64">LN((AC27/1000)+1)*1000</f>
        <v>-0.49553018861155551</v>
      </c>
      <c r="AF27" s="44">
        <f>(AD27-SMOW!AN$14*AE27)</f>
        <v>7.397196801326944E-3</v>
      </c>
      <c r="AG27" s="45">
        <f t="shared" ref="AG27" si="65">AF27*1000</f>
        <v>7.3971968013269436</v>
      </c>
      <c r="AK27">
        <v>27</v>
      </c>
      <c r="AL27">
        <v>1</v>
      </c>
      <c r="AM27">
        <v>0</v>
      </c>
      <c r="AN27">
        <v>0</v>
      </c>
    </row>
    <row r="28" spans="1:40" customFormat="1" x14ac:dyDescent="0.2">
      <c r="A28">
        <v>4798</v>
      </c>
      <c r="B28" t="s">
        <v>145</v>
      </c>
      <c r="C28" t="s">
        <v>62</v>
      </c>
      <c r="D28" t="s">
        <v>194</v>
      </c>
      <c r="E28" t="s">
        <v>181</v>
      </c>
      <c r="F28">
        <v>-0.48756847356741201</v>
      </c>
      <c r="G28">
        <v>-0.48768781401009198</v>
      </c>
      <c r="H28">
        <v>4.7493893149850898E-3</v>
      </c>
      <c r="I28">
        <v>-0.87850591056579896</v>
      </c>
      <c r="J28">
        <v>-0.87889205346688404</v>
      </c>
      <c r="K28">
        <v>1.24815430024862E-3</v>
      </c>
      <c r="L28">
        <v>-2.3632809779577501E-2</v>
      </c>
      <c r="M28">
        <v>4.4995659141217302E-3</v>
      </c>
      <c r="N28">
        <v>-10.6775893037389</v>
      </c>
      <c r="O28">
        <v>4.7009693308775599E-3</v>
      </c>
      <c r="P28">
        <v>-20.7571360487756</v>
      </c>
      <c r="Q28">
        <v>1.22332088625753E-3</v>
      </c>
      <c r="R28">
        <v>-32.115308680342402</v>
      </c>
      <c r="S28">
        <v>0.13377037116898099</v>
      </c>
      <c r="T28">
        <v>277.090705735173</v>
      </c>
      <c r="U28">
        <v>6.7297021310997199E-2</v>
      </c>
      <c r="V28" s="14">
        <v>45068.702499999999</v>
      </c>
      <c r="W28">
        <v>2.5</v>
      </c>
      <c r="X28">
        <v>6.1741089895347899E-2</v>
      </c>
      <c r="Y28">
        <v>6.7741788821308394E-2</v>
      </c>
      <c r="Z28" s="44">
        <f>((((N28/1000)+1)/((SMOW!$Z$4/1000)+1))-1)*1000</f>
        <v>-0.27561407059017995</v>
      </c>
      <c r="AA28" s="44">
        <f>((((P28/1000)+1)/((SMOW!$AA$4/1000)+1))-1)*1000</f>
        <v>-0.5294191864737563</v>
      </c>
      <c r="AB28" s="44">
        <f>Z28*SMOW!$AN$6</f>
        <v>-0.28039413487550924</v>
      </c>
      <c r="AC28" s="44">
        <f>AA28*SMOW!$AN$12</f>
        <v>-0.53798615422489804</v>
      </c>
      <c r="AD28" s="44">
        <f t="shared" ref="AD28" si="66">LN((AB28/1000)+1)*1000</f>
        <v>-0.28043345266072023</v>
      </c>
      <c r="AE28" s="44">
        <f t="shared" ref="AE28" si="67">LN((AC28/1000)+1)*1000</f>
        <v>-0.53813092069981538</v>
      </c>
      <c r="AF28" s="44">
        <f>(AD28-SMOW!AN$14*AE28)</f>
        <v>3.6996734687823052E-3</v>
      </c>
      <c r="AG28" s="45">
        <f t="shared" ref="AG28" si="68">AF28*1000</f>
        <v>3.6996734687823052</v>
      </c>
      <c r="AH28" s="2">
        <f>AVERAGE(AG27:AG28)</f>
        <v>5.5484351350546248</v>
      </c>
      <c r="AI28">
        <f>STDEV(AG27:AG28)</f>
        <v>2.6145438220377928</v>
      </c>
      <c r="AK28">
        <v>27</v>
      </c>
      <c r="AL28">
        <v>0</v>
      </c>
      <c r="AM28">
        <v>0</v>
      </c>
      <c r="AN28">
        <v>0</v>
      </c>
    </row>
    <row r="29" spans="1:40" customFormat="1" x14ac:dyDescent="0.2">
      <c r="A29">
        <v>4799</v>
      </c>
      <c r="B29" t="s">
        <v>145</v>
      </c>
      <c r="C29" t="s">
        <v>62</v>
      </c>
      <c r="D29" t="s">
        <v>138</v>
      </c>
      <c r="E29" t="s">
        <v>182</v>
      </c>
      <c r="F29">
        <v>-0.80298317981641598</v>
      </c>
      <c r="G29">
        <v>-0.803306068964456</v>
      </c>
      <c r="H29">
        <v>4.1355131759871801E-3</v>
      </c>
      <c r="I29">
        <v>-1.4758395355826901</v>
      </c>
      <c r="J29">
        <v>-1.47692972559256</v>
      </c>
      <c r="K29">
        <v>1.86306443993052E-3</v>
      </c>
      <c r="L29">
        <v>-2.34871738515833E-2</v>
      </c>
      <c r="M29">
        <v>4.1762587804330502E-3</v>
      </c>
      <c r="N29">
        <v>-10.989788359711399</v>
      </c>
      <c r="O29">
        <v>4.0933516539524498E-3</v>
      </c>
      <c r="P29">
        <v>-21.342585058887298</v>
      </c>
      <c r="Q29">
        <v>1.8259967067834101E-3</v>
      </c>
      <c r="R29">
        <v>-33.300531925891299</v>
      </c>
      <c r="S29">
        <v>0.115528329188027</v>
      </c>
      <c r="T29">
        <v>253.62866724587201</v>
      </c>
      <c r="U29">
        <v>0.122498974825618</v>
      </c>
      <c r="V29" s="14">
        <v>45069.429988425924</v>
      </c>
      <c r="W29">
        <v>2.5</v>
      </c>
      <c r="X29">
        <v>0.57066535245094896</v>
      </c>
      <c r="Y29">
        <v>0.53555436990903105</v>
      </c>
      <c r="Z29" s="44">
        <f>((((N29/1000)+1)/((SMOW!$Z$4/1000)+1))-1)*1000</f>
        <v>-0.5910956629866515</v>
      </c>
      <c r="AA29" s="44">
        <f>((((P29/1000)+1)/((SMOW!$AA$4/1000)+1))-1)*1000</f>
        <v>-1.1269615160772739</v>
      </c>
      <c r="AB29" s="44">
        <f>Z29*SMOW!$AN$6</f>
        <v>-0.60134722692823572</v>
      </c>
      <c r="AC29" s="44">
        <f>AA29*SMOW!$AN$12</f>
        <v>-1.1451978082474112</v>
      </c>
      <c r="AD29" s="44">
        <f t="shared" ref="AD29" si="69">LN((AB29/1000)+1)*1000</f>
        <v>-0.60152810869075024</v>
      </c>
      <c r="AE29" s="44">
        <f t="shared" ref="AE29" si="70">LN((AC29/1000)+1)*1000</f>
        <v>-1.1458540483217134</v>
      </c>
      <c r="AF29" s="44">
        <f>(AD29-SMOW!AN$14*AE29)</f>
        <v>3.4828288231144588E-3</v>
      </c>
      <c r="AG29" s="45">
        <f t="shared" ref="AG29" si="71">AF29*1000</f>
        <v>3.4828288231144588</v>
      </c>
      <c r="AK29">
        <v>27</v>
      </c>
      <c r="AL29">
        <v>0</v>
      </c>
      <c r="AM29">
        <v>0</v>
      </c>
      <c r="AN29">
        <v>0</v>
      </c>
    </row>
    <row r="30" spans="1:40" customFormat="1" x14ac:dyDescent="0.2">
      <c r="A30">
        <v>4800</v>
      </c>
      <c r="B30" t="s">
        <v>145</v>
      </c>
      <c r="C30" t="s">
        <v>62</v>
      </c>
      <c r="D30" t="s">
        <v>138</v>
      </c>
      <c r="E30" t="s">
        <v>183</v>
      </c>
      <c r="F30">
        <v>-0.74331816423569297</v>
      </c>
      <c r="G30">
        <v>-0.74359487472474595</v>
      </c>
      <c r="H30">
        <v>4.0006635252100402E-3</v>
      </c>
      <c r="I30">
        <v>-1.3651952469644999</v>
      </c>
      <c r="J30">
        <v>-1.36612799849406</v>
      </c>
      <c r="K30">
        <v>1.09623426368038E-3</v>
      </c>
      <c r="L30">
        <v>-2.2279291519883199E-2</v>
      </c>
      <c r="M30">
        <v>4.1562595748160297E-3</v>
      </c>
      <c r="N30">
        <v>-10.9307316284625</v>
      </c>
      <c r="O30">
        <v>3.9598767942294801E-3</v>
      </c>
      <c r="P30">
        <v>-21.234142161094301</v>
      </c>
      <c r="Q30">
        <v>1.0744234672949999E-3</v>
      </c>
      <c r="R30">
        <v>-33.606858881557301</v>
      </c>
      <c r="S30">
        <v>0.13225271802895799</v>
      </c>
      <c r="T30">
        <v>188.81116726690601</v>
      </c>
      <c r="U30">
        <v>8.3487424597082194E-2</v>
      </c>
      <c r="V30" s="14">
        <v>45069.507060185184</v>
      </c>
      <c r="W30">
        <v>2.5</v>
      </c>
      <c r="X30">
        <v>5.6624108366511595E-4</v>
      </c>
      <c r="Y30">
        <v>1.4093110082310199E-4</v>
      </c>
      <c r="Z30" s="44">
        <f>((((N30/1000)+1)/((SMOW!$Z$4/1000)+1))-1)*1000</f>
        <v>-0.53141799497413711</v>
      </c>
      <c r="AA30" s="44">
        <f>((((P30/1000)+1)/((SMOW!$AA$4/1000)+1))-1)*1000</f>
        <v>-1.0162785690451814</v>
      </c>
      <c r="AB30" s="44">
        <f>Z30*SMOW!$AN$6</f>
        <v>-0.5406345497491446</v>
      </c>
      <c r="AC30" s="44">
        <f>AA30*SMOW!$AN$12</f>
        <v>-1.032723809319106</v>
      </c>
      <c r="AD30" s="44">
        <f t="shared" ref="AD30" si="72">LN((AB30/1000)+1)*1000</f>
        <v>-0.54078074530198528</v>
      </c>
      <c r="AE30" s="44">
        <f t="shared" ref="AE30" si="73">LN((AC30/1000)+1)*1000</f>
        <v>-1.0332574359765083</v>
      </c>
      <c r="AF30" s="44">
        <f>(AD30-SMOW!AN$14*AE30)</f>
        <v>4.779180893611179E-3</v>
      </c>
      <c r="AG30" s="45">
        <f t="shared" ref="AG30" si="74">AF30*1000</f>
        <v>4.779180893611179</v>
      </c>
      <c r="AH30" s="2">
        <f>AVERAGE(AG29:AG30)</f>
        <v>4.1310048583628189</v>
      </c>
      <c r="AI30">
        <f>STDEV(AG29:AG30)</f>
        <v>0.91665933985345482</v>
      </c>
      <c r="AK30">
        <v>27</v>
      </c>
      <c r="AL30">
        <v>0</v>
      </c>
      <c r="AM30">
        <v>0</v>
      </c>
      <c r="AN30">
        <v>0</v>
      </c>
    </row>
    <row r="31" spans="1:40" customFormat="1" x14ac:dyDescent="0.2">
      <c r="A31">
        <v>4801</v>
      </c>
      <c r="B31" t="s">
        <v>145</v>
      </c>
      <c r="C31" t="s">
        <v>62</v>
      </c>
      <c r="D31" t="s">
        <v>194</v>
      </c>
      <c r="E31" t="s">
        <v>184</v>
      </c>
      <c r="F31">
        <v>-0.77485329852929097</v>
      </c>
      <c r="G31">
        <v>-0.77515389054554795</v>
      </c>
      <c r="H31">
        <v>3.4911269032658499E-3</v>
      </c>
      <c r="I31">
        <v>-1.43045674725334</v>
      </c>
      <c r="J31">
        <v>-1.4314808667213501</v>
      </c>
      <c r="K31">
        <v>1.4211659790762999E-3</v>
      </c>
      <c r="L31">
        <v>-1.93319929166769E-2</v>
      </c>
      <c r="M31">
        <v>3.7228742559886701E-3</v>
      </c>
      <c r="N31">
        <v>-10.961945262327299</v>
      </c>
      <c r="O31">
        <v>3.4555348938586101E-3</v>
      </c>
      <c r="P31">
        <v>-21.298105211460701</v>
      </c>
      <c r="Q31">
        <v>1.39289030586812E-3</v>
      </c>
      <c r="R31">
        <v>-33.441152372023197</v>
      </c>
      <c r="S31">
        <v>0.114119402610575</v>
      </c>
      <c r="T31">
        <v>211.30786069357799</v>
      </c>
      <c r="U31">
        <v>8.4962110147491193E-2</v>
      </c>
      <c r="V31" s="14">
        <v>45069.596018518518</v>
      </c>
      <c r="W31">
        <v>2.5</v>
      </c>
      <c r="X31">
        <v>1.14723657024117E-2</v>
      </c>
      <c r="Y31">
        <v>9.7297250608445705E-3</v>
      </c>
      <c r="Z31" s="44">
        <f>((((N31/1000)+1)/((SMOW!$Z$4/1000)+1))-1)*1000</f>
        <v>-0.56295981653886606</v>
      </c>
      <c r="AA31" s="44">
        <f>((((P31/1000)+1)/((SMOW!$AA$4/1000)+1))-1)*1000</f>
        <v>-1.0815628712890213</v>
      </c>
      <c r="AB31" s="44">
        <f>Z31*SMOW!$AN$6</f>
        <v>-0.57272341136314586</v>
      </c>
      <c r="AC31" s="44">
        <f>AA31*SMOW!$AN$12</f>
        <v>-1.0990645306090783</v>
      </c>
      <c r="AD31" s="44">
        <f t="shared" ref="AD31" si="75">LN((AB31/1000)+1)*1000</f>
        <v>-0.57288748006310586</v>
      </c>
      <c r="AE31" s="44">
        <f t="shared" ref="AE31" si="76">LN((AC31/1000)+1)*1000</f>
        <v>-1.0996689449310746</v>
      </c>
      <c r="AF31" s="44">
        <f>(AD31-SMOW!AN$14*AE31)</f>
        <v>7.7377228605015613E-3</v>
      </c>
      <c r="AG31" s="45">
        <f t="shared" ref="AG31" si="77">AF31*1000</f>
        <v>7.7377228605015613</v>
      </c>
      <c r="AK31">
        <v>27</v>
      </c>
      <c r="AL31">
        <v>0</v>
      </c>
      <c r="AM31">
        <v>0</v>
      </c>
      <c r="AN31">
        <v>0</v>
      </c>
    </row>
    <row r="32" spans="1:40" customFormat="1" x14ac:dyDescent="0.2">
      <c r="A32">
        <v>4802</v>
      </c>
      <c r="B32" t="s">
        <v>145</v>
      </c>
      <c r="C32" t="s">
        <v>62</v>
      </c>
      <c r="D32" t="s">
        <v>194</v>
      </c>
      <c r="E32" t="s">
        <v>185</v>
      </c>
      <c r="F32">
        <v>-0.76149176295564602</v>
      </c>
      <c r="G32">
        <v>-0.76178223570977499</v>
      </c>
      <c r="H32">
        <v>4.47234077963322E-3</v>
      </c>
      <c r="I32">
        <v>-1.4023435376057201</v>
      </c>
      <c r="J32">
        <v>-1.40332776872144</v>
      </c>
      <c r="K32">
        <v>1.1789869821311101E-3</v>
      </c>
      <c r="L32">
        <v>-2.0825173824857299E-2</v>
      </c>
      <c r="M32">
        <v>4.3931719149111099E-3</v>
      </c>
      <c r="N32">
        <v>-10.9487199474964</v>
      </c>
      <c r="O32">
        <v>4.4267453030104797E-3</v>
      </c>
      <c r="P32">
        <v>-21.270551345296202</v>
      </c>
      <c r="Q32">
        <v>1.15552972864055E-3</v>
      </c>
      <c r="R32">
        <v>-33.155969508603398</v>
      </c>
      <c r="S32">
        <v>0.12692265627935101</v>
      </c>
      <c r="T32">
        <v>211.17493500437001</v>
      </c>
      <c r="U32">
        <v>8.2951007048854206E-2</v>
      </c>
      <c r="V32" s="14">
        <v>45069.679062499999</v>
      </c>
      <c r="W32">
        <v>2.5</v>
      </c>
      <c r="X32">
        <v>7.0983047330931102E-3</v>
      </c>
      <c r="Y32">
        <v>8.8064700419232204E-3</v>
      </c>
      <c r="Z32" s="44">
        <f>((((N32/1000)+1)/((SMOW!$Z$4/1000)+1))-1)*1000</f>
        <v>-0.54959544754729084</v>
      </c>
      <c r="AA32" s="44">
        <f>((((P32/1000)+1)/((SMOW!$AA$4/1000)+1))-1)*1000</f>
        <v>-1.0534398390639188</v>
      </c>
      <c r="AB32" s="44">
        <f>Z32*SMOW!$AN$6</f>
        <v>-0.5591272597823298</v>
      </c>
      <c r="AC32" s="44">
        <f>AA32*SMOW!$AN$12</f>
        <v>-1.0704864164445744</v>
      </c>
      <c r="AD32" s="44">
        <f t="shared" ref="AD32" si="78">LN((AB32/1000)+1)*1000</f>
        <v>-0.55928362971851664</v>
      </c>
      <c r="AE32" s="44">
        <f t="shared" ref="AE32" si="79">LN((AC32/1000)+1)*1000</f>
        <v>-1.0710597962618735</v>
      </c>
      <c r="AF32" s="44">
        <f>(AD32-SMOW!AN$14*AE32)</f>
        <v>6.2359427077526286E-3</v>
      </c>
      <c r="AG32" s="45">
        <f t="shared" ref="AG32" si="80">AF32*1000</f>
        <v>6.2359427077526286</v>
      </c>
      <c r="AH32" s="2">
        <f>AVERAGE(AG31:AG32)</f>
        <v>6.9868327841270954</v>
      </c>
      <c r="AI32">
        <f>STDEV(AG31:AG32)</f>
        <v>1.0619189298601306</v>
      </c>
      <c r="AK32">
        <v>27</v>
      </c>
      <c r="AL32">
        <v>0</v>
      </c>
      <c r="AM32">
        <v>0</v>
      </c>
      <c r="AN32">
        <v>0</v>
      </c>
    </row>
    <row r="33" spans="1:40" customFormat="1" x14ac:dyDescent="0.2">
      <c r="A33">
        <v>4803</v>
      </c>
      <c r="B33" t="s">
        <v>145</v>
      </c>
      <c r="C33" t="s">
        <v>62</v>
      </c>
      <c r="D33" t="s">
        <v>195</v>
      </c>
      <c r="E33" t="s">
        <v>186</v>
      </c>
      <c r="F33">
        <v>-3.60016081295722</v>
      </c>
      <c r="G33">
        <v>-3.6066573825941801</v>
      </c>
      <c r="H33">
        <v>4.54020465715726E-3</v>
      </c>
      <c r="I33">
        <v>-6.8284120480374098</v>
      </c>
      <c r="J33">
        <v>-6.8518324719537604</v>
      </c>
      <c r="K33">
        <v>2.71433397355151E-3</v>
      </c>
      <c r="L33">
        <v>1.1110162597402801E-2</v>
      </c>
      <c r="M33">
        <v>4.3868342761605996E-3</v>
      </c>
      <c r="N33">
        <v>-13.758448790415899</v>
      </c>
      <c r="O33">
        <v>4.4939173088760697E-3</v>
      </c>
      <c r="P33">
        <v>-26.588662205270399</v>
      </c>
      <c r="Q33">
        <v>2.66032928898515E-3</v>
      </c>
      <c r="R33">
        <v>-39.811177975016903</v>
      </c>
      <c r="S33">
        <v>0.120395638243604</v>
      </c>
      <c r="T33">
        <v>202.87798401771701</v>
      </c>
      <c r="U33">
        <v>0.107003986837941</v>
      </c>
      <c r="V33" s="14">
        <v>45070.43304398148</v>
      </c>
      <c r="W33">
        <v>2.5</v>
      </c>
      <c r="X33">
        <v>9.2803251433281504E-3</v>
      </c>
      <c r="Y33">
        <v>2.24438156456939E-2</v>
      </c>
      <c r="Z33" s="44">
        <f>((((N33/1000)+1)/((SMOW!$Z$4/1000)+1))-1)*1000</f>
        <v>-3.388866459450357</v>
      </c>
      <c r="AA33" s="44">
        <f>((((P33/1000)+1)/((SMOW!$AA$4/1000)+1))-1)*1000</f>
        <v>-6.481404183477979</v>
      </c>
      <c r="AB33" s="44">
        <f>Z33*SMOW!$AN$6</f>
        <v>-3.4476406704181843</v>
      </c>
      <c r="AC33" s="44">
        <f>AA33*SMOW!$AN$12</f>
        <v>-6.5862851210046429</v>
      </c>
      <c r="AD33" s="44">
        <f t="shared" ref="AD33" si="81">LN((AB33/1000)+1)*1000</f>
        <v>-3.4535974787448716</v>
      </c>
      <c r="AE33" s="44">
        <f t="shared" ref="AE33" si="82">LN((AC33/1000)+1)*1000</f>
        <v>-6.6080704056028488</v>
      </c>
      <c r="AF33" s="44">
        <f>(AD33-SMOW!AN$14*AE33)</f>
        <v>3.5463695413432639E-2</v>
      </c>
      <c r="AG33" s="45">
        <f t="shared" ref="AG33" si="83">AF33*1000</f>
        <v>35.463695413432639</v>
      </c>
      <c r="AK33">
        <v>27</v>
      </c>
      <c r="AL33">
        <v>1</v>
      </c>
      <c r="AM33">
        <v>0</v>
      </c>
      <c r="AN33">
        <v>0</v>
      </c>
    </row>
    <row r="34" spans="1:40" customFormat="1" x14ac:dyDescent="0.2">
      <c r="A34">
        <v>4804</v>
      </c>
      <c r="B34" t="s">
        <v>145</v>
      </c>
      <c r="C34" t="s">
        <v>62</v>
      </c>
      <c r="D34" t="s">
        <v>195</v>
      </c>
      <c r="E34" t="s">
        <v>187</v>
      </c>
      <c r="F34">
        <v>-3.6524868441673601</v>
      </c>
      <c r="G34">
        <v>-3.6591739180803402</v>
      </c>
      <c r="H34">
        <v>4.8234743971912897E-3</v>
      </c>
      <c r="I34">
        <v>-6.91673014737834</v>
      </c>
      <c r="J34">
        <v>-6.9407616476760996</v>
      </c>
      <c r="K34">
        <v>1.5169281164987901E-3</v>
      </c>
      <c r="L34">
        <v>5.5482318926426896E-3</v>
      </c>
      <c r="M34">
        <v>4.8585709605386404E-3</v>
      </c>
      <c r="N34">
        <v>-13.8102413581781</v>
      </c>
      <c r="O34">
        <v>4.7742991162946398E-3</v>
      </c>
      <c r="P34">
        <v>-26.675223118081298</v>
      </c>
      <c r="Q34">
        <v>1.48674714936851E-3</v>
      </c>
      <c r="R34">
        <v>-40.230662317215199</v>
      </c>
      <c r="S34">
        <v>0.15093550416108101</v>
      </c>
      <c r="T34">
        <v>196.597573677513</v>
      </c>
      <c r="U34">
        <v>7.33879638286761E-2</v>
      </c>
      <c r="V34" s="14">
        <v>45070.557372685187</v>
      </c>
      <c r="W34">
        <v>2.5</v>
      </c>
      <c r="X34">
        <v>3.2891874059869798E-2</v>
      </c>
      <c r="Y34">
        <v>3.0483682908066599E-2</v>
      </c>
      <c r="Z34" s="44">
        <f>((((N34/1000)+1)/((SMOW!$Z$4/1000)+1))-1)*1000</f>
        <v>-3.4412035868033319</v>
      </c>
      <c r="AA34" s="44">
        <f>((((P34/1000)+1)/((SMOW!$AA$4/1000)+1))-1)*1000</f>
        <v>-6.5697531406037069</v>
      </c>
      <c r="AB34" s="44">
        <f>Z34*SMOW!$AN$6</f>
        <v>-3.5008854975584778</v>
      </c>
      <c r="AC34" s="44">
        <f>AA34*SMOW!$AN$12</f>
        <v>-6.6760637253473227</v>
      </c>
      <c r="AD34" s="44">
        <f t="shared" ref="AD34" si="84">LN((AB34/1000)+1)*1000</f>
        <v>-3.5070279373678015</v>
      </c>
      <c r="AE34" s="44">
        <f t="shared" ref="AE34" si="85">LN((AC34/1000)+1)*1000</f>
        <v>-6.6984483217324895</v>
      </c>
      <c r="AF34" s="44">
        <f>(AD34-SMOW!AN$14*AE34)</f>
        <v>2.9752776506953182E-2</v>
      </c>
      <c r="AG34" s="45">
        <f t="shared" ref="AG34" si="86">AF34*1000</f>
        <v>29.752776506953182</v>
      </c>
      <c r="AH34" s="2">
        <f>AVERAGE(AG33:AG34)</f>
        <v>32.608235960192914</v>
      </c>
      <c r="AI34">
        <f>STDEV(AG33:AG34)</f>
        <v>4.0382294855780856</v>
      </c>
      <c r="AK34">
        <v>27</v>
      </c>
      <c r="AL34">
        <v>0</v>
      </c>
      <c r="AM34">
        <v>0</v>
      </c>
      <c r="AN34">
        <v>0</v>
      </c>
    </row>
    <row r="35" spans="1:40" customFormat="1" x14ac:dyDescent="0.2">
      <c r="A35">
        <v>4805</v>
      </c>
      <c r="B35" t="s">
        <v>145</v>
      </c>
      <c r="C35" t="s">
        <v>62</v>
      </c>
      <c r="D35" t="s">
        <v>195</v>
      </c>
      <c r="E35" t="s">
        <v>188</v>
      </c>
      <c r="F35">
        <v>-5.3229984629299496</v>
      </c>
      <c r="G35">
        <v>-5.3372165638152502</v>
      </c>
      <c r="H35">
        <v>4.9392494117094597E-3</v>
      </c>
      <c r="I35">
        <v>-10.0630160421686</v>
      </c>
      <c r="J35">
        <v>-10.1139904963044</v>
      </c>
      <c r="K35">
        <v>1.59048253098856E-3</v>
      </c>
      <c r="L35">
        <v>2.9704182334927402E-3</v>
      </c>
      <c r="M35">
        <v>4.8273023063172002E-3</v>
      </c>
      <c r="N35">
        <v>-15.463722125042</v>
      </c>
      <c r="O35">
        <v>4.8888938055128596E-3</v>
      </c>
      <c r="P35">
        <v>-29.758910165802799</v>
      </c>
      <c r="Q35">
        <v>1.5588381172092799E-3</v>
      </c>
      <c r="R35">
        <v>-44.483131086163702</v>
      </c>
      <c r="S35">
        <v>0.16136364425437699</v>
      </c>
      <c r="T35">
        <v>170.24891261243499</v>
      </c>
      <c r="U35">
        <v>6.0632299313801298E-2</v>
      </c>
      <c r="V35" s="14">
        <v>45070.633993055555</v>
      </c>
      <c r="W35">
        <v>2.5</v>
      </c>
      <c r="X35">
        <v>1.7727505342436001E-2</v>
      </c>
      <c r="Y35">
        <v>7.6479392609965502E-2</v>
      </c>
      <c r="Z35" s="44">
        <f>((((N35/1000)+1)/((SMOW!$Z$4/1000)+1))-1)*1000</f>
        <v>-5.1120694505774056</v>
      </c>
      <c r="AA35" s="44">
        <f>((((P35/1000)+1)/((SMOW!$AA$4/1000)+1))-1)*1000</f>
        <v>-9.7171383277647738</v>
      </c>
      <c r="AB35" s="44">
        <f>Z35*SMOW!$AN$6</f>
        <v>-5.2007297303392566</v>
      </c>
      <c r="AC35" s="44">
        <f>AA35*SMOW!$AN$12</f>
        <v>-9.8743793436067087</v>
      </c>
      <c r="AD35" s="44">
        <f t="shared" ref="AD35" si="87">LN((AB35/1000)+1)*1000</f>
        <v>-5.2143005979285588</v>
      </c>
      <c r="AE35" s="44">
        <f t="shared" ref="AE35" si="88">LN((AC35/1000)+1)*1000</f>
        <v>-9.9234543513872477</v>
      </c>
      <c r="AF35" s="44">
        <f>(AD35-SMOW!AN$14*AE35)</f>
        <v>2.5283299603907849E-2</v>
      </c>
      <c r="AG35" s="45">
        <f t="shared" ref="AG35" si="89">AF35*1000</f>
        <v>25.283299603907849</v>
      </c>
      <c r="AK35">
        <v>27</v>
      </c>
      <c r="AL35">
        <v>1</v>
      </c>
      <c r="AM35">
        <v>0</v>
      </c>
      <c r="AN35">
        <v>0</v>
      </c>
    </row>
    <row r="36" spans="1:40" customFormat="1" x14ac:dyDescent="0.2">
      <c r="A36">
        <v>4806</v>
      </c>
      <c r="B36" t="s">
        <v>145</v>
      </c>
      <c r="C36" t="s">
        <v>62</v>
      </c>
      <c r="D36" t="s">
        <v>195</v>
      </c>
      <c r="E36" t="s">
        <v>189</v>
      </c>
      <c r="F36">
        <v>-5.3635555904925996</v>
      </c>
      <c r="G36">
        <v>-5.3779913862628002</v>
      </c>
      <c r="H36">
        <v>3.8440263122934098E-3</v>
      </c>
      <c r="I36">
        <v>-10.1213044711651</v>
      </c>
      <c r="J36">
        <v>-10.1728731712009</v>
      </c>
      <c r="K36">
        <v>1.4433835182379E-3</v>
      </c>
      <c r="L36">
        <v>-6.7143518687324596E-3</v>
      </c>
      <c r="M36">
        <v>3.9607177696526696E-3</v>
      </c>
      <c r="N36">
        <v>-15.5038657730304</v>
      </c>
      <c r="O36">
        <v>3.8048364963797301E-3</v>
      </c>
      <c r="P36">
        <v>-29.8160388818632</v>
      </c>
      <c r="Q36">
        <v>1.4146658024476E-3</v>
      </c>
      <c r="R36">
        <v>-44.228560002568301</v>
      </c>
      <c r="S36">
        <v>0.13247258761952899</v>
      </c>
      <c r="T36">
        <v>175.34641945250701</v>
      </c>
      <c r="U36">
        <v>7.1710399431543198E-2</v>
      </c>
      <c r="V36" s="14">
        <v>45070.710590277777</v>
      </c>
      <c r="W36">
        <v>2.5</v>
      </c>
      <c r="X36">
        <v>6.4049348451074998E-3</v>
      </c>
      <c r="Y36">
        <v>4.6060987555781099E-3</v>
      </c>
      <c r="Z36" s="44">
        <f>((((N36/1000)+1)/((SMOW!$Z$4/1000)+1))-1)*1000</f>
        <v>-5.1526351785952107</v>
      </c>
      <c r="AA36" s="44">
        <f>((((P36/1000)+1)/((SMOW!$AA$4/1000)+1))-1)*1000</f>
        <v>-9.7754471223693287</v>
      </c>
      <c r="AB36" s="44">
        <f>Z36*SMOW!$AN$6</f>
        <v>-5.2419990029449384</v>
      </c>
      <c r="AC36" s="44">
        <f>AA36*SMOW!$AN$12</f>
        <v>-9.9336316808250338</v>
      </c>
      <c r="AD36" s="44">
        <f t="shared" ref="AD36" si="90">LN((AB36/1000)+1)*1000</f>
        <v>-5.2557864834646608</v>
      </c>
      <c r="AE36" s="44">
        <f t="shared" ref="AE36" si="91">LN((AC36/1000)+1)*1000</f>
        <v>-9.9832993942577737</v>
      </c>
      <c r="AF36" s="44">
        <f>(AD36-SMOW!AN$14*AE36)</f>
        <v>1.5395596703443815E-2</v>
      </c>
      <c r="AG36" s="45">
        <f t="shared" ref="AG36" si="92">AF36*1000</f>
        <v>15.395596703443815</v>
      </c>
      <c r="AH36" s="2">
        <f>AVERAGE(AG35:AG36)</f>
        <v>20.339448153675832</v>
      </c>
      <c r="AI36">
        <f>STDEV(AG35:AG36)</f>
        <v>6.9916617712760054</v>
      </c>
      <c r="AK36">
        <v>27</v>
      </c>
      <c r="AL36">
        <v>0</v>
      </c>
      <c r="AM36">
        <v>0</v>
      </c>
      <c r="AN36">
        <v>0</v>
      </c>
    </row>
    <row r="37" spans="1:40" customFormat="1" x14ac:dyDescent="0.2">
      <c r="A37">
        <v>4807</v>
      </c>
      <c r="B37" t="s">
        <v>145</v>
      </c>
      <c r="C37" t="s">
        <v>62</v>
      </c>
      <c r="D37" t="s">
        <v>195</v>
      </c>
      <c r="E37" t="s">
        <v>190</v>
      </c>
      <c r="F37">
        <v>-5.4967755474985296</v>
      </c>
      <c r="G37">
        <v>-5.5119389474130003</v>
      </c>
      <c r="H37">
        <v>5.2291367760013002E-3</v>
      </c>
      <c r="I37">
        <v>-10.3692988066858</v>
      </c>
      <c r="J37">
        <v>-10.423434689924701</v>
      </c>
      <c r="K37">
        <v>2.70877632247954E-3</v>
      </c>
      <c r="L37">
        <v>-8.3654311327711894E-3</v>
      </c>
      <c r="M37">
        <v>5.5327816529073901E-3</v>
      </c>
      <c r="N37">
        <v>-15.6357275536954</v>
      </c>
      <c r="O37">
        <v>5.1758257705657599E-3</v>
      </c>
      <c r="P37">
        <v>-30.059099095056101</v>
      </c>
      <c r="Q37">
        <v>2.6548822135433899E-3</v>
      </c>
      <c r="R37">
        <v>-45.106171750284297</v>
      </c>
      <c r="S37">
        <v>0.14745373179561599</v>
      </c>
      <c r="T37">
        <v>243.790198997755</v>
      </c>
      <c r="U37">
        <v>0.116061709397555</v>
      </c>
      <c r="V37" s="14">
        <v>45071.419398148151</v>
      </c>
      <c r="W37">
        <v>2.5</v>
      </c>
      <c r="X37">
        <v>6.9268875648757699E-3</v>
      </c>
      <c r="Y37">
        <v>6.2921090912886404E-3</v>
      </c>
      <c r="Z37" s="44">
        <f>((((N37/1000)+1)/((SMOW!$Z$4/1000)+1))-1)*1000</f>
        <v>-5.2858833859313892</v>
      </c>
      <c r="AA37" s="44">
        <f>((((P37/1000)+1)/((SMOW!$AA$4/1000)+1))-1)*1000</f>
        <v>-10.023528105540635</v>
      </c>
      <c r="AB37" s="44">
        <f>Z37*SMOW!$AN$6</f>
        <v>-5.3775581771907808</v>
      </c>
      <c r="AC37" s="44">
        <f>AA37*SMOW!$AN$12</f>
        <v>-10.185727066641352</v>
      </c>
      <c r="AD37" s="44">
        <f t="shared" ref="AD37" si="93">LN((AB37/1000)+1)*1000</f>
        <v>-5.3920692894456561</v>
      </c>
      <c r="AE37" s="44">
        <f t="shared" ref="AE37" si="94">LN((AC37/1000)+1)*1000</f>
        <v>-10.237956550781272</v>
      </c>
      <c r="AF37" s="44">
        <f>(AD37-SMOW!AN$14*AE37)</f>
        <v>1.3571769366855335E-2</v>
      </c>
      <c r="AG37" s="45">
        <f t="shared" ref="AG37" si="95">AF37*1000</f>
        <v>13.571769366855335</v>
      </c>
      <c r="AK37">
        <v>27</v>
      </c>
      <c r="AL37">
        <v>0</v>
      </c>
      <c r="AM37">
        <v>0</v>
      </c>
      <c r="AN37">
        <v>0</v>
      </c>
    </row>
    <row r="38" spans="1:40" customFormat="1" x14ac:dyDescent="0.2">
      <c r="A38">
        <v>4808</v>
      </c>
      <c r="B38" t="s">
        <v>145</v>
      </c>
      <c r="C38" t="s">
        <v>62</v>
      </c>
      <c r="D38" t="s">
        <v>195</v>
      </c>
      <c r="E38" t="s">
        <v>191</v>
      </c>
      <c r="F38">
        <v>-5.4588381938522001</v>
      </c>
      <c r="G38">
        <v>-5.4737926503475203</v>
      </c>
      <c r="H38">
        <v>5.3002237363059196E-3</v>
      </c>
      <c r="I38">
        <v>-10.3112457202865</v>
      </c>
      <c r="J38">
        <v>-10.3647749321487</v>
      </c>
      <c r="K38">
        <v>1.2562771764581999E-3</v>
      </c>
      <c r="L38">
        <v>-1.19148617299865E-3</v>
      </c>
      <c r="M38">
        <v>5.2021563451849599E-3</v>
      </c>
      <c r="N38">
        <v>-15.5981769710504</v>
      </c>
      <c r="O38">
        <v>5.2461879999068598E-3</v>
      </c>
      <c r="P38">
        <v>-30.002201039190901</v>
      </c>
      <c r="Q38">
        <v>1.2312821488362699E-3</v>
      </c>
      <c r="R38">
        <v>-44.935566038831702</v>
      </c>
      <c r="S38">
        <v>0.136289785213973</v>
      </c>
      <c r="T38">
        <v>387.10592310407202</v>
      </c>
      <c r="U38">
        <v>5.6957915201284098E-2</v>
      </c>
      <c r="V38" s="14">
        <v>45071.504884259259</v>
      </c>
      <c r="W38">
        <v>2.5</v>
      </c>
      <c r="X38">
        <v>3.2592768340088701E-2</v>
      </c>
      <c r="Y38">
        <v>2.81591383065877E-2</v>
      </c>
      <c r="Z38" s="44">
        <f>((((N38/1000)+1)/((SMOW!$Z$4/1000)+1))-1)*1000</f>
        <v>-5.2479379873735521</v>
      </c>
      <c r="AA38" s="44">
        <f>((((P38/1000)+1)/((SMOW!$AA$4/1000)+1))-1)*1000</f>
        <v>-9.9654547357606038</v>
      </c>
      <c r="AB38" s="44">
        <f>Z38*SMOW!$AN$6</f>
        <v>-5.3389546792694009</v>
      </c>
      <c r="AC38" s="44">
        <f>AA38*SMOW!$AN$12</f>
        <v>-10.126713963850472</v>
      </c>
      <c r="AD38" s="44">
        <f t="shared" ref="AD38" si="96">LN((AB38/1000)+1)*1000</f>
        <v>-5.3532578297660969</v>
      </c>
      <c r="AE38" s="44">
        <f t="shared" ref="AE38" si="97">LN((AC38/1000)+1)*1000</f>
        <v>-10.178337948299292</v>
      </c>
      <c r="AF38" s="44">
        <f>(AD38-SMOW!AN$14*AE38)</f>
        <v>2.090460693592977E-2</v>
      </c>
      <c r="AG38" s="45">
        <f t="shared" ref="AG38" si="98">AF38*1000</f>
        <v>20.90460693592977</v>
      </c>
      <c r="AH38" s="2">
        <f>AVERAGE(AG37:AG38)</f>
        <v>17.238188151392553</v>
      </c>
      <c r="AI38">
        <f>STDEV(AG37:AG38)</f>
        <v>5.185099170432018</v>
      </c>
      <c r="AK38">
        <v>27</v>
      </c>
      <c r="AL38">
        <v>0</v>
      </c>
      <c r="AM38">
        <v>0</v>
      </c>
      <c r="AN38">
        <v>0</v>
      </c>
    </row>
    <row r="39" spans="1:40" customFormat="1" x14ac:dyDescent="0.2">
      <c r="A39">
        <v>4809</v>
      </c>
      <c r="B39" t="s">
        <v>145</v>
      </c>
      <c r="C39" t="s">
        <v>62</v>
      </c>
      <c r="D39" t="s">
        <v>195</v>
      </c>
      <c r="E39" t="s">
        <v>192</v>
      </c>
      <c r="F39">
        <v>-5.6299809648333001</v>
      </c>
      <c r="G39">
        <v>-5.6458893003499204</v>
      </c>
      <c r="H39">
        <v>3.60616087309421E-3</v>
      </c>
      <c r="I39">
        <v>-10.656523906541199</v>
      </c>
      <c r="J39">
        <v>-10.713711346814</v>
      </c>
      <c r="K39">
        <v>1.5411024724566299E-3</v>
      </c>
      <c r="L39">
        <v>1.09502907678811E-2</v>
      </c>
      <c r="M39">
        <v>3.6741125861121599E-3</v>
      </c>
      <c r="N39">
        <v>-15.7675749429212</v>
      </c>
      <c r="O39">
        <v>3.56939609333266E-3</v>
      </c>
      <c r="P39">
        <v>-30.340609533020899</v>
      </c>
      <c r="Q39">
        <v>1.51044052970241E-3</v>
      </c>
      <c r="R39">
        <v>-45.249595093161297</v>
      </c>
      <c r="S39">
        <v>9.6248405217978797E-2</v>
      </c>
      <c r="T39">
        <v>188.69277144578999</v>
      </c>
      <c r="U39">
        <v>6.4561766578819596E-2</v>
      </c>
      <c r="V39" s="14">
        <v>45071.581921296296</v>
      </c>
      <c r="W39">
        <v>2.5</v>
      </c>
      <c r="X39">
        <v>8.7364114201928605E-2</v>
      </c>
      <c r="Y39">
        <v>9.2911411426749094E-2</v>
      </c>
      <c r="Z39" s="44">
        <f>((((N39/1000)+1)/((SMOW!$Z$4/1000)+1))-1)*1000</f>
        <v>-5.4191170505134556</v>
      </c>
      <c r="AA39" s="44">
        <f>((((P39/1000)+1)/((SMOW!$AA$4/1000)+1))-1)*1000</f>
        <v>-10.310853560027367</v>
      </c>
      <c r="AB39" s="44">
        <f>Z39*SMOW!$AN$6</f>
        <v>-5.5131025564628064</v>
      </c>
      <c r="AC39" s="44">
        <f>AA39*SMOW!$AN$12</f>
        <v>-10.477701970875202</v>
      </c>
      <c r="AD39" s="44">
        <f t="shared" ref="AD39" si="99">LN((AB39/1000)+1)*1000</f>
        <v>-5.5283557939691175</v>
      </c>
      <c r="AE39" s="44">
        <f t="shared" ref="AE39" si="100">LN((AC39/1000)+1)*1000</f>
        <v>-10.53297955054286</v>
      </c>
      <c r="AF39" s="44">
        <f>(AD39-SMOW!AN$14*AE39)</f>
        <v>3.3057408717512615E-2</v>
      </c>
      <c r="AG39" s="45">
        <f t="shared" ref="AG39" si="101">AF39*1000</f>
        <v>33.057408717512615</v>
      </c>
      <c r="AK39">
        <v>27</v>
      </c>
      <c r="AL39">
        <v>0</v>
      </c>
      <c r="AM39">
        <v>0</v>
      </c>
      <c r="AN39">
        <v>0</v>
      </c>
    </row>
    <row r="40" spans="1:40" customFormat="1" x14ac:dyDescent="0.2">
      <c r="A40">
        <v>4810</v>
      </c>
      <c r="B40" t="s">
        <v>145</v>
      </c>
      <c r="C40" t="s">
        <v>62</v>
      </c>
      <c r="D40" t="s">
        <v>195</v>
      </c>
      <c r="E40" t="s">
        <v>193</v>
      </c>
      <c r="F40">
        <v>-5.6688636138323796</v>
      </c>
      <c r="G40">
        <v>-5.6849930440954504</v>
      </c>
      <c r="H40">
        <v>4.7161188321297896E-3</v>
      </c>
      <c r="I40">
        <v>-10.708373750373701</v>
      </c>
      <c r="J40">
        <v>-10.766121041480799</v>
      </c>
      <c r="K40">
        <v>1.3085275343725699E-3</v>
      </c>
      <c r="L40">
        <v>-4.8113419360402699E-4</v>
      </c>
      <c r="M40">
        <v>4.8136893760433999E-3</v>
      </c>
      <c r="N40">
        <v>-15.8060611836408</v>
      </c>
      <c r="O40">
        <v>4.6680380403139399E-3</v>
      </c>
      <c r="P40">
        <v>-30.391427766709501</v>
      </c>
      <c r="Q40">
        <v>1.28249292793432E-3</v>
      </c>
      <c r="R40">
        <v>-45.487097380640698</v>
      </c>
      <c r="S40">
        <v>0.149976163463895</v>
      </c>
      <c r="T40">
        <v>224.04921598900501</v>
      </c>
      <c r="U40">
        <v>8.1383460861210399E-2</v>
      </c>
      <c r="V40" s="14">
        <v>45071.668171296296</v>
      </c>
      <c r="W40">
        <v>2.5</v>
      </c>
      <c r="X40">
        <v>3.4597414245942002E-3</v>
      </c>
      <c r="Y40">
        <v>2.4639719540900302E-3</v>
      </c>
      <c r="Z40" s="44">
        <f>((((N40/1000)+1)/((SMOW!$Z$4/1000)+1))-1)*1000</f>
        <v>-5.4580079448812713</v>
      </c>
      <c r="AA40" s="44">
        <f>((((P40/1000)+1)/((SMOW!$AA$4/1000)+1))-1)*1000</f>
        <v>-10.362721519867058</v>
      </c>
      <c r="AB40" s="44">
        <f>Z40*SMOW!$AN$6</f>
        <v>-5.5526679482348884</v>
      </c>
      <c r="AC40" s="44">
        <f>AA40*SMOW!$AN$12</f>
        <v>-10.530409248878302</v>
      </c>
      <c r="AD40" s="44">
        <f t="shared" ref="AD40" si="102">LN((AB40/1000)+1)*1000</f>
        <v>-5.568141314466029</v>
      </c>
      <c r="AE40" s="44">
        <f t="shared" ref="AE40" si="103">LN((AC40/1000)+1)*1000</f>
        <v>-10.586246345939434</v>
      </c>
      <c r="AF40" s="44">
        <f>(AD40-SMOW!AN$14*AE40)</f>
        <v>2.1396756189992594E-2</v>
      </c>
      <c r="AG40" s="45">
        <f t="shared" ref="AG40" si="104">AF40*1000</f>
        <v>21.396756189992594</v>
      </c>
      <c r="AH40" s="2">
        <f>AVERAGE(AG39:AG40)</f>
        <v>27.227082453752605</v>
      </c>
      <c r="AI40">
        <f>STDEV(AG39:AG40)</f>
        <v>8.2453264752694597</v>
      </c>
      <c r="AK40">
        <v>27</v>
      </c>
      <c r="AL40">
        <v>0</v>
      </c>
      <c r="AM40">
        <v>0</v>
      </c>
      <c r="AN40">
        <v>0</v>
      </c>
    </row>
    <row r="41" spans="1:40" customFormat="1" x14ac:dyDescent="0.2">
      <c r="A41">
        <v>4811</v>
      </c>
      <c r="B41" t="s">
        <v>145</v>
      </c>
      <c r="C41" t="s">
        <v>62</v>
      </c>
      <c r="D41" t="s">
        <v>195</v>
      </c>
      <c r="E41" t="s">
        <v>196</v>
      </c>
      <c r="F41">
        <v>-6.0931639354251903</v>
      </c>
      <c r="G41">
        <v>-6.1118034549536304</v>
      </c>
      <c r="H41">
        <v>4.7406138712327997E-3</v>
      </c>
      <c r="I41">
        <v>-11.500735226623499</v>
      </c>
      <c r="J41">
        <v>-11.567380300985199</v>
      </c>
      <c r="K41">
        <v>2.7337635701633299E-3</v>
      </c>
      <c r="L41">
        <v>-4.2266560334416597E-3</v>
      </c>
      <c r="M41">
        <v>4.8092904001603596E-3</v>
      </c>
      <c r="N41">
        <v>-16.226035767024801</v>
      </c>
      <c r="O41">
        <v>4.6922833527006198E-3</v>
      </c>
      <c r="P41">
        <v>-31.168024332670299</v>
      </c>
      <c r="Q41">
        <v>2.6793723122255902E-3</v>
      </c>
      <c r="R41">
        <v>-47.112281329614902</v>
      </c>
      <c r="S41">
        <v>0.14186527024275</v>
      </c>
      <c r="T41">
        <v>217.38584566827001</v>
      </c>
      <c r="U41">
        <v>0.114696458404247</v>
      </c>
      <c r="V41" s="14">
        <v>45072.423692129632</v>
      </c>
      <c r="W41">
        <v>2.5</v>
      </c>
      <c r="X41">
        <v>7.3357417612306297E-2</v>
      </c>
      <c r="Y41">
        <v>7.1173796828288602E-2</v>
      </c>
      <c r="Z41" s="44">
        <f>((((N41/1000)+1)/((SMOW!$Z$4/1000)+1))-1)*1000</f>
        <v>-5.8823982426650101</v>
      </c>
      <c r="AA41" s="44">
        <f>((((P41/1000)+1)/((SMOW!$AA$4/1000)+1))-1)*1000</f>
        <v>-11.155359842199841</v>
      </c>
      <c r="AB41" s="44">
        <f>Z41*SMOW!$AN$6</f>
        <v>-5.984418584702107</v>
      </c>
      <c r="AC41" s="44">
        <f>AA41*SMOW!$AN$12</f>
        <v>-11.335873904519804</v>
      </c>
      <c r="AD41" s="44">
        <f t="shared" ref="AD41" si="105">LN((AB41/1000)+1)*1000</f>
        <v>-6.0023969803153552</v>
      </c>
      <c r="AE41" s="44">
        <f t="shared" ref="AE41" si="106">LN((AC41/1000)+1)*1000</f>
        <v>-11.400614650060602</v>
      </c>
      <c r="AF41" s="44">
        <f>(AD41-SMOW!AN$14*AE41)</f>
        <v>1.7127554916642751E-2</v>
      </c>
      <c r="AG41" s="45">
        <f t="shared" ref="AG41" si="107">AF41*1000</f>
        <v>17.127554916642751</v>
      </c>
      <c r="AK41">
        <v>27</v>
      </c>
      <c r="AL41">
        <v>0</v>
      </c>
      <c r="AM41">
        <v>0</v>
      </c>
      <c r="AN41">
        <v>0</v>
      </c>
    </row>
    <row r="42" spans="1:40" customFormat="1" x14ac:dyDescent="0.2">
      <c r="A42">
        <v>4812</v>
      </c>
      <c r="B42" t="s">
        <v>145</v>
      </c>
      <c r="C42" t="s">
        <v>62</v>
      </c>
      <c r="D42" t="s">
        <v>195</v>
      </c>
      <c r="E42" t="s">
        <v>197</v>
      </c>
      <c r="F42">
        <v>-6.0912911387809698</v>
      </c>
      <c r="G42">
        <v>-6.1099190696966801</v>
      </c>
      <c r="H42">
        <v>4.1161779811471396E-3</v>
      </c>
      <c r="I42">
        <v>-11.4909093321338</v>
      </c>
      <c r="J42">
        <v>-11.5574400291882</v>
      </c>
      <c r="K42">
        <v>1.45435730417215E-3</v>
      </c>
      <c r="L42">
        <v>-7.5907342853184E-3</v>
      </c>
      <c r="M42">
        <v>4.0227185324039696E-3</v>
      </c>
      <c r="N42">
        <v>-16.224182063526602</v>
      </c>
      <c r="O42">
        <v>4.0742135812603204E-3</v>
      </c>
      <c r="P42">
        <v>-31.158393935248199</v>
      </c>
      <c r="Q42">
        <v>1.42542125274061E-3</v>
      </c>
      <c r="R42">
        <v>-46.928710920100301</v>
      </c>
      <c r="S42">
        <v>0.13207516447197301</v>
      </c>
      <c r="T42">
        <v>184.58271175896601</v>
      </c>
      <c r="U42">
        <v>6.3349064292319707E-2</v>
      </c>
      <c r="V42" s="14">
        <v>45072.530844907407</v>
      </c>
      <c r="W42">
        <v>2.5</v>
      </c>
      <c r="X42">
        <v>2.4422610100874799E-2</v>
      </c>
      <c r="Y42">
        <v>2.7326797894650302E-2</v>
      </c>
      <c r="Z42" s="44">
        <f>((((N42/1000)+1)/((SMOW!$Z$4/1000)+1))-1)*1000</f>
        <v>-5.8805250488797034</v>
      </c>
      <c r="AA42" s="44">
        <f>((((P42/1000)+1)/((SMOW!$AA$4/1000)+1))-1)*1000</f>
        <v>-11.145530514604761</v>
      </c>
      <c r="AB42" s="44">
        <f>Z42*SMOW!$AN$6</f>
        <v>-5.9825129035089786</v>
      </c>
      <c r="AC42" s="44">
        <f>AA42*SMOW!$AN$12</f>
        <v>-11.325885520481979</v>
      </c>
      <c r="AD42" s="44">
        <f t="shared" ref="AD42" si="108">LN((AB42/1000)+1)*1000</f>
        <v>-6.0004798279064069</v>
      </c>
      <c r="AE42" s="44">
        <f t="shared" ref="AE42" si="109">LN((AC42/1000)+1)*1000</f>
        <v>-11.390511791750377</v>
      </c>
      <c r="AF42" s="44">
        <f>(AD42-SMOW!AN$14*AE42)</f>
        <v>1.3710398137792623E-2</v>
      </c>
      <c r="AG42" s="45">
        <f t="shared" ref="AG42" si="110">AF42*1000</f>
        <v>13.710398137792623</v>
      </c>
      <c r="AH42" s="2">
        <f>AVERAGE(AG41:AG42)</f>
        <v>15.418976527217687</v>
      </c>
      <c r="AI42">
        <f>STDEV(AG41:AG42)</f>
        <v>2.416294730702504</v>
      </c>
      <c r="AK42">
        <v>27</v>
      </c>
      <c r="AL42">
        <v>0</v>
      </c>
      <c r="AM42">
        <v>0</v>
      </c>
      <c r="AN42">
        <v>0</v>
      </c>
    </row>
    <row r="43" spans="1:40" customFormat="1" x14ac:dyDescent="0.2">
      <c r="A43">
        <v>4813</v>
      </c>
      <c r="B43" t="s">
        <v>145</v>
      </c>
      <c r="C43" t="s">
        <v>62</v>
      </c>
      <c r="D43" t="s">
        <v>195</v>
      </c>
      <c r="E43" t="s">
        <v>198</v>
      </c>
      <c r="F43">
        <v>-6.4573602998791202</v>
      </c>
      <c r="G43">
        <v>-6.4782995314639198</v>
      </c>
      <c r="H43">
        <v>3.8427192049168999E-3</v>
      </c>
      <c r="I43">
        <v>-12.191180443061199</v>
      </c>
      <c r="J43">
        <v>-12.266102469671299</v>
      </c>
      <c r="K43">
        <v>1.39067227515672E-3</v>
      </c>
      <c r="L43">
        <v>-1.7974274774859901E-3</v>
      </c>
      <c r="M43">
        <v>3.8300449727927798E-3</v>
      </c>
      <c r="N43">
        <v>-16.586519152607199</v>
      </c>
      <c r="O43">
        <v>3.8035427149523899E-3</v>
      </c>
      <c r="P43">
        <v>-31.8447323758318</v>
      </c>
      <c r="Q43">
        <v>1.36300330800609E-3</v>
      </c>
      <c r="R43">
        <v>-47.418379057631803</v>
      </c>
      <c r="S43">
        <v>0.12573805485702</v>
      </c>
      <c r="T43">
        <v>195.95112562656999</v>
      </c>
      <c r="U43">
        <v>5.8820255927841701E-2</v>
      </c>
      <c r="V43" s="14">
        <v>45072.641053240739</v>
      </c>
      <c r="W43">
        <v>2.5</v>
      </c>
      <c r="X43">
        <v>0.25635934511787001</v>
      </c>
      <c r="Y43">
        <v>0.250896523985977</v>
      </c>
      <c r="Z43" s="44">
        <f>((((N43/1000)+1)/((SMOW!$Z$4/1000)+1))-1)*1000</f>
        <v>-6.2466718377972574</v>
      </c>
      <c r="AA43" s="44">
        <f>((((P43/1000)+1)/((SMOW!$AA$4/1000)+1))-1)*1000</f>
        <v>-11.846046295824531</v>
      </c>
      <c r="AB43" s="44">
        <f>Z43*SMOW!$AN$6</f>
        <v>-6.3550098950310119</v>
      </c>
      <c r="AC43" s="44">
        <f>AA43*SMOW!$AN$12</f>
        <v>-12.037736924324054</v>
      </c>
      <c r="AD43" s="44">
        <f t="shared" ref="AD43" si="111">LN((AB43/1000)+1)*1000</f>
        <v>-6.3752889317209567</v>
      </c>
      <c r="AE43" s="44">
        <f t="shared" ref="AE43" si="112">LN((AC43/1000)+1)*1000</f>
        <v>-12.110777231261538</v>
      </c>
      <c r="AF43" s="44">
        <f>(AD43-SMOW!AN$14*AE43)</f>
        <v>1.9201446385135768E-2</v>
      </c>
      <c r="AG43" s="45">
        <f t="shared" ref="AG43" si="113">AF43*1000</f>
        <v>19.201446385135768</v>
      </c>
      <c r="AK43">
        <v>27</v>
      </c>
      <c r="AL43">
        <v>0</v>
      </c>
      <c r="AM43">
        <v>0</v>
      </c>
      <c r="AN43">
        <v>0</v>
      </c>
    </row>
    <row r="44" spans="1:40" customFormat="1" x14ac:dyDescent="0.2">
      <c r="A44">
        <v>4814</v>
      </c>
      <c r="B44" t="s">
        <v>145</v>
      </c>
      <c r="C44" t="s">
        <v>62</v>
      </c>
      <c r="D44" t="s">
        <v>195</v>
      </c>
      <c r="E44" t="s">
        <v>199</v>
      </c>
      <c r="F44">
        <v>-6.4435470055384396</v>
      </c>
      <c r="G44">
        <v>-6.4643965801901304</v>
      </c>
      <c r="H44">
        <v>3.9949601163755902E-3</v>
      </c>
      <c r="I44">
        <v>-12.172593983525401</v>
      </c>
      <c r="J44">
        <v>-12.247286799774001</v>
      </c>
      <c r="K44">
        <v>1.3908366384297801E-3</v>
      </c>
      <c r="L44">
        <v>2.1708500905233599E-3</v>
      </c>
      <c r="M44">
        <v>3.9632756907162503E-3</v>
      </c>
      <c r="N44">
        <v>-16.572846684686098</v>
      </c>
      <c r="O44">
        <v>3.9542315316016402E-3</v>
      </c>
      <c r="P44">
        <v>-31.8265157145206</v>
      </c>
      <c r="Q44">
        <v>1.3631644010883999E-3</v>
      </c>
      <c r="R44">
        <v>-48.0975929079585</v>
      </c>
      <c r="S44">
        <v>0.13532225527779801</v>
      </c>
      <c r="T44">
        <v>207.69659355496501</v>
      </c>
      <c r="U44">
        <v>5.3242013649301499E-2</v>
      </c>
      <c r="V44" s="14">
        <v>45072.717777777776</v>
      </c>
      <c r="W44">
        <v>2.5</v>
      </c>
      <c r="X44">
        <v>2.7315282031395601E-4</v>
      </c>
      <c r="Y44" s="67">
        <v>8.7777485245106503E-5</v>
      </c>
      <c r="Z44" s="44">
        <f>((((N44/1000)+1)/((SMOW!$Z$4/1000)+1))-1)*1000</f>
        <v>-6.2328556142396963</v>
      </c>
      <c r="AA44" s="44">
        <f>((((P44/1000)+1)/((SMOW!$AA$4/1000)+1))-1)*1000</f>
        <v>-11.8274533422974</v>
      </c>
      <c r="AB44" s="44">
        <f>Z44*SMOW!$AN$6</f>
        <v>-6.3409540522238084</v>
      </c>
      <c r="AC44" s="44">
        <f>AA44*SMOW!$AN$12</f>
        <v>-12.01884310290748</v>
      </c>
      <c r="AD44" s="44">
        <f t="shared" ref="AD44" si="114">LN((AB44/1000)+1)*1000</f>
        <v>-6.3611432926516782</v>
      </c>
      <c r="AE44" s="44">
        <f t="shared" ref="AE44" si="115">LN((AC44/1000)+1)*1000</f>
        <v>-12.091653382647031</v>
      </c>
      <c r="AF44" s="44">
        <f>(AD44-SMOW!AN$14*AE44)</f>
        <v>2.3249693385954728E-2</v>
      </c>
      <c r="AG44" s="45">
        <f t="shared" ref="AG44" si="116">AF44*1000</f>
        <v>23.249693385954728</v>
      </c>
      <c r="AH44" s="2">
        <f>AVERAGE(AG43:AG44)</f>
        <v>21.225569885545248</v>
      </c>
      <c r="AI44">
        <f>STDEV(AG43:AG44)</f>
        <v>2.8625429061971901</v>
      </c>
      <c r="AK44">
        <v>27</v>
      </c>
      <c r="AL44">
        <v>0</v>
      </c>
      <c r="AM44">
        <v>0</v>
      </c>
      <c r="AN44">
        <v>0</v>
      </c>
    </row>
    <row r="45" spans="1:40" customFormat="1" x14ac:dyDescent="0.2">
      <c r="A45">
        <v>4815</v>
      </c>
      <c r="B45" t="s">
        <v>145</v>
      </c>
      <c r="C45" t="s">
        <v>61</v>
      </c>
      <c r="D45" t="s">
        <v>68</v>
      </c>
      <c r="E45" t="s">
        <v>200</v>
      </c>
      <c r="F45">
        <v>-10.413180072368</v>
      </c>
      <c r="G45">
        <v>-10.4677769405441</v>
      </c>
      <c r="H45">
        <v>4.2657113470076597E-3</v>
      </c>
      <c r="I45">
        <v>-19.652237280425201</v>
      </c>
      <c r="J45">
        <v>-19.847911074794801</v>
      </c>
      <c r="K45">
        <v>5.9870923612900103E-3</v>
      </c>
      <c r="L45">
        <v>1.19201069475398E-2</v>
      </c>
      <c r="M45">
        <v>4.2891955669567897E-3</v>
      </c>
      <c r="N45">
        <v>-20.502009375797201</v>
      </c>
      <c r="O45">
        <v>4.2222224557133302E-3</v>
      </c>
      <c r="P45">
        <v>-39.157343213197301</v>
      </c>
      <c r="Q45">
        <v>5.8679725191519098E-3</v>
      </c>
      <c r="R45">
        <v>-60.557863818618003</v>
      </c>
      <c r="S45">
        <v>0.160754156635836</v>
      </c>
      <c r="T45">
        <v>175.207669391846</v>
      </c>
      <c r="U45">
        <v>0.120116431906024</v>
      </c>
      <c r="V45" s="14">
        <v>45076.439143518517</v>
      </c>
      <c r="W45">
        <v>2.5</v>
      </c>
      <c r="X45">
        <v>9.8856443622063694E-2</v>
      </c>
      <c r="Y45">
        <v>9.7795344558252603E-2</v>
      </c>
      <c r="Z45" s="44">
        <f>((((N45/1000)+1)/((SMOW!$Z$4/1000)+1))-1)*1000</f>
        <v>-10.203330472707052</v>
      </c>
      <c r="AA45" s="44">
        <f>((((P45/1000)+1)/((SMOW!$AA$4/1000)+1))-1)*1000</f>
        <v>-19.309709979207888</v>
      </c>
      <c r="AB45" s="44">
        <f>Z45*SMOW!$AN$6</f>
        <v>-10.380290144902164</v>
      </c>
      <c r="AC45" s="44">
        <f>AA45*SMOW!$AN$12</f>
        <v>-19.622176294940807</v>
      </c>
      <c r="AD45" s="44">
        <f t="shared" ref="AD45" si="117">LN((AB45/1000)+1)*1000</f>
        <v>-10.434541110386865</v>
      </c>
      <c r="AE45" s="44">
        <f t="shared" ref="AE45" si="118">LN((AC45/1000)+1)*1000</f>
        <v>-19.817247223889936</v>
      </c>
      <c r="AF45" s="44">
        <f>(AD45-SMOW!AN$14*AE45)</f>
        <v>2.8965423827020942E-2</v>
      </c>
      <c r="AG45" s="45">
        <f t="shared" ref="AG45" si="119">AF45*1000</f>
        <v>28.965423827020942</v>
      </c>
      <c r="AK45">
        <v>27</v>
      </c>
      <c r="AL45">
        <v>1</v>
      </c>
      <c r="AM45">
        <v>0</v>
      </c>
      <c r="AN45">
        <v>0</v>
      </c>
    </row>
    <row r="46" spans="1:40" customFormat="1" x14ac:dyDescent="0.2">
      <c r="A46">
        <v>4816</v>
      </c>
      <c r="B46" t="s">
        <v>145</v>
      </c>
      <c r="C46" t="s">
        <v>61</v>
      </c>
      <c r="D46" t="s">
        <v>68</v>
      </c>
      <c r="E46" t="s">
        <v>201</v>
      </c>
      <c r="F46">
        <v>-10.430414806113101</v>
      </c>
      <c r="G46">
        <v>-10.485193215108399</v>
      </c>
      <c r="H46">
        <v>4.4515366411477103E-3</v>
      </c>
      <c r="I46">
        <v>-19.6936271483744</v>
      </c>
      <c r="J46">
        <v>-19.8901308565937</v>
      </c>
      <c r="K46">
        <v>1.41714160284886E-3</v>
      </c>
      <c r="L46">
        <v>1.6795877173058301E-2</v>
      </c>
      <c r="M46">
        <v>4.68883731645129E-3</v>
      </c>
      <c r="N46">
        <v>-20.519068401576799</v>
      </c>
      <c r="O46">
        <v>4.4061532625419503E-3</v>
      </c>
      <c r="P46">
        <v>-39.1979095838227</v>
      </c>
      <c r="Q46">
        <v>1.3889459990681799E-3</v>
      </c>
      <c r="R46">
        <v>-59.3948552378898</v>
      </c>
      <c r="S46">
        <v>0.135249850988687</v>
      </c>
      <c r="T46">
        <v>168.42682540907299</v>
      </c>
      <c r="U46">
        <v>6.0867791516205597E-2</v>
      </c>
      <c r="V46" s="14">
        <v>45076.523587962962</v>
      </c>
      <c r="W46">
        <v>2.5</v>
      </c>
      <c r="X46" s="67">
        <v>5.0636791363870797E-6</v>
      </c>
      <c r="Y46" s="67">
        <v>9.5792356325298498E-5</v>
      </c>
      <c r="Z46" s="44">
        <f>((((N46/1000)+1)/((SMOW!$Z$4/1000)+1))-1)*1000</f>
        <v>-10.22056886121192</v>
      </c>
      <c r="AA46" s="44">
        <f>((((P46/1000)+1)/((SMOW!$AA$4/1000)+1))-1)*1000</f>
        <v>-19.351114308514774</v>
      </c>
      <c r="AB46" s="44">
        <f>Z46*SMOW!$AN$6</f>
        <v>-10.397827504374124</v>
      </c>
      <c r="AC46" s="44">
        <f>AA46*SMOW!$AN$12</f>
        <v>-19.66425062179027</v>
      </c>
      <c r="AD46" s="44">
        <f t="shared" ref="AD46" si="120">LN((AB46/1000)+1)*1000</f>
        <v>-10.45226257924168</v>
      </c>
      <c r="AE46" s="44">
        <f t="shared" ref="AE46" si="121">LN((AC46/1000)+1)*1000</f>
        <v>-19.860164585643837</v>
      </c>
      <c r="AF46" s="44">
        <f>(AD46-SMOW!AN$14*AE46)</f>
        <v>3.3904321978265983E-2</v>
      </c>
      <c r="AG46" s="45">
        <f t="shared" ref="AG46" si="122">AF46*1000</f>
        <v>33.904321978265983</v>
      </c>
      <c r="AH46" s="2">
        <f>AVERAGE(AG45:AG46)</f>
        <v>31.434872902643463</v>
      </c>
      <c r="AI46">
        <f>STDEV(AG45:AG46)</f>
        <v>3.4923283743350715</v>
      </c>
      <c r="AK46">
        <v>27</v>
      </c>
      <c r="AL46">
        <v>0</v>
      </c>
      <c r="AM46">
        <v>0</v>
      </c>
      <c r="AN46">
        <v>0</v>
      </c>
    </row>
    <row r="47" spans="1:40" customFormat="1" x14ac:dyDescent="0.2">
      <c r="A47">
        <v>4817</v>
      </c>
      <c r="B47" t="s">
        <v>145</v>
      </c>
      <c r="C47" t="s">
        <v>62</v>
      </c>
      <c r="D47" t="s">
        <v>147</v>
      </c>
      <c r="E47" t="s">
        <v>202</v>
      </c>
      <c r="F47">
        <v>-6.5244707461244902</v>
      </c>
      <c r="G47">
        <v>-6.5458484904641496</v>
      </c>
      <c r="H47">
        <v>4.2103030501141102E-3</v>
      </c>
      <c r="I47">
        <v>-12.3438644627801</v>
      </c>
      <c r="J47">
        <v>-12.4206827960264</v>
      </c>
      <c r="K47">
        <v>1.1668268043615001E-3</v>
      </c>
      <c r="L47">
        <v>1.22720258378028E-2</v>
      </c>
      <c r="M47">
        <v>4.4681618204587296E-3</v>
      </c>
      <c r="N47">
        <v>-16.6529454084178</v>
      </c>
      <c r="O47">
        <v>4.16737904594041E-3</v>
      </c>
      <c r="P47">
        <v>-31.994378577653698</v>
      </c>
      <c r="Q47">
        <v>1.143611491091E-3</v>
      </c>
      <c r="R47">
        <v>-49.182479980716899</v>
      </c>
      <c r="S47">
        <v>0.13585286794992299</v>
      </c>
      <c r="T47">
        <v>167.529777298585</v>
      </c>
      <c r="U47">
        <v>6.5813807253384204E-2</v>
      </c>
      <c r="V47" s="14">
        <v>45076.604328703703</v>
      </c>
      <c r="W47">
        <v>2.5</v>
      </c>
      <c r="X47">
        <v>3.1066223240185601E-2</v>
      </c>
      <c r="Y47">
        <v>2.6987177239620699E-2</v>
      </c>
      <c r="Z47" s="44">
        <f>((((N47/1000)+1)/((SMOW!$Z$4/1000)+1))-1)*1000</f>
        <v>-6.3137965153359232</v>
      </c>
      <c r="AA47" s="44">
        <f>((((P47/1000)+1)/((SMOW!$AA$4/1000)+1))-1)*1000</f>
        <v>-11.998783662373281</v>
      </c>
      <c r="AB47" s="44">
        <f>Z47*SMOW!$AN$6</f>
        <v>-6.423298737639624</v>
      </c>
      <c r="AC47" s="44">
        <f>AA47*SMOW!$AN$12</f>
        <v>-12.192945859956527</v>
      </c>
      <c r="AD47" s="44">
        <f t="shared" ref="AD47" si="123">LN((AB47/1000)+1)*1000</f>
        <v>-6.4440168878741115</v>
      </c>
      <c r="AE47" s="44">
        <f t="shared" ref="AE47" si="124">LN((AC47/1000)+1)*1000</f>
        <v>-12.267889637653669</v>
      </c>
      <c r="AF47" s="44">
        <f>(AD47-SMOW!AN$14*AE47)</f>
        <v>3.3428840807025573E-2</v>
      </c>
      <c r="AG47" s="45">
        <f t="shared" ref="AG47" si="125">AF47*1000</f>
        <v>33.428840807025573</v>
      </c>
      <c r="AK47">
        <v>27</v>
      </c>
      <c r="AL47">
        <v>1</v>
      </c>
      <c r="AM47">
        <v>0</v>
      </c>
      <c r="AN47">
        <v>0</v>
      </c>
    </row>
    <row r="48" spans="1:40" customFormat="1" x14ac:dyDescent="0.2">
      <c r="A48">
        <v>4818</v>
      </c>
      <c r="B48" t="s">
        <v>145</v>
      </c>
      <c r="C48" t="s">
        <v>62</v>
      </c>
      <c r="D48" t="s">
        <v>147</v>
      </c>
      <c r="E48" t="s">
        <v>203</v>
      </c>
      <c r="F48">
        <v>-6.5853955305671796</v>
      </c>
      <c r="G48">
        <v>-6.6071752043808996</v>
      </c>
      <c r="H48">
        <v>3.9111249405402301E-3</v>
      </c>
      <c r="I48">
        <v>-12.461628137295399</v>
      </c>
      <c r="J48">
        <v>-12.5399254127174</v>
      </c>
      <c r="K48">
        <v>1.3270436401636801E-3</v>
      </c>
      <c r="L48">
        <v>1.39054135338956E-2</v>
      </c>
      <c r="M48">
        <v>4.1906255115661201E-3</v>
      </c>
      <c r="N48">
        <v>-16.713249065195601</v>
      </c>
      <c r="O48">
        <v>3.8712510546763802E-3</v>
      </c>
      <c r="P48">
        <v>-32.109799213266101</v>
      </c>
      <c r="Q48">
        <v>1.3006406352689499E-3</v>
      </c>
      <c r="R48">
        <v>-49.465033028630202</v>
      </c>
      <c r="S48">
        <v>0.13450589879982999</v>
      </c>
      <c r="T48">
        <v>143.45000751299901</v>
      </c>
      <c r="U48">
        <v>8.4771869976372094E-2</v>
      </c>
      <c r="V48" s="14">
        <v>45076.69023148148</v>
      </c>
      <c r="W48">
        <v>2.5</v>
      </c>
      <c r="X48">
        <v>0.12612636708098701</v>
      </c>
      <c r="Y48">
        <v>0.23117989909864201</v>
      </c>
      <c r="Z48" s="44">
        <f>((((N48/1000)+1)/((SMOW!$Z$4/1000)+1))-1)*1000</f>
        <v>-6.3747342193539724</v>
      </c>
      <c r="AA48" s="44">
        <f>((((P48/1000)+1)/((SMOW!$AA$4/1000)+1))-1)*1000</f>
        <v>-12.116588482770752</v>
      </c>
      <c r="AB48" s="44">
        <f>Z48*SMOW!$AN$6</f>
        <v>-6.4852933040376772</v>
      </c>
      <c r="AC48" s="44">
        <f>AA48*SMOW!$AN$12</f>
        <v>-12.312656977146897</v>
      </c>
      <c r="AD48" s="44">
        <f t="shared" ref="AD48" si="126">LN((AB48/1000)+1)*1000</f>
        <v>-6.5064141849183539</v>
      </c>
      <c r="AE48" s="44">
        <f t="shared" ref="AE48" si="127">LN((AC48/1000)+1)*1000</f>
        <v>-12.389085746849208</v>
      </c>
      <c r="AF48" s="44">
        <f>(AD48-SMOW!AN$14*AE48)</f>
        <v>3.5023089418028341E-2</v>
      </c>
      <c r="AG48" s="45">
        <f t="shared" ref="AG48" si="128">AF48*1000</f>
        <v>35.023089418028341</v>
      </c>
      <c r="AH48" s="2">
        <f>AVERAGE(AG47:AG48)</f>
        <v>34.225965112526957</v>
      </c>
      <c r="AI48">
        <f>STDEV(AG47:AG48)</f>
        <v>1.1273040037372921</v>
      </c>
      <c r="AK48">
        <v>27</v>
      </c>
      <c r="AL48">
        <v>0</v>
      </c>
      <c r="AM48">
        <v>0</v>
      </c>
      <c r="AN48">
        <v>0</v>
      </c>
    </row>
    <row r="49" spans="1:40" customFormat="1" x14ac:dyDescent="0.2">
      <c r="A49">
        <v>4819</v>
      </c>
      <c r="B49" t="s">
        <v>145</v>
      </c>
      <c r="C49" t="s">
        <v>62</v>
      </c>
      <c r="D49" t="s">
        <v>204</v>
      </c>
      <c r="E49" t="s">
        <v>205</v>
      </c>
      <c r="F49">
        <v>-7.7227924069654597</v>
      </c>
      <c r="G49">
        <v>-7.7527679647914098</v>
      </c>
      <c r="H49">
        <v>4.3147366420604096E-3</v>
      </c>
      <c r="I49">
        <v>-14.5798403749865</v>
      </c>
      <c r="J49">
        <v>-14.6871709899044</v>
      </c>
      <c r="K49">
        <v>3.34573286041834E-3</v>
      </c>
      <c r="L49">
        <v>2.0583178781205199E-3</v>
      </c>
      <c r="M49">
        <v>4.14910134857092E-3</v>
      </c>
      <c r="N49">
        <v>-17.8390501900084</v>
      </c>
      <c r="O49">
        <v>4.2707479382948403E-3</v>
      </c>
      <c r="P49">
        <v>-34.185867269417301</v>
      </c>
      <c r="Q49">
        <v>3.2791657947838799E-3</v>
      </c>
      <c r="R49">
        <v>-51.075400928174403</v>
      </c>
      <c r="S49">
        <v>0.13256730867050401</v>
      </c>
      <c r="T49">
        <v>171.57333771191301</v>
      </c>
      <c r="U49">
        <v>8.0518322275026005E-2</v>
      </c>
      <c r="V49" s="14">
        <v>45077.434942129628</v>
      </c>
      <c r="W49">
        <v>2.5</v>
      </c>
      <c r="X49">
        <v>3.8712463159340099E-3</v>
      </c>
      <c r="Y49">
        <v>3.49919442675363E-3</v>
      </c>
      <c r="Z49" s="44">
        <f>((((N49/1000)+1)/((SMOW!$Z$4/1000)+1))-1)*1000</f>
        <v>-7.5123722896268674</v>
      </c>
      <c r="AA49" s="44">
        <f>((((P49/1000)+1)/((SMOW!$AA$4/1000)+1))-1)*1000</f>
        <v>-14.235540810406233</v>
      </c>
      <c r="AB49" s="44">
        <f>Z49*SMOW!$AN$6</f>
        <v>-7.6426618006189893</v>
      </c>
      <c r="AC49" s="44">
        <f>AA49*SMOW!$AN$12</f>
        <v>-14.465897817025331</v>
      </c>
      <c r="AD49" s="44">
        <f t="shared" ref="AD49" si="129">LN((AB49/1000)+1)*1000</f>
        <v>-7.6720166018439766</v>
      </c>
      <c r="AE49" s="44">
        <f t="shared" ref="AE49" si="130">LN((AC49/1000)+1)*1000</f>
        <v>-14.571549047958484</v>
      </c>
      <c r="AF49" s="44">
        <f>(AD49-SMOW!AN$14*AE49)</f>
        <v>2.1761295478103904E-2</v>
      </c>
      <c r="AG49" s="45">
        <f t="shared" ref="AG49" si="131">AF49*1000</f>
        <v>21.761295478103904</v>
      </c>
      <c r="AK49">
        <v>27</v>
      </c>
      <c r="AL49">
        <v>1</v>
      </c>
      <c r="AM49">
        <v>0</v>
      </c>
      <c r="AN49">
        <v>0</v>
      </c>
    </row>
    <row r="50" spans="1:40" customFormat="1" x14ac:dyDescent="0.2">
      <c r="A50">
        <v>4820</v>
      </c>
      <c r="B50" t="s">
        <v>145</v>
      </c>
      <c r="C50" t="s">
        <v>62</v>
      </c>
      <c r="D50" t="s">
        <v>204</v>
      </c>
      <c r="E50" t="s">
        <v>206</v>
      </c>
      <c r="F50">
        <v>-7.7490246861135104</v>
      </c>
      <c r="G50">
        <v>-7.7792046254546303</v>
      </c>
      <c r="H50">
        <v>3.4637148520032602E-3</v>
      </c>
      <c r="I50">
        <v>-14.637852199629</v>
      </c>
      <c r="J50">
        <v>-14.7460426842974</v>
      </c>
      <c r="K50">
        <v>1.48616490821213E-3</v>
      </c>
      <c r="L50">
        <v>6.7059118543953298E-3</v>
      </c>
      <c r="M50">
        <v>3.6606311925844099E-3</v>
      </c>
      <c r="N50">
        <v>-17.8650150312912</v>
      </c>
      <c r="O50">
        <v>3.4284023082294902E-3</v>
      </c>
      <c r="P50">
        <v>-34.2427248844742</v>
      </c>
      <c r="Q50">
        <v>1.45659600922438E-3</v>
      </c>
      <c r="R50">
        <v>-51.069079401830201</v>
      </c>
      <c r="S50">
        <v>0.15004115965706799</v>
      </c>
      <c r="T50">
        <v>160.06355314700599</v>
      </c>
      <c r="U50">
        <v>6.0062352479674203E-2</v>
      </c>
      <c r="V50" s="14">
        <v>45077.522719907407</v>
      </c>
      <c r="W50">
        <v>2.5</v>
      </c>
      <c r="X50">
        <v>3.6932777408460099E-2</v>
      </c>
      <c r="Y50">
        <v>3.34836711170233E-2</v>
      </c>
      <c r="Z50" s="44">
        <f>((((N50/1000)+1)/((SMOW!$Z$4/1000)+1))-1)*1000</f>
        <v>-7.5386101315341181</v>
      </c>
      <c r="AA50" s="44">
        <f>((((P50/1000)+1)/((SMOW!$AA$4/1000)+1))-1)*1000</f>
        <v>-14.293572904013118</v>
      </c>
      <c r="AB50" s="44">
        <f>Z50*SMOW!$AN$6</f>
        <v>-7.6693546939347419</v>
      </c>
      <c r="AC50" s="44">
        <f>AA50*SMOW!$AN$12</f>
        <v>-14.524868975719322</v>
      </c>
      <c r="AD50" s="44">
        <f t="shared" ref="AD50" si="132">LN((AB50/1000)+1)*1000</f>
        <v>-7.698915432833175</v>
      </c>
      <c r="AE50" s="44">
        <f t="shared" ref="AE50" si="133">LN((AC50/1000)+1)*1000</f>
        <v>-14.631387589268265</v>
      </c>
      <c r="AF50" s="44">
        <f>(AD50-SMOW!AN$14*AE50)</f>
        <v>2.6457214300468657E-2</v>
      </c>
      <c r="AG50" s="45">
        <f t="shared" ref="AG50" si="134">AF50*1000</f>
        <v>26.457214300468657</v>
      </c>
      <c r="AH50" s="2">
        <f>AVERAGE(AG49:AG50)</f>
        <v>24.10925488928628</v>
      </c>
      <c r="AI50">
        <f>STDEV(AG49:AG50)</f>
        <v>3.3205160431956631</v>
      </c>
      <c r="AK50">
        <v>27</v>
      </c>
      <c r="AL50">
        <v>0</v>
      </c>
      <c r="AM50">
        <v>0</v>
      </c>
      <c r="AN50">
        <v>0</v>
      </c>
    </row>
    <row r="51" spans="1:40" customFormat="1" x14ac:dyDescent="0.2">
      <c r="A51">
        <v>4821</v>
      </c>
      <c r="B51" t="s">
        <v>145</v>
      </c>
      <c r="C51" t="s">
        <v>62</v>
      </c>
      <c r="D51" t="s">
        <v>204</v>
      </c>
      <c r="E51" t="s">
        <v>207</v>
      </c>
      <c r="F51">
        <v>-7.7891347381017901</v>
      </c>
      <c r="G51">
        <v>-7.8196288836072601</v>
      </c>
      <c r="H51">
        <v>4.4124112200754602E-3</v>
      </c>
      <c r="I51">
        <v>-14.6928495432497</v>
      </c>
      <c r="J51">
        <v>-14.8018585867441</v>
      </c>
      <c r="K51">
        <v>1.4692997031840499E-3</v>
      </c>
      <c r="L51">
        <v>-4.2475498063563799E-3</v>
      </c>
      <c r="M51">
        <v>4.3240556080918601E-3</v>
      </c>
      <c r="N51">
        <v>-17.904716161636902</v>
      </c>
      <c r="O51">
        <v>4.3674267248083902E-3</v>
      </c>
      <c r="P51">
        <v>-34.296627994952203</v>
      </c>
      <c r="Q51">
        <v>1.44006635615435E-3</v>
      </c>
      <c r="R51">
        <v>-51.054405594270897</v>
      </c>
      <c r="S51">
        <v>0.15229689682456801</v>
      </c>
      <c r="T51">
        <v>152.42579463970799</v>
      </c>
      <c r="U51">
        <v>5.8205713037444103E-2</v>
      </c>
      <c r="V51" s="14">
        <v>45077.607256944444</v>
      </c>
      <c r="W51">
        <v>2.5</v>
      </c>
      <c r="X51">
        <v>5.3607389314216901E-3</v>
      </c>
      <c r="Y51">
        <v>3.6374337564177499E-3</v>
      </c>
      <c r="Z51" s="44">
        <f>((((N51/1000)+1)/((SMOW!$Z$4/1000)+1))-1)*1000</f>
        <v>-7.5787286891716432</v>
      </c>
      <c r="AA51" s="44">
        <f>((((P51/1000)+1)/((SMOW!$AA$4/1000)+1))-1)*1000</f>
        <v>-14.348589463357374</v>
      </c>
      <c r="AB51" s="44">
        <f>Z51*SMOW!$AN$6</f>
        <v>-7.7101690407390953</v>
      </c>
      <c r="AC51" s="44">
        <f>AA51*SMOW!$AN$12</f>
        <v>-14.580775803307954</v>
      </c>
      <c r="AD51" s="44">
        <f t="shared" ref="AD51" si="135">LN((AB51/1000)+1)*1000</f>
        <v>-7.7400460644055364</v>
      </c>
      <c r="AE51" s="44">
        <f t="shared" ref="AE51" si="136">LN((AC51/1000)+1)*1000</f>
        <v>-14.68812003406471</v>
      </c>
      <c r="AF51" s="44">
        <f>(AD51-SMOW!AN$14*AE51)</f>
        <v>1.5281313580630673E-2</v>
      </c>
      <c r="AG51" s="45">
        <f t="shared" ref="AG51" si="137">AF51*1000</f>
        <v>15.281313580630673</v>
      </c>
      <c r="AK51">
        <v>27</v>
      </c>
      <c r="AL51">
        <v>0</v>
      </c>
      <c r="AM51">
        <v>0</v>
      </c>
      <c r="AN51">
        <v>0</v>
      </c>
    </row>
    <row r="52" spans="1:40" customFormat="1" x14ac:dyDescent="0.2">
      <c r="A52">
        <v>4822</v>
      </c>
      <c r="B52" t="s">
        <v>145</v>
      </c>
      <c r="C52" t="s">
        <v>62</v>
      </c>
      <c r="D52" t="s">
        <v>204</v>
      </c>
      <c r="E52" t="s">
        <v>208</v>
      </c>
      <c r="F52">
        <v>-7.7019164165748402</v>
      </c>
      <c r="G52">
        <v>-7.7317296818258798</v>
      </c>
      <c r="H52">
        <v>4.0853649244069999E-3</v>
      </c>
      <c r="I52">
        <v>-14.5450101624082</v>
      </c>
      <c r="J52">
        <v>-14.651825872057501</v>
      </c>
      <c r="K52">
        <v>1.1658171460049199E-3</v>
      </c>
      <c r="L52">
        <v>4.4343786204765296E-3</v>
      </c>
      <c r="M52">
        <v>4.3254118817076196E-3</v>
      </c>
      <c r="N52">
        <v>-17.8183870301641</v>
      </c>
      <c r="O52">
        <v>4.0437146633733904E-3</v>
      </c>
      <c r="P52">
        <v>-34.1517300425446</v>
      </c>
      <c r="Q52">
        <v>1.1426219210074E-3</v>
      </c>
      <c r="R52">
        <v>-50.757054682203901</v>
      </c>
      <c r="S52">
        <v>0.13486586325879499</v>
      </c>
      <c r="T52">
        <v>168.12683822913399</v>
      </c>
      <c r="U52">
        <v>7.0732708101533898E-2</v>
      </c>
      <c r="V52" s="14">
        <v>45077.684039351851</v>
      </c>
      <c r="W52">
        <v>2.5</v>
      </c>
      <c r="X52">
        <v>8.7157819309066804E-3</v>
      </c>
      <c r="Y52">
        <v>6.0167242435201704E-3</v>
      </c>
      <c r="Z52" s="44">
        <f>((((N52/1000)+1)/((SMOW!$Z$4/1000)+1))-1)*1000</f>
        <v>-7.4914918723196777</v>
      </c>
      <c r="AA52" s="44">
        <f>((((P52/1000)+1)/((SMOW!$AA$4/1000)+1))-1)*1000</f>
        <v>-14.200698428372238</v>
      </c>
      <c r="AB52" s="44">
        <f>Z52*SMOW!$AN$6</f>
        <v>-7.6214192474570543</v>
      </c>
      <c r="AC52" s="44">
        <f>AA52*SMOW!$AN$12</f>
        <v>-14.430491621720332</v>
      </c>
      <c r="AD52" s="44">
        <f t="shared" ref="AD52" si="138">LN((AB52/1000)+1)*1000</f>
        <v>-7.6506106778014811</v>
      </c>
      <c r="AE52" s="44">
        <f t="shared" ref="AE52" si="139">LN((AC52/1000)+1)*1000</f>
        <v>-14.535623797637745</v>
      </c>
      <c r="AF52" s="44">
        <f>(AD52-SMOW!AN$14*AE52)</f>
        <v>2.4198687351248971E-2</v>
      </c>
      <c r="AG52" s="45">
        <f t="shared" ref="AG52" si="140">AF52*1000</f>
        <v>24.198687351248971</v>
      </c>
      <c r="AH52" s="2">
        <f>AVERAGE(AG51:AG52)</f>
        <v>19.740000465939822</v>
      </c>
      <c r="AI52">
        <f>STDEV(AG51:AG52)</f>
        <v>6.3055354635792558</v>
      </c>
      <c r="AK52">
        <v>27</v>
      </c>
      <c r="AL52">
        <v>0</v>
      </c>
      <c r="AM52">
        <v>0</v>
      </c>
      <c r="AN52">
        <v>0</v>
      </c>
    </row>
    <row r="53" spans="1:40" customFormat="1" x14ac:dyDescent="0.2">
      <c r="A53">
        <v>4823</v>
      </c>
      <c r="B53" t="s">
        <v>145</v>
      </c>
      <c r="C53" t="s">
        <v>62</v>
      </c>
      <c r="D53" t="s">
        <v>204</v>
      </c>
      <c r="E53" t="s">
        <v>209</v>
      </c>
      <c r="F53">
        <v>-7.8093431905149799</v>
      </c>
      <c r="G53">
        <v>-7.8399961529262399</v>
      </c>
      <c r="H53">
        <v>4.2220156341711904E-3</v>
      </c>
      <c r="I53">
        <v>-14.7452008590373</v>
      </c>
      <c r="J53">
        <v>-14.854992141424299</v>
      </c>
      <c r="K53">
        <v>3.2376073833369299E-3</v>
      </c>
      <c r="L53">
        <v>3.4396977457722402E-3</v>
      </c>
      <c r="M53">
        <v>3.8174416320505898E-3</v>
      </c>
      <c r="N53">
        <v>-17.924718589047799</v>
      </c>
      <c r="O53">
        <v>4.1789722203025501E-3</v>
      </c>
      <c r="P53">
        <v>-34.3479377232552</v>
      </c>
      <c r="Q53">
        <v>3.1731915939796798E-3</v>
      </c>
      <c r="R53">
        <v>-51.414526261503397</v>
      </c>
      <c r="S53">
        <v>0.129502666458822</v>
      </c>
      <c r="T53">
        <v>221.968184529502</v>
      </c>
      <c r="U53">
        <v>0.10964282373209901</v>
      </c>
      <c r="V53" s="14">
        <v>45078.422939814816</v>
      </c>
      <c r="W53">
        <v>2.5</v>
      </c>
      <c r="X53">
        <v>9.7175765432580899E-2</v>
      </c>
      <c r="Y53">
        <v>9.5925763419332996E-2</v>
      </c>
      <c r="Z53" s="44">
        <f>((((N53/1000)+1)/((SMOW!$Z$4/1000)+1))-1)*1000</f>
        <v>-7.5989414269447275</v>
      </c>
      <c r="AA53" s="44">
        <f>((((P53/1000)+1)/((SMOW!$AA$4/1000)+1))-1)*1000</f>
        <v>-14.400959070363207</v>
      </c>
      <c r="AB53" s="44">
        <f>Z53*SMOW!$AN$6</f>
        <v>-7.7307323345840482</v>
      </c>
      <c r="AC53" s="44">
        <f>AA53*SMOW!$AN$12</f>
        <v>-14.63399284604302</v>
      </c>
      <c r="AD53" s="44">
        <f t="shared" ref="AD53" si="141">LN((AB53/1000)+1)*1000</f>
        <v>-7.7607693513663731</v>
      </c>
      <c r="AE53" s="44">
        <f t="shared" ref="AE53" si="142">LN((AC53/1000)+1)*1000</f>
        <v>-14.742125962160234</v>
      </c>
      <c r="AF53" s="44">
        <f>(AD53-SMOW!AN$14*AE53)</f>
        <v>2.3073156654231042E-2</v>
      </c>
      <c r="AG53" s="45">
        <f t="shared" ref="AG53" si="143">AF53*1000</f>
        <v>23.073156654231042</v>
      </c>
      <c r="AK53">
        <v>27</v>
      </c>
      <c r="AL53">
        <v>0</v>
      </c>
      <c r="AM53">
        <v>0</v>
      </c>
      <c r="AN53">
        <v>0</v>
      </c>
    </row>
    <row r="54" spans="1:40" customFormat="1" x14ac:dyDescent="0.2">
      <c r="A54">
        <v>4824</v>
      </c>
      <c r="B54" t="s">
        <v>145</v>
      </c>
      <c r="C54" t="s">
        <v>62</v>
      </c>
      <c r="D54" t="s">
        <v>204</v>
      </c>
      <c r="E54" t="s">
        <v>210</v>
      </c>
      <c r="F54">
        <v>-7.8083297345347198</v>
      </c>
      <c r="G54">
        <v>-7.83897456065315</v>
      </c>
      <c r="H54">
        <v>3.1214230573887798E-3</v>
      </c>
      <c r="I54">
        <v>-14.740783559151801</v>
      </c>
      <c r="J54">
        <v>-14.8505085701371</v>
      </c>
      <c r="K54">
        <v>1.37325326555815E-3</v>
      </c>
      <c r="L54">
        <v>2.0939643792192001E-3</v>
      </c>
      <c r="M54">
        <v>3.21517496285401E-3</v>
      </c>
      <c r="N54">
        <v>-17.923715465242701</v>
      </c>
      <c r="O54">
        <v>3.0896001755801902E-3</v>
      </c>
      <c r="P54">
        <v>-34.343608310449603</v>
      </c>
      <c r="Q54">
        <v>1.3459308689199401E-3</v>
      </c>
      <c r="R54">
        <v>-51.621583733100103</v>
      </c>
      <c r="S54">
        <v>9.4953181893027594E-2</v>
      </c>
      <c r="T54">
        <v>173.932401022476</v>
      </c>
      <c r="U54">
        <v>6.4211232373240806E-2</v>
      </c>
      <c r="V54" s="14">
        <v>45078.50068287037</v>
      </c>
      <c r="W54">
        <v>2.5</v>
      </c>
      <c r="X54" s="67">
        <v>6.9482769107800406E-5</v>
      </c>
      <c r="Y54" s="67">
        <v>1.6025872018932699E-5</v>
      </c>
      <c r="Z54" s="44">
        <f>((((N54/1000)+1)/((SMOW!$Z$4/1000)+1))-1)*1000</f>
        <v>-7.5979277560531688</v>
      </c>
      <c r="AA54" s="44">
        <f>((((P54/1000)+1)/((SMOW!$AA$4/1000)+1))-1)*1000</f>
        <v>-14.396540227101017</v>
      </c>
      <c r="AB54" s="44">
        <f>Z54*SMOW!$AN$6</f>
        <v>-7.729701083269199</v>
      </c>
      <c r="AC54" s="44">
        <f>AA54*SMOW!$AN$12</f>
        <v>-14.62950249783977</v>
      </c>
      <c r="AD54" s="44">
        <f t="shared" ref="AD54" si="144">LN((AB54/1000)+1)*1000</f>
        <v>-7.7597300661515423</v>
      </c>
      <c r="AE54" s="44">
        <f t="shared" ref="AE54" si="145">LN((AC54/1000)+1)*1000</f>
        <v>-14.737568936710444</v>
      </c>
      <c r="AF54" s="44">
        <f>(AD54-SMOW!AN$14*AE54)</f>
        <v>2.1706332431572051E-2</v>
      </c>
      <c r="AG54" s="45">
        <f t="shared" ref="AG54" si="146">AF54*1000</f>
        <v>21.706332431572051</v>
      </c>
      <c r="AH54" s="2">
        <f>AVERAGE(AG53:AG54)</f>
        <v>22.389744542901546</v>
      </c>
      <c r="AI54">
        <f>STDEV(AG53:AG54)</f>
        <v>0.96649067653220411</v>
      </c>
      <c r="AK54">
        <v>27</v>
      </c>
      <c r="AL54">
        <v>0</v>
      </c>
      <c r="AM54">
        <v>0</v>
      </c>
      <c r="AN54">
        <v>0</v>
      </c>
    </row>
    <row r="55" spans="1:40" customFormat="1" x14ac:dyDescent="0.2">
      <c r="A55">
        <v>4825</v>
      </c>
      <c r="B55" t="s">
        <v>145</v>
      </c>
      <c r="C55" t="s">
        <v>62</v>
      </c>
      <c r="D55" t="s">
        <v>204</v>
      </c>
      <c r="E55" t="s">
        <v>211</v>
      </c>
      <c r="F55">
        <v>-5.03046698116691</v>
      </c>
      <c r="G55">
        <v>-5.0431627313067198</v>
      </c>
      <c r="H55">
        <v>4.2595218228879501E-3</v>
      </c>
      <c r="I55">
        <v>-9.5139595623821105</v>
      </c>
      <c r="J55">
        <v>-9.5595064485583308</v>
      </c>
      <c r="K55">
        <v>1.67182367105098E-3</v>
      </c>
      <c r="L55">
        <v>4.25667353207648E-3</v>
      </c>
      <c r="M55">
        <v>4.2303433255281497E-3</v>
      </c>
      <c r="N55">
        <v>-15.174172999274401</v>
      </c>
      <c r="O55">
        <v>4.2160960337411599E-3</v>
      </c>
      <c r="P55">
        <v>-29.220777773578501</v>
      </c>
      <c r="Q55">
        <v>1.63856088508333E-3</v>
      </c>
      <c r="R55">
        <v>-44.101663467880599</v>
      </c>
      <c r="S55">
        <v>0.17703160552324201</v>
      </c>
      <c r="T55">
        <v>212.309987739017</v>
      </c>
      <c r="U55">
        <v>7.9926998141261807E-2</v>
      </c>
      <c r="V55" s="14">
        <v>45078.593900462962</v>
      </c>
      <c r="W55">
        <v>2.5</v>
      </c>
      <c r="X55">
        <v>1.4727616657904199E-3</v>
      </c>
      <c r="Y55">
        <v>2.3830428324603001E-3</v>
      </c>
      <c r="Z55" s="44">
        <f>((((N55/1000)+1)/((SMOW!$Z$4/1000)+1))-1)*1000</f>
        <v>-4.8194759352332417</v>
      </c>
      <c r="AA55" s="44">
        <f>((((P55/1000)+1)/((SMOW!$AA$4/1000)+1))-1)*1000</f>
        <v>-9.1678900111206154</v>
      </c>
      <c r="AB55" s="44">
        <f>Z55*SMOW!$AN$6</f>
        <v>-4.9030616706881904</v>
      </c>
      <c r="AC55" s="44">
        <f>AA55*SMOW!$AN$12</f>
        <v>-9.316243187729901</v>
      </c>
      <c r="AD55" s="44">
        <f t="shared" ref="AD55" si="147">LN((AB55/1000)+1)*1000</f>
        <v>-4.9151211125010956</v>
      </c>
      <c r="AE55" s="44">
        <f t="shared" ref="AE55" si="148">LN((AC55/1000)+1)*1000</f>
        <v>-9.3599108050000233</v>
      </c>
      <c r="AF55" s="44">
        <f>(AD55-SMOW!AN$14*AE55)</f>
        <v>2.691179253891729E-2</v>
      </c>
      <c r="AG55" s="45">
        <f t="shared" ref="AG55" si="149">AF55*1000</f>
        <v>26.91179253891729</v>
      </c>
      <c r="AK55">
        <v>27</v>
      </c>
      <c r="AL55">
        <v>1</v>
      </c>
      <c r="AM55">
        <v>0</v>
      </c>
      <c r="AN55">
        <v>0</v>
      </c>
    </row>
    <row r="56" spans="1:40" customFormat="1" x14ac:dyDescent="0.2">
      <c r="A56">
        <v>4826</v>
      </c>
      <c r="B56" t="s">
        <v>145</v>
      </c>
      <c r="C56" t="s">
        <v>62</v>
      </c>
      <c r="D56" t="s">
        <v>137</v>
      </c>
      <c r="E56" t="s">
        <v>212</v>
      </c>
      <c r="F56">
        <v>-8.7308515966902807</v>
      </c>
      <c r="G56">
        <v>-8.7691893195126198</v>
      </c>
      <c r="H56">
        <v>5.1711786600574603E-3</v>
      </c>
      <c r="I56">
        <v>-16.499574744773899</v>
      </c>
      <c r="J56">
        <v>-16.637209473088902</v>
      </c>
      <c r="K56">
        <v>5.93285146770328E-3</v>
      </c>
      <c r="L56">
        <v>1.52572822783382E-2</v>
      </c>
      <c r="M56">
        <v>4.0577995642871803E-3</v>
      </c>
      <c r="N56">
        <v>-18.836832224775101</v>
      </c>
      <c r="O56">
        <v>5.1184585371252698E-3</v>
      </c>
      <c r="P56">
        <v>-36.067406394956201</v>
      </c>
      <c r="Q56">
        <v>5.8148108082935303E-3</v>
      </c>
      <c r="R56">
        <v>-55.368887041924502</v>
      </c>
      <c r="S56">
        <v>0.171650374662977</v>
      </c>
      <c r="T56">
        <v>173.47786851888901</v>
      </c>
      <c r="U56">
        <v>9.2605092281711598E-2</v>
      </c>
      <c r="V56" s="14">
        <v>45082.579594907409</v>
      </c>
      <c r="W56">
        <v>2.5</v>
      </c>
      <c r="X56">
        <v>8.9920636134423401E-2</v>
      </c>
      <c r="Y56">
        <v>8.8904103571338905E-2</v>
      </c>
      <c r="Z56" s="44">
        <f>((((N56/1000)+1)/((SMOW!$Z$4/1000)+1))-1)*1000</f>
        <v>-8.5206452461612514</v>
      </c>
      <c r="AA56" s="44">
        <f>((((P56/1000)+1)/((SMOW!$AA$4/1000)+1))-1)*1000</f>
        <v>-16.155945923227666</v>
      </c>
      <c r="AB56" s="44">
        <f>Z56*SMOW!$AN$6</f>
        <v>-8.6684215623047685</v>
      </c>
      <c r="AC56" s="44">
        <f>AA56*SMOW!$AN$12</f>
        <v>-16.417378586133893</v>
      </c>
      <c r="AD56" s="44">
        <f t="shared" ref="AD56" si="150">LN((AB56/1000)+1)*1000</f>
        <v>-8.7062108694113576</v>
      </c>
      <c r="AE56" s="44">
        <f t="shared" ref="AE56" si="151">LN((AC56/1000)+1)*1000</f>
        <v>-16.553637143211748</v>
      </c>
      <c r="AF56" s="44">
        <f>(AD56-SMOW!AN$14*AE56)</f>
        <v>3.4109542204445731E-2</v>
      </c>
      <c r="AG56" s="45">
        <f t="shared" ref="AG56" si="152">AF56*1000</f>
        <v>34.109542204445731</v>
      </c>
      <c r="AK56">
        <v>27</v>
      </c>
      <c r="AL56">
        <v>1</v>
      </c>
      <c r="AM56">
        <v>0</v>
      </c>
      <c r="AN56">
        <v>0</v>
      </c>
    </row>
    <row r="57" spans="1:40" customFormat="1" x14ac:dyDescent="0.2">
      <c r="A57">
        <v>4827</v>
      </c>
      <c r="B57" t="s">
        <v>145</v>
      </c>
      <c r="C57" t="s">
        <v>62</v>
      </c>
      <c r="D57" t="s">
        <v>137</v>
      </c>
      <c r="E57" t="s">
        <v>213</v>
      </c>
      <c r="F57">
        <v>-8.7753568392869603</v>
      </c>
      <c r="G57">
        <v>-8.8140874231131292</v>
      </c>
      <c r="H57">
        <v>4.5667907500769097E-3</v>
      </c>
      <c r="I57">
        <v>-16.5849184988306</v>
      </c>
      <c r="J57">
        <v>-16.723988096182399</v>
      </c>
      <c r="K57">
        <v>1.68615258997709E-3</v>
      </c>
      <c r="L57">
        <v>1.6178291671159702E-2</v>
      </c>
      <c r="M57">
        <v>4.8256349767458601E-3</v>
      </c>
      <c r="N57">
        <v>-18.880883736797902</v>
      </c>
      <c r="O57">
        <v>4.5202323568018701E-3</v>
      </c>
      <c r="P57">
        <v>-36.151052140380799</v>
      </c>
      <c r="Q57">
        <v>1.6526047142781199E-3</v>
      </c>
      <c r="R57">
        <v>-54.797198633889501</v>
      </c>
      <c r="S57">
        <v>0.119452523829694</v>
      </c>
      <c r="T57">
        <v>172.50712317374399</v>
      </c>
      <c r="U57">
        <v>8.1975913535184297E-2</v>
      </c>
      <c r="V57" s="14">
        <v>45082.673993055556</v>
      </c>
      <c r="W57">
        <v>2.5</v>
      </c>
      <c r="X57">
        <v>1.2186504987849499E-2</v>
      </c>
      <c r="Y57">
        <v>8.7127490232550994E-2</v>
      </c>
      <c r="Z57" s="44">
        <f>((((N57/1000)+1)/((SMOW!$Z$4/1000)+1))-1)*1000</f>
        <v>-8.565159926441579</v>
      </c>
      <c r="AA57" s="44">
        <f>((((P57/1000)+1)/((SMOW!$AA$4/1000)+1))-1)*1000</f>
        <v>-16.241319495851727</v>
      </c>
      <c r="AB57" s="44">
        <f>Z57*SMOW!$AN$6</f>
        <v>-8.7137082751338166</v>
      </c>
      <c r="AC57" s="44">
        <f>AA57*SMOW!$AN$12</f>
        <v>-16.504133658828515</v>
      </c>
      <c r="AD57" s="44">
        <f t="shared" ref="AD57" si="153">LN((AB57/1000)+1)*1000</f>
        <v>-8.7518946227140244</v>
      </c>
      <c r="AE57" s="44">
        <f t="shared" ref="AE57" si="154">LN((AC57/1000)+1)*1000</f>
        <v>-16.641844170324205</v>
      </c>
      <c r="AF57" s="44">
        <f>(AD57-SMOW!AN$14*AE57)</f>
        <v>3.4999099217156271E-2</v>
      </c>
      <c r="AG57" s="45">
        <f t="shared" ref="AG57" si="155">AF57*1000</f>
        <v>34.999099217156271</v>
      </c>
      <c r="AH57" s="2">
        <f>AVERAGE(AG56:AG57)</f>
        <v>34.554320710801001</v>
      </c>
      <c r="AI57">
        <f>STDEV(AG56:AG57)</f>
        <v>0.62901179593967071</v>
      </c>
      <c r="AK57">
        <v>27</v>
      </c>
      <c r="AL57">
        <v>0</v>
      </c>
      <c r="AM57">
        <v>0</v>
      </c>
      <c r="AN57">
        <v>0</v>
      </c>
    </row>
    <row r="58" spans="1:40" customFormat="1" x14ac:dyDescent="0.2">
      <c r="A58">
        <v>4828</v>
      </c>
      <c r="B58" t="s">
        <v>145</v>
      </c>
      <c r="C58" t="s">
        <v>62</v>
      </c>
      <c r="D58" t="s">
        <v>137</v>
      </c>
      <c r="E58" t="s">
        <v>214</v>
      </c>
      <c r="F58">
        <v>-7.9215722966764597</v>
      </c>
      <c r="G58">
        <v>-7.9531149001920101</v>
      </c>
      <c r="H58">
        <v>3.6884928140669998E-3</v>
      </c>
      <c r="I58">
        <v>-14.9733956762955</v>
      </c>
      <c r="J58">
        <v>-15.0866289301682</v>
      </c>
      <c r="K58">
        <v>3.3598510715317602E-3</v>
      </c>
      <c r="L58">
        <v>1.26251749367915E-2</v>
      </c>
      <c r="M58">
        <v>3.6092215380124702E-3</v>
      </c>
      <c r="N58">
        <v>-18.035803520416199</v>
      </c>
      <c r="O58">
        <v>3.6508886608596801E-3</v>
      </c>
      <c r="P58">
        <v>-34.571592351558799</v>
      </c>
      <c r="Q58">
        <v>3.29300310843219E-3</v>
      </c>
      <c r="R58">
        <v>-53.043826587426501</v>
      </c>
      <c r="S58">
        <v>0.119410693343456</v>
      </c>
      <c r="T58">
        <v>189.883190458987</v>
      </c>
      <c r="U58">
        <v>8.6384238382781905E-2</v>
      </c>
      <c r="V58" s="14">
        <v>45083.421990740739</v>
      </c>
      <c r="W58">
        <v>2.5</v>
      </c>
      <c r="X58">
        <v>1.01681575143143E-2</v>
      </c>
      <c r="Y58">
        <v>1.7631838524662002E-2</v>
      </c>
      <c r="Z58" s="44">
        <f>((((N58/1000)+1)/((SMOW!$Z$4/1000)+1))-1)*1000</f>
        <v>-7.7111943321630516</v>
      </c>
      <c r="AA58" s="44">
        <f>((((P58/1000)+1)/((SMOW!$AA$4/1000)+1))-1)*1000</f>
        <v>-14.629233617445724</v>
      </c>
      <c r="AB58" s="44">
        <f>Z58*SMOW!$AN$6</f>
        <v>-7.8449320783727305</v>
      </c>
      <c r="AC58" s="44">
        <f>AA58*SMOW!$AN$12</f>
        <v>-14.865961291520659</v>
      </c>
      <c r="AD58" s="44">
        <f t="shared" ref="AD58" si="156">LN((AB58/1000)+1)*1000</f>
        <v>-7.8758654443408256</v>
      </c>
      <c r="AE58" s="44">
        <f t="shared" ref="AE58" si="157">LN((AC58/1000)+1)*1000</f>
        <v>-14.977567160993189</v>
      </c>
      <c r="AF58" s="44">
        <f>(AD58-SMOW!AN$14*AE58)</f>
        <v>3.2290016663578669E-2</v>
      </c>
      <c r="AG58" s="45">
        <f t="shared" ref="AG58" si="158">AF58*1000</f>
        <v>32.290016663578669</v>
      </c>
      <c r="AK58">
        <v>27</v>
      </c>
      <c r="AL58">
        <v>0</v>
      </c>
      <c r="AM58">
        <v>0</v>
      </c>
      <c r="AN58">
        <v>0</v>
      </c>
    </row>
    <row r="59" spans="1:40" customFormat="1" x14ac:dyDescent="0.2">
      <c r="A59">
        <v>4829</v>
      </c>
      <c r="B59" t="s">
        <v>145</v>
      </c>
      <c r="C59" t="s">
        <v>62</v>
      </c>
      <c r="D59" t="s">
        <v>137</v>
      </c>
      <c r="E59" t="s">
        <v>215</v>
      </c>
      <c r="F59">
        <v>-7.9075433299606299</v>
      </c>
      <c r="G59">
        <v>-7.93897412090997</v>
      </c>
      <c r="H59">
        <v>4.3152520390742398E-3</v>
      </c>
      <c r="I59">
        <v>-14.924987390132801</v>
      </c>
      <c r="J59">
        <v>-15.0374858123386</v>
      </c>
      <c r="K59">
        <v>1.34819432941331E-3</v>
      </c>
      <c r="L59">
        <v>8.18388004803738E-4</v>
      </c>
      <c r="M59">
        <v>4.3793271311532503E-3</v>
      </c>
      <c r="N59">
        <v>-18.021917578898002</v>
      </c>
      <c r="O59">
        <v>4.2712580808412903E-3</v>
      </c>
      <c r="P59">
        <v>-34.524147201933602</v>
      </c>
      <c r="Q59">
        <v>1.3213705080982699E-3</v>
      </c>
      <c r="R59">
        <v>-52.513439099294203</v>
      </c>
      <c r="S59">
        <v>0.148814602049651</v>
      </c>
      <c r="T59">
        <v>163.63774866179</v>
      </c>
      <c r="U59">
        <v>6.1107801175446397E-2</v>
      </c>
      <c r="V59" s="14">
        <v>45083.500150462962</v>
      </c>
      <c r="W59">
        <v>2.5</v>
      </c>
      <c r="X59">
        <v>3.9043666427028299E-2</v>
      </c>
      <c r="Y59">
        <v>4.4764529484594202E-2</v>
      </c>
      <c r="Z59" s="44">
        <f>((((N59/1000)+1)/((SMOW!$Z$4/1000)+1))-1)*1000</f>
        <v>-7.6971623904955599</v>
      </c>
      <c r="AA59" s="44">
        <f>((((P59/1000)+1)/((SMOW!$AA$4/1000)+1))-1)*1000</f>
        <v>-14.58080841773446</v>
      </c>
      <c r="AB59" s="44">
        <f>Z59*SMOW!$AN$6</f>
        <v>-7.830656776186399</v>
      </c>
      <c r="AC59" s="44">
        <f>AA59*SMOW!$AN$12</f>
        <v>-14.816752483782205</v>
      </c>
      <c r="AD59" s="44">
        <f t="shared" ref="AD59" si="159">LN((AB59/1000)+1)*1000</f>
        <v>-7.8614773713962958</v>
      </c>
      <c r="AE59" s="44">
        <f t="shared" ref="AE59" si="160">LN((AC59/1000)+1)*1000</f>
        <v>-14.92761702545647</v>
      </c>
      <c r="AF59" s="44">
        <f>(AD59-SMOW!AN$14*AE59)</f>
        <v>2.030441804472094E-2</v>
      </c>
      <c r="AG59" s="45">
        <f t="shared" ref="AG59" si="161">AF59*1000</f>
        <v>20.30441804472094</v>
      </c>
      <c r="AH59" s="2">
        <f>AVERAGE(AG58:AG59)</f>
        <v>26.297217354149804</v>
      </c>
      <c r="AI59">
        <f>STDEV(AG58:AG59)</f>
        <v>8.4750980599744228</v>
      </c>
      <c r="AK59">
        <v>27</v>
      </c>
      <c r="AL59">
        <v>0</v>
      </c>
      <c r="AM59">
        <v>0</v>
      </c>
      <c r="AN59">
        <v>0</v>
      </c>
    </row>
    <row r="60" spans="1:40" customFormat="1" x14ac:dyDescent="0.2">
      <c r="A60">
        <v>4830</v>
      </c>
      <c r="B60" t="s">
        <v>145</v>
      </c>
      <c r="C60" t="s">
        <v>61</v>
      </c>
      <c r="D60" t="s">
        <v>68</v>
      </c>
      <c r="E60" t="s">
        <v>216</v>
      </c>
      <c r="F60">
        <v>-10.413238729723901</v>
      </c>
      <c r="G60">
        <v>-10.4678361806138</v>
      </c>
      <c r="H60">
        <v>4.1656013948388601E-3</v>
      </c>
      <c r="I60">
        <v>-19.646830273553402</v>
      </c>
      <c r="J60">
        <v>-19.8423950073648</v>
      </c>
      <c r="K60">
        <v>1.46721208677236E-3</v>
      </c>
      <c r="L60">
        <v>8.9483832748599307E-3</v>
      </c>
      <c r="M60">
        <v>4.0532001284860099E-3</v>
      </c>
      <c r="N60">
        <v>-20.5020674351419</v>
      </c>
      <c r="O60">
        <v>4.1231331236664601E-3</v>
      </c>
      <c r="P60">
        <v>-39.152043784723503</v>
      </c>
      <c r="Q60">
        <v>1.4380202751852001E-3</v>
      </c>
      <c r="R60">
        <v>-59.599538813920603</v>
      </c>
      <c r="S60">
        <v>0.163594328554619</v>
      </c>
      <c r="T60">
        <v>164.58159422069301</v>
      </c>
      <c r="U60">
        <v>6.5159621095654693E-2</v>
      </c>
      <c r="V60" s="14">
        <v>45083.581203703703</v>
      </c>
      <c r="W60">
        <v>2.5</v>
      </c>
      <c r="X60">
        <v>2.94211833083943E-2</v>
      </c>
      <c r="Y60">
        <v>0.14069785306037699</v>
      </c>
      <c r="Z60" s="44">
        <f>((((N60/1000)+1)/((SMOW!$Z$4/1000)+1))-1)*1000</f>
        <v>-10.203389142501852</v>
      </c>
      <c r="AA60" s="44">
        <f>((((P60/1000)+1)/((SMOW!$AA$4/1000)+1))-1)*1000</f>
        <v>-19.304301083162056</v>
      </c>
      <c r="AB60" s="44">
        <f>Z60*SMOW!$AN$6</f>
        <v>-10.380349832226258</v>
      </c>
      <c r="AC60" s="44">
        <f>AA60*SMOW!$AN$12</f>
        <v>-19.616679873094668</v>
      </c>
      <c r="AD60" s="44">
        <f t="shared" ref="AD60" si="162">LN((AB60/1000)+1)*1000</f>
        <v>-10.434601423783302</v>
      </c>
      <c r="AE60" s="44">
        <f t="shared" ref="AE60" si="163">LN((AC60/1000)+1)*1000</f>
        <v>-19.811640807357854</v>
      </c>
      <c r="AF60" s="44">
        <f>(AD60-SMOW!AN$14*AE60)</f>
        <v>2.5944922501645706E-2</v>
      </c>
      <c r="AG60" s="45">
        <f t="shared" ref="AG60" si="164">AF60*1000</f>
        <v>25.944922501645706</v>
      </c>
      <c r="AK60">
        <v>27</v>
      </c>
      <c r="AL60">
        <v>2</v>
      </c>
      <c r="AM60">
        <v>0</v>
      </c>
      <c r="AN60">
        <v>0</v>
      </c>
    </row>
    <row r="61" spans="1:40" customFormat="1" x14ac:dyDescent="0.2">
      <c r="A61">
        <v>4831</v>
      </c>
      <c r="B61" t="s">
        <v>145</v>
      </c>
      <c r="C61" t="s">
        <v>61</v>
      </c>
      <c r="D61" t="s">
        <v>68</v>
      </c>
      <c r="E61" t="s">
        <v>217</v>
      </c>
      <c r="F61">
        <v>-10.4391079891413</v>
      </c>
      <c r="G61">
        <v>-10.493978118411301</v>
      </c>
      <c r="H61">
        <v>4.7381189297218103E-3</v>
      </c>
      <c r="I61">
        <v>-19.713281955043701</v>
      </c>
      <c r="J61">
        <v>-19.910180735800701</v>
      </c>
      <c r="K61">
        <v>1.7454061436993199E-3</v>
      </c>
      <c r="L61">
        <v>1.8597310091472401E-2</v>
      </c>
      <c r="M61">
        <v>4.8390992352148202E-3</v>
      </c>
      <c r="N61">
        <v>-20.527672957677201</v>
      </c>
      <c r="O61">
        <v>4.6898138470960297E-3</v>
      </c>
      <c r="P61">
        <v>-39.217173336316499</v>
      </c>
      <c r="Q61">
        <v>1.71067935283631E-3</v>
      </c>
      <c r="R61">
        <v>-59.712073083960398</v>
      </c>
      <c r="S61">
        <v>0.13957076820447001</v>
      </c>
      <c r="T61">
        <v>159.22511359287799</v>
      </c>
      <c r="U61">
        <v>6.7018100141666703E-2</v>
      </c>
      <c r="V61" s="14">
        <v>45083.667858796296</v>
      </c>
      <c r="W61">
        <v>2.5</v>
      </c>
      <c r="X61">
        <v>3.3692581791207599E-3</v>
      </c>
      <c r="Y61">
        <v>1.94365492586496E-3</v>
      </c>
      <c r="Z61" s="44">
        <f>((((N61/1000)+1)/((SMOW!$Z$4/1000)+1))-1)*1000</f>
        <v>-10.229263887697293</v>
      </c>
      <c r="AA61" s="44">
        <f>((((P61/1000)+1)/((SMOW!$AA$4/1000)+1))-1)*1000</f>
        <v>-19.370775982449185</v>
      </c>
      <c r="AB61" s="44">
        <f>Z61*SMOW!$AN$6</f>
        <v>-10.406673331526074</v>
      </c>
      <c r="AC61" s="44">
        <f>AA61*SMOW!$AN$12</f>
        <v>-19.684230457458963</v>
      </c>
      <c r="AD61" s="44">
        <f t="shared" ref="AD61" si="165">LN((AB61/1000)+1)*1000</f>
        <v>-10.461201390143168</v>
      </c>
      <c r="AE61" s="44">
        <f t="shared" ref="AE61" si="166">LN((AC61/1000)+1)*1000</f>
        <v>-19.880545398324301</v>
      </c>
      <c r="AF61" s="44">
        <f>(AD61-SMOW!AN$14*AE61)</f>
        <v>3.5726580172063649E-2</v>
      </c>
      <c r="AG61" s="45">
        <f t="shared" ref="AG61" si="167">AF61*1000</f>
        <v>35.726580172063649</v>
      </c>
      <c r="AH61" s="2">
        <f>AVERAGE(AG60:AG61)</f>
        <v>30.835751336854678</v>
      </c>
      <c r="AI61">
        <f>STDEV(AG60:AG61)</f>
        <v>6.9166764699979515</v>
      </c>
      <c r="AK61">
        <v>27</v>
      </c>
      <c r="AL61">
        <v>0</v>
      </c>
      <c r="AM61">
        <v>0</v>
      </c>
      <c r="AN61">
        <v>0</v>
      </c>
    </row>
    <row r="62" spans="1:40" customFormat="1" x14ac:dyDescent="0.2">
      <c r="A62">
        <v>4832</v>
      </c>
      <c r="B62" t="s">
        <v>145</v>
      </c>
      <c r="C62" t="s">
        <v>62</v>
      </c>
      <c r="D62" t="s">
        <v>137</v>
      </c>
      <c r="E62" t="s">
        <v>218</v>
      </c>
      <c r="F62">
        <v>-7.46963985759065</v>
      </c>
      <c r="G62">
        <v>-7.4976778052770499</v>
      </c>
      <c r="H62">
        <v>4.9283168986159398E-3</v>
      </c>
      <c r="I62">
        <v>-14.1588757127943</v>
      </c>
      <c r="J62">
        <v>-14.2600691243338</v>
      </c>
      <c r="K62">
        <v>3.21342245884099E-3</v>
      </c>
      <c r="L62">
        <v>3.1638692371196098E-2</v>
      </c>
      <c r="M62">
        <v>5.4904813369941099E-3</v>
      </c>
      <c r="N62">
        <v>-17.588478528744599</v>
      </c>
      <c r="O62">
        <v>4.8780727492979603E-3</v>
      </c>
      <c r="P62">
        <v>-33.773278166023999</v>
      </c>
      <c r="Q62">
        <v>3.14948785537599E-3</v>
      </c>
      <c r="R62">
        <v>-52.323242986942702</v>
      </c>
      <c r="S62">
        <v>0.14678259661627899</v>
      </c>
      <c r="T62">
        <v>218.95186695505399</v>
      </c>
      <c r="U62">
        <v>8.9860168900004506E-2</v>
      </c>
      <c r="V62" s="14">
        <v>45084.422199074077</v>
      </c>
      <c r="W62">
        <v>2.5</v>
      </c>
      <c r="X62">
        <v>3.87431702995625E-2</v>
      </c>
      <c r="Y62">
        <v>3.9840401832458301E-2</v>
      </c>
      <c r="Z62" s="44">
        <f>((((N62/1000)+1)/((SMOW!$Z$4/1000)+1))-1)*1000</f>
        <v>-7.2591660572803862</v>
      </c>
      <c r="AA62" s="44">
        <f>((((P62/1000)+1)/((SMOW!$AA$4/1000)+1))-1)*1000</f>
        <v>-13.814429065826527</v>
      </c>
      <c r="AB62" s="44">
        <f>Z62*SMOW!$AN$6</f>
        <v>-7.3850641303989972</v>
      </c>
      <c r="AC62" s="44">
        <f>AA62*SMOW!$AN$12</f>
        <v>-14.037971716586197</v>
      </c>
      <c r="AD62" s="44">
        <f t="shared" ref="AD62" si="168">LN((AB62/1000)+1)*1000</f>
        <v>-7.4124687229830917</v>
      </c>
      <c r="AE62" s="44">
        <f t="shared" ref="AE62" si="169">LN((AC62/1000)+1)*1000</f>
        <v>-14.137435989812822</v>
      </c>
      <c r="AF62" s="44">
        <f>(AD62-SMOW!AN$14*AE62)</f>
        <v>5.2097479638078426E-2</v>
      </c>
      <c r="AG62" s="45">
        <f t="shared" ref="AG62" si="170">AF62*1000</f>
        <v>52.097479638078426</v>
      </c>
      <c r="AK62">
        <v>27</v>
      </c>
      <c r="AL62">
        <v>2</v>
      </c>
      <c r="AM62">
        <v>0</v>
      </c>
      <c r="AN62">
        <v>0</v>
      </c>
    </row>
    <row r="63" spans="1:40" customFormat="1" x14ac:dyDescent="0.2">
      <c r="A63">
        <v>4833</v>
      </c>
      <c r="B63" t="s">
        <v>145</v>
      </c>
      <c r="C63" t="s">
        <v>62</v>
      </c>
      <c r="D63" t="s">
        <v>137</v>
      </c>
      <c r="E63" t="s">
        <v>219</v>
      </c>
      <c r="F63">
        <v>-7.4384844653839899</v>
      </c>
      <c r="G63">
        <v>-7.4662884915085499</v>
      </c>
      <c r="H63">
        <v>5.2112558747066202E-3</v>
      </c>
      <c r="I63">
        <v>-14.0848314593105</v>
      </c>
      <c r="J63">
        <v>-14.1849640843828</v>
      </c>
      <c r="K63">
        <v>1.4258603572642301E-3</v>
      </c>
      <c r="L63">
        <v>2.3372545045591601E-2</v>
      </c>
      <c r="M63">
        <v>5.1187179829281096E-3</v>
      </c>
      <c r="N63">
        <v>-17.557640765499301</v>
      </c>
      <c r="O63">
        <v>5.1581271649082201E-3</v>
      </c>
      <c r="P63">
        <v>-33.700707105077399</v>
      </c>
      <c r="Q63">
        <v>1.3974912841951299E-3</v>
      </c>
      <c r="R63">
        <v>-51.960695276986399</v>
      </c>
      <c r="S63">
        <v>0.110662966034028</v>
      </c>
      <c r="T63">
        <v>193.505987183901</v>
      </c>
      <c r="U63">
        <v>7.5598712377221503E-2</v>
      </c>
      <c r="V63" s="14">
        <v>45084.500335648147</v>
      </c>
      <c r="W63">
        <v>2.5</v>
      </c>
      <c r="X63">
        <v>1.44606651064753E-2</v>
      </c>
      <c r="Y63">
        <v>9.8895282757949805E-3</v>
      </c>
      <c r="Z63" s="44">
        <f>((((N63/1000)+1)/((SMOW!$Z$4/1000)+1))-1)*1000</f>
        <v>-7.2280040583299066</v>
      </c>
      <c r="AA63" s="44">
        <f>((((P63/1000)+1)/((SMOW!$AA$4/1000)+1))-1)*1000</f>
        <v>-13.740358941749298</v>
      </c>
      <c r="AB63" s="44">
        <f>Z63*SMOW!$AN$6</f>
        <v>-7.3533616787861273</v>
      </c>
      <c r="AC63" s="44">
        <f>AA63*SMOW!$AN$12</f>
        <v>-13.962703002845984</v>
      </c>
      <c r="AD63" s="44">
        <f t="shared" ref="AD63" si="171">LN((AB63/1000)+1)*1000</f>
        <v>-7.3805309148597491</v>
      </c>
      <c r="AE63" s="44">
        <f t="shared" ref="AE63" si="172">LN((AC63/1000)+1)*1000</f>
        <v>-14.061098525786523</v>
      </c>
      <c r="AF63" s="44">
        <f>(AD63-SMOW!AN$14*AE63)</f>
        <v>4.3729106755535874E-2</v>
      </c>
      <c r="AG63" s="45">
        <f t="shared" ref="AG63" si="173">AF63*1000</f>
        <v>43.729106755535874</v>
      </c>
      <c r="AH63" s="2">
        <f>AVERAGE(AG62:AG63)</f>
        <v>47.913293196807146</v>
      </c>
      <c r="AI63">
        <f>STDEV(AG62:AG63)</f>
        <v>5.9173332127434541</v>
      </c>
      <c r="AK63">
        <v>27</v>
      </c>
      <c r="AL63">
        <v>0</v>
      </c>
      <c r="AM63">
        <v>0</v>
      </c>
      <c r="AN63">
        <v>0</v>
      </c>
    </row>
    <row r="64" spans="1:40" customFormat="1" x14ac:dyDescent="0.2">
      <c r="A64">
        <v>4834</v>
      </c>
      <c r="B64" t="s">
        <v>145</v>
      </c>
      <c r="C64" t="s">
        <v>62</v>
      </c>
      <c r="D64" t="s">
        <v>137</v>
      </c>
      <c r="E64" t="s">
        <v>220</v>
      </c>
      <c r="F64">
        <v>-6.0769142955786997</v>
      </c>
      <c r="G64">
        <v>-6.0954543107458399</v>
      </c>
      <c r="H64">
        <v>4.63645691307171E-3</v>
      </c>
      <c r="I64">
        <v>-11.4948533554618</v>
      </c>
      <c r="J64">
        <v>-11.5614299146762</v>
      </c>
      <c r="K64">
        <v>1.56967246855757E-3</v>
      </c>
      <c r="L64">
        <v>8.9806842032035296E-3</v>
      </c>
      <c r="M64">
        <v>4.6931664740319599E-3</v>
      </c>
      <c r="N64">
        <v>-16.209951792119799</v>
      </c>
      <c r="O64">
        <v>4.5891882738517999E-3</v>
      </c>
      <c r="P64">
        <v>-31.1622594878583</v>
      </c>
      <c r="Q64">
        <v>1.53844209404858E-3</v>
      </c>
      <c r="R64">
        <v>-48.218200242072498</v>
      </c>
      <c r="S64">
        <v>0.135094667317364</v>
      </c>
      <c r="T64">
        <v>184.60151446490099</v>
      </c>
      <c r="U64">
        <v>7.0931953781603302E-2</v>
      </c>
      <c r="V64" s="14">
        <v>45084.607256944444</v>
      </c>
      <c r="W64">
        <v>2.5</v>
      </c>
      <c r="X64">
        <v>1.4051674178877401E-2</v>
      </c>
      <c r="Y64">
        <v>1.16822341619494E-2</v>
      </c>
      <c r="Z64" s="44">
        <f>((((N64/1000)+1)/((SMOW!$Z$4/1000)+1))-1)*1000</f>
        <v>-5.8661451569557155</v>
      </c>
      <c r="AA64" s="44">
        <f>((((P64/1000)+1)/((SMOW!$AA$4/1000)+1))-1)*1000</f>
        <v>-11.149475915949614</v>
      </c>
      <c r="AB64" s="44">
        <f>Z64*SMOW!$AN$6</f>
        <v>-5.9678836164519131</v>
      </c>
      <c r="AC64" s="44">
        <f>AA64*SMOW!$AN$12</f>
        <v>-11.329894765614419</v>
      </c>
      <c r="AD64" s="44">
        <f t="shared" ref="AD64" si="174">LN((AB64/1000)+1)*1000</f>
        <v>-5.9857626025095829</v>
      </c>
      <c r="AE64" s="44">
        <f t="shared" ref="AE64" si="175">LN((AC64/1000)+1)*1000</f>
        <v>-11.394566973536609</v>
      </c>
      <c r="AF64" s="44">
        <f>(AD64-SMOW!AN$14*AE64)</f>
        <v>3.0568759517747068E-2</v>
      </c>
      <c r="AG64" s="45">
        <f t="shared" ref="AG64" si="176">AF64*1000</f>
        <v>30.568759517747068</v>
      </c>
      <c r="AK64">
        <v>27</v>
      </c>
      <c r="AL64">
        <v>0</v>
      </c>
      <c r="AM64">
        <v>0</v>
      </c>
      <c r="AN64">
        <v>0</v>
      </c>
    </row>
    <row r="65" spans="1:40" customFormat="1" x14ac:dyDescent="0.2">
      <c r="A65">
        <v>4835</v>
      </c>
      <c r="B65" t="s">
        <v>145</v>
      </c>
      <c r="C65" t="s">
        <v>62</v>
      </c>
      <c r="D65" t="s">
        <v>137</v>
      </c>
      <c r="E65" t="s">
        <v>221</v>
      </c>
      <c r="F65">
        <v>-6.0524869998177397</v>
      </c>
      <c r="G65">
        <v>-6.07087800296146</v>
      </c>
      <c r="H65">
        <v>4.8300122389769396E-3</v>
      </c>
      <c r="I65">
        <v>-11.433691182515901</v>
      </c>
      <c r="J65">
        <v>-11.4995584166816</v>
      </c>
      <c r="K65">
        <v>1.3372995077988901E-3</v>
      </c>
      <c r="L65">
        <v>8.88841046438871E-4</v>
      </c>
      <c r="M65">
        <v>5.0349588606228299E-3</v>
      </c>
      <c r="N65">
        <v>-16.1857735324337</v>
      </c>
      <c r="O65">
        <v>4.7807703048369701E-3</v>
      </c>
      <c r="P65">
        <v>-31.102314204171201</v>
      </c>
      <c r="Q65">
        <v>1.3106924510416099E-3</v>
      </c>
      <c r="R65">
        <v>-48.130528777372803</v>
      </c>
      <c r="S65">
        <v>0.15508285914341499</v>
      </c>
      <c r="T65">
        <v>185.73233091717799</v>
      </c>
      <c r="U65">
        <v>6.6711094537620197E-2</v>
      </c>
      <c r="V65" s="14">
        <v>45084.683946759258</v>
      </c>
      <c r="W65">
        <v>2.5</v>
      </c>
      <c r="X65">
        <v>1.23560875187356E-2</v>
      </c>
      <c r="Y65">
        <v>8.0761170064283603E-3</v>
      </c>
      <c r="Z65" s="44">
        <f>((((N65/1000)+1)/((SMOW!$Z$4/1000)+1))-1)*1000</f>
        <v>-5.841712681196376</v>
      </c>
      <c r="AA65" s="44">
        <f>((((P65/1000)+1)/((SMOW!$AA$4/1000)+1))-1)*1000</f>
        <v>-11.088292373327647</v>
      </c>
      <c r="AB65" s="44">
        <f>Z65*SMOW!$AN$6</f>
        <v>-5.9430274003351631</v>
      </c>
      <c r="AC65" s="44">
        <f>AA65*SMOW!$AN$12</f>
        <v>-11.267721161714103</v>
      </c>
      <c r="AD65" s="44">
        <f t="shared" ref="AD65" si="177">LN((AB65/1000)+1)*1000</f>
        <v>-5.9607574694339656</v>
      </c>
      <c r="AE65" s="44">
        <f t="shared" ref="AE65" si="178">LN((AC65/1000)+1)*1000</f>
        <v>-11.331682854025541</v>
      </c>
      <c r="AF65" s="44">
        <f>(AD65-SMOW!AN$14*AE65)</f>
        <v>2.2371077491520452E-2</v>
      </c>
      <c r="AG65" s="45">
        <f t="shared" ref="AG65" si="179">AF65*1000</f>
        <v>22.371077491520452</v>
      </c>
      <c r="AH65" s="2">
        <f>AVERAGE(AG64:AG65)</f>
        <v>26.46991850463376</v>
      </c>
      <c r="AI65">
        <f>STDEV(AG64:AG65)</f>
        <v>5.7966365507559079</v>
      </c>
      <c r="AK65">
        <v>27</v>
      </c>
      <c r="AL65">
        <v>0</v>
      </c>
      <c r="AM65">
        <v>0</v>
      </c>
      <c r="AN65">
        <v>0</v>
      </c>
    </row>
    <row r="66" spans="1:40" customFormat="1" x14ac:dyDescent="0.2">
      <c r="A66">
        <v>4836</v>
      </c>
      <c r="B66" t="s">
        <v>145</v>
      </c>
      <c r="C66" t="s">
        <v>62</v>
      </c>
      <c r="D66" t="s">
        <v>137</v>
      </c>
      <c r="E66" t="s">
        <v>222</v>
      </c>
      <c r="F66">
        <v>-5.6708065276280903</v>
      </c>
      <c r="G66">
        <v>-5.6869471370377003</v>
      </c>
      <c r="H66">
        <v>5.2276262030186201E-3</v>
      </c>
      <c r="I66">
        <v>-10.723728786134201</v>
      </c>
      <c r="J66">
        <v>-10.781642544512801</v>
      </c>
      <c r="K66">
        <v>2.9521805533268999E-3</v>
      </c>
      <c r="L66">
        <v>5.7601264650707397E-3</v>
      </c>
      <c r="M66">
        <v>4.7644625202776297E-3</v>
      </c>
      <c r="N66">
        <v>-15.8079842894468</v>
      </c>
      <c r="O66">
        <v>5.1743305978614804E-3</v>
      </c>
      <c r="P66">
        <v>-30.406477297005001</v>
      </c>
      <c r="Q66">
        <v>2.8934436472860901E-3</v>
      </c>
      <c r="R66">
        <v>-45.351966012629298</v>
      </c>
      <c r="S66">
        <v>0.169079028474655</v>
      </c>
      <c r="T66">
        <v>189.662853622603</v>
      </c>
      <c r="U66">
        <v>7.4177251941707698E-2</v>
      </c>
      <c r="V66" s="14">
        <v>45085.423182870371</v>
      </c>
      <c r="W66">
        <v>2.5</v>
      </c>
      <c r="X66">
        <v>0.20088598138317801</v>
      </c>
      <c r="Y66">
        <v>0.19706584720578699</v>
      </c>
      <c r="Z66" s="44">
        <f>((((N66/1000)+1)/((SMOW!$Z$4/1000)+1))-1)*1000</f>
        <v>-5.4599512706872133</v>
      </c>
      <c r="AA66" s="44">
        <f>((((P66/1000)+1)/((SMOW!$AA$4/1000)+1))-1)*1000</f>
        <v>-10.378081920579763</v>
      </c>
      <c r="AB66" s="44">
        <f>Z66*SMOW!$AN$6</f>
        <v>-5.5546449777710487</v>
      </c>
      <c r="AC66" s="44">
        <f>AA66*SMOW!$AN$12</f>
        <v>-10.546018208881852</v>
      </c>
      <c r="AD66" s="44">
        <f t="shared" ref="AD66" si="180">LN((AB66/1000)+1)*1000</f>
        <v>-5.5701293850633444</v>
      </c>
      <c r="AE66" s="44">
        <f t="shared" ref="AE66" si="181">LN((AC66/1000)+1)*1000</f>
        <v>-10.60202154839852</v>
      </c>
      <c r="AF66" s="44">
        <f>(AD66-SMOW!AN$14*AE66)</f>
        <v>2.7737992491074337E-2</v>
      </c>
      <c r="AG66" s="45">
        <f t="shared" ref="AG66" si="182">AF66*1000</f>
        <v>27.737992491074337</v>
      </c>
      <c r="AK66">
        <v>27</v>
      </c>
      <c r="AL66">
        <v>0</v>
      </c>
      <c r="AM66">
        <v>0</v>
      </c>
      <c r="AN66">
        <v>0</v>
      </c>
    </row>
    <row r="67" spans="1:40" customFormat="1" x14ac:dyDescent="0.2">
      <c r="A67">
        <v>4837</v>
      </c>
      <c r="B67" t="s">
        <v>145</v>
      </c>
      <c r="C67" t="s">
        <v>62</v>
      </c>
      <c r="D67" t="s">
        <v>137</v>
      </c>
      <c r="E67" t="s">
        <v>223</v>
      </c>
      <c r="F67">
        <v>-5.7099491683048802</v>
      </c>
      <c r="G67">
        <v>-5.7263136544043602</v>
      </c>
      <c r="H67">
        <v>4.5288757188607504E-3</v>
      </c>
      <c r="I67">
        <v>-10.7961399082564</v>
      </c>
      <c r="J67">
        <v>-10.854841140063201</v>
      </c>
      <c r="K67">
        <v>1.29587265016505E-3</v>
      </c>
      <c r="L67">
        <v>5.0424675490267504E-3</v>
      </c>
      <c r="M67">
        <v>4.4312836773816198E-3</v>
      </c>
      <c r="N67">
        <v>-15.846727871231201</v>
      </c>
      <c r="O67">
        <v>4.4827038690087098E-3</v>
      </c>
      <c r="P67">
        <v>-30.477447719549499</v>
      </c>
      <c r="Q67">
        <v>1.2700898266843801E-3</v>
      </c>
      <c r="R67">
        <v>-45.250802801293801</v>
      </c>
      <c r="S67">
        <v>0.13635501501582101</v>
      </c>
      <c r="T67">
        <v>191.75073497785499</v>
      </c>
      <c r="U67">
        <v>7.9551538514863199E-2</v>
      </c>
      <c r="V67" s="14">
        <v>45085.512071759258</v>
      </c>
      <c r="W67">
        <v>2.5</v>
      </c>
      <c r="X67">
        <v>3.9257414274978799E-3</v>
      </c>
      <c r="Y67">
        <v>5.8532423630350099E-3</v>
      </c>
      <c r="Z67" s="44">
        <f>((((N67/1000)+1)/((SMOW!$Z$4/1000)+1))-1)*1000</f>
        <v>-5.4991022118660027</v>
      </c>
      <c r="AA67" s="44">
        <f>((((P67/1000)+1)/((SMOW!$AA$4/1000)+1))-1)*1000</f>
        <v>-10.45051834268962</v>
      </c>
      <c r="AB67" s="44">
        <f>Z67*SMOW!$AN$6</f>
        <v>-5.5944749264303528</v>
      </c>
      <c r="AC67" s="44">
        <f>AA67*SMOW!$AN$12</f>
        <v>-10.619626784378058</v>
      </c>
      <c r="AD67" s="44">
        <f t="shared" ref="AD67" si="183">LN((AB67/1000)+1)*1000</f>
        <v>-5.6101826128475922</v>
      </c>
      <c r="AE67" s="44">
        <f t="shared" ref="AE67" si="184">LN((AC67/1000)+1)*1000</f>
        <v>-10.676417442470118</v>
      </c>
      <c r="AF67" s="44">
        <f>(AD67-SMOW!AN$14*AE67)</f>
        <v>2.6965796776630135E-2</v>
      </c>
      <c r="AG67" s="45">
        <f t="shared" ref="AG67" si="185">AF67*1000</f>
        <v>26.965796776630135</v>
      </c>
      <c r="AH67" s="2">
        <f>AVERAGE(AG66:AG67)</f>
        <v>27.351894633852236</v>
      </c>
      <c r="AI67">
        <f>STDEV(AG66:AG67)</f>
        <v>0.54602482608668579</v>
      </c>
      <c r="AK67">
        <v>27</v>
      </c>
      <c r="AL67">
        <v>0</v>
      </c>
      <c r="AM67">
        <v>0</v>
      </c>
      <c r="AN67">
        <v>0</v>
      </c>
    </row>
    <row r="68" spans="1:40" customFormat="1" x14ac:dyDescent="0.2">
      <c r="A68">
        <v>4838</v>
      </c>
      <c r="B68" t="s">
        <v>145</v>
      </c>
      <c r="C68" t="s">
        <v>62</v>
      </c>
      <c r="D68" t="s">
        <v>137</v>
      </c>
      <c r="E68" t="s">
        <v>224</v>
      </c>
      <c r="F68">
        <v>-5.0522327239972897</v>
      </c>
      <c r="G68">
        <v>-5.0650387112806596</v>
      </c>
      <c r="H68">
        <v>3.9658276999717098E-3</v>
      </c>
      <c r="I68">
        <v>-9.5642305858341405</v>
      </c>
      <c r="J68">
        <v>-9.6102615909272799</v>
      </c>
      <c r="K68">
        <v>8.9588134947694495E-4</v>
      </c>
      <c r="L68">
        <v>9.1794087289417906E-3</v>
      </c>
      <c r="M68">
        <v>4.00939500934767E-3</v>
      </c>
      <c r="N68">
        <v>-15.195716840539699</v>
      </c>
      <c r="O68">
        <v>3.9253961199355496E-3</v>
      </c>
      <c r="P68">
        <v>-29.270048599269</v>
      </c>
      <c r="Q68">
        <v>8.7805679650676896E-4</v>
      </c>
      <c r="R68">
        <v>-43.7166812954694</v>
      </c>
      <c r="S68">
        <v>0.13196877430336099</v>
      </c>
      <c r="T68">
        <v>183.693412250075</v>
      </c>
      <c r="U68">
        <v>6.8025707450644096E-2</v>
      </c>
      <c r="V68" s="14">
        <v>45085.588796296295</v>
      </c>
      <c r="W68">
        <v>2.5</v>
      </c>
      <c r="X68">
        <v>8.5117531837055806E-3</v>
      </c>
      <c r="Y68">
        <v>1.1040679029022501E-2</v>
      </c>
      <c r="Z68" s="44">
        <f>((((N68/1000)+1)/((SMOW!$Z$4/1000)+1))-1)*1000</f>
        <v>-4.8412462936590073</v>
      </c>
      <c r="AA68" s="44">
        <f>((((P68/1000)+1)/((SMOW!$AA$4/1000)+1))-1)*1000</f>
        <v>-9.2181785989499119</v>
      </c>
      <c r="AB68" s="44">
        <f>Z68*SMOW!$AN$6</f>
        <v>-4.9252095995063785</v>
      </c>
      <c r="AC68" s="44">
        <f>AA68*SMOW!$AN$12</f>
        <v>-9.3673455366037359</v>
      </c>
      <c r="AD68" s="44">
        <f t="shared" ref="AD68" si="186">LN((AB68/1000)+1)*1000</f>
        <v>-4.9373784167320336</v>
      </c>
      <c r="AE68" s="44">
        <f t="shared" ref="AE68" si="187">LN((AC68/1000)+1)*1000</f>
        <v>-9.4114950432310849</v>
      </c>
      <c r="AF68" s="44">
        <f>(AD68-SMOW!AN$14*AE68)</f>
        <v>3.1890966093979678E-2</v>
      </c>
      <c r="AG68" s="45">
        <f t="shared" ref="AG68" si="188">AF68*1000</f>
        <v>31.890966093979678</v>
      </c>
      <c r="AK68">
        <v>27</v>
      </c>
      <c r="AL68">
        <v>0</v>
      </c>
      <c r="AM68">
        <v>0</v>
      </c>
      <c r="AN68">
        <v>0</v>
      </c>
    </row>
    <row r="69" spans="1:40" customFormat="1" x14ac:dyDescent="0.2">
      <c r="A69">
        <v>4839</v>
      </c>
      <c r="B69" t="s">
        <v>145</v>
      </c>
      <c r="C69" t="s">
        <v>62</v>
      </c>
      <c r="D69" t="s">
        <v>137</v>
      </c>
      <c r="E69" t="s">
        <v>225</v>
      </c>
      <c r="F69">
        <v>-5.0080097178809</v>
      </c>
      <c r="G69">
        <v>-5.0205921008386101</v>
      </c>
      <c r="H69">
        <v>3.7512642982091299E-3</v>
      </c>
      <c r="I69">
        <v>-9.4794119603953799</v>
      </c>
      <c r="J69">
        <v>-9.5246275988556892</v>
      </c>
      <c r="K69">
        <v>1.4394463227355801E-3</v>
      </c>
      <c r="L69">
        <v>8.4112713571940795E-3</v>
      </c>
      <c r="M69">
        <v>3.7314203656397698E-3</v>
      </c>
      <c r="N69">
        <v>-15.151944687598601</v>
      </c>
      <c r="O69">
        <v>3.7130201902503498E-3</v>
      </c>
      <c r="P69">
        <v>-29.186917534446099</v>
      </c>
      <c r="Q69">
        <v>1.41080694181691E-3</v>
      </c>
      <c r="R69">
        <v>-43.575209701199803</v>
      </c>
      <c r="S69">
        <v>0.17698136867186201</v>
      </c>
      <c r="T69">
        <v>187.79965775851699</v>
      </c>
      <c r="U69">
        <v>7.2330363504694101E-2</v>
      </c>
      <c r="V69" s="14">
        <v>45085.68209490741</v>
      </c>
      <c r="W69">
        <v>2.5</v>
      </c>
      <c r="X69">
        <v>1.02655485774454E-2</v>
      </c>
      <c r="Y69">
        <v>1.15962641440639E-2</v>
      </c>
      <c r="Z69" s="44">
        <f>((((N69/1000)+1)/((SMOW!$Z$4/1000)+1))-1)*1000</f>
        <v>-4.7970139097094355</v>
      </c>
      <c r="AA69" s="44">
        <f>((((P69/1000)+1)/((SMOW!$AA$4/1000)+1))-1)*1000</f>
        <v>-9.1333303384205635</v>
      </c>
      <c r="AB69" s="44">
        <f>Z69*SMOW!$AN$6</f>
        <v>-4.8802100789649785</v>
      </c>
      <c r="AC69" s="44">
        <f>AA69*SMOW!$AN$12</f>
        <v>-9.2811242765113438</v>
      </c>
      <c r="AD69" s="44">
        <f t="shared" ref="AD69" si="189">LN((AB69/1000)+1)*1000</f>
        <v>-4.8921571896279223</v>
      </c>
      <c r="AE69" s="44">
        <f t="shared" ref="AE69" si="190">LN((AC69/1000)+1)*1000</f>
        <v>-9.3244622690532655</v>
      </c>
      <c r="AF69" s="44">
        <f>(AD69-SMOW!AN$14*AE69)</f>
        <v>3.1158888432202048E-2</v>
      </c>
      <c r="AG69" s="45">
        <f t="shared" ref="AG69" si="191">AF69*1000</f>
        <v>31.158888432202048</v>
      </c>
      <c r="AH69" s="2">
        <f>AVERAGE(AG68:AG69)</f>
        <v>31.524927263090863</v>
      </c>
      <c r="AI69">
        <f>STDEV(AG68:AG69)</f>
        <v>0.51765707899815416</v>
      </c>
      <c r="AK69">
        <v>27</v>
      </c>
      <c r="AL69">
        <v>0</v>
      </c>
      <c r="AM69">
        <v>0</v>
      </c>
      <c r="AN69">
        <v>0</v>
      </c>
    </row>
    <row r="70" spans="1:40" customFormat="1" x14ac:dyDescent="0.2">
      <c r="A70">
        <v>4840</v>
      </c>
      <c r="B70" t="s">
        <v>145</v>
      </c>
      <c r="C70" t="s">
        <v>62</v>
      </c>
      <c r="D70" t="s">
        <v>137</v>
      </c>
      <c r="E70" t="s">
        <v>226</v>
      </c>
      <c r="F70">
        <v>-4.8564918496498697</v>
      </c>
      <c r="G70">
        <v>-4.8683233706478699</v>
      </c>
      <c r="H70">
        <v>4.7479799633592399E-3</v>
      </c>
      <c r="I70">
        <v>-9.1780226352788699</v>
      </c>
      <c r="J70">
        <v>-9.2204003323282908</v>
      </c>
      <c r="K70">
        <v>2.7781234525815299E-3</v>
      </c>
      <c r="L70" s="67">
        <v>4.80048214616557E-5</v>
      </c>
      <c r="M70">
        <v>4.3871734725063104E-3</v>
      </c>
      <c r="N70">
        <v>-15.001971542759399</v>
      </c>
      <c r="O70">
        <v>4.6995743475788197E-3</v>
      </c>
      <c r="P70">
        <v>-28.8915246841898</v>
      </c>
      <c r="Q70">
        <v>2.7228496055882998E-3</v>
      </c>
      <c r="R70">
        <v>-43.656299351663598</v>
      </c>
      <c r="S70">
        <v>0.14952338774113899</v>
      </c>
      <c r="T70">
        <v>209.30128914048001</v>
      </c>
      <c r="U70">
        <v>7.1767181628892507E-2</v>
      </c>
      <c r="V70" s="14">
        <v>45086.42633101852</v>
      </c>
      <c r="W70">
        <v>2.5</v>
      </c>
      <c r="X70">
        <v>0.117561197439066</v>
      </c>
      <c r="Y70">
        <v>0.116012236216378</v>
      </c>
      <c r="Z70" s="44">
        <f>((((N70/1000)+1)/((SMOW!$Z$4/1000)+1))-1)*1000</f>
        <v>-4.6454639109332341</v>
      </c>
      <c r="AA70" s="44">
        <f>((((P70/1000)+1)/((SMOW!$AA$4/1000)+1))-1)*1000</f>
        <v>-8.8318357097819664</v>
      </c>
      <c r="AB70" s="44">
        <f>Z70*SMOW!$AN$6</f>
        <v>-4.7260316993697549</v>
      </c>
      <c r="AC70" s="44">
        <f>AA70*SMOW!$AN$12</f>
        <v>-8.9747509150525548</v>
      </c>
      <c r="AD70" s="44">
        <f t="shared" ref="AD70" si="192">LN((AB70/1000)+1)*1000</f>
        <v>-4.7372346982699156</v>
      </c>
      <c r="AE70" s="44">
        <f t="shared" ref="AE70" si="193">LN((AC70/1000)+1)*1000</f>
        <v>-9.0152665862560948</v>
      </c>
      <c r="AF70" s="44">
        <f>(AD70-SMOW!AN$14*AE70)</f>
        <v>2.2826059273302945E-2</v>
      </c>
      <c r="AG70" s="45">
        <f t="shared" ref="AG70" si="194">AF70*1000</f>
        <v>22.826059273302945</v>
      </c>
      <c r="AK70">
        <v>27</v>
      </c>
      <c r="AL70">
        <v>0</v>
      </c>
      <c r="AM70">
        <v>0</v>
      </c>
      <c r="AN70">
        <v>0</v>
      </c>
    </row>
    <row r="71" spans="1:40" customFormat="1" x14ac:dyDescent="0.2">
      <c r="A71">
        <v>4841</v>
      </c>
      <c r="B71" t="s">
        <v>145</v>
      </c>
      <c r="C71" t="s">
        <v>62</v>
      </c>
      <c r="D71" t="s">
        <v>137</v>
      </c>
      <c r="E71" t="s">
        <v>227</v>
      </c>
      <c r="F71">
        <v>-4.7861471305386498</v>
      </c>
      <c r="G71">
        <v>-4.7976377303086899</v>
      </c>
      <c r="H71">
        <v>4.0325167897156296E-3</v>
      </c>
      <c r="I71">
        <v>-9.0589844751347393</v>
      </c>
      <c r="J71">
        <v>-9.10026660492837</v>
      </c>
      <c r="K71">
        <v>1.1184419884322401E-3</v>
      </c>
      <c r="L71">
        <v>7.3030370934854096E-3</v>
      </c>
      <c r="M71">
        <v>4.0735328500238E-3</v>
      </c>
      <c r="N71">
        <v>-14.9323439874677</v>
      </c>
      <c r="O71">
        <v>3.9914053149716399E-3</v>
      </c>
      <c r="P71">
        <v>-28.774854920253599</v>
      </c>
      <c r="Q71">
        <v>1.0961893447350101E-3</v>
      </c>
      <c r="R71">
        <v>-42.978092556190603</v>
      </c>
      <c r="S71">
        <v>0.13857480486711701</v>
      </c>
      <c r="T71">
        <v>203.15684869263299</v>
      </c>
      <c r="U71">
        <v>7.1911732777801607E-2</v>
      </c>
      <c r="V71" s="14">
        <v>45086.502893518518</v>
      </c>
      <c r="W71">
        <v>2.5</v>
      </c>
      <c r="X71">
        <v>2.8478458066285298E-2</v>
      </c>
      <c r="Y71">
        <v>3.5060893868304098E-2</v>
      </c>
      <c r="Z71" s="44">
        <f>((((N71/1000)+1)/((SMOW!$Z$4/1000)+1))-1)*1000</f>
        <v>-4.5751042746760007</v>
      </c>
      <c r="AA71" s="44">
        <f>((((P71/1000)+1)/((SMOW!$AA$4/1000)+1))-1)*1000</f>
        <v>-8.7127559584584411</v>
      </c>
      <c r="AB71" s="44">
        <f>Z71*SMOW!$AN$6</f>
        <v>-4.6544517931035134</v>
      </c>
      <c r="AC71" s="44">
        <f>AA71*SMOW!$AN$12</f>
        <v>-8.8537442362291063</v>
      </c>
      <c r="AD71" s="44">
        <f t="shared" ref="AD71" si="195">LN((AB71/1000)+1)*1000</f>
        <v>-4.6653174828467403</v>
      </c>
      <c r="AE71" s="44">
        <f t="shared" ref="AE71" si="196">LN((AC71/1000)+1)*1000</f>
        <v>-8.8931715216486751</v>
      </c>
      <c r="AF71" s="44">
        <f>(AD71-SMOW!AN$14*AE71)</f>
        <v>3.0277080583759997E-2</v>
      </c>
      <c r="AG71" s="45">
        <f t="shared" ref="AG71" si="197">AF71*1000</f>
        <v>30.277080583759997</v>
      </c>
      <c r="AH71" s="2">
        <f>AVERAGE(AG70:AG71)</f>
        <v>26.551569928531471</v>
      </c>
      <c r="AI71">
        <f>STDEV(AG70:AG71)</f>
        <v>5.268667695389647</v>
      </c>
      <c r="AK71">
        <v>27</v>
      </c>
      <c r="AL71">
        <v>0</v>
      </c>
      <c r="AM71">
        <v>0</v>
      </c>
      <c r="AN71">
        <v>0</v>
      </c>
    </row>
    <row r="72" spans="1:40" customFormat="1" x14ac:dyDescent="0.2">
      <c r="A72">
        <v>4842</v>
      </c>
      <c r="B72" t="s">
        <v>145</v>
      </c>
      <c r="C72" t="s">
        <v>62</v>
      </c>
      <c r="D72" t="s">
        <v>137</v>
      </c>
      <c r="E72" t="s">
        <v>228</v>
      </c>
      <c r="F72">
        <v>-4.0275780510589696</v>
      </c>
      <c r="G72">
        <v>-4.0357109615840701</v>
      </c>
      <c r="H72">
        <v>4.3642475985111399E-3</v>
      </c>
      <c r="I72">
        <v>-7.6084986786061704</v>
      </c>
      <c r="J72">
        <v>-7.6375910161018501</v>
      </c>
      <c r="K72">
        <v>1.61643388954851E-3</v>
      </c>
      <c r="L72">
        <v>-3.0629050822952E-3</v>
      </c>
      <c r="M72">
        <v>4.3425114135004399E-3</v>
      </c>
      <c r="N72">
        <v>-14.181508513371201</v>
      </c>
      <c r="O72">
        <v>4.31975413096225E-3</v>
      </c>
      <c r="P72">
        <v>-27.3532281472176</v>
      </c>
      <c r="Q72">
        <v>1.5842731447111701E-3</v>
      </c>
      <c r="R72">
        <v>-41.243324058221198</v>
      </c>
      <c r="S72">
        <v>0.114217007900576</v>
      </c>
      <c r="T72">
        <v>186.52516892120099</v>
      </c>
      <c r="U72">
        <v>6.9901659010345202E-2</v>
      </c>
      <c r="V72" s="14">
        <v>45086.606759259259</v>
      </c>
      <c r="W72">
        <v>2.5</v>
      </c>
      <c r="X72">
        <v>8.5790077095731193E-2</v>
      </c>
      <c r="Y72">
        <v>9.00507653137292E-2</v>
      </c>
      <c r="Z72" s="44">
        <f>((((N72/1000)+1)/((SMOW!$Z$4/1000)+1))-1)*1000</f>
        <v>-3.8163743347093826</v>
      </c>
      <c r="AA72" s="44">
        <f>((((P72/1000)+1)/((SMOW!$AA$4/1000)+1))-1)*1000</f>
        <v>-7.2617633713762952</v>
      </c>
      <c r="AB72" s="44">
        <f>Z72*SMOW!$AN$6</f>
        <v>-3.8825629535187502</v>
      </c>
      <c r="AC72" s="44">
        <f>AA72*SMOW!$AN$12</f>
        <v>-7.3792719434274279</v>
      </c>
      <c r="AD72" s="44">
        <f t="shared" ref="AD72" si="198">LN((AB72/1000)+1)*1000</f>
        <v>-3.8901196670149298</v>
      </c>
      <c r="AE72" s="44">
        <f t="shared" ref="AE72" si="199">LN((AC72/1000)+1)*1000</f>
        <v>-7.4066334591131495</v>
      </c>
      <c r="AF72" s="44">
        <f>(AD72-SMOW!AN$14*AE72)</f>
        <v>2.0582799396813289E-2</v>
      </c>
      <c r="AG72" s="45">
        <f t="shared" ref="AG72" si="200">AF72*1000</f>
        <v>20.582799396813289</v>
      </c>
      <c r="AK72">
        <v>27</v>
      </c>
      <c r="AL72">
        <v>0</v>
      </c>
      <c r="AM72">
        <v>0</v>
      </c>
      <c r="AN72">
        <v>0</v>
      </c>
    </row>
    <row r="73" spans="1:40" customFormat="1" x14ac:dyDescent="0.2">
      <c r="A73">
        <v>4843</v>
      </c>
      <c r="B73" t="s">
        <v>145</v>
      </c>
      <c r="C73" t="s">
        <v>62</v>
      </c>
      <c r="D73" t="s">
        <v>137</v>
      </c>
      <c r="E73" t="s">
        <v>229</v>
      </c>
      <c r="F73">
        <v>-4.0570401719804199</v>
      </c>
      <c r="G73">
        <v>-4.0652926742923698</v>
      </c>
      <c r="H73">
        <v>4.4415933999349001E-3</v>
      </c>
      <c r="I73">
        <v>-7.6677497511717201</v>
      </c>
      <c r="J73">
        <v>-7.6972981138764602</v>
      </c>
      <c r="K73">
        <v>1.1569078916257699E-3</v>
      </c>
      <c r="L73">
        <v>-1.1192701655922601E-3</v>
      </c>
      <c r="M73">
        <v>4.4009665175002901E-3</v>
      </c>
      <c r="N73">
        <v>-14.210670268217701</v>
      </c>
      <c r="O73">
        <v>4.3963113925921202E-3</v>
      </c>
      <c r="P73">
        <v>-27.411300353985801</v>
      </c>
      <c r="Q73">
        <v>1.1338899261254601E-3</v>
      </c>
      <c r="R73">
        <v>-41.239294059282301</v>
      </c>
      <c r="S73">
        <v>0.147732975601436</v>
      </c>
      <c r="T73">
        <v>206.49272022087001</v>
      </c>
      <c r="U73">
        <v>7.9602707412339394E-2</v>
      </c>
      <c r="V73" s="14">
        <v>45086.68346064815</v>
      </c>
      <c r="W73">
        <v>2.5</v>
      </c>
      <c r="X73">
        <v>1.0962393966829E-2</v>
      </c>
      <c r="Y73">
        <v>1.45065420554894E-2</v>
      </c>
      <c r="Z73" s="44">
        <f>((((N73/1000)+1)/((SMOW!$Z$4/1000)+1))-1)*1000</f>
        <v>-3.8458427033032372</v>
      </c>
      <c r="AA73" s="44">
        <f>((((P73/1000)+1)/((SMOW!$AA$4/1000)+1))-1)*1000</f>
        <v>-7.3210351458914413</v>
      </c>
      <c r="AB73" s="44">
        <f>Z73*SMOW!$AN$6</f>
        <v>-3.912542401594</v>
      </c>
      <c r="AC73" s="44">
        <f>AA73*SMOW!$AN$12</f>
        <v>-7.4395028433271415</v>
      </c>
      <c r="AD73" s="44">
        <f t="shared" ref="AD73" si="201">LN((AB73/1000)+1)*1000</f>
        <v>-3.9202164187678301</v>
      </c>
      <c r="AE73" s="44">
        <f t="shared" ref="AE73" si="202">LN((AC73/1000)+1)*1000</f>
        <v>-7.4673139644022486</v>
      </c>
      <c r="AF73" s="44">
        <f>(AD73-SMOW!AN$14*AE73)</f>
        <v>2.2525354436557343E-2</v>
      </c>
      <c r="AG73" s="45">
        <f t="shared" ref="AG73" si="203">AF73*1000</f>
        <v>22.525354436557343</v>
      </c>
      <c r="AH73" s="2">
        <f>AVERAGE(AG72:AG73)</f>
        <v>21.554076916685318</v>
      </c>
      <c r="AI73">
        <f>STDEV(AG72:AG73)</f>
        <v>1.373593841431124</v>
      </c>
      <c r="AK73">
        <v>27</v>
      </c>
      <c r="AL73">
        <v>0</v>
      </c>
      <c r="AM73">
        <v>0</v>
      </c>
      <c r="AN73">
        <v>0</v>
      </c>
    </row>
    <row r="74" spans="1:40" customFormat="1" x14ac:dyDescent="0.2">
      <c r="A74">
        <v>4844</v>
      </c>
      <c r="B74" t="s">
        <v>145</v>
      </c>
      <c r="C74" t="s">
        <v>62</v>
      </c>
      <c r="D74" t="s">
        <v>137</v>
      </c>
      <c r="E74" t="s">
        <v>230</v>
      </c>
      <c r="F74">
        <v>-4.3528421267269701</v>
      </c>
      <c r="G74">
        <v>-4.3623437379293604</v>
      </c>
      <c r="H74">
        <v>4.70093465623921E-3</v>
      </c>
      <c r="I74">
        <v>-8.2341191708394792</v>
      </c>
      <c r="J74">
        <v>-8.2682071353515703</v>
      </c>
      <c r="K74">
        <v>4.34644577537854E-3</v>
      </c>
      <c r="L74">
        <v>3.2696295362704998E-3</v>
      </c>
      <c r="M74">
        <v>3.8492660185278698E-3</v>
      </c>
      <c r="N74">
        <v>-14.503456524524299</v>
      </c>
      <c r="O74">
        <v>4.6530086669695301E-3</v>
      </c>
      <c r="P74">
        <v>-27.966401225952598</v>
      </c>
      <c r="Q74">
        <v>4.2599684165242997E-3</v>
      </c>
      <c r="R74">
        <v>-43.326221569787201</v>
      </c>
      <c r="S74">
        <v>0.17498086140070901</v>
      </c>
      <c r="T74">
        <v>286.11148243649501</v>
      </c>
      <c r="U74">
        <v>0.13234709207400899</v>
      </c>
      <c r="V74" s="14">
        <v>45089.432152777779</v>
      </c>
      <c r="W74">
        <v>2.5</v>
      </c>
      <c r="X74">
        <v>1.28938214915593E-2</v>
      </c>
      <c r="Y74">
        <v>2.1230610871402E-2</v>
      </c>
      <c r="Z74" s="44">
        <f>((((N74/1000)+1)/((SMOW!$Z$4/1000)+1))-1)*1000</f>
        <v>-4.141707385160287</v>
      </c>
      <c r="AA74" s="44">
        <f>((((P74/1000)+1)/((SMOW!$AA$4/1000)+1))-1)*1000</f>
        <v>-7.8876024514484833</v>
      </c>
      <c r="AB74" s="44">
        <f>Z74*SMOW!$AN$6</f>
        <v>-4.2135383606605439</v>
      </c>
      <c r="AC74" s="44">
        <f>AA74*SMOW!$AN$12</f>
        <v>-8.0152382409359415</v>
      </c>
      <c r="AD74" s="44">
        <f t="shared" ref="AD74" si="204">LN((AB74/1000)+1)*1000</f>
        <v>-4.2224403280730609</v>
      </c>
      <c r="AE74" s="44">
        <f t="shared" ref="AE74" si="205">LN((AC74/1000)+1)*1000</f>
        <v>-8.0475329452234039</v>
      </c>
      <c r="AF74" s="44">
        <f>(AD74-SMOW!AN$14*AE74)</f>
        <v>2.6657067004896895E-2</v>
      </c>
      <c r="AG74" s="45">
        <f t="shared" ref="AG74" si="206">AF74*1000</f>
        <v>26.657067004896895</v>
      </c>
      <c r="AK74">
        <v>27</v>
      </c>
      <c r="AL74">
        <v>0</v>
      </c>
      <c r="AM74">
        <v>0</v>
      </c>
      <c r="AN74">
        <v>0</v>
      </c>
    </row>
    <row r="75" spans="1:40" customFormat="1" x14ac:dyDescent="0.2">
      <c r="A75">
        <v>4845</v>
      </c>
      <c r="B75" t="s">
        <v>145</v>
      </c>
      <c r="C75" t="s">
        <v>62</v>
      </c>
      <c r="D75" t="s">
        <v>137</v>
      </c>
      <c r="E75" t="s">
        <v>231</v>
      </c>
      <c r="F75">
        <v>-4.2943555962572004</v>
      </c>
      <c r="G75">
        <v>-4.3036031888599497</v>
      </c>
      <c r="H75">
        <v>4.3030655080430798E-3</v>
      </c>
      <c r="I75">
        <v>-8.1058702226249792</v>
      </c>
      <c r="J75">
        <v>-8.1389014573658294</v>
      </c>
      <c r="K75">
        <v>1.5874379957971599E-3</v>
      </c>
      <c r="L75">
        <v>-6.2632193707915897E-3</v>
      </c>
      <c r="M75">
        <v>4.1380936535918003E-3</v>
      </c>
      <c r="N75">
        <v>-14.4455662637407</v>
      </c>
      <c r="O75">
        <v>4.2591957913919697E-3</v>
      </c>
      <c r="P75">
        <v>-27.8407039327893</v>
      </c>
      <c r="Q75">
        <v>1.55585415642125E-3</v>
      </c>
      <c r="R75">
        <v>-42.670646029871598</v>
      </c>
      <c r="S75">
        <v>0.15232260137703901</v>
      </c>
      <c r="T75">
        <v>198.85464212009799</v>
      </c>
      <c r="U75">
        <v>6.8949480001657404E-2</v>
      </c>
      <c r="V75" s="14">
        <v>45089.517395833333</v>
      </c>
      <c r="W75">
        <v>2.5</v>
      </c>
      <c r="X75">
        <v>4.2917782322517001E-2</v>
      </c>
      <c r="Y75">
        <v>4.7374769911733498E-2</v>
      </c>
      <c r="Z75" s="44">
        <f>((((N75/1000)+1)/((SMOW!$Z$4/1000)+1))-1)*1000</f>
        <v>-4.0832084521659207</v>
      </c>
      <c r="AA75" s="44">
        <f>((((P75/1000)+1)/((SMOW!$AA$4/1000)+1))-1)*1000</f>
        <v>-7.7593086938634315</v>
      </c>
      <c r="AB75" s="44">
        <f>Z75*SMOW!$AN$6</f>
        <v>-4.1540248616836148</v>
      </c>
      <c r="AC75" s="44">
        <f>AA75*SMOW!$AN$12</f>
        <v>-7.8848684564293414</v>
      </c>
      <c r="AD75" s="44">
        <f t="shared" ref="AD75" si="207">LN((AB75/1000)+1)*1000</f>
        <v>-4.1626767914930589</v>
      </c>
      <c r="AE75" s="44">
        <f t="shared" ref="AE75" si="208">LN((AC75/1000)+1)*1000</f>
        <v>-7.9161184079469971</v>
      </c>
      <c r="AF75" s="44">
        <f>(AD75-SMOW!AN$14*AE75)</f>
        <v>1.703372790295532E-2</v>
      </c>
      <c r="AG75" s="45">
        <f t="shared" ref="AG75" si="209">AF75*1000</f>
        <v>17.03372790295532</v>
      </c>
      <c r="AH75" s="2">
        <f>AVERAGE(AG74:AG75)</f>
        <v>21.845397453926108</v>
      </c>
      <c r="AI75">
        <f>STDEV(AG74:AG75)</f>
        <v>6.8047283366405411</v>
      </c>
      <c r="AK75">
        <v>27</v>
      </c>
      <c r="AL75">
        <v>0</v>
      </c>
      <c r="AM75">
        <v>0</v>
      </c>
      <c r="AN75">
        <v>0</v>
      </c>
    </row>
    <row r="76" spans="1:40" customFormat="1" x14ac:dyDescent="0.2">
      <c r="A76">
        <v>4846</v>
      </c>
      <c r="B76" t="s">
        <v>145</v>
      </c>
      <c r="C76" t="s">
        <v>61</v>
      </c>
      <c r="D76" t="s">
        <v>66</v>
      </c>
      <c r="E76" t="s">
        <v>232</v>
      </c>
      <c r="F76">
        <v>-1.37977734415458</v>
      </c>
      <c r="G76">
        <v>-1.3807305722460199</v>
      </c>
      <c r="H76">
        <v>4.8440121910276798E-3</v>
      </c>
      <c r="I76">
        <v>-2.5915223955598101</v>
      </c>
      <c r="J76">
        <v>-2.5948862463163498</v>
      </c>
      <c r="K76">
        <v>1.4939605194000899E-3</v>
      </c>
      <c r="L76">
        <v>-1.0630634190989001E-2</v>
      </c>
      <c r="M76">
        <v>4.5949369275074901E-3</v>
      </c>
      <c r="N76">
        <v>-11.5607021123969</v>
      </c>
      <c r="O76">
        <v>4.7946275274945204E-3</v>
      </c>
      <c r="P76">
        <v>-22.436070171086701</v>
      </c>
      <c r="Q76">
        <v>1.46423651808196E-3</v>
      </c>
      <c r="R76">
        <v>-35.077253884090403</v>
      </c>
      <c r="S76">
        <v>0.17977906041077399</v>
      </c>
      <c r="T76">
        <v>196.31172968196901</v>
      </c>
      <c r="U76">
        <v>7.1596516235409899E-2</v>
      </c>
      <c r="V76" s="14">
        <v>45089.602118055554</v>
      </c>
      <c r="W76">
        <v>2.5</v>
      </c>
      <c r="X76">
        <v>1.0852519405359399E-3</v>
      </c>
      <c r="Y76">
        <v>2.2329917512556199E-3</v>
      </c>
      <c r="Z76" s="44">
        <f>((((N76/1000)+1)/((SMOW!$Z$4/1000)+1))-1)*1000</f>
        <v>-1.1680121410237998</v>
      </c>
      <c r="AA76" s="44">
        <f>((((P76/1000)+1)/((SMOW!$AA$4/1000)+1))-1)*1000</f>
        <v>-2.2430341885816274</v>
      </c>
      <c r="AB76" s="44">
        <f>Z76*SMOW!$AN$6</f>
        <v>-1.1882693547000953</v>
      </c>
      <c r="AC76" s="44">
        <f>AA76*SMOW!$AN$12</f>
        <v>-2.2793305715787704</v>
      </c>
      <c r="AD76" s="44">
        <f t="shared" ref="AD76" si="210">LN((AB76/1000)+1)*1000</f>
        <v>-1.1889759065010876</v>
      </c>
      <c r="AE76" s="44">
        <f t="shared" ref="AE76" si="211">LN((AC76/1000)+1)*1000</f>
        <v>-2.2819321995713775</v>
      </c>
      <c r="AF76" s="44">
        <f>(AD76-SMOW!AN$14*AE76)</f>
        <v>1.588429487259968E-2</v>
      </c>
      <c r="AG76" s="45">
        <f t="shared" ref="AG76" si="212">AF76*1000</f>
        <v>15.88429487259968</v>
      </c>
      <c r="AK76">
        <v>27</v>
      </c>
      <c r="AL76">
        <v>2</v>
      </c>
      <c r="AM76">
        <v>0</v>
      </c>
      <c r="AN76">
        <v>0</v>
      </c>
    </row>
    <row r="77" spans="1:40" customFormat="1" x14ac:dyDescent="0.2">
      <c r="A77">
        <v>4847</v>
      </c>
      <c r="B77" t="s">
        <v>145</v>
      </c>
      <c r="C77" t="s">
        <v>61</v>
      </c>
      <c r="D77" t="s">
        <v>66</v>
      </c>
      <c r="E77" t="s">
        <v>233</v>
      </c>
      <c r="F77">
        <v>-1.37426461507909</v>
      </c>
      <c r="G77">
        <v>-1.37521014787281</v>
      </c>
      <c r="H77">
        <v>4.3212872398981101E-3</v>
      </c>
      <c r="I77">
        <v>-2.5855582646611102</v>
      </c>
      <c r="J77">
        <v>-2.5889066186323899</v>
      </c>
      <c r="K77">
        <v>1.1388768438822399E-3</v>
      </c>
      <c r="L77">
        <v>-8.2674532349120994E-3</v>
      </c>
      <c r="M77">
        <v>4.3842592438168397E-3</v>
      </c>
      <c r="N77">
        <v>-11.555245585547899</v>
      </c>
      <c r="O77">
        <v>4.2772317528441198E-3</v>
      </c>
      <c r="P77">
        <v>-22.430224703186401</v>
      </c>
      <c r="Q77">
        <v>1.1162176260723999E-3</v>
      </c>
      <c r="R77">
        <v>-34.803050140958398</v>
      </c>
      <c r="S77">
        <v>0.14230239411992299</v>
      </c>
      <c r="T77">
        <v>223.990773152213</v>
      </c>
      <c r="U77">
        <v>6.7812912990469196E-2</v>
      </c>
      <c r="V77" s="14">
        <v>45089.685624999998</v>
      </c>
      <c r="W77">
        <v>2.5</v>
      </c>
      <c r="X77">
        <v>8.3489633057491894E-2</v>
      </c>
      <c r="Y77">
        <v>7.9543890042146001E-2</v>
      </c>
      <c r="Z77" s="44">
        <f>((((N77/1000)+1)/((SMOW!$Z$4/1000)+1))-1)*1000</f>
        <v>-1.1624982429310204</v>
      </c>
      <c r="AA77" s="44">
        <f>((((P77/1000)+1)/((SMOW!$AA$4/1000)+1))-1)*1000</f>
        <v>-2.2370679738534793</v>
      </c>
      <c r="AB77" s="44">
        <f>Z77*SMOW!$AN$6</f>
        <v>-1.1826598272829865</v>
      </c>
      <c r="AC77" s="44">
        <f>AA77*SMOW!$AN$12</f>
        <v>-2.2732678126178509</v>
      </c>
      <c r="AD77" s="44">
        <f t="shared" ref="AD77" si="213">LN((AB77/1000)+1)*1000</f>
        <v>-1.1833597212952474</v>
      </c>
      <c r="AE77" s="44">
        <f t="shared" ref="AE77" si="214">LN((AC77/1000)+1)*1000</f>
        <v>-2.2758556084709678</v>
      </c>
      <c r="AF77" s="44">
        <f>(AD77-SMOW!AN$14*AE77)</f>
        <v>1.8292039977423791E-2</v>
      </c>
      <c r="AG77" s="45">
        <f t="shared" ref="AG77" si="215">AF77*1000</f>
        <v>18.292039977423791</v>
      </c>
      <c r="AH77" s="2">
        <f>AVERAGE(AG76:AG77)</f>
        <v>17.088167425011736</v>
      </c>
      <c r="AI77">
        <f>STDEV(AG76:AG77)</f>
        <v>1.7025328909898432</v>
      </c>
      <c r="AK77">
        <v>27</v>
      </c>
      <c r="AL77">
        <v>0</v>
      </c>
      <c r="AM77">
        <v>0</v>
      </c>
      <c r="AN77">
        <v>0</v>
      </c>
    </row>
    <row r="78" spans="1:40" customFormat="1" x14ac:dyDescent="0.2">
      <c r="A78">
        <v>4848</v>
      </c>
      <c r="B78" t="s">
        <v>145</v>
      </c>
      <c r="C78" t="s">
        <v>62</v>
      </c>
      <c r="D78" t="s">
        <v>137</v>
      </c>
      <c r="E78" t="s">
        <v>234</v>
      </c>
      <c r="F78">
        <v>-1.06631531759774</v>
      </c>
      <c r="G78">
        <v>-1.06688475007005</v>
      </c>
      <c r="H78">
        <v>5.1277503691783896E-3</v>
      </c>
      <c r="I78">
        <v>-1.9900471187072699</v>
      </c>
      <c r="J78">
        <v>-1.99203004056582</v>
      </c>
      <c r="K78">
        <v>2.7411722965077702E-3</v>
      </c>
      <c r="L78">
        <v>-1.5092888651293501E-2</v>
      </c>
      <c r="M78">
        <v>5.1645380106622504E-3</v>
      </c>
      <c r="N78">
        <v>-11.2504358285635</v>
      </c>
      <c r="O78">
        <v>5.0754729973060998E-3</v>
      </c>
      <c r="P78">
        <v>-21.846561911895801</v>
      </c>
      <c r="Q78">
        <v>2.68663363374258E-3</v>
      </c>
      <c r="R78">
        <v>-34.3741123210567</v>
      </c>
      <c r="S78">
        <v>0.129576060057012</v>
      </c>
      <c r="T78">
        <v>230.81197884263199</v>
      </c>
      <c r="U78">
        <v>9.8630761634615302E-2</v>
      </c>
      <c r="V78" s="14">
        <v>45090.425335648149</v>
      </c>
      <c r="W78">
        <v>2.5</v>
      </c>
      <c r="X78">
        <v>1.49233086692821E-2</v>
      </c>
      <c r="Y78">
        <v>1.4305353769272E-2</v>
      </c>
      <c r="Z78" s="44">
        <f>((((N78/1000)+1)/((SMOW!$Z$4/1000)+1))-1)*1000</f>
        <v>-0.85448364240059416</v>
      </c>
      <c r="AA78" s="44">
        <f>((((P78/1000)+1)/((SMOW!$AA$4/1000)+1))-1)*1000</f>
        <v>-1.6413487600757115</v>
      </c>
      <c r="AB78" s="44">
        <f>Z78*SMOW!$AN$6</f>
        <v>-0.86930322955988149</v>
      </c>
      <c r="AC78" s="44">
        <f>AA78*SMOW!$AN$12</f>
        <v>-1.6679087757593181</v>
      </c>
      <c r="AD78" s="44">
        <f t="shared" ref="AD78" si="216">LN((AB78/1000)+1)*1000</f>
        <v>-0.86968129272927841</v>
      </c>
      <c r="AE78" s="44">
        <f t="shared" ref="AE78" si="217">LN((AC78/1000)+1)*1000</f>
        <v>-1.6693012842015194</v>
      </c>
      <c r="AF78" s="44">
        <f>(AD78-SMOW!AN$14*AE78)</f>
        <v>1.1709785329123812E-2</v>
      </c>
      <c r="AG78" s="45">
        <f t="shared" ref="AG78" si="218">AF78*1000</f>
        <v>11.709785329123811</v>
      </c>
      <c r="AK78">
        <v>27</v>
      </c>
      <c r="AL78">
        <v>0</v>
      </c>
      <c r="AM78">
        <v>0</v>
      </c>
      <c r="AN78">
        <v>0</v>
      </c>
    </row>
    <row r="79" spans="1:40" customFormat="1" x14ac:dyDescent="0.2">
      <c r="A79">
        <v>4849</v>
      </c>
      <c r="B79" t="s">
        <v>145</v>
      </c>
      <c r="C79" t="s">
        <v>62</v>
      </c>
      <c r="D79" t="s">
        <v>137</v>
      </c>
      <c r="E79" t="s">
        <v>235</v>
      </c>
      <c r="F79">
        <v>-0.92082204768265397</v>
      </c>
      <c r="G79">
        <v>-0.92124646945455801</v>
      </c>
      <c r="H79">
        <v>3.2370799673558399E-3</v>
      </c>
      <c r="I79">
        <v>-1.71953853770904</v>
      </c>
      <c r="J79">
        <v>-1.7210186615915199</v>
      </c>
      <c r="K79">
        <v>1.02400642595093E-3</v>
      </c>
      <c r="L79">
        <v>-1.2548616134235699E-2</v>
      </c>
      <c r="M79">
        <v>3.1938071031968399E-3</v>
      </c>
      <c r="N79">
        <v>-11.1064258613111</v>
      </c>
      <c r="O79">
        <v>3.20407796432298E-3</v>
      </c>
      <c r="P79">
        <v>-21.5814353991072</v>
      </c>
      <c r="Q79">
        <v>1.0036326824966E-3</v>
      </c>
      <c r="R79">
        <v>-33.736678426306</v>
      </c>
      <c r="S79">
        <v>0.14003851579708201</v>
      </c>
      <c r="T79">
        <v>237.46505253254799</v>
      </c>
      <c r="U79">
        <v>8.2451381089987993E-2</v>
      </c>
      <c r="V79" s="14">
        <v>45090.507372685184</v>
      </c>
      <c r="W79">
        <v>2.5</v>
      </c>
      <c r="X79">
        <v>3.1883894402112201E-2</v>
      </c>
      <c r="Y79">
        <v>2.9320405998920999E-2</v>
      </c>
      <c r="Z79" s="44">
        <f>((((N79/1000)+1)/((SMOW!$Z$4/1000)+1))-1)*1000</f>
        <v>-0.70895951950333824</v>
      </c>
      <c r="AA79" s="44">
        <f>((((P79/1000)+1)/((SMOW!$AA$4/1000)+1))-1)*1000</f>
        <v>-1.370745665091988</v>
      </c>
      <c r="AB79" s="44">
        <f>Z79*SMOW!$AN$6</f>
        <v>-0.72125523456485674</v>
      </c>
      <c r="AC79" s="44">
        <f>AA79*SMOW!$AN$12</f>
        <v>-1.392926829295871</v>
      </c>
      <c r="AD79" s="44">
        <f t="shared" ref="AD79" si="219">LN((AB79/1000)+1)*1000</f>
        <v>-0.72151546425713509</v>
      </c>
      <c r="AE79" s="44">
        <f t="shared" ref="AE79" si="220">LN((AC79/1000)+1)*1000</f>
        <v>-1.393897853687176</v>
      </c>
      <c r="AF79" s="44">
        <f>(AD79-SMOW!AN$14*AE79)</f>
        <v>1.4462602489693888E-2</v>
      </c>
      <c r="AG79" s="45">
        <f t="shared" ref="AG79" si="221">AF79*1000</f>
        <v>14.462602489693888</v>
      </c>
      <c r="AH79" s="2">
        <f>AVERAGE(AG78:AG79)</f>
        <v>13.086193909408848</v>
      </c>
      <c r="AI79">
        <f>STDEV(AG78:AG79)</f>
        <v>1.9465356816058137</v>
      </c>
      <c r="AK79">
        <v>27</v>
      </c>
      <c r="AL79">
        <v>0</v>
      </c>
      <c r="AM79">
        <v>0</v>
      </c>
      <c r="AN79">
        <v>0</v>
      </c>
    </row>
    <row r="80" spans="1:40" customFormat="1" x14ac:dyDescent="0.2">
      <c r="A80">
        <v>4850</v>
      </c>
      <c r="B80" t="s">
        <v>145</v>
      </c>
      <c r="C80" t="s">
        <v>62</v>
      </c>
      <c r="D80" t="s">
        <v>137</v>
      </c>
      <c r="E80" t="s">
        <v>236</v>
      </c>
      <c r="F80">
        <v>0.46865863686723103</v>
      </c>
      <c r="G80">
        <v>0.46854845786423799</v>
      </c>
      <c r="H80">
        <v>4.4904989698663304E-3</v>
      </c>
      <c r="I80">
        <v>0.93435753378793795</v>
      </c>
      <c r="J80">
        <v>0.93392126141475096</v>
      </c>
      <c r="K80">
        <v>1.28397880879682E-3</v>
      </c>
      <c r="L80">
        <v>-2.4561968162750698E-2</v>
      </c>
      <c r="M80">
        <v>4.5094131470106297E-3</v>
      </c>
      <c r="N80">
        <v>-9.7311109206500603</v>
      </c>
      <c r="O80">
        <v>4.4447183706498097E-3</v>
      </c>
      <c r="P80">
        <v>-18.9803415330903</v>
      </c>
      <c r="Q80">
        <v>1.2584326264774601E-3</v>
      </c>
      <c r="R80">
        <v>-30.095596850506698</v>
      </c>
      <c r="S80">
        <v>0.1083059582903</v>
      </c>
      <c r="T80">
        <v>198.63762274569001</v>
      </c>
      <c r="U80">
        <v>8.3502132016441397E-2</v>
      </c>
      <c r="V80" s="14">
        <v>45090.584062499998</v>
      </c>
      <c r="W80">
        <v>2.5</v>
      </c>
      <c r="X80" s="67">
        <v>1.41766412959449E-5</v>
      </c>
      <c r="Y80">
        <v>7.2305369311030296E-4</v>
      </c>
      <c r="Z80" s="44">
        <f>((((N80/1000)+1)/((SMOW!$Z$4/1000)+1))-1)*1000</f>
        <v>0.68081581525758494</v>
      </c>
      <c r="AA80" s="44">
        <f>((((P80/1000)+1)/((SMOW!$AA$4/1000)+1))-1)*1000</f>
        <v>1.2840776608893378</v>
      </c>
      <c r="AB80" s="44">
        <f>Z80*SMOW!$AN$6</f>
        <v>0.69262342492145845</v>
      </c>
      <c r="AC80" s="44">
        <f>AA80*SMOW!$AN$12</f>
        <v>1.3048563787595218</v>
      </c>
      <c r="AD80" s="44">
        <f t="shared" ref="AD80" si="222">LN((AB80/1000)+1)*1000</f>
        <v>0.69238367201626905</v>
      </c>
      <c r="AE80" s="44">
        <f t="shared" ref="AE80" si="223">LN((AC80/1000)+1)*1000</f>
        <v>1.3040057935221516</v>
      </c>
      <c r="AF80" s="44">
        <f>(AD80-SMOW!AN$14*AE80)</f>
        <v>3.8686130365729321E-3</v>
      </c>
      <c r="AG80" s="45">
        <f t="shared" ref="AG80" si="224">AF80*1000</f>
        <v>3.8686130365729321</v>
      </c>
      <c r="AK80">
        <v>27</v>
      </c>
      <c r="AL80">
        <v>0</v>
      </c>
      <c r="AM80">
        <v>0</v>
      </c>
      <c r="AN80">
        <v>0</v>
      </c>
    </row>
    <row r="81" spans="1:40" customFormat="1" x14ac:dyDescent="0.2">
      <c r="A81">
        <v>4851</v>
      </c>
      <c r="B81" t="s">
        <v>145</v>
      </c>
      <c r="C81" t="s">
        <v>62</v>
      </c>
      <c r="D81" t="s">
        <v>137</v>
      </c>
      <c r="E81" t="s">
        <v>237</v>
      </c>
      <c r="F81">
        <v>0.49372419855488497</v>
      </c>
      <c r="G81">
        <v>0.49360201223542199</v>
      </c>
      <c r="H81">
        <v>4.2060486505884403E-3</v>
      </c>
      <c r="I81">
        <v>0.99094068087888199</v>
      </c>
      <c r="J81">
        <v>0.99044997408620905</v>
      </c>
      <c r="K81">
        <v>1.5898481040880999E-3</v>
      </c>
      <c r="L81">
        <v>-2.9355574082096599E-2</v>
      </c>
      <c r="M81">
        <v>4.0049939017301498E-3</v>
      </c>
      <c r="N81">
        <v>-9.7063009021529201</v>
      </c>
      <c r="O81">
        <v>4.16316801998407E-3</v>
      </c>
      <c r="P81">
        <v>-18.9248841704607</v>
      </c>
      <c r="Q81">
        <v>1.5582163129359899E-3</v>
      </c>
      <c r="R81">
        <v>-29.6389139014215</v>
      </c>
      <c r="S81">
        <v>0.119876156050033</v>
      </c>
      <c r="T81">
        <v>201.90299361025501</v>
      </c>
      <c r="U81">
        <v>6.5180987203567506E-2</v>
      </c>
      <c r="V81" s="14">
        <v>45090.691261574073</v>
      </c>
      <c r="W81">
        <v>2.5</v>
      </c>
      <c r="X81">
        <v>4.6516500216349697E-2</v>
      </c>
      <c r="Y81">
        <v>4.3348127555119499E-2</v>
      </c>
      <c r="Z81" s="44">
        <f>((((N81/1000)+1)/((SMOW!$Z$4/1000)+1))-1)*1000</f>
        <v>0.70588669229287859</v>
      </c>
      <c r="AA81" s="44">
        <f>((((P81/1000)+1)/((SMOW!$AA$4/1000)+1))-1)*1000</f>
        <v>1.3406805777735897</v>
      </c>
      <c r="AB81" s="44">
        <f>Z81*SMOW!$AN$6</f>
        <v>0.71812911431470483</v>
      </c>
      <c r="AC81" s="44">
        <f>AA81*SMOW!$AN$12</f>
        <v>1.3623752340456246</v>
      </c>
      <c r="AD81" s="44">
        <f t="shared" ref="AD81" si="225">LN((AB81/1000)+1)*1000</f>
        <v>0.71787138298457831</v>
      </c>
      <c r="AE81" s="44">
        <f t="shared" ref="AE81" si="226">LN((AC81/1000)+1)*1000</f>
        <v>1.3614480429324636</v>
      </c>
      <c r="AF81" s="44">
        <f>(AD81-SMOW!AN$14*AE81)</f>
        <v>-9.7318368376253517E-4</v>
      </c>
      <c r="AG81" s="45">
        <f t="shared" ref="AG81" si="227">AF81*1000</f>
        <v>-0.97318368376253517</v>
      </c>
      <c r="AH81" s="2">
        <f>AVERAGE(AG80:AG81)</f>
        <v>1.4477146764051985</v>
      </c>
      <c r="AI81">
        <f>STDEV(AG80:AG81)</f>
        <v>3.4236672940759947</v>
      </c>
      <c r="AK81">
        <v>27</v>
      </c>
      <c r="AL81">
        <v>0</v>
      </c>
      <c r="AM81">
        <v>0</v>
      </c>
      <c r="AN81">
        <v>0</v>
      </c>
    </row>
    <row r="82" spans="1:40" customFormat="1" x14ac:dyDescent="0.2">
      <c r="A82">
        <v>4852</v>
      </c>
      <c r="B82" t="s">
        <v>145</v>
      </c>
      <c r="C82" t="s">
        <v>62</v>
      </c>
      <c r="D82" t="s">
        <v>137</v>
      </c>
      <c r="E82" t="s">
        <v>240</v>
      </c>
      <c r="F82">
        <v>1.35390916652482</v>
      </c>
      <c r="G82">
        <v>1.35299306390616</v>
      </c>
      <c r="H82">
        <v>4.5012733668765396E-3</v>
      </c>
      <c r="I82">
        <v>2.6830627134435598</v>
      </c>
      <c r="J82">
        <v>2.6794696319634799</v>
      </c>
      <c r="K82">
        <v>2.20248883834948E-3</v>
      </c>
      <c r="L82">
        <v>-6.1766901770556999E-2</v>
      </c>
      <c r="M82">
        <v>4.5962199816953304E-3</v>
      </c>
      <c r="N82">
        <v>-8.8548855126944002</v>
      </c>
      <c r="O82">
        <v>4.4553829227716203E-3</v>
      </c>
      <c r="P82">
        <v>-17.266428782276201</v>
      </c>
      <c r="Q82">
        <v>2.1586678803776401E-3</v>
      </c>
      <c r="R82">
        <v>-26.282235605003098</v>
      </c>
      <c r="S82">
        <v>0.122341211334543</v>
      </c>
      <c r="T82">
        <v>242.74141419004701</v>
      </c>
      <c r="U82">
        <v>9.8605084660681394E-2</v>
      </c>
      <c r="V82" s="14">
        <v>45091.423715277779</v>
      </c>
      <c r="W82">
        <v>2.5</v>
      </c>
      <c r="X82">
        <v>1.48798441204533E-2</v>
      </c>
      <c r="Y82">
        <v>1.41968256378447E-2</v>
      </c>
      <c r="Z82" s="44">
        <f>((((N82/1000)+1)/((SMOW!$Z$4/1000)+1))-1)*1000</f>
        <v>1.5662540691911975</v>
      </c>
      <c r="AA82" s="44">
        <f>((((P82/1000)+1)/((SMOW!$AA$4/1000)+1))-1)*1000</f>
        <v>3.0333938270625804</v>
      </c>
      <c r="AB82" s="44">
        <f>Z82*SMOW!$AN$6</f>
        <v>1.5934181218894534</v>
      </c>
      <c r="AC82" s="44">
        <f>AA82*SMOW!$AN$12</f>
        <v>3.0824796701088939</v>
      </c>
      <c r="AD82" s="44">
        <f t="shared" ref="AD82" si="228">LN((AB82/1000)+1)*1000</f>
        <v>1.5921499781773178</v>
      </c>
      <c r="AE82" s="44">
        <f t="shared" ref="AE82" si="229">LN((AC82/1000)+1)*1000</f>
        <v>3.0777385700484605</v>
      </c>
      <c r="AF82" s="44">
        <f>(AD82-SMOW!AN$14*AE82)</f>
        <v>-3.289598680826944E-2</v>
      </c>
      <c r="AG82" s="45">
        <f t="shared" ref="AG82" si="230">AF82*1000</f>
        <v>-32.895986808269441</v>
      </c>
      <c r="AJ82" t="s">
        <v>238</v>
      </c>
      <c r="AK82">
        <v>27</v>
      </c>
      <c r="AL82">
        <v>0</v>
      </c>
      <c r="AM82">
        <v>0</v>
      </c>
      <c r="AN82">
        <v>0</v>
      </c>
    </row>
    <row r="83" spans="1:40" customFormat="1" x14ac:dyDescent="0.2">
      <c r="A83">
        <v>4853</v>
      </c>
      <c r="B83" t="s">
        <v>145</v>
      </c>
      <c r="C83" t="s">
        <v>62</v>
      </c>
      <c r="D83" t="s">
        <v>137</v>
      </c>
      <c r="E83" t="s">
        <v>239</v>
      </c>
      <c r="F83">
        <v>1.54484124725107</v>
      </c>
      <c r="G83">
        <v>1.54364886675517</v>
      </c>
      <c r="H83">
        <v>4.1868452054011698E-3</v>
      </c>
      <c r="I83">
        <v>3.0589587560151101</v>
      </c>
      <c r="J83">
        <v>3.0542896399947801</v>
      </c>
      <c r="K83">
        <v>1.04028784736397E-3</v>
      </c>
      <c r="L83">
        <v>-6.9016063162073898E-2</v>
      </c>
      <c r="M83">
        <v>4.1501146045639899E-3</v>
      </c>
      <c r="N83">
        <v>-8.6658999829247705</v>
      </c>
      <c r="O83">
        <v>4.1441603537594497E-3</v>
      </c>
      <c r="P83">
        <v>-16.8980116083357</v>
      </c>
      <c r="Q83">
        <v>1.0195901669719999E-3</v>
      </c>
      <c r="R83">
        <v>-25.6223296996187</v>
      </c>
      <c r="S83">
        <v>0.127675205106451</v>
      </c>
      <c r="T83">
        <v>288.06186468272</v>
      </c>
      <c r="U83">
        <v>7.7369373269948194E-2</v>
      </c>
      <c r="V83" s="14">
        <v>45091.50681712963</v>
      </c>
      <c r="W83">
        <v>2.5</v>
      </c>
      <c r="X83">
        <v>5.4104279998141297E-4</v>
      </c>
      <c r="Y83">
        <v>1.3755604559688E-4</v>
      </c>
      <c r="Z83" s="44">
        <f>((((N83/1000)+1)/((SMOW!$Z$4/1000)+1))-1)*1000</f>
        <v>1.7572266385534885</v>
      </c>
      <c r="AA83" s="44">
        <f>((((P83/1000)+1)/((SMOW!$AA$4/1000)+1))-1)*1000</f>
        <v>3.4094212053314976</v>
      </c>
      <c r="AB83" s="44">
        <f>Z83*SMOW!$AN$6</f>
        <v>1.7877027905082574</v>
      </c>
      <c r="AC83" s="44">
        <f>AA83*SMOW!$AN$12</f>
        <v>3.4645918569859626</v>
      </c>
      <c r="AD83" s="44">
        <f t="shared" ref="AD83" si="231">LN((AB83/1000)+1)*1000</f>
        <v>1.786106751753473</v>
      </c>
      <c r="AE83" s="44">
        <f t="shared" ref="AE83" si="232">LN((AC83/1000)+1)*1000</f>
        <v>3.4586039849876133</v>
      </c>
      <c r="AF83" s="44">
        <f>(AD83-SMOW!AN$14*AE83)</f>
        <v>-4.0036152319987028E-2</v>
      </c>
      <c r="AG83" s="45">
        <f t="shared" ref="AG83" si="233">AF83*1000</f>
        <v>-40.036152319987025</v>
      </c>
      <c r="AH83" s="2">
        <f>AVERAGE(AG82:AG83)</f>
        <v>-36.466069564128233</v>
      </c>
      <c r="AI83">
        <f>STDEV(AG82:AG83)</f>
        <v>5.0488594521298182</v>
      </c>
      <c r="AK83">
        <v>27</v>
      </c>
      <c r="AL83">
        <v>0</v>
      </c>
      <c r="AM83">
        <v>0</v>
      </c>
      <c r="AN83">
        <v>0</v>
      </c>
    </row>
    <row r="84" spans="1:40" customFormat="1" x14ac:dyDescent="0.2">
      <c r="A84">
        <v>4854</v>
      </c>
      <c r="B84" t="s">
        <v>145</v>
      </c>
      <c r="C84" t="s">
        <v>61</v>
      </c>
      <c r="D84" t="s">
        <v>22</v>
      </c>
      <c r="E84" t="s">
        <v>241</v>
      </c>
      <c r="F84">
        <v>-0.15661358242429499</v>
      </c>
      <c r="G84">
        <v>-0.156626233079837</v>
      </c>
      <c r="H84">
        <v>4.4453756081937199E-3</v>
      </c>
      <c r="I84">
        <v>-0.243139178970322</v>
      </c>
      <c r="J84">
        <v>-0.243168792625026</v>
      </c>
      <c r="K84">
        <v>1.60939473724328E-3</v>
      </c>
      <c r="L84">
        <v>-2.82331105738232E-2</v>
      </c>
      <c r="M84">
        <v>4.3379372644747399E-3</v>
      </c>
      <c r="N84">
        <v>-10.350008494926501</v>
      </c>
      <c r="O84">
        <v>4.4000550412679404E-3</v>
      </c>
      <c r="P84">
        <v>-20.1344106429191</v>
      </c>
      <c r="Q84">
        <v>1.5773740441496801E-3</v>
      </c>
      <c r="R84">
        <v>-30.174390886533001</v>
      </c>
      <c r="S84">
        <v>0.119587848401074</v>
      </c>
      <c r="T84">
        <v>266.473999724983</v>
      </c>
      <c r="U84">
        <v>8.0895500514083701E-2</v>
      </c>
      <c r="V84" s="14">
        <v>45091.628854166665</v>
      </c>
      <c r="W84">
        <v>2.5</v>
      </c>
      <c r="X84">
        <v>9.4549236524699307E-2</v>
      </c>
      <c r="Y84">
        <v>0.10031346515421501</v>
      </c>
      <c r="Z84" s="44">
        <f>((((N84/1000)+1)/((SMOW!$Z$4/1000)+1))-1)*1000</f>
        <v>5.5411002117589092E-2</v>
      </c>
      <c r="AA84" s="44">
        <f>((((P84/1000)+1)/((SMOW!$AA$4/1000)+1))-1)*1000</f>
        <v>0.10616953823472386</v>
      </c>
      <c r="AB84" s="44">
        <f>Z84*SMOW!$AN$6</f>
        <v>5.6372013112671537E-2</v>
      </c>
      <c r="AC84" s="44">
        <f>AA84*SMOW!$AN$12</f>
        <v>0.10788755494709244</v>
      </c>
      <c r="AD84" s="44">
        <f t="shared" ref="AD84" si="234">LN((AB84/1000)+1)*1000</f>
        <v>5.6370424270372685E-2</v>
      </c>
      <c r="AE84" s="44">
        <f t="shared" ref="AE84" si="235">LN((AC84/1000)+1)*1000</f>
        <v>0.1078817355034762</v>
      </c>
      <c r="AF84" s="44">
        <f>(AD84-SMOW!AN$14*AE84)</f>
        <v>-5.9113207546274832E-4</v>
      </c>
      <c r="AG84" s="45">
        <f t="shared" ref="AG84" si="236">AF84*1000</f>
        <v>-0.59113207546274826</v>
      </c>
      <c r="AK84">
        <v>27</v>
      </c>
      <c r="AL84">
        <v>1</v>
      </c>
      <c r="AM84">
        <v>0</v>
      </c>
      <c r="AN84">
        <v>0</v>
      </c>
    </row>
    <row r="85" spans="1:40" customFormat="1" x14ac:dyDescent="0.2">
      <c r="A85">
        <v>4855</v>
      </c>
      <c r="B85" t="s">
        <v>145</v>
      </c>
      <c r="C85" t="s">
        <v>61</v>
      </c>
      <c r="D85" t="s">
        <v>22</v>
      </c>
      <c r="E85" t="s">
        <v>242</v>
      </c>
      <c r="F85">
        <v>-0.20677698063318001</v>
      </c>
      <c r="G85">
        <v>-0.20679882242637901</v>
      </c>
      <c r="H85">
        <v>4.8584903042042903E-3</v>
      </c>
      <c r="I85">
        <v>-0.34679415326711299</v>
      </c>
      <c r="J85">
        <v>-0.34685432974206298</v>
      </c>
      <c r="K85">
        <v>1.22904890214932E-3</v>
      </c>
      <c r="L85">
        <v>-2.36597363225696E-2</v>
      </c>
      <c r="M85">
        <v>4.7737821514410497E-3</v>
      </c>
      <c r="N85">
        <v>-10.3996604777127</v>
      </c>
      <c r="O85">
        <v>4.8089580364288204E-3</v>
      </c>
      <c r="P85">
        <v>-20.236003286550101</v>
      </c>
      <c r="Q85">
        <v>1.2045956112409801E-3</v>
      </c>
      <c r="R85">
        <v>-30.527549215923202</v>
      </c>
      <c r="S85">
        <v>0.13829548296174701</v>
      </c>
      <c r="T85">
        <v>256.29998623556799</v>
      </c>
      <c r="U85">
        <v>6.2676887563775902E-2</v>
      </c>
      <c r="V85" s="14">
        <v>45091.724814814814</v>
      </c>
      <c r="W85">
        <v>2.5</v>
      </c>
      <c r="X85">
        <v>6.5829671835620903E-3</v>
      </c>
      <c r="Y85">
        <v>5.0407893959158899E-3</v>
      </c>
      <c r="Z85" s="44">
        <f>((((N85/1000)+1)/((SMOW!$Z$4/1000)+1))-1)*1000</f>
        <v>5.2369663690043922E-3</v>
      </c>
      <c r="AA85" s="44">
        <f>((((P85/1000)+1)/((SMOW!$AA$4/1000)+1))-1)*1000</f>
        <v>2.4783475465195437E-3</v>
      </c>
      <c r="AB85" s="44">
        <f>Z85*SMOW!$AN$6</f>
        <v>5.3277927765616861E-3</v>
      </c>
      <c r="AC85" s="44">
        <f>AA85*SMOW!$AN$12</f>
        <v>2.5184517287056324E-3</v>
      </c>
      <c r="AD85" s="44">
        <f t="shared" ref="AD85" si="237">LN((AB85/1000)+1)*1000</f>
        <v>5.327778583872996E-3</v>
      </c>
      <c r="AE85" s="44">
        <f t="shared" ref="AE85" si="238">LN((AC85/1000)+1)*1000</f>
        <v>2.5184485574226666E-3</v>
      </c>
      <c r="AF85" s="44">
        <f>(AD85-SMOW!AN$14*AE85)</f>
        <v>3.9980377455538282E-3</v>
      </c>
      <c r="AG85" s="45">
        <f t="shared" ref="AG85" si="239">AF85*1000</f>
        <v>3.9980377455538281</v>
      </c>
      <c r="AK85">
        <v>27</v>
      </c>
      <c r="AL85">
        <v>0</v>
      </c>
      <c r="AM85">
        <v>0</v>
      </c>
      <c r="AN85">
        <v>0</v>
      </c>
    </row>
    <row r="86" spans="1:40" customFormat="1" x14ac:dyDescent="0.2">
      <c r="A86">
        <v>4856</v>
      </c>
      <c r="B86" t="s">
        <v>145</v>
      </c>
      <c r="C86" t="s">
        <v>61</v>
      </c>
      <c r="D86" t="s">
        <v>22</v>
      </c>
      <c r="E86" t="s">
        <v>243</v>
      </c>
      <c r="F86">
        <v>-0.33397116520294301</v>
      </c>
      <c r="G86">
        <v>-0.33402718422823102</v>
      </c>
      <c r="H86">
        <v>3.4941225948517101E-3</v>
      </c>
      <c r="I86">
        <v>-0.57454341925386199</v>
      </c>
      <c r="J86">
        <v>-0.57470866483080996</v>
      </c>
      <c r="K86">
        <v>2.6028123348561202E-3</v>
      </c>
      <c r="L86">
        <v>-3.05810091975635E-2</v>
      </c>
      <c r="M86">
        <v>3.3728443814278601E-3</v>
      </c>
      <c r="N86">
        <v>-10.525557918640899</v>
      </c>
      <c r="O86">
        <v>3.4585000443936699E-3</v>
      </c>
      <c r="P86">
        <v>-20.459221228318999</v>
      </c>
      <c r="Q86">
        <v>2.5510264969675501E-3</v>
      </c>
      <c r="R86">
        <v>-31.424062370154001</v>
      </c>
      <c r="S86">
        <v>0.16356909206839099</v>
      </c>
      <c r="T86">
        <v>209.68492576594201</v>
      </c>
      <c r="U86">
        <v>8.21372523663359E-2</v>
      </c>
      <c r="V86" s="14">
        <v>45092.43550925926</v>
      </c>
      <c r="W86">
        <v>2.5</v>
      </c>
      <c r="X86">
        <v>1.59536353383441E-2</v>
      </c>
      <c r="Y86">
        <v>1.55650636459547E-2</v>
      </c>
      <c r="Z86" s="44">
        <f>((((N86/1000)+1)/((SMOW!$Z$4/1000)+1))-1)*1000</f>
        <v>-0.12198419071907107</v>
      </c>
      <c r="AA86" s="44">
        <f>((((P86/1000)+1)/((SMOW!$AA$4/1000)+1))-1)*1000</f>
        <v>-0.22535049259198026</v>
      </c>
      <c r="AB86" s="44">
        <f>Z86*SMOW!$AN$6</f>
        <v>-0.1240998021324595</v>
      </c>
      <c r="AC86" s="44">
        <f>AA86*SMOW!$AN$12</f>
        <v>-0.2289970744538847</v>
      </c>
      <c r="AD86" s="44">
        <f t="shared" ref="AD86" si="240">LN((AB86/1000)+1)*1000</f>
        <v>-0.12410750315004128</v>
      </c>
      <c r="AE86" s="44">
        <f t="shared" ref="AE86" si="241">LN((AC86/1000)+1)*1000</f>
        <v>-0.2290232982874808</v>
      </c>
      <c r="AF86" s="44">
        <f>(AD86-SMOW!AN$14*AE86)</f>
        <v>-3.1832016542514135E-3</v>
      </c>
      <c r="AG86" s="45">
        <f t="shared" ref="AG86" si="242">AF86*1000</f>
        <v>-3.1832016542514134</v>
      </c>
      <c r="AK86">
        <v>27</v>
      </c>
      <c r="AL86">
        <v>0</v>
      </c>
      <c r="AM86">
        <v>0</v>
      </c>
      <c r="AN86">
        <v>0</v>
      </c>
    </row>
    <row r="87" spans="1:40" customFormat="1" x14ac:dyDescent="0.2">
      <c r="A87">
        <v>4857</v>
      </c>
      <c r="B87" t="s">
        <v>145</v>
      </c>
      <c r="C87" t="s">
        <v>61</v>
      </c>
      <c r="D87" t="s">
        <v>22</v>
      </c>
      <c r="E87" t="s">
        <v>244</v>
      </c>
      <c r="F87">
        <v>-0.23038054281556999</v>
      </c>
      <c r="G87">
        <v>-0.230407600276055</v>
      </c>
      <c r="H87">
        <v>5.14183860990668E-3</v>
      </c>
      <c r="I87">
        <v>-0.39173964504547498</v>
      </c>
      <c r="J87">
        <v>-0.39181642578734799</v>
      </c>
      <c r="K87">
        <v>1.2547024643626201E-3</v>
      </c>
      <c r="L87">
        <v>-2.3528527460335499E-2</v>
      </c>
      <c r="M87">
        <v>4.83827632336552E-3</v>
      </c>
      <c r="N87">
        <v>-10.423023401777201</v>
      </c>
      <c r="O87">
        <v>5.0894176085391502E-3</v>
      </c>
      <c r="P87">
        <v>-20.280054537925601</v>
      </c>
      <c r="Q87">
        <v>1.22973876738352E-3</v>
      </c>
      <c r="R87">
        <v>-30.9276502768898</v>
      </c>
      <c r="S87">
        <v>0.16146545096137499</v>
      </c>
      <c r="T87">
        <v>180.01144280051</v>
      </c>
      <c r="U87">
        <v>6.0876480788123702E-2</v>
      </c>
      <c r="V87" s="14">
        <v>45092.513969907406</v>
      </c>
      <c r="W87">
        <v>2.5</v>
      </c>
      <c r="X87">
        <v>1.5192854558840301E-2</v>
      </c>
      <c r="Y87">
        <v>1.9708359057406599E-2</v>
      </c>
      <c r="Z87" s="44">
        <f>((((N87/1000)+1)/((SMOW!$Z$4/1000)+1))-1)*1000</f>
        <v>-1.8371601132716187E-2</v>
      </c>
      <c r="AA87" s="44">
        <f>((((P87/1000)+1)/((SMOW!$AA$4/1000)+1))-1)*1000</f>
        <v>-4.2482847902314269E-2</v>
      </c>
      <c r="AB87" s="44">
        <f>Z87*SMOW!$AN$6</f>
        <v>-1.8690225774233092E-2</v>
      </c>
      <c r="AC87" s="44">
        <f>AA87*SMOW!$AN$12</f>
        <v>-4.3170297842275648E-2</v>
      </c>
      <c r="AD87" s="44">
        <f t="shared" ref="AD87" si="243">LN((AB87/1000)+1)*1000</f>
        <v>-1.8690400438722131E-2</v>
      </c>
      <c r="AE87" s="44">
        <f t="shared" ref="AE87" si="244">LN((AC87/1000)+1)*1000</f>
        <v>-4.3171229706414876E-2</v>
      </c>
      <c r="AF87" s="44">
        <f>(AD87-SMOW!AN$14*AE87)</f>
        <v>4.1040088462649255E-3</v>
      </c>
      <c r="AG87" s="45">
        <f t="shared" ref="AG87" si="245">AF87*1000</f>
        <v>4.1040088462649251</v>
      </c>
      <c r="AH87" s="2">
        <f>AVERAGE(AG84:AG87)</f>
        <v>1.0819282155261478</v>
      </c>
      <c r="AI87">
        <f>STDEV(AG84:AG87)</f>
        <v>3.5882739431448725</v>
      </c>
      <c r="AK87">
        <v>27</v>
      </c>
      <c r="AL87">
        <v>0</v>
      </c>
      <c r="AM87">
        <v>0</v>
      </c>
      <c r="AN87">
        <v>0</v>
      </c>
    </row>
    <row r="88" spans="1:40" customFormat="1" x14ac:dyDescent="0.2">
      <c r="A88">
        <v>4858</v>
      </c>
      <c r="B88" t="s">
        <v>145</v>
      </c>
      <c r="C88" t="s">
        <v>61</v>
      </c>
      <c r="D88" t="s">
        <v>24</v>
      </c>
      <c r="E88" t="s">
        <v>245</v>
      </c>
      <c r="F88">
        <v>-29.3911877382447</v>
      </c>
      <c r="G88">
        <v>-29.831763249963799</v>
      </c>
      <c r="H88">
        <v>4.3276783981887499E-3</v>
      </c>
      <c r="I88">
        <v>-54.935567615312898</v>
      </c>
      <c r="J88">
        <v>-56.502171485971701</v>
      </c>
      <c r="K88">
        <v>2.0406663745655899E-3</v>
      </c>
      <c r="L88">
        <v>1.3832946293113001E-3</v>
      </c>
      <c r="M88">
        <v>4.2712640736956601E-3</v>
      </c>
      <c r="N88">
        <v>-39.286536413188799</v>
      </c>
      <c r="O88">
        <v>4.2835577533279897E-3</v>
      </c>
      <c r="P88">
        <v>-73.738672562298305</v>
      </c>
      <c r="Q88">
        <v>2.00006505397086E-3</v>
      </c>
      <c r="R88">
        <v>-108.43728780402201</v>
      </c>
      <c r="S88">
        <v>0.114936398389702</v>
      </c>
      <c r="T88">
        <v>116.484169083</v>
      </c>
      <c r="U88">
        <v>7.15811792484949E-2</v>
      </c>
      <c r="V88" s="14">
        <v>45092.635578703703</v>
      </c>
      <c r="W88">
        <v>2.5</v>
      </c>
      <c r="X88">
        <v>2.40888002879183E-3</v>
      </c>
      <c r="Y88">
        <v>8.7461053377941504E-4</v>
      </c>
      <c r="Z88" s="44">
        <f>((((N88/1000)+1)/((SMOW!$Z$4/1000)+1))-1)*1000</f>
        <v>-29.185362573055706</v>
      </c>
      <c r="AA88" s="44">
        <f>((((P88/1000)+1)/((SMOW!$AA$4/1000)+1))-1)*1000</f>
        <v>-54.605368086317995</v>
      </c>
      <c r="AB88" s="44">
        <f>Z88*SMOW!$AN$6</f>
        <v>-29.691533789173654</v>
      </c>
      <c r="AC88" s="44">
        <f>AA88*SMOW!$AN$12</f>
        <v>-55.488982506397008</v>
      </c>
      <c r="AD88" s="44">
        <f t="shared" ref="AD88" si="246">LN((AB88/1000)+1)*1000</f>
        <v>-30.141251635113708</v>
      </c>
      <c r="AE88" s="44">
        <f t="shared" ref="AE88" si="247">LN((AC88/1000)+1)*1000</f>
        <v>-57.087927213315481</v>
      </c>
      <c r="AF88" s="44">
        <f>(AD88-SMOW!AN$14*AE88)</f>
        <v>1.1739335168670095E-3</v>
      </c>
      <c r="AG88" s="45">
        <f t="shared" ref="AG88" si="248">AF88*1000</f>
        <v>1.1739335168670095</v>
      </c>
      <c r="AK88">
        <v>27</v>
      </c>
      <c r="AL88">
        <v>2</v>
      </c>
      <c r="AM88">
        <v>0</v>
      </c>
      <c r="AN88">
        <v>0</v>
      </c>
    </row>
    <row r="89" spans="1:40" customFormat="1" x14ac:dyDescent="0.2">
      <c r="A89">
        <v>4859</v>
      </c>
      <c r="B89" t="s">
        <v>145</v>
      </c>
      <c r="C89" t="s">
        <v>61</v>
      </c>
      <c r="D89" t="s">
        <v>24</v>
      </c>
      <c r="E89" t="s">
        <v>246</v>
      </c>
      <c r="F89">
        <v>-29.2755705879818</v>
      </c>
      <c r="G89">
        <v>-29.712652164785698</v>
      </c>
      <c r="H89">
        <v>4.3042498431005204E-3</v>
      </c>
      <c r="I89">
        <v>-54.723744388873698</v>
      </c>
      <c r="J89">
        <v>-56.278060267986703</v>
      </c>
      <c r="K89">
        <v>1.3259437023249001E-3</v>
      </c>
      <c r="L89">
        <v>2.1636567112257601E-3</v>
      </c>
      <c r="M89">
        <v>4.3357841748590002E-3</v>
      </c>
      <c r="N89">
        <v>-39.172097978800203</v>
      </c>
      <c r="O89">
        <v>4.2603680521642899E-3</v>
      </c>
      <c r="P89">
        <v>-73.531063793858394</v>
      </c>
      <c r="Q89">
        <v>1.2995625819124299E-3</v>
      </c>
      <c r="R89">
        <v>-108.286746684589</v>
      </c>
      <c r="S89">
        <v>0.113627467654696</v>
      </c>
      <c r="T89">
        <v>97.338046196174503</v>
      </c>
      <c r="U89">
        <v>6.9665043972487198E-2</v>
      </c>
      <c r="V89" s="14">
        <v>45092.7184375</v>
      </c>
      <c r="W89">
        <v>2.5</v>
      </c>
      <c r="X89">
        <v>6.3580418299117994E-2</v>
      </c>
      <c r="Y89">
        <v>5.7955958465081898E-2</v>
      </c>
      <c r="Z89" s="44">
        <f>((((N89/1000)+1)/((SMOW!$Z$4/1000)+1))-1)*1000</f>
        <v>-29.069720905274821</v>
      </c>
      <c r="AA89" s="44">
        <f>((((P89/1000)+1)/((SMOW!$AA$4/1000)+1))-1)*1000</f>
        <v>-54.393470850184642</v>
      </c>
      <c r="AB89" s="44">
        <f>Z89*SMOW!$AN$6</f>
        <v>-29.573886510413359</v>
      </c>
      <c r="AC89" s="44">
        <f>AA89*SMOW!$AN$12</f>
        <v>-55.273656386621184</v>
      </c>
      <c r="AD89" s="44">
        <f t="shared" ref="AD89" si="249">LN((AB89/1000)+1)*1000</f>
        <v>-30.020011687997844</v>
      </c>
      <c r="AE89" s="44">
        <f t="shared" ref="AE89" si="250">LN((AC89/1000)+1)*1000</f>
        <v>-56.8599769036921</v>
      </c>
      <c r="AF89" s="44">
        <f>(AD89-SMOW!AN$14*AE89)</f>
        <v>2.0561171515858234E-3</v>
      </c>
      <c r="AG89" s="45">
        <f t="shared" ref="AG89" si="251">AF89*1000</f>
        <v>2.0561171515858234</v>
      </c>
      <c r="AK89">
        <v>27</v>
      </c>
      <c r="AL89">
        <v>0</v>
      </c>
      <c r="AM89">
        <v>0</v>
      </c>
      <c r="AN89">
        <v>0</v>
      </c>
    </row>
    <row r="90" spans="1:40" customFormat="1" x14ac:dyDescent="0.2">
      <c r="A90">
        <v>4860</v>
      </c>
      <c r="B90" t="s">
        <v>145</v>
      </c>
      <c r="C90" t="s">
        <v>61</v>
      </c>
      <c r="D90" t="s">
        <v>24</v>
      </c>
      <c r="E90" t="s">
        <v>247</v>
      </c>
      <c r="F90">
        <v>-29.126572410428899</v>
      </c>
      <c r="G90">
        <v>-29.559172359007199</v>
      </c>
      <c r="H90">
        <v>5.0837019582440296E-3</v>
      </c>
      <c r="I90">
        <v>-54.4776349574921</v>
      </c>
      <c r="J90">
        <v>-56.017737861220297</v>
      </c>
      <c r="K90">
        <v>6.4020777923656999E-3</v>
      </c>
      <c r="L90">
        <v>1.81932317170822E-2</v>
      </c>
      <c r="M90">
        <v>4.3419481452812896E-3</v>
      </c>
      <c r="N90">
        <v>-39.024618836413801</v>
      </c>
      <c r="O90">
        <v>5.0318736595504898E-3</v>
      </c>
      <c r="P90">
        <v>-73.289850982546398</v>
      </c>
      <c r="Q90">
        <v>6.27470135486103E-3</v>
      </c>
      <c r="R90">
        <v>-107.775001226208</v>
      </c>
      <c r="S90">
        <v>0.13520552429980001</v>
      </c>
      <c r="T90">
        <v>119.016813738577</v>
      </c>
      <c r="U90">
        <v>7.0209021175658498E-2</v>
      </c>
      <c r="V90" s="14">
        <v>45093.453379629631</v>
      </c>
      <c r="W90">
        <v>2.5</v>
      </c>
      <c r="X90">
        <v>3.53371184643105E-2</v>
      </c>
      <c r="Y90">
        <v>3.4492290112902099E-2</v>
      </c>
      <c r="Z90" s="44">
        <f>((((N90/1000)+1)/((SMOW!$Z$4/1000)+1))-1)*1000</f>
        <v>-28.920691131496866</v>
      </c>
      <c r="AA90" s="44">
        <f>((((P90/1000)+1)/((SMOW!$AA$4/1000)+1))-1)*1000</f>
        <v>-54.147275429725859</v>
      </c>
      <c r="AB90" s="44">
        <f>Z90*SMOW!$AN$6</f>
        <v>-29.422272064896543</v>
      </c>
      <c r="AC90" s="44">
        <f>AA90*SMOW!$AN$12</f>
        <v>-55.023477075360113</v>
      </c>
      <c r="AD90" s="44">
        <f t="shared" ref="AD90" si="252">LN((AB90/1000)+1)*1000</f>
        <v>-29.863788972112978</v>
      </c>
      <c r="AE90" s="44">
        <f t="shared" ref="AE90" si="253">LN((AC90/1000)+1)*1000</f>
        <v>-56.595195262987886</v>
      </c>
      <c r="AF90" s="44">
        <f>(AD90-SMOW!AN$14*AE90)</f>
        <v>1.847412674462845E-2</v>
      </c>
      <c r="AG90" s="45">
        <f t="shared" ref="AG90" si="254">AF90*1000</f>
        <v>18.47412674462845</v>
      </c>
      <c r="AK90">
        <v>27</v>
      </c>
      <c r="AL90">
        <v>0</v>
      </c>
      <c r="AM90">
        <v>0</v>
      </c>
      <c r="AN90">
        <v>0</v>
      </c>
    </row>
    <row r="91" spans="1:40" customFormat="1" x14ac:dyDescent="0.2">
      <c r="A91">
        <v>4861</v>
      </c>
      <c r="B91" t="s">
        <v>145</v>
      </c>
      <c r="C91" t="s">
        <v>61</v>
      </c>
      <c r="D91" t="s">
        <v>24</v>
      </c>
      <c r="E91" t="s">
        <v>248</v>
      </c>
      <c r="F91">
        <v>-29.409276710807401</v>
      </c>
      <c r="G91">
        <v>-29.850400014251701</v>
      </c>
      <c r="H91">
        <v>3.47632139831157E-3</v>
      </c>
      <c r="I91">
        <v>-54.960032776922397</v>
      </c>
      <c r="J91">
        <v>-56.528059059953399</v>
      </c>
      <c r="K91">
        <v>1.26563404914021E-3</v>
      </c>
      <c r="L91">
        <v>-3.5848305963187802E-3</v>
      </c>
      <c r="M91">
        <v>3.6517410237518E-3</v>
      </c>
      <c r="N91">
        <v>-39.304440968828402</v>
      </c>
      <c r="O91">
        <v>3.4408803309033901E-3</v>
      </c>
      <c r="P91">
        <v>-73.762650962386004</v>
      </c>
      <c r="Q91">
        <v>1.2404528561605599E-3</v>
      </c>
      <c r="R91">
        <v>-108.722607049887</v>
      </c>
      <c r="S91">
        <v>0.12891237304536099</v>
      </c>
      <c r="T91">
        <v>98.488876332179601</v>
      </c>
      <c r="U91">
        <v>6.5532812865038703E-2</v>
      </c>
      <c r="V91" s="14">
        <v>45093.53</v>
      </c>
      <c r="W91">
        <v>2.5</v>
      </c>
      <c r="X91">
        <v>2.6071398918711699E-3</v>
      </c>
      <c r="Y91">
        <v>4.9327951310301696E-3</v>
      </c>
      <c r="Z91" s="44">
        <f>((((N91/1000)+1)/((SMOW!$Z$4/1000)+1))-1)*1000</f>
        <v>-29.203455381526023</v>
      </c>
      <c r="AA91" s="44">
        <f>((((P91/1000)+1)/((SMOW!$AA$4/1000)+1))-1)*1000</f>
        <v>-54.629841795900028</v>
      </c>
      <c r="AB91" s="44">
        <f>Z91*SMOW!$AN$6</f>
        <v>-29.709940387093852</v>
      </c>
      <c r="AC91" s="44">
        <f>AA91*SMOW!$AN$12</f>
        <v>-55.513852245224108</v>
      </c>
      <c r="AD91" s="44">
        <f t="shared" ref="AD91" si="255">LN((AB91/1000)+1)*1000</f>
        <v>-30.160221656656855</v>
      </c>
      <c r="AE91" s="44">
        <f t="shared" ref="AE91" si="256">LN((AC91/1000)+1)*1000</f>
        <v>-57.114258368582469</v>
      </c>
      <c r="AF91" s="44">
        <f>(AD91-SMOW!AN$14*AE91)</f>
        <v>-3.8932380453111648E-3</v>
      </c>
      <c r="AG91" s="45">
        <f t="shared" ref="AG91" si="257">AF91*1000</f>
        <v>-3.8932380453111648</v>
      </c>
      <c r="AH91" s="2">
        <f>AVERAGE(AG88:AG91)</f>
        <v>4.4527348419425294</v>
      </c>
      <c r="AI91">
        <f>STDEV(AG88:AG91)</f>
        <v>9.7082269031052171</v>
      </c>
      <c r="AK91">
        <v>27</v>
      </c>
      <c r="AL91">
        <v>0</v>
      </c>
      <c r="AM91">
        <v>0</v>
      </c>
      <c r="AN91">
        <v>0</v>
      </c>
    </row>
    <row r="92" spans="1:40" customFormat="1" x14ac:dyDescent="0.2">
      <c r="A92">
        <v>4862</v>
      </c>
      <c r="B92" t="s">
        <v>145</v>
      </c>
      <c r="C92" t="s">
        <v>61</v>
      </c>
      <c r="D92" t="s">
        <v>65</v>
      </c>
      <c r="E92" t="s">
        <v>249</v>
      </c>
      <c r="F92">
        <v>-3.7767651171750098</v>
      </c>
      <c r="G92">
        <v>-3.7839154969101298</v>
      </c>
      <c r="H92">
        <v>4.4788142577999899E-3</v>
      </c>
      <c r="I92">
        <v>-7.1217995315246299</v>
      </c>
      <c r="J92">
        <v>-7.1472810785711296</v>
      </c>
      <c r="K92">
        <v>4.9259167777095901E-3</v>
      </c>
      <c r="L92">
        <v>-1.01510874245748E-2</v>
      </c>
      <c r="M92">
        <v>3.9776481894922399E-3</v>
      </c>
      <c r="N92">
        <v>-13.933252615238001</v>
      </c>
      <c r="O92">
        <v>4.4331527841233202E-3</v>
      </c>
      <c r="P92">
        <v>-26.876212419410599</v>
      </c>
      <c r="Q92">
        <v>4.82791020063733E-3</v>
      </c>
      <c r="R92">
        <v>-43.592198656769703</v>
      </c>
      <c r="S92">
        <v>0.16822591706547399</v>
      </c>
      <c r="T92">
        <v>202.69905485638799</v>
      </c>
      <c r="U92">
        <v>0.109505378736887</v>
      </c>
      <c r="V92" s="14">
        <v>45103.434756944444</v>
      </c>
      <c r="W92">
        <v>2.5</v>
      </c>
      <c r="X92">
        <v>7.4928896267131104E-2</v>
      </c>
      <c r="Y92">
        <v>7.3818729065411606E-2</v>
      </c>
      <c r="Z92" s="44">
        <f>((((N92/1000)+1)/((SMOW!$Z$4/1000)+1))-1)*1000</f>
        <v>-3.5655082139876004</v>
      </c>
      <c r="AA92" s="44">
        <f>((((P92/1000)+1)/((SMOW!$AA$4/1000)+1))-1)*1000</f>
        <v>-6.7748941746943458</v>
      </c>
      <c r="AB92" s="44">
        <f>Z92*SMOW!$AN$6</f>
        <v>-3.6273459802389203</v>
      </c>
      <c r="AC92" s="44">
        <f>AA92*SMOW!$AN$12</f>
        <v>-6.8845243154124924</v>
      </c>
      <c r="AD92" s="44">
        <f t="shared" ref="AD92" si="258">LN((AB92/1000)+1)*1000</f>
        <v>-3.6339407521787788</v>
      </c>
      <c r="AE92" s="44">
        <f t="shared" ref="AE92" si="259">LN((AC92/1000)+1)*1000</f>
        <v>-6.9083319855134278</v>
      </c>
      <c r="AF92" s="44">
        <f>(AD92-SMOW!AN$14*AE92)</f>
        <v>1.3658536172311386E-2</v>
      </c>
      <c r="AG92" s="45">
        <f t="shared" ref="AG92" si="260">AF92*1000</f>
        <v>13.658536172311386</v>
      </c>
      <c r="AK92">
        <v>27</v>
      </c>
      <c r="AL92">
        <v>2</v>
      </c>
      <c r="AM92">
        <v>0</v>
      </c>
      <c r="AN92">
        <v>0</v>
      </c>
    </row>
    <row r="93" spans="1:40" customFormat="1" x14ac:dyDescent="0.2">
      <c r="A93">
        <v>4863</v>
      </c>
      <c r="B93" t="s">
        <v>145</v>
      </c>
      <c r="C93" t="s">
        <v>61</v>
      </c>
      <c r="D93" t="s">
        <v>65</v>
      </c>
      <c r="E93" t="s">
        <v>250</v>
      </c>
      <c r="F93">
        <v>-3.8296796104301101</v>
      </c>
      <c r="G93">
        <v>-3.8370319508974702</v>
      </c>
      <c r="H93">
        <v>4.1655722466898103E-3</v>
      </c>
      <c r="I93">
        <v>-7.2233938132858997</v>
      </c>
      <c r="J93">
        <v>-7.2496088903446099</v>
      </c>
      <c r="K93">
        <v>1.6009626430799799E-3</v>
      </c>
      <c r="L93">
        <v>-9.2384567955186795E-3</v>
      </c>
      <c r="M93">
        <v>4.2947972047344901E-3</v>
      </c>
      <c r="N93">
        <v>-13.9856276456796</v>
      </c>
      <c r="O93">
        <v>4.1231042726811596E-3</v>
      </c>
      <c r="P93">
        <v>-26.975785370269399</v>
      </c>
      <c r="Q93">
        <v>1.5691097158486199E-3</v>
      </c>
      <c r="R93">
        <v>-43.048978515867297</v>
      </c>
      <c r="S93">
        <v>0.13505071761092399</v>
      </c>
      <c r="T93">
        <v>272.75759641382501</v>
      </c>
      <c r="U93">
        <v>8.2344383562223705E-2</v>
      </c>
      <c r="V93" s="14">
        <v>45103.513229166667</v>
      </c>
      <c r="W93">
        <v>2.5</v>
      </c>
      <c r="X93">
        <v>7.2174190571340302E-3</v>
      </c>
      <c r="Y93">
        <v>9.0233973420200606E-3</v>
      </c>
      <c r="Z93" s="44">
        <f>((((N93/1000)+1)/((SMOW!$Z$4/1000)+1))-1)*1000</f>
        <v>-3.6184339281735145</v>
      </c>
      <c r="AA93" s="44">
        <f>((((P93/1000)+1)/((SMOW!$AA$4/1000)+1))-1)*1000</f>
        <v>-6.8765239528544297</v>
      </c>
      <c r="AB93" s="44">
        <f>Z93*SMOW!$AN$6</f>
        <v>-3.6811896022646406</v>
      </c>
      <c r="AC93" s="44">
        <f>AA93*SMOW!$AN$12</f>
        <v>-6.9877986486893873</v>
      </c>
      <c r="AD93" s="44">
        <f t="shared" ref="AD93" si="261">LN((AB93/1000)+1)*1000</f>
        <v>-3.6879818548785335</v>
      </c>
      <c r="AE93" s="44">
        <f t="shared" ref="AE93" si="262">LN((AC93/1000)+1)*1000</f>
        <v>-7.0123276496028994</v>
      </c>
      <c r="AF93" s="44">
        <f>(AD93-SMOW!AN$14*AE93)</f>
        <v>1.4527144111797785E-2</v>
      </c>
      <c r="AG93" s="45">
        <f t="shared" ref="AG93" si="263">AF93*1000</f>
        <v>14.527144111797785</v>
      </c>
      <c r="AH93" s="2">
        <f>AVERAGE(AG92:AG93)</f>
        <v>14.092840142054586</v>
      </c>
      <c r="AI93">
        <f>STDEV(AG92:AG93)</f>
        <v>0.61419856420330698</v>
      </c>
      <c r="AK93">
        <v>27</v>
      </c>
      <c r="AL93">
        <v>0</v>
      </c>
      <c r="AM93">
        <v>0</v>
      </c>
      <c r="AN93">
        <v>0</v>
      </c>
    </row>
    <row r="94" spans="1:40" customFormat="1" x14ac:dyDescent="0.2">
      <c r="A94">
        <v>4864</v>
      </c>
      <c r="B94" t="s">
        <v>145</v>
      </c>
      <c r="C94" t="s">
        <v>62</v>
      </c>
      <c r="D94" t="s">
        <v>137</v>
      </c>
      <c r="E94" t="s">
        <v>251</v>
      </c>
      <c r="F94">
        <v>-4.9300562190223598</v>
      </c>
      <c r="G94">
        <v>-4.9422493959940903</v>
      </c>
      <c r="H94">
        <v>4.2702558236665297E-3</v>
      </c>
      <c r="I94">
        <v>-9.2883001556987992</v>
      </c>
      <c r="J94">
        <v>-9.3317054800897896</v>
      </c>
      <c r="K94">
        <v>2.0250709102366199E-3</v>
      </c>
      <c r="L94">
        <v>-1.51089025066847E-2</v>
      </c>
      <c r="M94">
        <v>4.7026845241747803E-3</v>
      </c>
      <c r="N94">
        <v>-15.0747859240051</v>
      </c>
      <c r="O94">
        <v>4.22672060147116E-3</v>
      </c>
      <c r="P94">
        <v>-28.999608111044601</v>
      </c>
      <c r="Q94">
        <v>1.9847798786992799E-3</v>
      </c>
      <c r="R94">
        <v>-45.990409444132702</v>
      </c>
      <c r="S94">
        <v>0.13624570781357401</v>
      </c>
      <c r="T94">
        <v>202.458366709449</v>
      </c>
      <c r="U94">
        <v>7.5580315993893296E-2</v>
      </c>
      <c r="V94" s="14">
        <v>45103.689872685187</v>
      </c>
      <c r="W94">
        <v>2.5</v>
      </c>
      <c r="X94">
        <v>9.4581406081058597E-2</v>
      </c>
      <c r="Y94">
        <v>9.6653380464415004E-2</v>
      </c>
      <c r="Z94" s="44">
        <f>((((N94/1000)+1)/((SMOW!$Z$4/1000)+1))-1)*1000</f>
        <v>-4.7190438802038326</v>
      </c>
      <c r="AA94" s="44">
        <f>((((P94/1000)+1)/((SMOW!$AA$4/1000)+1))-1)*1000</f>
        <v>-8.9421517604694181</v>
      </c>
      <c r="AB94" s="44">
        <f>Z94*SMOW!$AN$6</f>
        <v>-4.8008877899300719</v>
      </c>
      <c r="AC94" s="44">
        <f>AA94*SMOW!$AN$12</f>
        <v>-9.086852080584384</v>
      </c>
      <c r="AD94" s="44">
        <f t="shared" ref="AD94" si="264">LN((AB94/1000)+1)*1000</f>
        <v>-4.8124490694949928</v>
      </c>
      <c r="AE94" s="44">
        <f t="shared" ref="AE94" si="265">LN((AC94/1000)+1)*1000</f>
        <v>-9.1283893410509194</v>
      </c>
      <c r="AF94" s="44">
        <f>(AD94-SMOW!AN$14*AE94)</f>
        <v>7.3405025798924939E-3</v>
      </c>
      <c r="AG94" s="45">
        <f t="shared" ref="AG94" si="266">AF94*1000</f>
        <v>7.3405025798924939</v>
      </c>
      <c r="AK94">
        <v>27</v>
      </c>
      <c r="AL94">
        <v>1</v>
      </c>
      <c r="AM94">
        <v>0</v>
      </c>
      <c r="AN94">
        <v>0</v>
      </c>
    </row>
    <row r="95" spans="1:40" customFormat="1" x14ac:dyDescent="0.2">
      <c r="A95">
        <v>4865</v>
      </c>
      <c r="B95" t="s">
        <v>145</v>
      </c>
      <c r="C95" t="s">
        <v>62</v>
      </c>
      <c r="D95" t="s">
        <v>137</v>
      </c>
      <c r="E95" t="s">
        <v>252</v>
      </c>
      <c r="F95">
        <v>-5.0425316546530103</v>
      </c>
      <c r="G95">
        <v>-5.0552885796517497</v>
      </c>
      <c r="H95">
        <v>4.8373498873198802E-3</v>
      </c>
      <c r="I95">
        <v>-9.4829353932212204</v>
      </c>
      <c r="J95">
        <v>-9.5281849607479501</v>
      </c>
      <c r="K95">
        <v>3.50523206624396E-3</v>
      </c>
      <c r="L95">
        <v>-2.44069203768339E-2</v>
      </c>
      <c r="M95">
        <v>4.9359356106625498E-3</v>
      </c>
      <c r="N95">
        <v>-15.186114673515799</v>
      </c>
      <c r="O95">
        <v>4.7880331459184897E-3</v>
      </c>
      <c r="P95">
        <v>-29.190370864668399</v>
      </c>
      <c r="Q95">
        <v>3.4354915870280201E-3</v>
      </c>
      <c r="R95">
        <v>-46.9113274509684</v>
      </c>
      <c r="S95">
        <v>0.13927741081853501</v>
      </c>
      <c r="T95">
        <v>181.584287155867</v>
      </c>
      <c r="U95">
        <v>0.102612976225865</v>
      </c>
      <c r="V95" s="14">
        <v>45104.576006944444</v>
      </c>
      <c r="W95">
        <v>2.5</v>
      </c>
      <c r="X95">
        <v>1.0911410503151001E-3</v>
      </c>
      <c r="Y95">
        <v>9.2917735494775998E-4</v>
      </c>
      <c r="Z95" s="44">
        <f>((((N95/1000)+1)/((SMOW!$Z$4/1000)+1))-1)*1000</f>
        <v>-4.8315431671274167</v>
      </c>
      <c r="AA95" s="44">
        <f>((((P95/1000)+1)/((SMOW!$AA$4/1000)+1))-1)*1000</f>
        <v>-9.1368550023114281</v>
      </c>
      <c r="AB95" s="44">
        <f>Z95*SMOW!$AN$6</f>
        <v>-4.9153381885018996</v>
      </c>
      <c r="AC95" s="44">
        <f>AA95*SMOW!$AN$12</f>
        <v>-9.2847059758906418</v>
      </c>
      <c r="AD95" s="44">
        <f t="shared" ref="AD95" si="267">LN((AB95/1000)+1)*1000</f>
        <v>-4.9274581955220071</v>
      </c>
      <c r="AE95" s="44">
        <f t="shared" ref="AE95" si="268">LN((AC95/1000)+1)*1000</f>
        <v>-9.3280775285798114</v>
      </c>
      <c r="AF95" s="44">
        <f>(AD95-SMOW!AN$14*AE95)</f>
        <v>-2.2332604318666682E-3</v>
      </c>
      <c r="AG95" s="45">
        <f t="shared" ref="AG95" si="269">AF95*1000</f>
        <v>-2.2332604318666682</v>
      </c>
      <c r="AH95" s="2">
        <f>AVERAGE(AG94:AG95)</f>
        <v>2.5536210740129128</v>
      </c>
      <c r="AI95">
        <f>STDEV(AG94:AG95)</f>
        <v>6.7696727470878484</v>
      </c>
      <c r="AK95">
        <v>27</v>
      </c>
      <c r="AL95">
        <v>0</v>
      </c>
      <c r="AM95">
        <v>0</v>
      </c>
      <c r="AN95">
        <v>0</v>
      </c>
    </row>
    <row r="96" spans="1:40" customFormat="1" x14ac:dyDescent="0.2">
      <c r="A96">
        <v>4866</v>
      </c>
      <c r="B96" t="s">
        <v>145</v>
      </c>
      <c r="C96" t="s">
        <v>62</v>
      </c>
      <c r="D96" t="s">
        <v>137</v>
      </c>
      <c r="E96" t="s">
        <v>253</v>
      </c>
      <c r="F96">
        <v>-4.2530441854867496</v>
      </c>
      <c r="G96">
        <v>-4.2621143926319398</v>
      </c>
      <c r="H96">
        <v>3.8339061078704701E-3</v>
      </c>
      <c r="I96">
        <v>-7.9440765699401101</v>
      </c>
      <c r="J96">
        <v>-7.9757989482402598</v>
      </c>
      <c r="K96">
        <v>2.1009849144208799E-3</v>
      </c>
      <c r="L96">
        <v>-5.0892547961077499E-2</v>
      </c>
      <c r="M96">
        <v>4.0014683772306801E-3</v>
      </c>
      <c r="N96">
        <v>-14.4046760224554</v>
      </c>
      <c r="O96">
        <v>3.79481946735648E-3</v>
      </c>
      <c r="P96">
        <v>-27.682129344251798</v>
      </c>
      <c r="Q96">
        <v>2.0591834895816699E-3</v>
      </c>
      <c r="R96">
        <v>-44.8121142304351</v>
      </c>
      <c r="S96">
        <v>0.13232605266436401</v>
      </c>
      <c r="T96">
        <v>214.632494974785</v>
      </c>
      <c r="U96">
        <v>6.4916074708935997E-2</v>
      </c>
      <c r="V96" s="14">
        <v>45104.716296296298</v>
      </c>
      <c r="W96">
        <v>2.5</v>
      </c>
      <c r="X96">
        <v>1.3181423756837901E-2</v>
      </c>
      <c r="Y96">
        <v>1.40358037819422E-2</v>
      </c>
      <c r="Z96" s="44">
        <f>((((N96/1000)+1)/((SMOW!$Z$4/1000)+1))-1)*1000</f>
        <v>-4.0418882809887258</v>
      </c>
      <c r="AA96" s="44">
        <f>((((P96/1000)+1)/((SMOW!$AA$4/1000)+1))-1)*1000</f>
        <v>-7.5974585115008431</v>
      </c>
      <c r="AB96" s="44">
        <f>Z96*SMOW!$AN$6</f>
        <v>-4.1119880613659525</v>
      </c>
      <c r="AC96" s="44">
        <f>AA96*SMOW!$AN$12</f>
        <v>-7.7203992430073534</v>
      </c>
      <c r="AD96" s="44">
        <f t="shared" ref="AD96" si="270">LN((AB96/1000)+1)*1000</f>
        <v>-4.1204655317599226</v>
      </c>
      <c r="AE96" s="44">
        <f t="shared" ref="AE96" si="271">LN((AC96/1000)+1)*1000</f>
        <v>-7.750355809285117</v>
      </c>
      <c r="AF96" s="44">
        <f>(AD96-SMOW!AN$14*AE96)</f>
        <v>-2.827766445738078E-2</v>
      </c>
      <c r="AG96" s="45">
        <f t="shared" ref="AG96" si="272">AF96*1000</f>
        <v>-28.27766445738078</v>
      </c>
      <c r="AK96">
        <v>27</v>
      </c>
      <c r="AL96">
        <v>0</v>
      </c>
      <c r="AM96">
        <v>0</v>
      </c>
      <c r="AN96">
        <v>0</v>
      </c>
    </row>
    <row r="97" spans="1:40" customFormat="1" x14ac:dyDescent="0.2">
      <c r="A97">
        <v>4867</v>
      </c>
      <c r="B97" t="s">
        <v>145</v>
      </c>
      <c r="C97" t="s">
        <v>62</v>
      </c>
      <c r="D97" t="s">
        <v>137</v>
      </c>
      <c r="E97" t="s">
        <v>254</v>
      </c>
      <c r="F97">
        <v>-4.2655128648702103</v>
      </c>
      <c r="G97">
        <v>-4.2746363204178301</v>
      </c>
      <c r="H97">
        <v>3.2106546325797098E-3</v>
      </c>
      <c r="I97">
        <v>-7.9590480156861902</v>
      </c>
      <c r="J97">
        <v>-7.9908904743709099</v>
      </c>
      <c r="K97">
        <v>2.9054796200820498E-3</v>
      </c>
      <c r="L97">
        <v>-5.5446149949984203E-2</v>
      </c>
      <c r="M97">
        <v>3.3922163760680998E-3</v>
      </c>
      <c r="N97">
        <v>-14.417017583757501</v>
      </c>
      <c r="O97">
        <v>3.1779220356117099E-3</v>
      </c>
      <c r="P97">
        <v>-27.696802916481602</v>
      </c>
      <c r="Q97">
        <v>2.84767188090021E-3</v>
      </c>
      <c r="R97">
        <v>-44.820234173125598</v>
      </c>
      <c r="S97">
        <v>0.13855415512458599</v>
      </c>
      <c r="T97">
        <v>188.99657806659499</v>
      </c>
      <c r="U97">
        <v>8.3172545745400298E-2</v>
      </c>
      <c r="V97" s="14">
        <v>45105.422627314816</v>
      </c>
      <c r="W97">
        <v>2.5</v>
      </c>
      <c r="X97">
        <v>1.4134366966187001E-2</v>
      </c>
      <c r="Y97">
        <v>1.3742966104054601E-2</v>
      </c>
      <c r="Z97" s="44">
        <f>((((N97/1000)+1)/((SMOW!$Z$4/1000)+1))-1)*1000</f>
        <v>-4.054359604452773</v>
      </c>
      <c r="AA97" s="44">
        <f>((((P97/1000)+1)/((SMOW!$AA$4/1000)+1))-1)*1000</f>
        <v>-7.6124351881752261</v>
      </c>
      <c r="AB97" s="44">
        <f>Z97*SMOW!$AN$6</f>
        <v>-4.1246756790407915</v>
      </c>
      <c r="AC97" s="44">
        <f>AA97*SMOW!$AN$12</f>
        <v>-7.7356182696179818</v>
      </c>
      <c r="AD97" s="44">
        <f t="shared" ref="AD97" si="273">LN((AB97/1000)+1)*1000</f>
        <v>-4.1332056173354719</v>
      </c>
      <c r="AE97" s="44">
        <f t="shared" ref="AE97" si="274">LN((AC97/1000)+1)*1000</f>
        <v>-7.7656933646582527</v>
      </c>
      <c r="AF97" s="44">
        <f>(AD97-SMOW!AN$14*AE97)</f>
        <v>-3.2919520795914536E-2</v>
      </c>
      <c r="AG97" s="45">
        <f t="shared" ref="AG97" si="275">AF97*1000</f>
        <v>-32.919520795914536</v>
      </c>
      <c r="AH97" s="2">
        <f>AVERAGE(AG96:AG97)</f>
        <v>-30.598592626647658</v>
      </c>
      <c r="AI97">
        <f>STDEV(AG96:AG97)</f>
        <v>3.2822880942709776</v>
      </c>
      <c r="AK97">
        <v>27</v>
      </c>
      <c r="AL97">
        <v>0</v>
      </c>
      <c r="AM97">
        <v>0</v>
      </c>
      <c r="AN97">
        <v>0</v>
      </c>
    </row>
    <row r="98" spans="1:40" customFormat="1" x14ac:dyDescent="0.2">
      <c r="A98">
        <v>4868</v>
      </c>
      <c r="B98" t="s">
        <v>145</v>
      </c>
      <c r="C98" t="s">
        <v>62</v>
      </c>
      <c r="D98" t="s">
        <v>137</v>
      </c>
      <c r="E98" t="s">
        <v>255</v>
      </c>
      <c r="F98">
        <v>-3.7116741026298699</v>
      </c>
      <c r="G98">
        <v>-3.7185797875541602</v>
      </c>
      <c r="H98">
        <v>4.1007063275670299E-3</v>
      </c>
      <c r="I98">
        <v>-6.9480588641069998</v>
      </c>
      <c r="J98">
        <v>-6.9723090436957902</v>
      </c>
      <c r="K98">
        <v>1.13902740198641E-3</v>
      </c>
      <c r="L98">
        <v>-3.7200612482779997E-2</v>
      </c>
      <c r="M98">
        <v>4.1291083495661801E-3</v>
      </c>
      <c r="N98">
        <v>-13.868825203038501</v>
      </c>
      <c r="O98">
        <v>4.0588996610575303E-3</v>
      </c>
      <c r="P98">
        <v>-26.7059285152475</v>
      </c>
      <c r="Q98">
        <v>1.1163651886575399E-3</v>
      </c>
      <c r="R98">
        <v>-43.8312150158715</v>
      </c>
      <c r="S98">
        <v>0.13709227884511699</v>
      </c>
      <c r="T98">
        <v>175.30470362898399</v>
      </c>
      <c r="U98">
        <v>5.1101437057193701E-2</v>
      </c>
      <c r="V98" s="14">
        <v>45105.499247685184</v>
      </c>
      <c r="W98">
        <v>2.5</v>
      </c>
      <c r="X98" s="67">
        <v>6.9889721570797899E-5</v>
      </c>
      <c r="Y98">
        <v>2.3356585788248001E-4</v>
      </c>
      <c r="Z98" s="44">
        <f>((((N98/1000)+1)/((SMOW!$Z$4/1000)+1))-1)*1000</f>
        <v>-3.5004033963852432</v>
      </c>
      <c r="AA98" s="44">
        <f>((((P98/1000)+1)/((SMOW!$AA$4/1000)+1))-1)*1000</f>
        <v>-6.6010928033876093</v>
      </c>
      <c r="AB98" s="44">
        <f>Z98*SMOW!$AN$6</f>
        <v>-3.5611120286530999</v>
      </c>
      <c r="AC98" s="44">
        <f>AA98*SMOW!$AN$12</f>
        <v>-6.7079105210180963</v>
      </c>
      <c r="AD98" s="44">
        <f t="shared" ref="AD98" si="276">LN((AB98/1000)+1)*1000</f>
        <v>-3.5674678818499532</v>
      </c>
      <c r="AE98" s="44">
        <f t="shared" ref="AE98" si="277">LN((AC98/1000)+1)*1000</f>
        <v>-6.7305096715460202</v>
      </c>
      <c r="AF98" s="44">
        <f>(AD98-SMOW!AN$14*AE98)</f>
        <v>-1.3758775273654322E-2</v>
      </c>
      <c r="AG98" s="45">
        <f t="shared" ref="AG98" si="278">AF98*1000</f>
        <v>-13.758775273654322</v>
      </c>
      <c r="AK98">
        <v>27</v>
      </c>
      <c r="AL98">
        <v>0</v>
      </c>
      <c r="AM98">
        <v>0</v>
      </c>
      <c r="AN98">
        <v>0</v>
      </c>
    </row>
    <row r="99" spans="1:40" customFormat="1" x14ac:dyDescent="0.2">
      <c r="A99">
        <v>4869</v>
      </c>
      <c r="B99" t="s">
        <v>145</v>
      </c>
      <c r="C99" t="s">
        <v>62</v>
      </c>
      <c r="D99" t="s">
        <v>137</v>
      </c>
      <c r="E99" t="s">
        <v>256</v>
      </c>
      <c r="F99">
        <v>-3.7008388676282902</v>
      </c>
      <c r="G99">
        <v>-3.7077040993045798</v>
      </c>
      <c r="H99">
        <v>3.1476665851009901E-3</v>
      </c>
      <c r="I99">
        <v>-6.9252736337818304</v>
      </c>
      <c r="J99">
        <v>-6.9493646685218202</v>
      </c>
      <c r="K99">
        <v>1.4301360554649801E-3</v>
      </c>
      <c r="L99">
        <v>-3.8439554325062797E-2</v>
      </c>
      <c r="M99">
        <v>3.3304982084655498E-3</v>
      </c>
      <c r="N99">
        <v>-13.8581004331666</v>
      </c>
      <c r="O99">
        <v>3.1155761507480201E-3</v>
      </c>
      <c r="P99">
        <v>-26.683596622348201</v>
      </c>
      <c r="Q99">
        <v>1.4016819126393401E-3</v>
      </c>
      <c r="R99">
        <v>-43.305075021306202</v>
      </c>
      <c r="S99">
        <v>0.123447400892916</v>
      </c>
      <c r="T99">
        <v>165.72586835672101</v>
      </c>
      <c r="U99">
        <v>7.5635081904736196E-2</v>
      </c>
      <c r="V99" s="14">
        <v>45105.605636574073</v>
      </c>
      <c r="W99">
        <v>2.5</v>
      </c>
      <c r="X99">
        <v>0.29892307098835902</v>
      </c>
      <c r="Y99">
        <v>0.392553400764933</v>
      </c>
      <c r="Z99" s="44">
        <f>((((N99/1000)+1)/((SMOW!$Z$4/1000)+1))-1)*1000</f>
        <v>-3.4895658636877602</v>
      </c>
      <c r="AA99" s="44">
        <f>((((P99/1000)+1)/((SMOW!$AA$4/1000)+1))-1)*1000</f>
        <v>-6.5782996120472559</v>
      </c>
      <c r="AB99" s="44">
        <f>Z99*SMOW!$AN$6</f>
        <v>-3.5500865371083878</v>
      </c>
      <c r="AC99" s="44">
        <f>AA99*SMOW!$AN$12</f>
        <v>-6.6847484942819966</v>
      </c>
      <c r="AD99" s="44">
        <f t="shared" ref="AD99" si="279">LN((AB99/1000)+1)*1000</f>
        <v>-3.55640304819058</v>
      </c>
      <c r="AE99" s="44">
        <f t="shared" ref="AE99" si="280">LN((AC99/1000)+1)*1000</f>
        <v>-6.7071914986396495</v>
      </c>
      <c r="AF99" s="44">
        <f>(AD99-SMOW!AN$14*AE99)</f>
        <v>-1.5005936908844664E-2</v>
      </c>
      <c r="AG99" s="45">
        <f t="shared" ref="AG99" si="281">AF99*1000</f>
        <v>-15.005936908844664</v>
      </c>
      <c r="AH99" s="2">
        <f>AVERAGE(AG98:AG99)</f>
        <v>-14.382356091249493</v>
      </c>
      <c r="AI99">
        <f>STDEV(AG98:AG99)</f>
        <v>0.88187644947879351</v>
      </c>
      <c r="AK99">
        <v>27</v>
      </c>
      <c r="AL99">
        <v>0</v>
      </c>
      <c r="AM99">
        <v>0</v>
      </c>
      <c r="AN99">
        <v>0</v>
      </c>
    </row>
    <row r="100" spans="1:40" customFormat="1" x14ac:dyDescent="0.2">
      <c r="A100">
        <v>4870</v>
      </c>
      <c r="B100" t="s">
        <v>145</v>
      </c>
      <c r="C100" t="s">
        <v>61</v>
      </c>
      <c r="D100" t="s">
        <v>66</v>
      </c>
      <c r="E100" t="s">
        <v>257</v>
      </c>
      <c r="F100">
        <v>-1.40072007461774</v>
      </c>
      <c r="G100">
        <v>-1.4017025294126</v>
      </c>
      <c r="H100">
        <v>5.2030734354311598E-3</v>
      </c>
      <c r="I100">
        <v>-2.6138015483869999</v>
      </c>
      <c r="J100">
        <v>-2.61722352793503</v>
      </c>
      <c r="K100">
        <v>1.3575511142036401E-3</v>
      </c>
      <c r="L100">
        <v>-1.98085066629059E-2</v>
      </c>
      <c r="M100">
        <v>5.0709664034228304E-3</v>
      </c>
      <c r="N100">
        <v>-11.5814313318992</v>
      </c>
      <c r="O100">
        <v>5.1500281455322504E-3</v>
      </c>
      <c r="P100">
        <v>-22.457906055461098</v>
      </c>
      <c r="Q100">
        <v>1.3305411292788599E-3</v>
      </c>
      <c r="R100">
        <v>-37.520505819779999</v>
      </c>
      <c r="S100">
        <v>0.13321339335829599</v>
      </c>
      <c r="T100">
        <v>210.12897922321801</v>
      </c>
      <c r="U100">
        <v>6.7635069569965206E-2</v>
      </c>
      <c r="V100" s="14">
        <v>45105.728784722225</v>
      </c>
      <c r="W100">
        <v>2.5</v>
      </c>
      <c r="X100">
        <v>4.1904980712294702E-3</v>
      </c>
      <c r="Y100">
        <v>5.2946295433352096E-3</v>
      </c>
      <c r="Z100" s="44">
        <f>((((N100/1000)+1)/((SMOW!$Z$4/1000)+1))-1)*1000</f>
        <v>-1.1889593125561371</v>
      </c>
      <c r="AA100" s="44">
        <f>((((P100/1000)+1)/((SMOW!$AA$4/1000)+1))-1)*1000</f>
        <v>-2.2653211256037364</v>
      </c>
      <c r="AB100" s="44">
        <f>Z100*SMOW!$AN$6</f>
        <v>-1.2095798198273713</v>
      </c>
      <c r="AC100" s="44">
        <f>AA100*SMOW!$AN$12</f>
        <v>-2.3019781518786795</v>
      </c>
      <c r="AD100" s="44">
        <f t="shared" ref="AD100" si="282">LN((AB100/1000)+1)*1000</f>
        <v>-1.2103119519386885</v>
      </c>
      <c r="AE100" s="44">
        <f t="shared" ref="AE100" si="283">LN((AC100/1000)+1)*1000</f>
        <v>-2.3046317767577476</v>
      </c>
      <c r="AF100" s="44">
        <f>(AD100-SMOW!AN$14*AE100)</f>
        <v>6.5336261894022307E-3</v>
      </c>
      <c r="AG100" s="45">
        <f t="shared" ref="AG100" si="284">AF100*1000</f>
        <v>6.5336261894022307</v>
      </c>
      <c r="AK100">
        <v>27</v>
      </c>
      <c r="AL100">
        <v>1</v>
      </c>
      <c r="AM100">
        <v>0</v>
      </c>
      <c r="AN100">
        <v>0</v>
      </c>
    </row>
    <row r="101" spans="1:40" customFormat="1" x14ac:dyDescent="0.2">
      <c r="A101">
        <v>4871</v>
      </c>
      <c r="B101" t="s">
        <v>145</v>
      </c>
      <c r="C101" t="s">
        <v>61</v>
      </c>
      <c r="D101" t="s">
        <v>66</v>
      </c>
      <c r="E101" t="s">
        <v>258</v>
      </c>
      <c r="F101">
        <v>-1.5582190092397099</v>
      </c>
      <c r="G101">
        <v>-1.55943469819386</v>
      </c>
      <c r="H101">
        <v>4.5395303200392303E-3</v>
      </c>
      <c r="I101">
        <v>-2.9401474281478501</v>
      </c>
      <c r="J101">
        <v>-2.9444782669071001</v>
      </c>
      <c r="K101">
        <v>2.4168945421199702E-3</v>
      </c>
      <c r="L101">
        <v>-4.7501732669089601E-3</v>
      </c>
      <c r="M101">
        <v>4.5395143832370104E-3</v>
      </c>
      <c r="N101">
        <v>-11.7373245662077</v>
      </c>
      <c r="O101">
        <v>4.4932498466184103E-3</v>
      </c>
      <c r="P101">
        <v>-22.7777589220306</v>
      </c>
      <c r="Q101">
        <v>2.3688077448994001E-3</v>
      </c>
      <c r="R101">
        <v>-38.172431682985298</v>
      </c>
      <c r="S101">
        <v>0.131813767443962</v>
      </c>
      <c r="T101">
        <v>214.73607318867201</v>
      </c>
      <c r="U101">
        <v>0.10304610383957399</v>
      </c>
      <c r="V101" s="14">
        <v>45106.431956018518</v>
      </c>
      <c r="W101">
        <v>2.5</v>
      </c>
      <c r="X101">
        <v>1.91921284677574E-3</v>
      </c>
      <c r="Y101">
        <v>1.7063222813285799E-3</v>
      </c>
      <c r="Z101" s="44">
        <f>((((N101/1000)+1)/((SMOW!$Z$4/1000)+1))-1)*1000</f>
        <v>-1.346491646054937</v>
      </c>
      <c r="AA101" s="44">
        <f>((((P101/1000)+1)/((SMOW!$AA$4/1000)+1))-1)*1000</f>
        <v>-2.5917810285487342</v>
      </c>
      <c r="AB101" s="44">
        <f>Z101*SMOW!$AN$6</f>
        <v>-1.3698442877180392</v>
      </c>
      <c r="AC101" s="44">
        <f>AA101*SMOW!$AN$12</f>
        <v>-2.6337207713024635</v>
      </c>
      <c r="AD101" s="44">
        <f t="shared" ref="AD101" si="285">LN((AB101/1000)+1)*1000</f>
        <v>-1.3707833821110191</v>
      </c>
      <c r="AE101" s="44">
        <f t="shared" ref="AE101" si="286">LN((AC101/1000)+1)*1000</f>
        <v>-2.6371951154954152</v>
      </c>
      <c r="AF101" s="44">
        <f>(AD101-SMOW!AN$14*AE101)</f>
        <v>2.1655638870560212E-2</v>
      </c>
      <c r="AG101" s="45">
        <f t="shared" ref="AG101" si="287">AF101*1000</f>
        <v>21.65563887056021</v>
      </c>
      <c r="AH101" s="2">
        <f>AVERAGE(AG100:AG101)</f>
        <v>14.094632529981221</v>
      </c>
      <c r="AI101">
        <f>STDEV(AG100:AG101)</f>
        <v>10.692877712035772</v>
      </c>
      <c r="AK101">
        <v>27</v>
      </c>
      <c r="AL101">
        <v>0</v>
      </c>
      <c r="AM101">
        <v>0</v>
      </c>
      <c r="AN101">
        <v>0</v>
      </c>
    </row>
    <row r="102" spans="1:40" customFormat="1" x14ac:dyDescent="0.2">
      <c r="A102">
        <v>4872</v>
      </c>
      <c r="B102" t="s">
        <v>145</v>
      </c>
      <c r="C102" t="s">
        <v>62</v>
      </c>
      <c r="D102" t="s">
        <v>137</v>
      </c>
      <c r="E102" t="s">
        <v>259</v>
      </c>
      <c r="F102">
        <v>-0.99195553159807004</v>
      </c>
      <c r="G102">
        <v>-0.99244819948295104</v>
      </c>
      <c r="H102">
        <v>4.37250537847468E-3</v>
      </c>
      <c r="I102">
        <v>-1.8235587687230801</v>
      </c>
      <c r="J102">
        <v>-1.82522351325184</v>
      </c>
      <c r="K102">
        <v>1.4141990730447899E-3</v>
      </c>
      <c r="L102">
        <v>-2.8730184485979401E-2</v>
      </c>
      <c r="M102">
        <v>4.3534611555332298E-3</v>
      </c>
      <c r="N102">
        <v>-11.176834139956499</v>
      </c>
      <c r="O102">
        <v>4.3279277229282404E-3</v>
      </c>
      <c r="P102">
        <v>-21.683386032268</v>
      </c>
      <c r="Q102">
        <v>1.3860620141565899E-3</v>
      </c>
      <c r="R102">
        <v>-36.1101125160965</v>
      </c>
      <c r="S102">
        <v>0.11928784312101801</v>
      </c>
      <c r="T102">
        <v>251.240539894991</v>
      </c>
      <c r="U102">
        <v>9.1815046222580105E-2</v>
      </c>
      <c r="V102" s="14">
        <v>45106.510671296295</v>
      </c>
      <c r="W102">
        <v>2.5</v>
      </c>
      <c r="X102">
        <v>8.4061109936128895E-3</v>
      </c>
      <c r="Y102">
        <v>8.0452184619536404E-2</v>
      </c>
      <c r="Z102" s="44">
        <f>((((N102/1000)+1)/((SMOW!$Z$4/1000)+1))-1)*1000</f>
        <v>-0.78010808782857932</v>
      </c>
      <c r="AA102" s="44">
        <f>((((P102/1000)+1)/((SMOW!$AA$4/1000)+1))-1)*1000</f>
        <v>-1.474802240116091</v>
      </c>
      <c r="AB102" s="44">
        <f>Z102*SMOW!$AN$6</f>
        <v>-0.79363775560403416</v>
      </c>
      <c r="AC102" s="44">
        <f>AA102*SMOW!$AN$12</f>
        <v>-1.498667229434933</v>
      </c>
      <c r="AD102" s="44">
        <f t="shared" ref="AD102" si="288">LN((AB102/1000)+1)*1000</f>
        <v>-0.79395285277396876</v>
      </c>
      <c r="AE102" s="44">
        <f t="shared" ref="AE102" si="289">LN((AC102/1000)+1)*1000</f>
        <v>-1.4997913544337924</v>
      </c>
      <c r="AF102" s="44">
        <f>(AD102-SMOW!AN$14*AE102)</f>
        <v>-2.0630176329263783E-3</v>
      </c>
      <c r="AG102" s="45">
        <f t="shared" ref="AG102" si="290">AF102*1000</f>
        <v>-2.0630176329263783</v>
      </c>
      <c r="AK102">
        <v>27</v>
      </c>
      <c r="AL102">
        <v>0</v>
      </c>
      <c r="AM102">
        <v>0</v>
      </c>
      <c r="AN102">
        <v>0</v>
      </c>
    </row>
    <row r="103" spans="1:40" customFormat="1" x14ac:dyDescent="0.2">
      <c r="A103">
        <v>4873</v>
      </c>
      <c r="B103" t="s">
        <v>145</v>
      </c>
      <c r="C103" t="s">
        <v>62</v>
      </c>
      <c r="D103" t="s">
        <v>137</v>
      </c>
      <c r="E103" t="s">
        <v>260</v>
      </c>
      <c r="F103">
        <v>-0.95126685956297696</v>
      </c>
      <c r="G103">
        <v>-0.95171983451481901</v>
      </c>
      <c r="H103">
        <v>3.4570526643162998E-3</v>
      </c>
      <c r="I103">
        <v>-1.75985638432485</v>
      </c>
      <c r="J103">
        <v>-1.7614067979088299</v>
      </c>
      <c r="K103">
        <v>1.55177651804315E-3</v>
      </c>
      <c r="L103">
        <v>-2.16970452189564E-2</v>
      </c>
      <c r="M103">
        <v>3.3710927395871502E-3</v>
      </c>
      <c r="N103">
        <v>-11.1365602885905</v>
      </c>
      <c r="O103">
        <v>3.42180804148931E-3</v>
      </c>
      <c r="P103">
        <v>-21.620951077452599</v>
      </c>
      <c r="Q103">
        <v>1.52090220331542E-3</v>
      </c>
      <c r="R103">
        <v>-36.506343750988997</v>
      </c>
      <c r="S103">
        <v>0.122923237145491</v>
      </c>
      <c r="T103">
        <v>173.60450029011699</v>
      </c>
      <c r="U103">
        <v>8.3011180775784801E-2</v>
      </c>
      <c r="V103" s="14">
        <v>45106.592002314814</v>
      </c>
      <c r="W103">
        <v>2.5</v>
      </c>
      <c r="X103">
        <v>4.3811535875199099E-2</v>
      </c>
      <c r="Y103">
        <v>4.7524647723977499E-2</v>
      </c>
      <c r="Z103" s="44">
        <f>((((N103/1000)+1)/((SMOW!$Z$4/1000)+1))-1)*1000</f>
        <v>-0.73941078744332867</v>
      </c>
      <c r="AA103" s="44">
        <f>((((P103/1000)+1)/((SMOW!$AA$4/1000)+1))-1)*1000</f>
        <v>-1.4110775985081148</v>
      </c>
      <c r="AB103" s="44">
        <f>Z103*SMOW!$AN$6</f>
        <v>-0.75223462872863267</v>
      </c>
      <c r="AC103" s="44">
        <f>AA103*SMOW!$AN$12</f>
        <v>-1.4339114069337127</v>
      </c>
      <c r="AD103" s="44">
        <f t="shared" ref="AD103" si="291">LN((AB103/1000)+1)*1000</f>
        <v>-0.75251769916279654</v>
      </c>
      <c r="AE103" s="44">
        <f t="shared" ref="AE103" si="292">LN((AC103/1000)+1)*1000</f>
        <v>-1.4349404417092892</v>
      </c>
      <c r="AF103" s="44">
        <f>(AD103-SMOW!AN$14*AE103)</f>
        <v>5.1308540597082564E-3</v>
      </c>
      <c r="AG103" s="45">
        <f t="shared" ref="AG103" si="293">AF103*1000</f>
        <v>5.1308540597082564</v>
      </c>
      <c r="AH103" s="2">
        <f>AVERAGE(AG102:AG103)</f>
        <v>1.533918213390939</v>
      </c>
      <c r="AI103">
        <f>STDEV(AG102:AG103)</f>
        <v>5.0868354568478971</v>
      </c>
      <c r="AK103">
        <v>27</v>
      </c>
      <c r="AL103">
        <v>0</v>
      </c>
      <c r="AM103">
        <v>0</v>
      </c>
      <c r="AN103">
        <v>0</v>
      </c>
    </row>
    <row r="104" spans="1:40" customFormat="1" x14ac:dyDescent="0.2">
      <c r="A104">
        <v>4874</v>
      </c>
      <c r="B104" t="s">
        <v>145</v>
      </c>
      <c r="C104" t="s">
        <v>62</v>
      </c>
      <c r="D104" t="s">
        <v>137</v>
      </c>
      <c r="E104" t="s">
        <v>261</v>
      </c>
      <c r="F104">
        <v>-0.28489594548946601</v>
      </c>
      <c r="G104">
        <v>-0.28493683042451801</v>
      </c>
      <c r="H104">
        <v>3.88426331737595E-3</v>
      </c>
      <c r="I104">
        <v>-0.44140789005076803</v>
      </c>
      <c r="J104">
        <v>-0.44150538175981602</v>
      </c>
      <c r="K104">
        <v>1.47684991401023E-3</v>
      </c>
      <c r="L104">
        <v>-5.18219888553349E-2</v>
      </c>
      <c r="M104">
        <v>4.0868526607255803E-3</v>
      </c>
      <c r="N104">
        <v>-10.4769830203795</v>
      </c>
      <c r="O104">
        <v>3.8446632855347802E-3</v>
      </c>
      <c r="P104">
        <v>-20.328734578115</v>
      </c>
      <c r="Q104">
        <v>1.4474663471614501E-3</v>
      </c>
      <c r="R104">
        <v>-30.758289992085299</v>
      </c>
      <c r="S104">
        <v>0.16944447768096399</v>
      </c>
      <c r="T104">
        <v>181.26972548473</v>
      </c>
      <c r="U104">
        <v>5.8594576136720498E-2</v>
      </c>
      <c r="V104" s="14">
        <v>45106.734317129631</v>
      </c>
      <c r="W104">
        <v>2.5</v>
      </c>
      <c r="X104">
        <v>1.6529237148146001E-2</v>
      </c>
      <c r="Y104">
        <v>1.5329307268243501E-2</v>
      </c>
      <c r="Z104" s="44">
        <f>((((N104/1000)+1)/((SMOW!$Z$4/1000)+1))-1)*1000</f>
        <v>-7.2898564222656503E-2</v>
      </c>
      <c r="AA104" s="44">
        <f>((((P104/1000)+1)/((SMOW!$AA$4/1000)+1))-1)*1000</f>
        <v>-9.2168446677920457E-2</v>
      </c>
      <c r="AB104" s="44">
        <f>Z104*SMOW!$AN$6</f>
        <v>-7.416286768345709E-2</v>
      </c>
      <c r="AC104" s="44">
        <f>AA104*SMOW!$AN$12</f>
        <v>-9.3659900200075183E-2</v>
      </c>
      <c r="AD104" s="44">
        <f t="shared" ref="AD104" si="294">LN((AB104/1000)+1)*1000</f>
        <v>-7.4165617884916935E-2</v>
      </c>
      <c r="AE104" s="44">
        <f t="shared" ref="AE104" si="295">LN((AC104/1000)+1)*1000</f>
        <v>-9.3664286562388371E-2</v>
      </c>
      <c r="AF104" s="44">
        <f>(AD104-SMOW!AN$14*AE104)</f>
        <v>-2.4710874579975874E-2</v>
      </c>
      <c r="AG104" s="45">
        <f t="shared" ref="AG104" si="296">AF104*1000</f>
        <v>-24.710874579975872</v>
      </c>
      <c r="AK104">
        <v>27</v>
      </c>
      <c r="AL104">
        <v>0</v>
      </c>
      <c r="AM104">
        <v>0</v>
      </c>
      <c r="AN104">
        <v>0</v>
      </c>
    </row>
    <row r="105" spans="1:40" customFormat="1" x14ac:dyDescent="0.2">
      <c r="A105">
        <v>4875</v>
      </c>
      <c r="B105" t="s">
        <v>145</v>
      </c>
      <c r="C105" t="s">
        <v>62</v>
      </c>
      <c r="D105" t="s">
        <v>137</v>
      </c>
      <c r="E105" t="s">
        <v>262</v>
      </c>
      <c r="F105">
        <v>-0.30544153974411098</v>
      </c>
      <c r="G105">
        <v>-0.30548858659108002</v>
      </c>
      <c r="H105">
        <v>4.4712143703686596E-3</v>
      </c>
      <c r="I105">
        <v>-0.47484605348124798</v>
      </c>
      <c r="J105">
        <v>-0.47495895096452301</v>
      </c>
      <c r="K105">
        <v>2.5041121584000198E-3</v>
      </c>
      <c r="L105">
        <v>-5.4710260481812302E-2</v>
      </c>
      <c r="M105">
        <v>4.6288581155322396E-3</v>
      </c>
      <c r="N105">
        <v>-10.497319152473599</v>
      </c>
      <c r="O105">
        <v>4.42563037748146E-3</v>
      </c>
      <c r="P105">
        <v>-20.3615074522016</v>
      </c>
      <c r="Q105">
        <v>2.4542900699790499E-3</v>
      </c>
      <c r="R105">
        <v>-31.266116930712499</v>
      </c>
      <c r="S105">
        <v>0.155646285055696</v>
      </c>
      <c r="T105">
        <v>196.910517978276</v>
      </c>
      <c r="U105">
        <v>9.6732125894871901E-2</v>
      </c>
      <c r="V105" s="14">
        <v>45107.430474537039</v>
      </c>
      <c r="W105">
        <v>2.5</v>
      </c>
      <c r="X105">
        <v>4.1915913364880498E-3</v>
      </c>
      <c r="Y105">
        <v>4.5021311189094903E-3</v>
      </c>
      <c r="Z105" s="44">
        <f>((((N105/1000)+1)/((SMOW!$Z$4/1000)+1))-1)*1000</f>
        <v>-9.3448515330885051E-2</v>
      </c>
      <c r="AA105" s="44">
        <f>((((P105/1000)+1)/((SMOW!$AA$4/1000)+1))-1)*1000</f>
        <v>-0.12561829319091</v>
      </c>
      <c r="AB105" s="44">
        <f>Z105*SMOW!$AN$6</f>
        <v>-9.5069223263878816E-2</v>
      </c>
      <c r="AC105" s="44">
        <f>AA105*SMOW!$AN$12</f>
        <v>-0.12765102622026603</v>
      </c>
      <c r="AD105" s="44">
        <f t="shared" ref="AD105" si="297">LN((AB105/1000)+1)*1000</f>
        <v>-9.5073742628898311E-2</v>
      </c>
      <c r="AE105" s="44">
        <f t="shared" ref="AE105" si="298">LN((AC105/1000)+1)*1000</f>
        <v>-0.12765917430591719</v>
      </c>
      <c r="AF105" s="44">
        <f>(AD105-SMOW!AN$14*AE105)</f>
        <v>-2.7669698595374034E-2</v>
      </c>
      <c r="AG105" s="45">
        <f t="shared" ref="AG105" si="299">AF105*1000</f>
        <v>-27.669698595374033</v>
      </c>
      <c r="AH105" s="2">
        <f>AVERAGE(AG104:AG105)</f>
        <v>-26.190286587674954</v>
      </c>
      <c r="AI105">
        <f>STDEV(AG104:AG105)</f>
        <v>2.0922045256256494</v>
      </c>
      <c r="AK105">
        <v>27</v>
      </c>
      <c r="AL105">
        <v>0</v>
      </c>
      <c r="AM105">
        <v>0</v>
      </c>
      <c r="AN105">
        <v>0</v>
      </c>
    </row>
    <row r="106" spans="1:40" customFormat="1" x14ac:dyDescent="0.2">
      <c r="A106">
        <v>4876</v>
      </c>
      <c r="B106" t="s">
        <v>145</v>
      </c>
      <c r="C106" t="s">
        <v>62</v>
      </c>
      <c r="D106" t="s">
        <v>137</v>
      </c>
      <c r="E106" t="s">
        <v>263</v>
      </c>
      <c r="F106">
        <v>-0.174254254607453</v>
      </c>
      <c r="G106">
        <v>-0.174269829928381</v>
      </c>
      <c r="H106">
        <v>4.4787180220304604E-3</v>
      </c>
      <c r="I106">
        <v>-0.26228367401631097</v>
      </c>
      <c r="J106">
        <v>-0.26231811110266801</v>
      </c>
      <c r="K106">
        <v>1.3337761398523899E-3</v>
      </c>
      <c r="L106">
        <v>-3.5765867266172202E-2</v>
      </c>
      <c r="M106">
        <v>4.6701997753223297E-3</v>
      </c>
      <c r="N106">
        <v>-10.367469320605201</v>
      </c>
      <c r="O106">
        <v>4.4330575294768398E-3</v>
      </c>
      <c r="P106">
        <v>-20.1531742370051</v>
      </c>
      <c r="Q106">
        <v>1.3072391844101399E-3</v>
      </c>
      <c r="R106">
        <v>-30.867972178368699</v>
      </c>
      <c r="S106">
        <v>0.12054788155938399</v>
      </c>
      <c r="T106">
        <v>191.65564604449</v>
      </c>
      <c r="U106">
        <v>6.8592296799552893E-2</v>
      </c>
      <c r="V106" s="14">
        <v>45107.507187499999</v>
      </c>
      <c r="W106">
        <v>2.5</v>
      </c>
      <c r="X106">
        <v>9.8988019712925091E-4</v>
      </c>
      <c r="Y106">
        <v>1.5209392503644399E-4</v>
      </c>
      <c r="Z106" s="44">
        <f>((((N106/1000)+1)/((SMOW!$Z$4/1000)+1))-1)*1000</f>
        <v>3.7766589092491643E-2</v>
      </c>
      <c r="AA106" s="44">
        <f>((((P106/1000)+1)/((SMOW!$AA$4/1000)+1))-1)*1000</f>
        <v>8.7018354223422634E-2</v>
      </c>
      <c r="AB106" s="44">
        <f>Z106*SMOW!$AN$6</f>
        <v>3.8421587305439035E-2</v>
      </c>
      <c r="AC106" s="44">
        <f>AA106*SMOW!$AN$12</f>
        <v>8.842646985926661E-2</v>
      </c>
      <c r="AD106" s="44">
        <f t="shared" ref="AD106" si="300">LN((AB106/1000)+1)*1000</f>
        <v>3.8420849215212854E-2</v>
      </c>
      <c r="AE106" s="44">
        <f t="shared" ref="AE106" si="301">LN((AC106/1000)+1)*1000</f>
        <v>8.8422560469467698E-2</v>
      </c>
      <c r="AF106" s="44">
        <f>(AD106-SMOW!AN$14*AE106)</f>
        <v>-8.2662627126660893E-3</v>
      </c>
      <c r="AG106" s="45">
        <f t="shared" ref="AG106" si="302">AF106*1000</f>
        <v>-8.266262712666089</v>
      </c>
      <c r="AK106">
        <v>27</v>
      </c>
      <c r="AL106">
        <v>0</v>
      </c>
      <c r="AM106">
        <v>0</v>
      </c>
      <c r="AN106">
        <v>0</v>
      </c>
    </row>
    <row r="107" spans="1:40" customFormat="1" x14ac:dyDescent="0.2">
      <c r="A107">
        <v>4877</v>
      </c>
      <c r="B107" t="s">
        <v>145</v>
      </c>
      <c r="C107" t="s">
        <v>62</v>
      </c>
      <c r="D107" t="s">
        <v>137</v>
      </c>
      <c r="E107" t="s">
        <v>264</v>
      </c>
      <c r="F107">
        <v>-0.14860682129539399</v>
      </c>
      <c r="G107">
        <v>-0.14861816897650099</v>
      </c>
      <c r="H107">
        <v>3.9516504388704497E-3</v>
      </c>
      <c r="I107">
        <v>-0.22061093394631401</v>
      </c>
      <c r="J107">
        <v>-0.22063530235145401</v>
      </c>
      <c r="K107">
        <v>1.24488895310588E-3</v>
      </c>
      <c r="L107">
        <v>-3.21227293349335E-2</v>
      </c>
      <c r="M107">
        <v>3.9559614453358099E-3</v>
      </c>
      <c r="N107">
        <v>-10.34208336266</v>
      </c>
      <c r="O107">
        <v>3.9113633958913598E-3</v>
      </c>
      <c r="P107">
        <v>-20.112330622313301</v>
      </c>
      <c r="Q107">
        <v>1.2201205068179499E-3</v>
      </c>
      <c r="R107">
        <v>-30.865073293698199</v>
      </c>
      <c r="S107">
        <v>0.13799641329582699</v>
      </c>
      <c r="T107">
        <v>209.629920424544</v>
      </c>
      <c r="U107">
        <v>7.0159150052982205E-2</v>
      </c>
      <c r="V107" s="14">
        <v>45107.606354166666</v>
      </c>
      <c r="W107">
        <v>2.5</v>
      </c>
      <c r="X107">
        <v>1.02650029315547E-2</v>
      </c>
      <c r="Y107">
        <v>8.7065034917973398E-3</v>
      </c>
      <c r="Z107" s="44">
        <f>((((N107/1000)+1)/((SMOW!$Z$4/1000)+1))-1)*1000</f>
        <v>6.3419461142633082E-2</v>
      </c>
      <c r="AA107" s="44">
        <f>((((P107/1000)+1)/((SMOW!$AA$4/1000)+1))-1)*1000</f>
        <v>0.12870565448497295</v>
      </c>
      <c r="AB107" s="44">
        <f>Z107*SMOW!$AN$6</f>
        <v>6.4519365441980309E-2</v>
      </c>
      <c r="AC107" s="44">
        <f>AA107*SMOW!$AN$12</f>
        <v>0.13078834664939268</v>
      </c>
      <c r="AD107" s="44">
        <f t="shared" ref="AD107" si="303">LN((AB107/1000)+1)*1000</f>
        <v>6.4517284157313726E-2</v>
      </c>
      <c r="AE107" s="44">
        <f t="shared" ref="AE107" si="304">LN((AC107/1000)+1)*1000</f>
        <v>0.13077979459933425</v>
      </c>
      <c r="AF107" s="44">
        <f>(AD107-SMOW!AN$14*AE107)</f>
        <v>-4.5344473911347605E-3</v>
      </c>
      <c r="AG107" s="45">
        <f t="shared" ref="AG107" si="305">AF107*1000</f>
        <v>-4.5344473911347603</v>
      </c>
      <c r="AH107" s="2">
        <f>AVERAGE(AG106:AG107)</f>
        <v>-6.4003550519004246</v>
      </c>
      <c r="AI107">
        <f>STDEV(AG106:AG107)</f>
        <v>2.6387919199906587</v>
      </c>
      <c r="AK107">
        <v>27</v>
      </c>
      <c r="AL107">
        <v>0</v>
      </c>
      <c r="AM107">
        <v>0</v>
      </c>
      <c r="AN107">
        <v>0</v>
      </c>
    </row>
    <row r="108" spans="1:40" customFormat="1" x14ac:dyDescent="0.2">
      <c r="A108">
        <v>4878</v>
      </c>
      <c r="B108" t="s">
        <v>145</v>
      </c>
      <c r="C108" t="s">
        <v>62</v>
      </c>
      <c r="D108" t="s">
        <v>137</v>
      </c>
      <c r="E108" t="s">
        <v>265</v>
      </c>
      <c r="F108">
        <v>3.33466123252914</v>
      </c>
      <c r="G108">
        <v>3.3291132129804599</v>
      </c>
      <c r="H108">
        <v>4.3490987075340704E-3</v>
      </c>
      <c r="I108">
        <v>6.5707678435116197</v>
      </c>
      <c r="J108">
        <v>6.5492744215163397</v>
      </c>
      <c r="K108">
        <v>1.19889890059513E-3</v>
      </c>
      <c r="L108">
        <v>-0.12890368158016899</v>
      </c>
      <c r="M108">
        <v>4.2916586771112502E-3</v>
      </c>
      <c r="N108">
        <v>-6.89432719733826</v>
      </c>
      <c r="O108">
        <v>4.3047596828041804E-3</v>
      </c>
      <c r="P108">
        <v>-13.4560738571875</v>
      </c>
      <c r="Q108">
        <v>1.17504547740495E-3</v>
      </c>
      <c r="R108">
        <v>-20.9768427996386</v>
      </c>
      <c r="S108">
        <v>0.11370879766931299</v>
      </c>
      <c r="T108">
        <v>207.45039406536</v>
      </c>
      <c r="U108">
        <v>5.9687181190597099E-2</v>
      </c>
      <c r="V108" s="14">
        <v>45107.72761574074</v>
      </c>
      <c r="W108">
        <v>2.5</v>
      </c>
      <c r="X108">
        <v>3.2252061552395898E-3</v>
      </c>
      <c r="Y108">
        <v>2.4542460227059098E-3</v>
      </c>
      <c r="Z108" s="44">
        <f>((((N108/1000)+1)/((SMOW!$Z$4/1000)+1))-1)*1000</f>
        <v>3.5474261691124109</v>
      </c>
      <c r="AA108" s="44">
        <f>((((P108/1000)+1)/((SMOW!$AA$4/1000)+1))-1)*1000</f>
        <v>6.922457296688167</v>
      </c>
      <c r="AB108" s="44">
        <f>Z108*SMOW!$AN$6</f>
        <v>3.6089503325903727</v>
      </c>
      <c r="AC108" s="44">
        <f>AA108*SMOW!$AN$12</f>
        <v>7.0344752777787019</v>
      </c>
      <c r="AD108" s="44">
        <f t="shared" ref="AD108" si="306">LN((AB108/1000)+1)*1000</f>
        <v>3.6024536973363714</v>
      </c>
      <c r="AE108" s="44">
        <f t="shared" ref="AE108" si="307">LN((AC108/1000)+1)*1000</f>
        <v>7.0098487787795056</v>
      </c>
      <c r="AF108" s="44">
        <f>(AD108-SMOW!AN$14*AE108)</f>
        <v>-9.8746457859207659E-2</v>
      </c>
      <c r="AG108" s="45">
        <f t="shared" ref="AG108" si="308">AF108*1000</f>
        <v>-98.746457859207652</v>
      </c>
      <c r="AK108">
        <v>27</v>
      </c>
      <c r="AL108">
        <v>2</v>
      </c>
      <c r="AM108">
        <v>0</v>
      </c>
      <c r="AN108">
        <v>0</v>
      </c>
    </row>
    <row r="109" spans="1:40" customFormat="1" x14ac:dyDescent="0.2">
      <c r="A109">
        <v>4879</v>
      </c>
      <c r="B109" t="s">
        <v>145</v>
      </c>
      <c r="C109" t="s">
        <v>62</v>
      </c>
      <c r="D109" t="s">
        <v>137</v>
      </c>
      <c r="E109" t="s">
        <v>266</v>
      </c>
      <c r="F109">
        <v>2.96389671358114</v>
      </c>
      <c r="G109">
        <v>2.9595124385282499</v>
      </c>
      <c r="H109">
        <v>5.5304543082228897E-3</v>
      </c>
      <c r="I109">
        <v>5.8364997903470801</v>
      </c>
      <c r="J109">
        <v>5.8195332725736497</v>
      </c>
      <c r="K109">
        <v>2.6665234207807701E-3</v>
      </c>
      <c r="L109">
        <v>-0.11320112939063499</v>
      </c>
      <c r="M109">
        <v>5.3071438926884E-3</v>
      </c>
      <c r="N109">
        <v>-7.2613117751349696</v>
      </c>
      <c r="O109">
        <v>5.4740713730808696E-3</v>
      </c>
      <c r="P109">
        <v>-14.1757328331402</v>
      </c>
      <c r="Q109">
        <v>2.61346998018131E-3</v>
      </c>
      <c r="R109">
        <v>-23.260915152121701</v>
      </c>
      <c r="S109">
        <v>0.14013769270335899</v>
      </c>
      <c r="T109">
        <v>232.888094165128</v>
      </c>
      <c r="U109">
        <v>0.13623005331485699</v>
      </c>
      <c r="V109" s="14">
        <v>45110.457650462966</v>
      </c>
      <c r="W109">
        <v>2.5</v>
      </c>
      <c r="X109">
        <v>2.7425926352627899E-2</v>
      </c>
      <c r="Y109">
        <v>2.6571270234614398E-2</v>
      </c>
      <c r="Z109" s="44">
        <f>((((N109/1000)+1)/((SMOW!$Z$4/1000)+1))-1)*1000</f>
        <v>3.1765830266576867</v>
      </c>
      <c r="AA109" s="44">
        <f>((((P109/1000)+1)/((SMOW!$AA$4/1000)+1))-1)*1000</f>
        <v>6.1879326949147995</v>
      </c>
      <c r="AB109" s="44">
        <f>Z109*SMOW!$AN$6</f>
        <v>3.2316755371474271</v>
      </c>
      <c r="AC109" s="44">
        <f>AA109*SMOW!$AN$12</f>
        <v>6.2880647286566456</v>
      </c>
      <c r="AD109" s="44">
        <f t="shared" ref="AD109" si="309">LN((AB109/1000)+1)*1000</f>
        <v>3.2264648968067369</v>
      </c>
      <c r="AE109" s="44">
        <f t="shared" ref="AE109" si="310">LN((AC109/1000)+1)*1000</f>
        <v>6.2683773369345719</v>
      </c>
      <c r="AF109" s="44">
        <f>(AD109-SMOW!AN$14*AE109)</f>
        <v>-8.3238337094717174E-2</v>
      </c>
      <c r="AG109" s="45">
        <f t="shared" ref="AG109" si="311">AF109*1000</f>
        <v>-83.238337094717167</v>
      </c>
      <c r="AH109" s="2">
        <f>AVERAGE(AG108:AG109)</f>
        <v>-90.99239747696241</v>
      </c>
      <c r="AI109">
        <f>STDEV(AG108:AG109)</f>
        <v>10.965897356031128</v>
      </c>
      <c r="AK109">
        <v>27</v>
      </c>
      <c r="AL109">
        <v>0</v>
      </c>
      <c r="AM109">
        <v>0</v>
      </c>
      <c r="AN109">
        <v>0</v>
      </c>
    </row>
    <row r="110" spans="1:40" customFormat="1" x14ac:dyDescent="0.2">
      <c r="A110">
        <v>4880</v>
      </c>
      <c r="B110" t="s">
        <v>145</v>
      </c>
      <c r="C110" t="s">
        <v>62</v>
      </c>
      <c r="D110" t="s">
        <v>137</v>
      </c>
      <c r="E110" t="s">
        <v>267</v>
      </c>
      <c r="F110">
        <v>4.5586935854507997</v>
      </c>
      <c r="G110">
        <v>4.5483339187540004</v>
      </c>
      <c r="H110">
        <v>3.90476508149077E-3</v>
      </c>
      <c r="I110">
        <v>8.9874192262654304</v>
      </c>
      <c r="J110">
        <v>8.9472727079115106</v>
      </c>
      <c r="K110">
        <v>1.23264724316901E-3</v>
      </c>
      <c r="L110">
        <v>-0.17582607102327399</v>
      </c>
      <c r="M110">
        <v>3.86559373721383E-3</v>
      </c>
      <c r="N110">
        <v>-5.6827738439564204</v>
      </c>
      <c r="O110">
        <v>3.86495603434042E-3</v>
      </c>
      <c r="P110">
        <v>-11.0875044337298</v>
      </c>
      <c r="Q110">
        <v>1.2081223592751501E-3</v>
      </c>
      <c r="R110">
        <v>-18.4336616816678</v>
      </c>
      <c r="S110">
        <v>0.14569319408843601</v>
      </c>
      <c r="T110">
        <v>221.95795106205</v>
      </c>
      <c r="U110">
        <v>7.7790613261021102E-2</v>
      </c>
      <c r="V110" s="14">
        <v>45110.535787037035</v>
      </c>
      <c r="W110">
        <v>2.5</v>
      </c>
      <c r="X110" s="67">
        <v>6.7329444655917103E-6</v>
      </c>
      <c r="Y110">
        <v>1.5834467536901301E-4</v>
      </c>
      <c r="Z110" s="44">
        <f>((((N110/1000)+1)/((SMOW!$Z$4/1000)+1))-1)*1000</f>
        <v>4.771718087636545</v>
      </c>
      <c r="AA110" s="44">
        <f>((((P110/1000)+1)/((SMOW!$AA$4/1000)+1))-1)*1000</f>
        <v>9.3399530421340859</v>
      </c>
      <c r="AB110" s="44">
        <f>Z110*SMOW!$AN$6</f>
        <v>4.8544755432393352</v>
      </c>
      <c r="AC110" s="44">
        <f>AA110*SMOW!$AN$12</f>
        <v>9.4910905123154912</v>
      </c>
      <c r="AD110" s="44">
        <f t="shared" ref="AD110" si="312">LN((AB110/1000)+1)*1000</f>
        <v>4.8427305719529432</v>
      </c>
      <c r="AE110" s="44">
        <f t="shared" ref="AE110" si="313">LN((AC110/1000)+1)*1000</f>
        <v>9.4463330877430938</v>
      </c>
      <c r="AF110" s="44">
        <f>(AD110-SMOW!AN$14*AE110)</f>
        <v>-0.14493329837541058</v>
      </c>
      <c r="AG110" s="45">
        <f t="shared" ref="AG110" si="314">AF110*1000</f>
        <v>-144.93329837541057</v>
      </c>
      <c r="AK110">
        <v>27</v>
      </c>
      <c r="AL110">
        <v>0</v>
      </c>
      <c r="AM110">
        <v>0</v>
      </c>
      <c r="AN110">
        <v>0</v>
      </c>
    </row>
    <row r="111" spans="1:40" customFormat="1" x14ac:dyDescent="0.2">
      <c r="A111">
        <v>4881</v>
      </c>
      <c r="B111" t="s">
        <v>145</v>
      </c>
      <c r="C111" t="s">
        <v>62</v>
      </c>
      <c r="D111" t="s">
        <v>137</v>
      </c>
      <c r="E111" t="s">
        <v>268</v>
      </c>
      <c r="F111">
        <v>4.5740960441678498</v>
      </c>
      <c r="G111">
        <v>4.5636663394427801</v>
      </c>
      <c r="H111">
        <v>4.0609477431265799E-3</v>
      </c>
      <c r="I111">
        <v>9.0109546169233496</v>
      </c>
      <c r="J111">
        <v>8.9705981824320506</v>
      </c>
      <c r="K111">
        <v>1.34956651367665E-3</v>
      </c>
      <c r="L111">
        <v>-0.17280950088133901</v>
      </c>
      <c r="M111">
        <v>4.0753824078368804E-3</v>
      </c>
      <c r="N111">
        <v>-5.6675284131764103</v>
      </c>
      <c r="O111">
        <v>4.0195464150497903E-3</v>
      </c>
      <c r="P111">
        <v>-11.0644373057695</v>
      </c>
      <c r="Q111">
        <v>1.32271539123553E-3</v>
      </c>
      <c r="R111">
        <v>-18.223073814507</v>
      </c>
      <c r="S111">
        <v>0.13818919221297801</v>
      </c>
      <c r="T111">
        <v>227.133968982244</v>
      </c>
      <c r="U111">
        <v>8.5532304411119295E-2</v>
      </c>
      <c r="V111" s="14">
        <v>45110.62903935185</v>
      </c>
      <c r="W111">
        <v>2.5</v>
      </c>
      <c r="X111">
        <v>5.3128740575935796E-3</v>
      </c>
      <c r="Y111">
        <v>6.4972481003215997E-3</v>
      </c>
      <c r="Z111" s="44">
        <f>((((N111/1000)+1)/((SMOW!$Z$4/1000)+1))-1)*1000</f>
        <v>4.787123812565186</v>
      </c>
      <c r="AA111" s="44">
        <f>((((P111/1000)+1)/((SMOW!$AA$4/1000)+1))-1)*1000</f>
        <v>9.3634966559086319</v>
      </c>
      <c r="AB111" s="44">
        <f>Z111*SMOW!$AN$6</f>
        <v>4.8701484546558191</v>
      </c>
      <c r="AC111" s="44">
        <f>AA111*SMOW!$AN$12</f>
        <v>9.5150151046890468</v>
      </c>
      <c r="AD111" s="44">
        <f t="shared" ref="AD111" si="315">LN((AB111/1000)+1)*1000</f>
        <v>4.8583276455317153</v>
      </c>
      <c r="AE111" s="44">
        <f t="shared" ref="AE111" si="316">LN((AC111/1000)+1)*1000</f>
        <v>9.4700324636964357</v>
      </c>
      <c r="AF111" s="44">
        <f>(AD111-SMOW!AN$14*AE111)</f>
        <v>-0.14184949530000335</v>
      </c>
      <c r="AG111" s="45">
        <f t="shared" ref="AG111" si="317">AF111*1000</f>
        <v>-141.84949530000335</v>
      </c>
      <c r="AH111" s="2">
        <f>AVERAGE(AG110:AG111)</f>
        <v>-143.39139683770696</v>
      </c>
      <c r="AI111">
        <f>STDEV(AG110:AG111)</f>
        <v>2.1805780664643737</v>
      </c>
      <c r="AK111">
        <v>27</v>
      </c>
      <c r="AL111">
        <v>0</v>
      </c>
      <c r="AM111">
        <v>0</v>
      </c>
      <c r="AN111">
        <v>0</v>
      </c>
    </row>
    <row r="112" spans="1:40" customFormat="1" x14ac:dyDescent="0.2">
      <c r="A112">
        <v>4882</v>
      </c>
      <c r="B112" t="s">
        <v>145</v>
      </c>
      <c r="C112" t="s">
        <v>61</v>
      </c>
      <c r="D112" t="s">
        <v>66</v>
      </c>
      <c r="E112" t="s">
        <v>269</v>
      </c>
      <c r="F112">
        <v>-1.34744987422538</v>
      </c>
      <c r="G112">
        <v>-1.3483587944354301</v>
      </c>
      <c r="H112">
        <v>3.8731703079167498E-3</v>
      </c>
      <c r="I112">
        <v>-2.53939920896519</v>
      </c>
      <c r="J112">
        <v>-2.54262926967884</v>
      </c>
      <c r="K112">
        <v>4.0257281454043597E-3</v>
      </c>
      <c r="L112">
        <v>-5.8505400449996399E-3</v>
      </c>
      <c r="M112">
        <v>3.8763147634870501E-3</v>
      </c>
      <c r="N112">
        <v>-11.5287042207516</v>
      </c>
      <c r="O112">
        <v>3.8336833692118799E-3</v>
      </c>
      <c r="P112">
        <v>-22.384984033093399</v>
      </c>
      <c r="Q112">
        <v>3.9456318194705398E-3</v>
      </c>
      <c r="R112">
        <v>-36.4058389871619</v>
      </c>
      <c r="S112">
        <v>0.15318691346991101</v>
      </c>
      <c r="T112">
        <v>220.828683662738</v>
      </c>
      <c r="U112">
        <v>0.11395071434911801</v>
      </c>
      <c r="V112" s="14">
        <v>45114.487951388888</v>
      </c>
      <c r="W112">
        <v>2.5</v>
      </c>
      <c r="X112">
        <v>4.4190211227819402E-2</v>
      </c>
      <c r="Y112">
        <v>4.3387037725479902E-2</v>
      </c>
      <c r="Z112" s="44">
        <f>((((N112/1000)+1)/((SMOW!$Z$4/1000)+1))-1)*1000</f>
        <v>-1.1356778158024827</v>
      </c>
      <c r="AA112" s="44">
        <f>((((P112/1000)+1)/((SMOW!$AA$4/1000)+1))-1)*1000</f>
        <v>-2.1908927904756847</v>
      </c>
      <c r="AB112" s="44">
        <f>Z112*SMOW!$AN$6</f>
        <v>-1.155374244781358</v>
      </c>
      <c r="AC112" s="44">
        <f>AA112*SMOW!$AN$12</f>
        <v>-2.2263454305796992</v>
      </c>
      <c r="AD112" s="44">
        <f t="shared" ref="AD112" si="318">LN((AB112/1000)+1)*1000</f>
        <v>-1.1560422041490896</v>
      </c>
      <c r="AE112" s="44">
        <f t="shared" ref="AE112" si="319">LN((AC112/1000)+1)*1000</f>
        <v>-2.2288274220990352</v>
      </c>
      <c r="AF112" s="44">
        <f>(AD112-SMOW!AN$14*AE112)</f>
        <v>2.0778674719200918E-2</v>
      </c>
      <c r="AG112" s="45">
        <f t="shared" ref="AG112" si="320">AF112*1000</f>
        <v>20.778674719200918</v>
      </c>
      <c r="AK112">
        <v>27</v>
      </c>
      <c r="AL112">
        <v>2</v>
      </c>
      <c r="AM112">
        <v>0</v>
      </c>
      <c r="AN112">
        <v>0</v>
      </c>
    </row>
    <row r="113" spans="1:40" customFormat="1" x14ac:dyDescent="0.2">
      <c r="A113">
        <v>4883</v>
      </c>
      <c r="B113" t="s">
        <v>284</v>
      </c>
      <c r="C113" t="s">
        <v>61</v>
      </c>
      <c r="D113" t="s">
        <v>66</v>
      </c>
      <c r="E113" t="s">
        <v>270</v>
      </c>
      <c r="F113">
        <v>-1.36555342965279</v>
      </c>
      <c r="G113">
        <v>-1.3664870337203801</v>
      </c>
      <c r="H113">
        <v>4.4448534923716802E-3</v>
      </c>
      <c r="I113">
        <v>-2.5583583565844701</v>
      </c>
      <c r="J113">
        <v>-2.56163657759509</v>
      </c>
      <c r="K113">
        <v>1.2347965692888401E-3</v>
      </c>
      <c r="L113">
        <v>-1.3942920750175201E-2</v>
      </c>
      <c r="M113">
        <v>4.4034532649245301E-3</v>
      </c>
      <c r="N113">
        <v>-11.5466232105838</v>
      </c>
      <c r="O113">
        <v>4.3995382484129496E-3</v>
      </c>
      <c r="P113">
        <v>-22.403565967445299</v>
      </c>
      <c r="Q113">
        <v>1.2102289221687099E-3</v>
      </c>
      <c r="R113">
        <v>-35.814654389908398</v>
      </c>
      <c r="S113">
        <v>0.148738863294399</v>
      </c>
      <c r="T113">
        <v>225.434879268732</v>
      </c>
      <c r="U113">
        <v>8.7050548679561399E-2</v>
      </c>
      <c r="V113" s="14">
        <v>45114.584374999999</v>
      </c>
      <c r="W113">
        <v>2.5</v>
      </c>
      <c r="X113">
        <v>1.41528582119735E-2</v>
      </c>
      <c r="Y113">
        <v>1.19546364167271E-2</v>
      </c>
      <c r="Z113" s="44">
        <f>((((N113/1000)+1)/((SMOW!$Z$4/1000)+1))-1)*1000</f>
        <v>-1.1537852102300183</v>
      </c>
      <c r="AA113" s="44">
        <f>((((P113/1000)+1)/((SMOW!$AA$4/1000)+1))-1)*1000</f>
        <v>-2.209858562301048</v>
      </c>
      <c r="AB113" s="44">
        <f>Z113*SMOW!$AN$6</f>
        <v>-1.1737956816277662</v>
      </c>
      <c r="AC113" s="44">
        <f>AA113*SMOW!$AN$12</f>
        <v>-2.2456181031743481</v>
      </c>
      <c r="AD113" s="44">
        <f t="shared" ref="AD113" si="321">LN((AB113/1000)+1)*1000</f>
        <v>-1.1744851193377013</v>
      </c>
      <c r="AE113" s="44">
        <f t="shared" ref="AE113" si="322">LN((AC113/1000)+1)*1000</f>
        <v>-2.2481432846107388</v>
      </c>
      <c r="AF113" s="44">
        <f>(AD113-SMOW!AN$14*AE113)</f>
        <v>1.2534534936768926E-2</v>
      </c>
      <c r="AG113" s="45">
        <f t="shared" ref="AG113" si="323">AF113*1000</f>
        <v>12.534534936768926</v>
      </c>
      <c r="AH113" s="2">
        <f>AVERAGE(AG112:AG113)</f>
        <v>16.656604827984921</v>
      </c>
      <c r="AI113">
        <f>STDEV(AG112:AG113)</f>
        <v>5.8294871452074553</v>
      </c>
      <c r="AK113">
        <v>27</v>
      </c>
      <c r="AL113">
        <v>0</v>
      </c>
      <c r="AM113">
        <v>0</v>
      </c>
      <c r="AN113">
        <v>0</v>
      </c>
    </row>
    <row r="114" spans="1:40" customFormat="1" x14ac:dyDescent="0.2">
      <c r="A114">
        <v>4884</v>
      </c>
      <c r="B114" t="s">
        <v>284</v>
      </c>
      <c r="C114" t="s">
        <v>62</v>
      </c>
      <c r="D114" t="s">
        <v>150</v>
      </c>
      <c r="E114" t="s">
        <v>271</v>
      </c>
      <c r="F114">
        <v>-2.62158127534338</v>
      </c>
      <c r="G114">
        <v>-2.6250241029429899</v>
      </c>
      <c r="H114">
        <v>4.8747011588011297E-3</v>
      </c>
      <c r="I114">
        <v>-4.8739457990670401</v>
      </c>
      <c r="J114">
        <v>-4.8858622327393197</v>
      </c>
      <c r="K114">
        <v>1.10680331261998E-3</v>
      </c>
      <c r="L114">
        <v>-4.5288844056629501E-2</v>
      </c>
      <c r="M114">
        <v>4.8229963080977101E-3</v>
      </c>
      <c r="N114">
        <v>-12.7898458629549</v>
      </c>
      <c r="O114">
        <v>4.8250036215005399E-3</v>
      </c>
      <c r="P114">
        <v>-24.673082229801999</v>
      </c>
      <c r="Q114">
        <v>1.0847822332829501E-3</v>
      </c>
      <c r="R114">
        <v>-39.161245774673802</v>
      </c>
      <c r="S114">
        <v>0.157671215186242</v>
      </c>
      <c r="T114">
        <v>210.145556870082</v>
      </c>
      <c r="U114">
        <v>7.2506942847961997E-2</v>
      </c>
      <c r="V114" s="14">
        <v>45114.670254629629</v>
      </c>
      <c r="W114">
        <v>2.5</v>
      </c>
      <c r="X114">
        <v>3.9749097329739198E-2</v>
      </c>
      <c r="Y114">
        <v>3.53703994878432E-2</v>
      </c>
      <c r="Z114" s="44">
        <f>((((N114/1000)+1)/((SMOW!$Z$4/1000)+1))-1)*1000</f>
        <v>-2.4100794064169095</v>
      </c>
      <c r="AA114" s="44">
        <f>((((P114/1000)+1)/((SMOW!$AA$4/1000)+1))-1)*1000</f>
        <v>-4.5262550563749393</v>
      </c>
      <c r="AB114" s="44">
        <f>Z114*SMOW!$AN$6</f>
        <v>-2.4518781958283218</v>
      </c>
      <c r="AC114" s="44">
        <f>AA114*SMOW!$AN$12</f>
        <v>-4.5994981161130637</v>
      </c>
      <c r="AD114" s="44">
        <f t="shared" ref="AD114" si="324">LN((AB114/1000)+1)*1000</f>
        <v>-2.4548889715490563</v>
      </c>
      <c r="AE114" s="44">
        <f t="shared" ref="AE114" si="325">LN((AC114/1000)+1)*1000</f>
        <v>-4.6101083545885784</v>
      </c>
      <c r="AF114" s="44">
        <f>(AD114-SMOW!AN$14*AE114)</f>
        <v>-2.0751760326286561E-2</v>
      </c>
      <c r="AG114" s="45">
        <f t="shared" ref="AG114" si="326">AF114*1000</f>
        <v>-20.751760326286561</v>
      </c>
      <c r="AK114">
        <v>27</v>
      </c>
      <c r="AL114">
        <v>1</v>
      </c>
      <c r="AM114">
        <v>0</v>
      </c>
      <c r="AN114">
        <v>0</v>
      </c>
    </row>
    <row r="115" spans="1:40" customFormat="1" x14ac:dyDescent="0.2">
      <c r="A115">
        <v>4885</v>
      </c>
      <c r="B115" t="s">
        <v>284</v>
      </c>
      <c r="C115" t="s">
        <v>62</v>
      </c>
      <c r="D115" t="s">
        <v>150</v>
      </c>
      <c r="E115" t="s">
        <v>272</v>
      </c>
      <c r="F115">
        <v>-2.7228060312575999</v>
      </c>
      <c r="G115">
        <v>-2.7265200061344301</v>
      </c>
      <c r="H115">
        <v>4.4946993267201401E-3</v>
      </c>
      <c r="I115">
        <v>-5.0810032034363699</v>
      </c>
      <c r="J115">
        <v>-5.0939554272578</v>
      </c>
      <c r="K115">
        <v>1.3330914916116999E-3</v>
      </c>
      <c r="L115">
        <v>-3.6911540542312299E-2</v>
      </c>
      <c r="M115">
        <v>4.7125430296842304E-3</v>
      </c>
      <c r="N115">
        <v>-12.8900386333342</v>
      </c>
      <c r="O115">
        <v>4.4488759048986002E-3</v>
      </c>
      <c r="P115">
        <v>-24.876019997487401</v>
      </c>
      <c r="Q115">
        <v>1.3065681580050901E-3</v>
      </c>
      <c r="R115">
        <v>-39.469986483124799</v>
      </c>
      <c r="S115">
        <v>0.14228023519411701</v>
      </c>
      <c r="T115">
        <v>183.82644472682199</v>
      </c>
      <c r="U115">
        <v>6.3181613539786796E-2</v>
      </c>
      <c r="V115" s="14">
        <v>45114.750740740739</v>
      </c>
      <c r="W115">
        <v>2.5</v>
      </c>
      <c r="X115">
        <v>6.2119512701561103E-2</v>
      </c>
      <c r="Y115">
        <v>6.9620240857832597E-2</v>
      </c>
      <c r="Z115" s="44">
        <f>((((N115/1000)+1)/((SMOW!$Z$4/1000)+1))-1)*1000</f>
        <v>-2.5113256278296303</v>
      </c>
      <c r="AA115" s="44">
        <f>((((P115/1000)+1)/((SMOW!$AA$4/1000)+1))-1)*1000</f>
        <v>-4.7333848052903971</v>
      </c>
      <c r="AB115" s="44">
        <f>Z115*SMOW!$AN$6</f>
        <v>-2.5548803633216006</v>
      </c>
      <c r="AC115" s="44">
        <f>AA115*SMOW!$AN$12</f>
        <v>-4.8099796020350318</v>
      </c>
      <c r="AD115" s="44">
        <f t="shared" ref="AD115" si="327">LN((AB115/1000)+1)*1000</f>
        <v>-2.5581496397510124</v>
      </c>
      <c r="AE115" s="44">
        <f t="shared" ref="AE115" si="328">LN((AC115/1000)+1)*1000</f>
        <v>-4.8215847826639102</v>
      </c>
      <c r="AF115" s="44">
        <f>(AD115-SMOW!AN$14*AE115)</f>
        <v>-1.235287450446787E-2</v>
      </c>
      <c r="AG115" s="45">
        <f t="shared" ref="AG115" si="329">AF115*1000</f>
        <v>-12.35287450446787</v>
      </c>
      <c r="AH115" s="2">
        <f>AVERAGE(AG114:AG115)</f>
        <v>-16.552317415377217</v>
      </c>
      <c r="AI115">
        <f>STDEV(AG114:AG115)</f>
        <v>5.9389091190195344</v>
      </c>
      <c r="AK115">
        <v>27</v>
      </c>
      <c r="AL115">
        <v>0</v>
      </c>
      <c r="AM115">
        <v>0</v>
      </c>
      <c r="AN115">
        <v>0</v>
      </c>
    </row>
    <row r="116" spans="1:40" customFormat="1" x14ac:dyDescent="0.2">
      <c r="A116">
        <v>4886</v>
      </c>
      <c r="B116" t="s">
        <v>145</v>
      </c>
      <c r="C116" t="s">
        <v>62</v>
      </c>
      <c r="D116" t="s">
        <v>150</v>
      </c>
      <c r="E116" t="s">
        <v>273</v>
      </c>
      <c r="F116">
        <v>-4.4236564827973304</v>
      </c>
      <c r="G116">
        <v>-4.4334701074547196</v>
      </c>
      <c r="H116">
        <v>3.9381473890428903E-3</v>
      </c>
      <c r="I116">
        <v>-8.3657250350256298</v>
      </c>
      <c r="J116">
        <v>-8.4009144459861993</v>
      </c>
      <c r="K116">
        <v>4.14750395578364E-3</v>
      </c>
      <c r="L116">
        <v>2.2127200259992601E-3</v>
      </c>
      <c r="M116">
        <v>3.3403626590048198E-3</v>
      </c>
      <c r="N116">
        <v>-14.5735489288304</v>
      </c>
      <c r="O116">
        <v>3.8979980095450498E-3</v>
      </c>
      <c r="P116">
        <v>-28.095388645521499</v>
      </c>
      <c r="Q116">
        <v>4.0649847650524699E-3</v>
      </c>
      <c r="R116">
        <v>-45.447123837794003</v>
      </c>
      <c r="S116">
        <v>0.18495368176732699</v>
      </c>
      <c r="T116">
        <v>188.414730180584</v>
      </c>
      <c r="U116">
        <v>0.117017417832347</v>
      </c>
      <c r="V116" s="14">
        <v>45117.68277777778</v>
      </c>
      <c r="W116">
        <v>2.5</v>
      </c>
      <c r="X116">
        <v>0.127837587882079</v>
      </c>
      <c r="Y116">
        <v>0.126952870232515</v>
      </c>
      <c r="Z116" s="44">
        <f>((((N116/1000)+1)/((SMOW!$Z$4/1000)+1))-1)*1000</f>
        <v>-4.2125367579670669</v>
      </c>
      <c r="AA116" s="44">
        <f>((((P116/1000)+1)/((SMOW!$AA$4/1000)+1))-1)*1000</f>
        <v>-8.0192542978902992</v>
      </c>
      <c r="AB116" s="44">
        <f>Z116*SMOW!$AN$6</f>
        <v>-4.2855961502697779</v>
      </c>
      <c r="AC116" s="44">
        <f>AA116*SMOW!$AN$12</f>
        <v>-8.1490204542999649</v>
      </c>
      <c r="AD116" s="44">
        <f t="shared" ref="AD116" si="330">LN((AB116/1000)+1)*1000</f>
        <v>-4.2948056389694047</v>
      </c>
      <c r="AE116" s="44">
        <f t="shared" ref="AE116" si="331">LN((AC116/1000)+1)*1000</f>
        <v>-8.1824052139111636</v>
      </c>
      <c r="AF116" s="44">
        <f>(AD116-SMOW!AN$14*AE116)</f>
        <v>2.5504313975689641E-2</v>
      </c>
      <c r="AG116" s="45">
        <f t="shared" ref="AG116" si="332">AF116*1000</f>
        <v>25.504313975689641</v>
      </c>
      <c r="AK116">
        <v>27</v>
      </c>
      <c r="AL116">
        <v>1</v>
      </c>
      <c r="AM116">
        <v>0</v>
      </c>
      <c r="AN116">
        <v>0</v>
      </c>
    </row>
    <row r="117" spans="1:40" customFormat="1" x14ac:dyDescent="0.2">
      <c r="A117">
        <v>4887</v>
      </c>
      <c r="B117" t="s">
        <v>284</v>
      </c>
      <c r="C117" t="s">
        <v>62</v>
      </c>
      <c r="D117" t="s">
        <v>150</v>
      </c>
      <c r="E117" t="s">
        <v>274</v>
      </c>
      <c r="F117">
        <v>-4.4127617400079799</v>
      </c>
      <c r="G117">
        <v>-4.4225270909682104</v>
      </c>
      <c r="H117">
        <v>4.3966611703303397E-3</v>
      </c>
      <c r="I117">
        <v>-8.3490214017464801</v>
      </c>
      <c r="J117">
        <v>-8.3840697250373104</v>
      </c>
      <c r="K117">
        <v>1.19808983898783E-3</v>
      </c>
      <c r="L117">
        <v>4.2617238514879099E-3</v>
      </c>
      <c r="M117">
        <v>4.4639069856234103E-3</v>
      </c>
      <c r="N117">
        <v>-14.562765257852099</v>
      </c>
      <c r="O117">
        <v>4.35183724669115E-3</v>
      </c>
      <c r="P117">
        <v>-28.0790173495506</v>
      </c>
      <c r="Q117">
        <v>1.1742525129744201E-3</v>
      </c>
      <c r="R117">
        <v>-44.710218155798202</v>
      </c>
      <c r="S117">
        <v>0.155349092906655</v>
      </c>
      <c r="T117">
        <v>210.20502658267699</v>
      </c>
      <c r="U117">
        <v>7.7303999496259296E-2</v>
      </c>
      <c r="V117" s="14">
        <v>45117.784513888888</v>
      </c>
      <c r="W117">
        <v>2.5</v>
      </c>
      <c r="X117">
        <v>4.8616750955642303E-3</v>
      </c>
      <c r="Y117">
        <v>3.9592920984073401E-3</v>
      </c>
      <c r="Z117" s="44">
        <f>((((N117/1000)+1)/((SMOW!$Z$4/1000)+1))-1)*1000</f>
        <v>-4.2016397048624254</v>
      </c>
      <c r="AA117" s="44">
        <f>((((P117/1000)+1)/((SMOW!$AA$4/1000)+1))-1)*1000</f>
        <v>-8.0025448284675171</v>
      </c>
      <c r="AB117" s="44">
        <f>Z117*SMOW!$AN$6</f>
        <v>-4.2745101060361668</v>
      </c>
      <c r="AC117" s="44">
        <f>AA117*SMOW!$AN$12</f>
        <v>-8.1320405951947894</v>
      </c>
      <c r="AD117" s="44">
        <f t="shared" ref="AD117" si="333">LN((AB117/1000)+1)*1000</f>
        <v>-4.2836719419207991</v>
      </c>
      <c r="AE117" s="44">
        <f t="shared" ref="AE117" si="334">LN((AC117/1000)+1)*1000</f>
        <v>-8.1652859952837478</v>
      </c>
      <c r="AF117" s="44">
        <f>(AD117-SMOW!AN$14*AE117)</f>
        <v>2.7599063589019757E-2</v>
      </c>
      <c r="AG117" s="45">
        <f t="shared" ref="AG117" si="335">AF117*1000</f>
        <v>27.599063589019757</v>
      </c>
      <c r="AH117" s="2">
        <f>AVERAGE(AG116:AG117)</f>
        <v>26.551688782354699</v>
      </c>
      <c r="AI117">
        <f>STDEV(AG116:AG117)</f>
        <v>1.4812116564736233</v>
      </c>
      <c r="AK117">
        <v>27</v>
      </c>
      <c r="AL117">
        <v>0</v>
      </c>
      <c r="AM117">
        <v>0</v>
      </c>
      <c r="AN117">
        <v>0</v>
      </c>
    </row>
    <row r="118" spans="1:40" customFormat="1" x14ac:dyDescent="0.2">
      <c r="A118">
        <v>4888</v>
      </c>
      <c r="B118" t="s">
        <v>145</v>
      </c>
      <c r="C118" t="s">
        <v>62</v>
      </c>
      <c r="D118" t="s">
        <v>150</v>
      </c>
      <c r="E118" t="s">
        <v>275</v>
      </c>
      <c r="F118">
        <v>-4.51948657211768</v>
      </c>
      <c r="G118">
        <v>-4.5297307500078201</v>
      </c>
      <c r="H118">
        <v>4.6334756510944498E-3</v>
      </c>
      <c r="I118">
        <v>-8.5458167715999593</v>
      </c>
      <c r="J118">
        <v>-8.5825418614579903</v>
      </c>
      <c r="K118">
        <v>3.3201249960736101E-3</v>
      </c>
      <c r="L118">
        <v>1.85135284199691E-3</v>
      </c>
      <c r="M118">
        <v>4.6888179094910299E-3</v>
      </c>
      <c r="N118">
        <v>-14.668402031196299</v>
      </c>
      <c r="O118">
        <v>4.5862374058143899E-3</v>
      </c>
      <c r="P118">
        <v>-28.2718972572772</v>
      </c>
      <c r="Q118">
        <v>3.2540674273000901E-3</v>
      </c>
      <c r="R118">
        <v>-45.153478659849199</v>
      </c>
      <c r="S118">
        <v>0.125474374772791</v>
      </c>
      <c r="T118">
        <v>190.19771388210799</v>
      </c>
      <c r="U118">
        <v>9.0789504263784293E-2</v>
      </c>
      <c r="V118" s="14">
        <v>45118.433217592596</v>
      </c>
      <c r="W118">
        <v>2.5</v>
      </c>
      <c r="X118">
        <v>2.04105470889051E-2</v>
      </c>
      <c r="Y118">
        <v>2.1050943796165199E-2</v>
      </c>
      <c r="Z118" s="44">
        <f>((((N118/1000)+1)/((SMOW!$Z$4/1000)+1))-1)*1000</f>
        <v>-4.3083871688047726</v>
      </c>
      <c r="AA118" s="44">
        <f>((((P118/1000)+1)/((SMOW!$AA$4/1000)+1))-1)*1000</f>
        <v>-8.1994089573771411</v>
      </c>
      <c r="AB118" s="44">
        <f>Z118*SMOW!$AN$6</f>
        <v>-4.383108925893862</v>
      </c>
      <c r="AC118" s="44">
        <f>AA118*SMOW!$AN$12</f>
        <v>-8.3320903446614594</v>
      </c>
      <c r="AD118" s="44">
        <f t="shared" ref="AD118" si="336">LN((AB118/1000)+1)*1000</f>
        <v>-4.3927429093277848</v>
      </c>
      <c r="AE118" s="44">
        <f t="shared" ref="AE118" si="337">LN((AC118/1000)+1)*1000</f>
        <v>-8.3669962373472906</v>
      </c>
      <c r="AF118" s="44">
        <f>(AD118-SMOW!AN$14*AE118)</f>
        <v>2.503110399158448E-2</v>
      </c>
      <c r="AG118" s="45">
        <f t="shared" ref="AG118" si="338">AF118*1000</f>
        <v>25.03110399158448</v>
      </c>
      <c r="AK118">
        <v>27</v>
      </c>
      <c r="AL118">
        <v>0</v>
      </c>
      <c r="AM118">
        <v>0</v>
      </c>
      <c r="AN118">
        <v>0</v>
      </c>
    </row>
    <row r="119" spans="1:40" customFormat="1" x14ac:dyDescent="0.2">
      <c r="A119">
        <v>4889</v>
      </c>
      <c r="B119" t="s">
        <v>145</v>
      </c>
      <c r="C119" t="s">
        <v>62</v>
      </c>
      <c r="D119" t="s">
        <v>150</v>
      </c>
      <c r="E119" t="s">
        <v>276</v>
      </c>
      <c r="F119">
        <v>-4.3924037273279204</v>
      </c>
      <c r="G119">
        <v>-4.4020790705424604</v>
      </c>
      <c r="H119">
        <v>4.4906842753874004E-3</v>
      </c>
      <c r="I119">
        <v>-8.3148954504650892</v>
      </c>
      <c r="J119">
        <v>-8.3496570786369393</v>
      </c>
      <c r="K119">
        <v>1.71524547175238E-3</v>
      </c>
      <c r="L119">
        <v>6.5398669778448304E-3</v>
      </c>
      <c r="M119">
        <v>4.5750124420235096E-3</v>
      </c>
      <c r="N119">
        <v>-14.54261479494</v>
      </c>
      <c r="O119">
        <v>4.4449017869808401E-3</v>
      </c>
      <c r="P119">
        <v>-28.045570371915201</v>
      </c>
      <c r="Q119">
        <v>1.6811187609069001E-3</v>
      </c>
      <c r="R119">
        <v>-45.016282620181798</v>
      </c>
      <c r="S119">
        <v>0.15830004921450599</v>
      </c>
      <c r="T119">
        <v>217.69195164753501</v>
      </c>
      <c r="U119">
        <v>7.7962697320426294E-2</v>
      </c>
      <c r="V119" s="14">
        <v>45118.510983796295</v>
      </c>
      <c r="W119">
        <v>2.5</v>
      </c>
      <c r="X119">
        <v>3.3855791874586802E-2</v>
      </c>
      <c r="Y119">
        <v>2.6334302276767502E-2</v>
      </c>
      <c r="Z119" s="44">
        <f>((((N119/1000)+1)/((SMOW!$Z$4/1000)+1))-1)*1000</f>
        <v>-4.1812773751070953</v>
      </c>
      <c r="AA119" s="44">
        <f>((((P119/1000)+1)/((SMOW!$AA$4/1000)+1))-1)*1000</f>
        <v>-7.9684069537948599</v>
      </c>
      <c r="AB119" s="44">
        <f>Z119*SMOW!$AN$6</f>
        <v>-4.2537946257866652</v>
      </c>
      <c r="AC119" s="44">
        <f>AA119*SMOW!$AN$12</f>
        <v>-8.0973503074647937</v>
      </c>
      <c r="AD119" s="44">
        <f t="shared" ref="AD119" si="339">LN((AB119/1000)+1)*1000</f>
        <v>-4.2628677494238838</v>
      </c>
      <c r="AE119" s="44">
        <f t="shared" ref="AE119" si="340">LN((AC119/1000)+1)*1000</f>
        <v>-8.1303119034463087</v>
      </c>
      <c r="AF119" s="44">
        <f>(AD119-SMOW!AN$14*AE119)</f>
        <v>2.9936935595767267E-2</v>
      </c>
      <c r="AG119" s="45">
        <f t="shared" ref="AG119" si="341">AF119*1000</f>
        <v>29.936935595767267</v>
      </c>
      <c r="AH119" s="2">
        <f>AVERAGE(AG118:AG119)</f>
        <v>27.484019793675873</v>
      </c>
      <c r="AI119">
        <f>STDEV(AG118:AG119)</f>
        <v>3.4689467946769272</v>
      </c>
      <c r="AK119">
        <v>27</v>
      </c>
      <c r="AL119">
        <v>0</v>
      </c>
      <c r="AM119">
        <v>0</v>
      </c>
      <c r="AN119">
        <v>0</v>
      </c>
    </row>
    <row r="120" spans="1:40" customFormat="1" x14ac:dyDescent="0.2">
      <c r="A120">
        <v>4890</v>
      </c>
      <c r="B120" t="s">
        <v>284</v>
      </c>
      <c r="C120" t="s">
        <v>62</v>
      </c>
      <c r="D120" t="s">
        <v>150</v>
      </c>
      <c r="E120" t="s">
        <v>277</v>
      </c>
      <c r="F120">
        <v>-6.9828857186934297</v>
      </c>
      <c r="G120">
        <v>-7.0073805781534597</v>
      </c>
      <c r="H120">
        <v>4.6000914422747799E-3</v>
      </c>
      <c r="I120">
        <v>-13.213985564166601</v>
      </c>
      <c r="J120">
        <v>-13.302067112269199</v>
      </c>
      <c r="K120">
        <v>1.4455476454164401E-3</v>
      </c>
      <c r="L120">
        <v>1.61108571246967E-2</v>
      </c>
      <c r="M120">
        <v>4.8221021113934301E-3</v>
      </c>
      <c r="N120">
        <v>-17.106686844198201</v>
      </c>
      <c r="O120">
        <v>4.5531935487229903E-3</v>
      </c>
      <c r="P120">
        <v>-32.8471876547747</v>
      </c>
      <c r="Q120">
        <v>1.41678687191579E-3</v>
      </c>
      <c r="R120">
        <v>-52.222906109369603</v>
      </c>
      <c r="S120">
        <v>0.16040124404191</v>
      </c>
      <c r="T120">
        <v>168.61530828238801</v>
      </c>
      <c r="U120">
        <v>6.1779385074910501E-2</v>
      </c>
      <c r="V120" s="14">
        <v>45118.588518518518</v>
      </c>
      <c r="W120">
        <v>2.5</v>
      </c>
      <c r="X120">
        <v>6.8112584581039002E-4</v>
      </c>
      <c r="Y120" s="67">
        <v>4.7675531574651398E-6</v>
      </c>
      <c r="Z120" s="44">
        <f>((((N120/1000)+1)/((SMOW!$Z$4/1000)+1))-1)*1000</f>
        <v>-6.7723086983735303</v>
      </c>
      <c r="AA120" s="44">
        <f>((((P120/1000)+1)/((SMOW!$AA$4/1000)+1))-1)*1000</f>
        <v>-12.869208778563458</v>
      </c>
      <c r="AB120" s="44">
        <f>Z120*SMOW!$AN$6</f>
        <v>-6.889763046291983</v>
      </c>
      <c r="AC120" s="44">
        <f>AA120*SMOW!$AN$12</f>
        <v>-13.077456041612223</v>
      </c>
      <c r="AD120" s="44">
        <f t="shared" ref="AD120" si="342">LN((AB120/1000)+1)*1000</f>
        <v>-6.9136070464957822</v>
      </c>
      <c r="AE120" s="44">
        <f t="shared" ref="AE120" si="343">LN((AC120/1000)+1)*1000</f>
        <v>-13.163718860712654</v>
      </c>
      <c r="AF120" s="44">
        <f>(AD120-SMOW!AN$14*AE120)</f>
        <v>3.6836511960499863E-2</v>
      </c>
      <c r="AG120" s="45">
        <f t="shared" ref="AG120" si="344">AF120*1000</f>
        <v>36.836511960499863</v>
      </c>
      <c r="AK120">
        <v>27</v>
      </c>
      <c r="AL120">
        <v>3</v>
      </c>
      <c r="AM120">
        <v>0</v>
      </c>
      <c r="AN120">
        <v>0</v>
      </c>
    </row>
    <row r="121" spans="1:40" customFormat="1" x14ac:dyDescent="0.2">
      <c r="A121">
        <v>4891</v>
      </c>
      <c r="B121" t="s">
        <v>284</v>
      </c>
      <c r="C121" t="s">
        <v>62</v>
      </c>
      <c r="D121" t="s">
        <v>150</v>
      </c>
      <c r="E121" t="s">
        <v>278</v>
      </c>
      <c r="F121">
        <v>-7.0118324477761602</v>
      </c>
      <c r="G121">
        <v>-7.0365311524802499</v>
      </c>
      <c r="H121">
        <v>3.8010793890522398E-3</v>
      </c>
      <c r="I121">
        <v>-13.265951854665801</v>
      </c>
      <c r="J121">
        <v>-13.3547306652098</v>
      </c>
      <c r="K121">
        <v>1.4214038976199999E-3</v>
      </c>
      <c r="L121">
        <v>1.4766638750542E-2</v>
      </c>
      <c r="M121">
        <v>3.7499787753232398E-3</v>
      </c>
      <c r="N121">
        <v>-17.135338461621402</v>
      </c>
      <c r="O121">
        <v>3.7623274166594602E-3</v>
      </c>
      <c r="P121">
        <v>-32.898120018294399</v>
      </c>
      <c r="Q121">
        <v>1.3931234907573599E-3</v>
      </c>
      <c r="R121">
        <v>-51.804529186582798</v>
      </c>
      <c r="S121">
        <v>0.126039850295488</v>
      </c>
      <c r="T121">
        <v>187.049578823616</v>
      </c>
      <c r="U121">
        <v>5.9969932972691001E-2</v>
      </c>
      <c r="V121" s="14">
        <v>45118.67423611111</v>
      </c>
      <c r="W121">
        <v>2.5</v>
      </c>
      <c r="X121">
        <v>6.4330759968495299E-2</v>
      </c>
      <c r="Y121">
        <v>6.8717616041825996E-2</v>
      </c>
      <c r="Z121" s="44">
        <f>((((N121/1000)+1)/((SMOW!$Z$4/1000)+1))-1)*1000</f>
        <v>-6.8012615658357145</v>
      </c>
      <c r="AA121" s="44">
        <f>((((P121/1000)+1)/((SMOW!$AA$4/1000)+1))-1)*1000</f>
        <v>-12.921193225755466</v>
      </c>
      <c r="AB121" s="44">
        <f>Z121*SMOW!$AN$6</f>
        <v>-6.9192180527321145</v>
      </c>
      <c r="AC121" s="44">
        <f>AA121*SMOW!$AN$12</f>
        <v>-13.130281691945397</v>
      </c>
      <c r="AD121" s="44">
        <f t="shared" ref="AD121" si="345">LN((AB121/1000)+1)*1000</f>
        <v>-6.9432668386930061</v>
      </c>
      <c r="AE121" s="44">
        <f t="shared" ref="AE121" si="346">LN((AC121/1000)+1)*1000</f>
        <v>-13.217245922658989</v>
      </c>
      <c r="AF121" s="44">
        <f>(AD121-SMOW!AN$14*AE121)</f>
        <v>3.5439008470940614E-2</v>
      </c>
      <c r="AG121" s="45">
        <f t="shared" ref="AG121" si="347">AF121*1000</f>
        <v>35.439008470940614</v>
      </c>
      <c r="AH121" s="2">
        <f>AVERAGE(AG120:AG121)</f>
        <v>36.137760215720235</v>
      </c>
      <c r="AI121">
        <f>STDEV(AG120:AG121)</f>
        <v>0.98818419419920822</v>
      </c>
      <c r="AK121">
        <v>27</v>
      </c>
      <c r="AL121">
        <v>0</v>
      </c>
      <c r="AM121">
        <v>0</v>
      </c>
      <c r="AN121">
        <v>0</v>
      </c>
    </row>
    <row r="122" spans="1:40" customFormat="1" x14ac:dyDescent="0.2">
      <c r="A122">
        <v>4892</v>
      </c>
      <c r="B122" t="s">
        <v>145</v>
      </c>
      <c r="C122" t="s">
        <v>62</v>
      </c>
      <c r="D122" t="s">
        <v>150</v>
      </c>
      <c r="E122" t="s">
        <v>280</v>
      </c>
      <c r="F122">
        <v>-7.2260275283675099</v>
      </c>
      <c r="G122">
        <v>-7.2522620634729797</v>
      </c>
      <c r="H122">
        <v>4.1604095318872603E-3</v>
      </c>
      <c r="I122">
        <v>-13.6862565122705</v>
      </c>
      <c r="J122">
        <v>-13.7807769263322</v>
      </c>
      <c r="K122">
        <v>3.1262917640625301E-3</v>
      </c>
      <c r="L122">
        <v>2.3988153630402301E-2</v>
      </c>
      <c r="M122">
        <v>4.2918265327531102E-3</v>
      </c>
      <c r="N122">
        <v>-17.347349825168301</v>
      </c>
      <c r="O122">
        <v>4.11799419171329E-3</v>
      </c>
      <c r="P122">
        <v>-33.310062248623403</v>
      </c>
      <c r="Q122">
        <v>3.0640907223984499E-3</v>
      </c>
      <c r="R122">
        <v>-53.352148209044401</v>
      </c>
      <c r="S122">
        <v>0.13638369332115699</v>
      </c>
      <c r="T122">
        <v>179.40311440144799</v>
      </c>
      <c r="U122">
        <v>9.2491429157198699E-2</v>
      </c>
      <c r="V122" s="14">
        <v>45119.426018518519</v>
      </c>
      <c r="W122">
        <v>2.5</v>
      </c>
      <c r="X122">
        <v>1.0979356039950001E-2</v>
      </c>
      <c r="Y122">
        <v>1.06227594959929E-2</v>
      </c>
      <c r="Z122" s="44">
        <f>((((N122/1000)+1)/((SMOW!$Z$4/1000)+1))-1)*1000</f>
        <v>-7.0155020681637037</v>
      </c>
      <c r="AA122" s="44">
        <f>((((P122/1000)+1)/((SMOW!$AA$4/1000)+1))-1)*1000</f>
        <v>-13.34164473514643</v>
      </c>
      <c r="AB122" s="44">
        <f>Z122*SMOW!$AN$6</f>
        <v>-7.1371741976303689</v>
      </c>
      <c r="AC122" s="44">
        <f>AA122*SMOW!$AN$12</f>
        <v>-13.557536873386599</v>
      </c>
      <c r="AD122" s="44">
        <f t="shared" ref="AD122" si="348">LN((AB122/1000)+1)*1000</f>
        <v>-7.1627656652687959</v>
      </c>
      <c r="AE122" s="44">
        <f t="shared" ref="AE122" si="349">LN((AC122/1000)+1)*1000</f>
        <v>-13.650279471164255</v>
      </c>
      <c r="AF122" s="44">
        <f>(AD122-SMOW!AN$14*AE122)</f>
        <v>4.4581895505931612E-2</v>
      </c>
      <c r="AG122" s="45">
        <f t="shared" ref="AG122" si="350">AF122*1000</f>
        <v>44.581895505931612</v>
      </c>
      <c r="AK122">
        <v>27</v>
      </c>
      <c r="AL122">
        <v>0</v>
      </c>
      <c r="AM122">
        <v>0</v>
      </c>
      <c r="AN122">
        <v>0</v>
      </c>
    </row>
    <row r="123" spans="1:40" customFormat="1" x14ac:dyDescent="0.2">
      <c r="A123">
        <v>4893</v>
      </c>
      <c r="B123" t="s">
        <v>145</v>
      </c>
      <c r="C123" t="s">
        <v>62</v>
      </c>
      <c r="D123" t="s">
        <v>150</v>
      </c>
      <c r="E123" t="s">
        <v>279</v>
      </c>
      <c r="F123">
        <v>-7.2206276992654201</v>
      </c>
      <c r="G123">
        <v>-7.2468229780457296</v>
      </c>
      <c r="H123">
        <v>4.3516472101380399E-3</v>
      </c>
      <c r="I123">
        <v>-13.6549172432221</v>
      </c>
      <c r="J123">
        <v>-13.7490031379585</v>
      </c>
      <c r="K123">
        <v>1.4268794651732201E-3</v>
      </c>
      <c r="L123">
        <v>1.2650678796345301E-2</v>
      </c>
      <c r="M123">
        <v>4.2599828635093403E-3</v>
      </c>
      <c r="N123">
        <v>-17.342005047278398</v>
      </c>
      <c r="O123">
        <v>4.3072822034427001E-3</v>
      </c>
      <c r="P123">
        <v>-33.279346509087603</v>
      </c>
      <c r="Q123">
        <v>1.39849011582203E-3</v>
      </c>
      <c r="R123">
        <v>-52.925608599581899</v>
      </c>
      <c r="S123">
        <v>0.13007701871396499</v>
      </c>
      <c r="T123">
        <v>172.189419212507</v>
      </c>
      <c r="U123">
        <v>5.7957711629498601E-2</v>
      </c>
      <c r="V123" s="14">
        <v>45119.504074074073</v>
      </c>
      <c r="W123">
        <v>2.5</v>
      </c>
      <c r="X123">
        <v>1.0666116113654501E-2</v>
      </c>
      <c r="Y123">
        <v>1.4618639724059501E-2</v>
      </c>
      <c r="Z123" s="44">
        <f>((((N123/1000)+1)/((SMOW!$Z$4/1000)+1))-1)*1000</f>
        <v>-7.0101010939856989</v>
      </c>
      <c r="AA123" s="44">
        <f>((((P123/1000)+1)/((SMOW!$AA$4/1000)+1))-1)*1000</f>
        <v>-13.310294516355793</v>
      </c>
      <c r="AB123" s="44">
        <f>Z123*SMOW!$AN$6</f>
        <v>-7.1316795526041412</v>
      </c>
      <c r="AC123" s="44">
        <f>AA123*SMOW!$AN$12</f>
        <v>-13.525679350893654</v>
      </c>
      <c r="AD123" s="44">
        <f t="shared" ref="AD123" si="351">LN((AB123/1000)+1)*1000</f>
        <v>-7.157231537412077</v>
      </c>
      <c r="AE123" s="44">
        <f t="shared" ref="AE123" si="352">LN((AC123/1000)+1)*1000</f>
        <v>-13.617984624511161</v>
      </c>
      <c r="AF123" s="44">
        <f>(AD123-SMOW!AN$14*AE123)</f>
        <v>3.3064344329816642E-2</v>
      </c>
      <c r="AG123" s="45">
        <f t="shared" ref="AG123" si="353">AF123*1000</f>
        <v>33.064344329816642</v>
      </c>
      <c r="AH123" s="2">
        <f>AVERAGE(AG122:AG123)</f>
        <v>38.823119917874124</v>
      </c>
      <c r="AI123">
        <f>STDEV(AG122:AG123)</f>
        <v>8.1441385392940457</v>
      </c>
      <c r="AK123">
        <v>27</v>
      </c>
      <c r="AL123">
        <v>0</v>
      </c>
      <c r="AM123">
        <v>0</v>
      </c>
      <c r="AN123">
        <v>0</v>
      </c>
    </row>
    <row r="124" spans="1:40" customFormat="1" x14ac:dyDescent="0.2">
      <c r="A124">
        <v>4894</v>
      </c>
      <c r="B124" t="s">
        <v>145</v>
      </c>
      <c r="C124" t="s">
        <v>62</v>
      </c>
      <c r="D124" t="s">
        <v>150</v>
      </c>
      <c r="E124" t="s">
        <v>281</v>
      </c>
      <c r="F124">
        <v>-7.2889049801220001</v>
      </c>
      <c r="G124">
        <v>-7.3155992531310101</v>
      </c>
      <c r="H124">
        <v>4.5704288009399104E-3</v>
      </c>
      <c r="I124">
        <v>-13.7913569497239</v>
      </c>
      <c r="J124">
        <v>-13.887341272158899</v>
      </c>
      <c r="K124">
        <v>1.32179108290871E-3</v>
      </c>
      <c r="L124">
        <v>1.6916938568913499E-2</v>
      </c>
      <c r="M124">
        <v>4.7349345016213804E-3</v>
      </c>
      <c r="N124">
        <v>-17.4095862418311</v>
      </c>
      <c r="O124">
        <v>4.5238333177670198E-3</v>
      </c>
      <c r="P124">
        <v>-33.413071596318602</v>
      </c>
      <c r="Q124">
        <v>1.2954925834646499E-3</v>
      </c>
      <c r="R124">
        <v>-52.883209443451499</v>
      </c>
      <c r="S124">
        <v>0.14716850559793401</v>
      </c>
      <c r="T124">
        <v>171.68081661854299</v>
      </c>
      <c r="U124">
        <v>6.3587942037622303E-2</v>
      </c>
      <c r="V124" s="14">
        <v>45119.597708333335</v>
      </c>
      <c r="W124">
        <v>2.5</v>
      </c>
      <c r="X124">
        <v>1.85864258097461E-2</v>
      </c>
      <c r="Y124">
        <v>2.06412720970637E-2</v>
      </c>
      <c r="Z124" s="44">
        <f>((((N124/1000)+1)/((SMOW!$Z$4/1000)+1))-1)*1000</f>
        <v>-7.0783928535720353</v>
      </c>
      <c r="AA124" s="44">
        <f>((((P124/1000)+1)/((SMOW!$AA$4/1000)+1))-1)*1000</f>
        <v>-13.446781894027149</v>
      </c>
      <c r="AB124" s="44">
        <f>Z124*SMOW!$AN$6</f>
        <v>-7.2011557183431893</v>
      </c>
      <c r="AC124" s="44">
        <f>AA124*SMOW!$AN$12</f>
        <v>-13.664375343199355</v>
      </c>
      <c r="AD124" s="44">
        <f t="shared" ref="AD124" si="354">LN((AB124/1000)+1)*1000</f>
        <v>-7.2272091922794042</v>
      </c>
      <c r="AE124" s="44">
        <f t="shared" ref="AE124" si="355">LN((AC124/1000)+1)*1000</f>
        <v>-13.758592180615761</v>
      </c>
      <c r="AF124" s="44">
        <f>(AD124-SMOW!AN$14*AE124)</f>
        <v>3.7327479085718096E-2</v>
      </c>
      <c r="AG124" s="45">
        <f t="shared" ref="AG124" si="356">AF124*1000</f>
        <v>37.327479085718096</v>
      </c>
      <c r="AK124">
        <v>27</v>
      </c>
      <c r="AL124">
        <v>0</v>
      </c>
      <c r="AM124">
        <v>0</v>
      </c>
      <c r="AN124">
        <v>0</v>
      </c>
    </row>
    <row r="125" spans="1:40" customFormat="1" x14ac:dyDescent="0.2">
      <c r="A125">
        <v>4895</v>
      </c>
      <c r="B125" t="s">
        <v>284</v>
      </c>
      <c r="C125" t="s">
        <v>62</v>
      </c>
      <c r="D125" t="s">
        <v>150</v>
      </c>
      <c r="E125" t="s">
        <v>282</v>
      </c>
      <c r="F125">
        <v>-7.0748475114740996</v>
      </c>
      <c r="G125">
        <v>-7.0999932515564099</v>
      </c>
      <c r="H125">
        <v>4.17741135221141E-3</v>
      </c>
      <c r="I125">
        <v>-13.391854839294499</v>
      </c>
      <c r="J125">
        <v>-13.482334478215099</v>
      </c>
      <c r="K125">
        <v>1.5989736855391999E-3</v>
      </c>
      <c r="L125">
        <v>1.8679352941179801E-2</v>
      </c>
      <c r="M125">
        <v>4.4738786191633097E-3</v>
      </c>
      <c r="N125">
        <v>-17.197711087275199</v>
      </c>
      <c r="O125">
        <v>4.1348226786222598E-3</v>
      </c>
      <c r="P125">
        <v>-33.021518023419098</v>
      </c>
      <c r="Q125">
        <v>1.56716033082301E-3</v>
      </c>
      <c r="R125">
        <v>-52.379136436311803</v>
      </c>
      <c r="S125">
        <v>0.111523165357338</v>
      </c>
      <c r="T125">
        <v>190.38343775421001</v>
      </c>
      <c r="U125">
        <v>6.22939071940024E-2</v>
      </c>
      <c r="V125" s="14">
        <v>45119.677071759259</v>
      </c>
      <c r="W125">
        <v>2.5</v>
      </c>
      <c r="X125">
        <v>0.11611537980082901</v>
      </c>
      <c r="Y125">
        <v>0.27008801134791299</v>
      </c>
      <c r="Z125" s="44">
        <f>((((N125/1000)+1)/((SMOW!$Z$4/1000)+1))-1)*1000</f>
        <v>-6.8642899923692102</v>
      </c>
      <c r="AA125" s="44">
        <f>((((P125/1000)+1)/((SMOW!$AA$4/1000)+1))-1)*1000</f>
        <v>-13.047140200089903</v>
      </c>
      <c r="AB125" s="44">
        <f>Z125*SMOW!$AN$6</f>
        <v>-6.9833396017248086</v>
      </c>
      <c r="AC125" s="44">
        <f>AA125*SMOW!$AN$12</f>
        <v>-13.258266717969391</v>
      </c>
      <c r="AD125" s="44">
        <f t="shared" ref="AD125" si="357">LN((AB125/1000)+1)*1000</f>
        <v>-7.0078372345334685</v>
      </c>
      <c r="AE125" s="44">
        <f t="shared" ref="AE125" si="358">LN((AC125/1000)+1)*1000</f>
        <v>-13.346942197070296</v>
      </c>
      <c r="AF125" s="44">
        <f>(AD125-SMOW!AN$14*AE125)</f>
        <v>3.934824551964855E-2</v>
      </c>
      <c r="AG125" s="45">
        <f t="shared" ref="AG125" si="359">AF125*1000</f>
        <v>39.34824551964855</v>
      </c>
      <c r="AH125" s="2">
        <f>AVERAGE(AG124:AG125)</f>
        <v>38.33786230268332</v>
      </c>
      <c r="AI125">
        <f>STDEV(AG124:AG125)</f>
        <v>1.4288976486263816</v>
      </c>
      <c r="AK125">
        <v>27</v>
      </c>
      <c r="AL125">
        <v>0</v>
      </c>
      <c r="AM125">
        <v>0</v>
      </c>
      <c r="AN125">
        <v>0</v>
      </c>
    </row>
    <row r="126" spans="1:40" customFormat="1" x14ac:dyDescent="0.2">
      <c r="A126">
        <v>4896</v>
      </c>
      <c r="B126" t="s">
        <v>284</v>
      </c>
      <c r="C126" t="s">
        <v>62</v>
      </c>
      <c r="D126" t="s">
        <v>150</v>
      </c>
      <c r="E126" t="s">
        <v>283</v>
      </c>
      <c r="F126">
        <v>-7.53174507909642</v>
      </c>
      <c r="G126">
        <v>-7.5602522542855199</v>
      </c>
      <c r="H126">
        <v>4.2382995127726898E-3</v>
      </c>
      <c r="I126">
        <v>-14.2582865636225</v>
      </c>
      <c r="J126">
        <v>-14.3609128019179</v>
      </c>
      <c r="K126">
        <v>3.0608149640753502E-3</v>
      </c>
      <c r="L126">
        <v>2.2309705127131901E-2</v>
      </c>
      <c r="M126">
        <v>4.1329861008717397E-3</v>
      </c>
      <c r="N126">
        <v>-17.649950588039601</v>
      </c>
      <c r="O126">
        <v>4.1950900848981001E-3</v>
      </c>
      <c r="P126">
        <v>-33.870711127729599</v>
      </c>
      <c r="Q126">
        <v>2.9999166559590302E-3</v>
      </c>
      <c r="R126">
        <v>-49.820191329504198</v>
      </c>
      <c r="S126">
        <v>0.164460645536841</v>
      </c>
      <c r="T126">
        <v>178.728302494677</v>
      </c>
      <c r="U126">
        <v>7.5692001253005695E-2</v>
      </c>
      <c r="V126" s="14">
        <v>45120.467002314814</v>
      </c>
      <c r="W126">
        <v>2.5</v>
      </c>
      <c r="X126">
        <v>3.8454733832147002E-2</v>
      </c>
      <c r="Y126">
        <v>3.76898582386158E-2</v>
      </c>
      <c r="Z126" s="44">
        <f>((((N126/1000)+1)/((SMOW!$Z$4/1000)+1))-1)*1000</f>
        <v>-7.3212844486826301</v>
      </c>
      <c r="AA126" s="44">
        <f>((((P126/1000)+1)/((SMOW!$AA$4/1000)+1))-1)*1000</f>
        <v>-13.913874650176572</v>
      </c>
      <c r="AB126" s="44">
        <f>Z126*SMOW!$AN$6</f>
        <v>-7.448259861225778</v>
      </c>
      <c r="AC126" s="44">
        <f>AA126*SMOW!$AN$12</f>
        <v>-14.139026511814667</v>
      </c>
      <c r="AD126" s="44">
        <f t="shared" ref="AD126" si="360">LN((AB126/1000)+1)*1000</f>
        <v>-7.4761366573806418</v>
      </c>
      <c r="AE126" s="44">
        <f t="shared" ref="AE126" si="361">LN((AC126/1000)+1)*1000</f>
        <v>-14.239934840091133</v>
      </c>
      <c r="AF126" s="44">
        <f>(AD126-SMOW!AN$14*AE126)</f>
        <v>4.2548938187476182E-2</v>
      </c>
      <c r="AG126" s="45">
        <f t="shared" ref="AG126" si="362">AF126*1000</f>
        <v>42.548938187476182</v>
      </c>
      <c r="AK126">
        <v>27</v>
      </c>
      <c r="AL126">
        <v>0</v>
      </c>
      <c r="AM126">
        <v>0</v>
      </c>
      <c r="AN126">
        <v>0</v>
      </c>
    </row>
    <row r="127" spans="1:40" customFormat="1" x14ac:dyDescent="0.2">
      <c r="A127">
        <v>4897</v>
      </c>
      <c r="B127" t="s">
        <v>284</v>
      </c>
      <c r="C127" t="s">
        <v>62</v>
      </c>
      <c r="D127" t="s">
        <v>150</v>
      </c>
      <c r="E127" t="s">
        <v>285</v>
      </c>
      <c r="F127">
        <v>-7.5030662009246001</v>
      </c>
      <c r="G127">
        <v>-7.5313562024139102</v>
      </c>
      <c r="H127">
        <v>4.5267065946832004E-3</v>
      </c>
      <c r="I127">
        <v>-14.2144483964996</v>
      </c>
      <c r="J127">
        <v>-14.3164413784221</v>
      </c>
      <c r="K127">
        <v>1.43087404987787E-3</v>
      </c>
      <c r="L127">
        <v>2.77248453929358E-2</v>
      </c>
      <c r="M127">
        <v>4.4064173624393599E-3</v>
      </c>
      <c r="N127">
        <v>-17.621564090789398</v>
      </c>
      <c r="O127">
        <v>4.4805568590348104E-3</v>
      </c>
      <c r="P127">
        <v>-33.827745169557502</v>
      </c>
      <c r="Q127">
        <v>1.40240522383408E-3</v>
      </c>
      <c r="R127">
        <v>-50.420406451746501</v>
      </c>
      <c r="S127">
        <v>0.14916930742600901</v>
      </c>
      <c r="T127">
        <v>169.06701088899601</v>
      </c>
      <c r="U127">
        <v>7.3693876725237195E-2</v>
      </c>
      <c r="V127" s="14">
        <v>45120.543761574074</v>
      </c>
      <c r="W127">
        <v>2.5</v>
      </c>
      <c r="X127">
        <v>2.0162960175848399E-2</v>
      </c>
      <c r="Y127">
        <v>1.54599913133992E-2</v>
      </c>
      <c r="Z127" s="44">
        <f>((((N127/1000)+1)/((SMOW!$Z$4/1000)+1))-1)*1000</f>
        <v>-7.2925994889310175</v>
      </c>
      <c r="AA127" s="44">
        <f>((((P127/1000)+1)/((SMOW!$AA$4/1000)+1))-1)*1000</f>
        <v>-13.870021166275448</v>
      </c>
      <c r="AB127" s="44">
        <f>Z127*SMOW!$AN$6</f>
        <v>-7.4190774089066016</v>
      </c>
      <c r="AC127" s="44">
        <f>AA127*SMOW!$AN$12</f>
        <v>-14.094463398583978</v>
      </c>
      <c r="AD127" s="44">
        <f t="shared" ref="AD127" si="363">LN((AB127/1000)+1)*1000</f>
        <v>-7.4467356476958066</v>
      </c>
      <c r="AE127" s="44">
        <f t="shared" ref="AE127" si="364">LN((AC127/1000)+1)*1000</f>
        <v>-14.194733632939879</v>
      </c>
      <c r="AF127" s="44">
        <f>(AD127-SMOW!AN$14*AE127)</f>
        <v>4.8083710496450216E-2</v>
      </c>
      <c r="AG127" s="45">
        <f t="shared" ref="AG127" si="365">AF127*1000</f>
        <v>48.083710496450216</v>
      </c>
      <c r="AH127" s="2">
        <f>AVERAGE(AG126:AG127)</f>
        <v>45.316324341963195</v>
      </c>
      <c r="AI127">
        <f>STDEV(AG126:AG127)</f>
        <v>3.9136750319990647</v>
      </c>
      <c r="AK127">
        <v>27</v>
      </c>
      <c r="AL127">
        <v>0</v>
      </c>
      <c r="AM127">
        <v>0</v>
      </c>
      <c r="AN127">
        <v>0</v>
      </c>
    </row>
    <row r="128" spans="1:40" customFormat="1" x14ac:dyDescent="0.2">
      <c r="A128">
        <v>4898</v>
      </c>
      <c r="B128" t="s">
        <v>284</v>
      </c>
      <c r="C128" t="s">
        <v>62</v>
      </c>
      <c r="D128" t="s">
        <v>150</v>
      </c>
      <c r="E128" t="s">
        <v>286</v>
      </c>
      <c r="F128">
        <v>-7.8039672050727802</v>
      </c>
      <c r="G128">
        <v>-7.8345779748330502</v>
      </c>
      <c r="H128">
        <v>4.81441539229814E-3</v>
      </c>
      <c r="I128">
        <v>-14.7828065719491</v>
      </c>
      <c r="J128">
        <v>-14.893161217737299</v>
      </c>
      <c r="K128">
        <v>1.4649348982934999E-3</v>
      </c>
      <c r="L128">
        <v>2.9011148132222501E-2</v>
      </c>
      <c r="M128">
        <v>4.8616731186187697E-3</v>
      </c>
      <c r="N128">
        <v>-17.9193974117319</v>
      </c>
      <c r="O128">
        <v>4.7653324678796098E-3</v>
      </c>
      <c r="P128">
        <v>-34.3847952288044</v>
      </c>
      <c r="Q128">
        <v>1.4357883938973799E-3</v>
      </c>
      <c r="R128">
        <v>-50.992177503069698</v>
      </c>
      <c r="S128">
        <v>0.15934400069618701</v>
      </c>
      <c r="T128">
        <v>187.31573297691699</v>
      </c>
      <c r="U128">
        <v>7.3633165553966304E-2</v>
      </c>
      <c r="V128" s="14">
        <v>45120.62054398148</v>
      </c>
      <c r="W128">
        <v>2.5</v>
      </c>
      <c r="X128">
        <v>3.46612671308099E-2</v>
      </c>
      <c r="Y128">
        <v>2.8332460639590499E-2</v>
      </c>
      <c r="Z128" s="44">
        <f>((((N128/1000)+1)/((SMOW!$Z$4/1000)+1))-1)*1000</f>
        <v>-7.5935643014828358</v>
      </c>
      <c r="AA128" s="44">
        <f>((((P128/1000)+1)/((SMOW!$AA$4/1000)+1))-1)*1000</f>
        <v>-14.438577922473161</v>
      </c>
      <c r="AB128" s="44">
        <f>Z128*SMOW!$AN$6</f>
        <v>-7.7252619518899577</v>
      </c>
      <c r="AC128" s="44">
        <f>AA128*SMOW!$AN$12</f>
        <v>-14.672220439772271</v>
      </c>
      <c r="AD128" s="44">
        <f t="shared" ref="AD128:AD130" si="366">LN((AB128/1000)+1)*1000</f>
        <v>-7.7552563643240839</v>
      </c>
      <c r="AE128" s="44">
        <f t="shared" ref="AE128:AE130" si="367">LN((AC128/1000)+1)*1000</f>
        <v>-14.780922038944656</v>
      </c>
      <c r="AF128" s="44">
        <f>(AD128-SMOW!AN$14*AE128)</f>
        <v>4.9070472238694762E-2</v>
      </c>
      <c r="AG128" s="45">
        <f t="shared" ref="AG128:AG130" si="368">AF128*1000</f>
        <v>49.070472238694762</v>
      </c>
      <c r="AK128">
        <v>27</v>
      </c>
      <c r="AL128">
        <v>0</v>
      </c>
      <c r="AM128">
        <v>0</v>
      </c>
      <c r="AN128">
        <v>0</v>
      </c>
    </row>
    <row r="129" spans="1:40" customFormat="1" x14ac:dyDescent="0.2">
      <c r="A129">
        <v>4899</v>
      </c>
      <c r="B129" t="s">
        <v>284</v>
      </c>
      <c r="C129" t="s">
        <v>62</v>
      </c>
      <c r="D129" t="s">
        <v>150</v>
      </c>
      <c r="E129" t="s">
        <v>287</v>
      </c>
      <c r="F129">
        <v>-7.7530639746227203</v>
      </c>
      <c r="G129">
        <v>-7.7832755768841002</v>
      </c>
      <c r="H129">
        <v>4.1872555997021299E-3</v>
      </c>
      <c r="I129">
        <v>-14.683714019919799</v>
      </c>
      <c r="J129">
        <v>-14.7925869043037</v>
      </c>
      <c r="K129">
        <v>1.86313334301388E-3</v>
      </c>
      <c r="L129">
        <v>2.7210308588247301E-2</v>
      </c>
      <c r="M129">
        <v>4.6705729501180602E-3</v>
      </c>
      <c r="N129">
        <v>-17.869013139288001</v>
      </c>
      <c r="O129">
        <v>4.1445665640923298E-3</v>
      </c>
      <c r="P129">
        <v>-34.287674232990099</v>
      </c>
      <c r="Q129">
        <v>1.8260642389644501E-3</v>
      </c>
      <c r="R129">
        <v>-50.988914862755401</v>
      </c>
      <c r="S129">
        <v>0.16768524802771201</v>
      </c>
      <c r="T129">
        <v>165.952756558255</v>
      </c>
      <c r="U129">
        <v>5.9448871507045697E-2</v>
      </c>
      <c r="V129" s="14">
        <v>45120.69740740741</v>
      </c>
      <c r="W129">
        <v>2.5</v>
      </c>
      <c r="X129">
        <v>3.8184073072365702E-3</v>
      </c>
      <c r="Y129">
        <v>7.41488340334565E-3</v>
      </c>
      <c r="Z129" s="44">
        <f>((((N129/1000)+1)/((SMOW!$Z$4/1000)+1))-1)*1000</f>
        <v>-7.5426502766059444</v>
      </c>
      <c r="AA129" s="44">
        <f>((((P129/1000)+1)/((SMOW!$AA$4/1000)+1))-1)*1000</f>
        <v>-14.339450748133476</v>
      </c>
      <c r="AB129" s="44">
        <f>Z129*SMOW!$AN$6</f>
        <v>-7.6734649085539033</v>
      </c>
      <c r="AC129" s="44">
        <f>AA129*SMOW!$AN$12</f>
        <v>-14.571489207008701</v>
      </c>
      <c r="AD129" s="44">
        <f t="shared" si="366"/>
        <v>-7.7030574223513808</v>
      </c>
      <c r="AE129" s="44">
        <f t="shared" si="367"/>
        <v>-14.678696072858086</v>
      </c>
      <c r="AF129" s="44">
        <f>(AD129-SMOW!AN$14*AE129)</f>
        <v>4.729410411768864E-2</v>
      </c>
      <c r="AG129" s="45">
        <f t="shared" si="368"/>
        <v>47.29410411768864</v>
      </c>
      <c r="AH129" s="2">
        <f>AVERAGE(AG128:AG129)</f>
        <v>48.182288178191698</v>
      </c>
      <c r="AI129">
        <f>STDEV(AG128:AG129)</f>
        <v>1.2560819442470346</v>
      </c>
      <c r="AK129">
        <v>27</v>
      </c>
      <c r="AL129">
        <v>0</v>
      </c>
      <c r="AM129">
        <v>0</v>
      </c>
      <c r="AN129">
        <v>0</v>
      </c>
    </row>
    <row r="130" spans="1:40" customFormat="1" x14ac:dyDescent="0.2">
      <c r="A130">
        <v>4900</v>
      </c>
      <c r="B130" t="s">
        <v>284</v>
      </c>
      <c r="C130" t="s">
        <v>62</v>
      </c>
      <c r="D130" t="s">
        <v>150</v>
      </c>
      <c r="E130" t="s">
        <v>289</v>
      </c>
      <c r="F130">
        <v>-7.9569118185688898</v>
      </c>
      <c r="G130">
        <v>-7.9887375402194598</v>
      </c>
      <c r="H130">
        <v>5.3466093524585498E-3</v>
      </c>
      <c r="I130">
        <v>-15.058056312429899</v>
      </c>
      <c r="J130">
        <v>-15.172580248463399</v>
      </c>
      <c r="K130">
        <v>3.7498305474247201E-3</v>
      </c>
      <c r="L130">
        <v>2.2384830969209599E-2</v>
      </c>
      <c r="M130">
        <v>4.8721672771816398E-3</v>
      </c>
      <c r="N130">
        <v>-18.070782756180201</v>
      </c>
      <c r="O130">
        <v>5.2921007150918097E-3</v>
      </c>
      <c r="P130">
        <v>-34.654568570449797</v>
      </c>
      <c r="Q130">
        <v>3.6752235101683902E-3</v>
      </c>
      <c r="R130">
        <v>-52.315401727904799</v>
      </c>
      <c r="S130">
        <v>0.140236058125326</v>
      </c>
      <c r="T130">
        <v>173.65457290225501</v>
      </c>
      <c r="U130">
        <v>6.6180525972876006E-2</v>
      </c>
      <c r="V130" s="14">
        <v>45121.45585648148</v>
      </c>
      <c r="W130">
        <v>2.5</v>
      </c>
      <c r="X130">
        <v>0.194936536051807</v>
      </c>
      <c r="Y130">
        <v>0.192957230331538</v>
      </c>
      <c r="Z130" s="44">
        <f>((((N130/1000)+1)/((SMOW!$Z$4/1000)+1))-1)*1000</f>
        <v>-7.7465413480766188</v>
      </c>
      <c r="AA130" s="44">
        <f>((((P130/1000)+1)/((SMOW!$AA$4/1000)+1))-1)*1000</f>
        <v>-14.713923833470478</v>
      </c>
      <c r="AB130" s="44">
        <f>Z130*SMOW!$AN$6</f>
        <v>-7.8808921290562557</v>
      </c>
      <c r="AC130" s="44">
        <f>AA130*SMOW!$AN$12</f>
        <v>-14.952021949660203</v>
      </c>
      <c r="AD130" s="44">
        <f t="shared" si="366"/>
        <v>-7.9121104866098344</v>
      </c>
      <c r="AE130" s="44">
        <f t="shared" si="367"/>
        <v>-15.064930315729375</v>
      </c>
      <c r="AF130" s="44">
        <f>(AD130-SMOW!AN$14*AE130)</f>
        <v>4.2172720095276617E-2</v>
      </c>
      <c r="AG130" s="45">
        <f t="shared" si="368"/>
        <v>42.172720095276617</v>
      </c>
      <c r="AK130">
        <v>27</v>
      </c>
      <c r="AL130">
        <v>0</v>
      </c>
      <c r="AM130">
        <v>0</v>
      </c>
      <c r="AN130">
        <v>0</v>
      </c>
    </row>
    <row r="131" spans="1:40" customFormat="1" x14ac:dyDescent="0.2">
      <c r="A131">
        <v>4901</v>
      </c>
      <c r="B131" t="s">
        <v>284</v>
      </c>
      <c r="C131" t="s">
        <v>62</v>
      </c>
      <c r="D131" t="s">
        <v>150</v>
      </c>
      <c r="E131" t="s">
        <v>288</v>
      </c>
      <c r="F131">
        <v>-7.8580163638079803</v>
      </c>
      <c r="G131">
        <v>-7.8890537603710298</v>
      </c>
      <c r="H131">
        <v>4.9566162182593902E-3</v>
      </c>
      <c r="I131">
        <v>-14.8897391807616</v>
      </c>
      <c r="J131">
        <v>-15.001704190410599</v>
      </c>
      <c r="K131">
        <v>1.29245794864623E-3</v>
      </c>
      <c r="L131">
        <v>3.1846052165752599E-2</v>
      </c>
      <c r="M131">
        <v>5.0938394071950903E-3</v>
      </c>
      <c r="N131">
        <v>-17.9728955397485</v>
      </c>
      <c r="O131">
        <v>4.9060835576163597E-3</v>
      </c>
      <c r="P131">
        <v>-34.489600294777603</v>
      </c>
      <c r="Q131">
        <v>1.2667430644381901E-3</v>
      </c>
      <c r="R131">
        <v>-51.527756681549199</v>
      </c>
      <c r="S131">
        <v>0.13592377580260501</v>
      </c>
      <c r="T131">
        <v>163.597598596399</v>
      </c>
      <c r="U131">
        <v>7.1966681267988705E-2</v>
      </c>
      <c r="V131" s="14">
        <v>45121.536759259259</v>
      </c>
      <c r="W131">
        <v>2.5</v>
      </c>
      <c r="X131">
        <v>1.9720092298707099E-4</v>
      </c>
      <c r="Y131" s="67">
        <v>4.8529744956390604E-6</v>
      </c>
      <c r="Z131" s="44">
        <f>((((N131/1000)+1)/((SMOW!$Z$4/1000)+1))-1)*1000</f>
        <v>-7.6476249217634074</v>
      </c>
      <c r="AA131" s="44">
        <f>((((P131/1000)+1)/((SMOW!$AA$4/1000)+1))-1)*1000</f>
        <v>-14.54554789286211</v>
      </c>
      <c r="AB131" s="44">
        <f>Z131*SMOW!$AN$6</f>
        <v>-7.7802601630551047</v>
      </c>
      <c r="AC131" s="44">
        <f>AA131*SMOW!$AN$12</f>
        <v>-14.780921379325308</v>
      </c>
      <c r="AD131" s="44">
        <f t="shared" ref="AD131" si="369">LN((AB131/1000)+1)*1000</f>
        <v>-7.81068429500582</v>
      </c>
      <c r="AE131" s="44">
        <f t="shared" ref="AE131" si="370">LN((AC131/1000)+1)*1000</f>
        <v>-14.891247697237976</v>
      </c>
      <c r="AF131" s="44">
        <f>(AD131-SMOW!AN$14*AE131)</f>
        <v>5.1894489135831279E-2</v>
      </c>
      <c r="AG131" s="45">
        <f t="shared" ref="AG131" si="371">AF131*1000</f>
        <v>51.894489135831279</v>
      </c>
      <c r="AH131" s="2">
        <f>AVERAGE(AG130:AG131)</f>
        <v>47.033604615553948</v>
      </c>
      <c r="AI131">
        <f>STDEV(AG130:AG131)</f>
        <v>6.8743288137056293</v>
      </c>
      <c r="AK131">
        <v>27</v>
      </c>
      <c r="AL131">
        <v>0</v>
      </c>
      <c r="AM131">
        <v>0</v>
      </c>
      <c r="AN131">
        <v>0</v>
      </c>
    </row>
    <row r="132" spans="1:40" customFormat="1" x14ac:dyDescent="0.2">
      <c r="A132">
        <v>4902</v>
      </c>
      <c r="B132" t="s">
        <v>284</v>
      </c>
      <c r="C132" t="s">
        <v>62</v>
      </c>
      <c r="D132" t="s">
        <v>150</v>
      </c>
      <c r="E132" t="s">
        <v>290</v>
      </c>
      <c r="F132">
        <v>-8.1609569746863393</v>
      </c>
      <c r="G132">
        <v>-8.1944402399505396</v>
      </c>
      <c r="H132">
        <v>4.2799755695886402E-3</v>
      </c>
      <c r="I132">
        <v>-15.4354406393288</v>
      </c>
      <c r="J132">
        <v>-15.555807296443099</v>
      </c>
      <c r="K132">
        <v>1.1972032281555699E-3</v>
      </c>
      <c r="L132">
        <v>1.9026012571427001E-2</v>
      </c>
      <c r="M132">
        <v>4.5218415519957698E-3</v>
      </c>
      <c r="N132">
        <v>-18.2727476736477</v>
      </c>
      <c r="O132">
        <v>4.2363412546656404E-3</v>
      </c>
      <c r="P132">
        <v>-35.0244444176505</v>
      </c>
      <c r="Q132">
        <v>1.17338354224809E-3</v>
      </c>
      <c r="R132">
        <v>-53.039327013254699</v>
      </c>
      <c r="S132">
        <v>0.14241752563136401</v>
      </c>
      <c r="T132">
        <v>169.80977281739001</v>
      </c>
      <c r="U132">
        <v>5.4820799071840801E-2</v>
      </c>
      <c r="V132" s="14">
        <v>45121.614351851851</v>
      </c>
      <c r="W132">
        <v>2.5</v>
      </c>
      <c r="X132">
        <v>2.84620407690752E-3</v>
      </c>
      <c r="Y132">
        <v>4.9088915645317801E-3</v>
      </c>
      <c r="Z132" s="44">
        <f>((((N132/1000)+1)/((SMOW!$Z$4/1000)+1))-1)*1000</f>
        <v>-7.9506297735599807</v>
      </c>
      <c r="AA132" s="44">
        <f>((((P132/1000)+1)/((SMOW!$AA$4/1000)+1))-1)*1000</f>
        <v>-15.091440016063773</v>
      </c>
      <c r="AB132" s="44">
        <f>Z132*SMOW!$AN$6</f>
        <v>-8.0885201263459958</v>
      </c>
      <c r="AC132" s="44">
        <f>AA132*SMOW!$AN$12</f>
        <v>-15.335647032430222</v>
      </c>
      <c r="AD132" s="44">
        <f t="shared" ref="AD132:AD133" si="372">LN((AB132/1000)+1)*1000</f>
        <v>-8.1214096771869908</v>
      </c>
      <c r="AE132" s="44">
        <f t="shared" ref="AE132:AE133" si="373">LN((AC132/1000)+1)*1000</f>
        <v>-15.454454289945801</v>
      </c>
      <c r="AF132" s="44">
        <f>(AD132-SMOW!AN$14*AE132)</f>
        <v>3.8542187904392122E-2</v>
      </c>
      <c r="AG132" s="45">
        <f t="shared" ref="AG132:AG133" si="374">AF132*1000</f>
        <v>38.542187904392122</v>
      </c>
      <c r="AK132">
        <v>27</v>
      </c>
      <c r="AL132">
        <v>0</v>
      </c>
      <c r="AM132">
        <v>0</v>
      </c>
      <c r="AN132">
        <v>0</v>
      </c>
    </row>
    <row r="133" spans="1:40" customFormat="1" x14ac:dyDescent="0.2">
      <c r="A133">
        <v>4903</v>
      </c>
      <c r="B133" t="s">
        <v>284</v>
      </c>
      <c r="C133" t="s">
        <v>62</v>
      </c>
      <c r="D133" t="s">
        <v>150</v>
      </c>
      <c r="E133" t="s">
        <v>291</v>
      </c>
      <c r="F133">
        <v>-8.2216142665647602</v>
      </c>
      <c r="G133">
        <v>-8.2555985439378698</v>
      </c>
      <c r="H133">
        <v>4.5501772399579397E-3</v>
      </c>
      <c r="I133">
        <v>-15.5669822485899</v>
      </c>
      <c r="J133">
        <v>-15.689420085866001</v>
      </c>
      <c r="K133">
        <v>1.5606823775959301E-3</v>
      </c>
      <c r="L133">
        <v>2.8415261399392999E-2</v>
      </c>
      <c r="M133">
        <v>4.2468176490837199E-3</v>
      </c>
      <c r="N133">
        <v>-18.332786564945799</v>
      </c>
      <c r="O133">
        <v>4.50378822127789E-3</v>
      </c>
      <c r="P133">
        <v>-35.1533688607174</v>
      </c>
      <c r="Q133">
        <v>1.52963087091637E-3</v>
      </c>
      <c r="R133">
        <v>-52.889210089342797</v>
      </c>
      <c r="S133">
        <v>0.13429624968728299</v>
      </c>
      <c r="T133">
        <v>168.60990790599101</v>
      </c>
      <c r="U133">
        <v>8.0886450944403401E-2</v>
      </c>
      <c r="V133" s="14">
        <v>45121.732546296298</v>
      </c>
      <c r="W133">
        <v>2.5</v>
      </c>
      <c r="X133">
        <v>5.8436190881153802E-2</v>
      </c>
      <c r="Y133">
        <v>5.34479388858424E-2</v>
      </c>
      <c r="Z133" s="44">
        <f>((((N133/1000)+1)/((SMOW!$Z$4/1000)+1))-1)*1000</f>
        <v>-8.0112999282899722</v>
      </c>
      <c r="AA133" s="44">
        <f>((((P133/1000)+1)/((SMOW!$AA$4/1000)+1))-1)*1000</f>
        <v>-15.223027585130279</v>
      </c>
      <c r="AB133" s="44">
        <f>Z133*SMOW!$AN$6</f>
        <v>-8.1502425032618468</v>
      </c>
      <c r="AC133" s="44">
        <f>AA133*SMOW!$AN$12</f>
        <v>-15.469363928293802</v>
      </c>
      <c r="AD133" s="44">
        <f t="shared" si="372"/>
        <v>-8.1836373039527519</v>
      </c>
      <c r="AE133" s="44">
        <f t="shared" si="373"/>
        <v>-15.590262980109461</v>
      </c>
      <c r="AF133" s="44">
        <f>(AD133-SMOW!AN$14*AE133)</f>
        <v>4.8021549545044451E-2</v>
      </c>
      <c r="AG133" s="45">
        <f t="shared" si="374"/>
        <v>48.021549545044451</v>
      </c>
      <c r="AH133" s="2">
        <f>AVERAGE(AG132:AG133)</f>
        <v>43.281868724718287</v>
      </c>
      <c r="AI133">
        <f>STDEV(AG132:AG133)</f>
        <v>6.7029208974249208</v>
      </c>
      <c r="AK133">
        <v>27</v>
      </c>
      <c r="AL133">
        <v>0</v>
      </c>
      <c r="AM133">
        <v>0</v>
      </c>
      <c r="AN133">
        <v>0</v>
      </c>
    </row>
    <row r="134" spans="1:40" customFormat="1" x14ac:dyDescent="0.2">
      <c r="A134">
        <v>4904</v>
      </c>
      <c r="B134" t="s">
        <v>145</v>
      </c>
      <c r="C134" t="s">
        <v>61</v>
      </c>
      <c r="D134" t="s">
        <v>22</v>
      </c>
      <c r="E134" t="s">
        <v>292</v>
      </c>
      <c r="F134">
        <v>-0.33869691442218702</v>
      </c>
      <c r="G134">
        <v>-0.33875476295916801</v>
      </c>
      <c r="H134">
        <v>4.9482239406303304E-3</v>
      </c>
      <c r="I134">
        <v>-0.61199092746585004</v>
      </c>
      <c r="J134">
        <v>-0.61217846275293997</v>
      </c>
      <c r="K134">
        <v>3.1391868725647301E-3</v>
      </c>
      <c r="L134">
        <v>-1.5524534625615601E-2</v>
      </c>
      <c r="M134">
        <v>4.4029458310132497E-3</v>
      </c>
      <c r="N134">
        <v>-10.5302354888866</v>
      </c>
      <c r="O134">
        <v>4.8977768391863796E-3</v>
      </c>
      <c r="P134">
        <v>-20.495923676826301</v>
      </c>
      <c r="Q134">
        <v>3.07672926841624E-3</v>
      </c>
      <c r="R134">
        <v>-33.074949459467298</v>
      </c>
      <c r="S134">
        <v>0.16870391476121699</v>
      </c>
      <c r="T134">
        <v>199.40163475791201</v>
      </c>
      <c r="U134">
        <v>0.11991665048755699</v>
      </c>
      <c r="V134" s="14">
        <v>45125.46670138889</v>
      </c>
      <c r="W134">
        <v>2.5</v>
      </c>
      <c r="X134">
        <v>4.1256089599507502E-2</v>
      </c>
      <c r="Y134">
        <v>4.0303760797986497E-2</v>
      </c>
      <c r="Z134" s="44">
        <f>((((N134/1000)+1)/((SMOW!$Z$4/1000)+1))-1)*1000</f>
        <v>-0.12671094207039602</v>
      </c>
      <c r="AA134" s="44">
        <f>((((P134/1000)+1)/((SMOW!$AA$4/1000)+1))-1)*1000</f>
        <v>-0.26281108472625547</v>
      </c>
      <c r="AB134" s="44">
        <f>Z134*SMOW!$AN$6</f>
        <v>-0.12890853106668401</v>
      </c>
      <c r="AC134" s="44">
        <f>AA134*SMOW!$AN$12</f>
        <v>-0.26706384727248789</v>
      </c>
      <c r="AD134" s="44">
        <f t="shared" ref="AD134" si="375">LN((AB134/1000)+1)*1000</f>
        <v>-0.12891684048553115</v>
      </c>
      <c r="AE134" s="44">
        <f t="shared" ref="AE134" si="376">LN((AC134/1000)+1)*1000</f>
        <v>-0.26709951517229197</v>
      </c>
      <c r="AF134" s="44">
        <f>(AD134-SMOW!AN$14*AE134)</f>
        <v>1.2111703525439027E-2</v>
      </c>
      <c r="AG134" s="45">
        <f t="shared" ref="AG134" si="377">AF134*1000</f>
        <v>12.111703525439028</v>
      </c>
      <c r="AH134" s="2"/>
      <c r="AK134">
        <v>27</v>
      </c>
      <c r="AL134">
        <v>3</v>
      </c>
      <c r="AM134">
        <v>0</v>
      </c>
      <c r="AN134">
        <v>0</v>
      </c>
    </row>
    <row r="135" spans="1:40" customFormat="1" x14ac:dyDescent="0.2">
      <c r="A135">
        <v>4905</v>
      </c>
      <c r="B135" t="s">
        <v>145</v>
      </c>
      <c r="C135" t="s">
        <v>61</v>
      </c>
      <c r="D135" t="s">
        <v>22</v>
      </c>
      <c r="E135" t="s">
        <v>293</v>
      </c>
      <c r="F135">
        <v>-0.29224824342951</v>
      </c>
      <c r="G135">
        <v>-0.29229121739618003</v>
      </c>
      <c r="H135">
        <v>3.65831887152467E-3</v>
      </c>
      <c r="I135">
        <v>-0.51687891072371706</v>
      </c>
      <c r="J135">
        <v>-0.51701256281092201</v>
      </c>
      <c r="K135">
        <v>1.11193633832661E-3</v>
      </c>
      <c r="L135">
        <v>-1.9308584232013801E-2</v>
      </c>
      <c r="M135">
        <v>3.76677982862492E-3</v>
      </c>
      <c r="N135">
        <v>-10.4842603617039</v>
      </c>
      <c r="O135">
        <v>3.62102234140842E-3</v>
      </c>
      <c r="P135">
        <v>-20.4027040191353</v>
      </c>
      <c r="Q135">
        <v>1.0898131317515099E-3</v>
      </c>
      <c r="R135">
        <v>-32.685362287468401</v>
      </c>
      <c r="S135">
        <v>0.156604132335501</v>
      </c>
      <c r="T135">
        <v>221.64356670495701</v>
      </c>
      <c r="U135">
        <v>6.71884020527138E-2</v>
      </c>
      <c r="V135" s="14">
        <v>45125.552164351851</v>
      </c>
      <c r="W135">
        <v>2.5</v>
      </c>
      <c r="X135">
        <v>6.6802861866618199E-2</v>
      </c>
      <c r="Y135">
        <v>6.0295398312446999E-2</v>
      </c>
      <c r="Z135" s="44">
        <f>((((N135/1000)+1)/((SMOW!$Z$4/1000)+1))-1)*1000</f>
        <v>-8.0252421274851216E-2</v>
      </c>
      <c r="AA135" s="44">
        <f>((((P135/1000)+1)/((SMOW!$AA$4/1000)+1))-1)*1000</f>
        <v>-0.16766583644756139</v>
      </c>
      <c r="AB135" s="44">
        <f>Z135*SMOW!$AN$6</f>
        <v>-8.1644265065430113E-2</v>
      </c>
      <c r="AC135" s="44">
        <f>AA135*SMOW!$AN$12</f>
        <v>-0.17037897539400129</v>
      </c>
      <c r="AD135" s="44">
        <f t="shared" ref="AD135" si="378">LN((AB135/1000)+1)*1000</f>
        <v>-8.1647598139833771E-2</v>
      </c>
      <c r="AE135" s="44">
        <f t="shared" ref="AE135" si="379">LN((AC135/1000)+1)*1000</f>
        <v>-0.17039349154044117</v>
      </c>
      <c r="AF135" s="44">
        <f>(AD135-SMOW!AN$14*AE135)</f>
        <v>8.3201653935191661E-3</v>
      </c>
      <c r="AG135" s="45">
        <f t="shared" ref="AG135" si="380">AF135*1000</f>
        <v>8.3201653935191668</v>
      </c>
      <c r="AH135" s="2"/>
      <c r="AK135">
        <v>27</v>
      </c>
      <c r="AL135">
        <v>0</v>
      </c>
      <c r="AM135">
        <v>0</v>
      </c>
      <c r="AN135">
        <v>0</v>
      </c>
    </row>
    <row r="136" spans="1:40" customFormat="1" x14ac:dyDescent="0.2">
      <c r="A136">
        <v>4906</v>
      </c>
      <c r="B136" t="s">
        <v>294</v>
      </c>
      <c r="C136" t="s">
        <v>61</v>
      </c>
      <c r="D136" t="s">
        <v>22</v>
      </c>
      <c r="E136" t="s">
        <v>295</v>
      </c>
      <c r="F136">
        <v>-0.23177118873010399</v>
      </c>
      <c r="G136">
        <v>-0.23179839558042001</v>
      </c>
      <c r="H136">
        <v>4.1976499499756896E-3</v>
      </c>
      <c r="I136">
        <v>-0.409104303093072</v>
      </c>
      <c r="J136">
        <v>-0.40918804894149502</v>
      </c>
      <c r="K136">
        <v>1.4289999850661901E-3</v>
      </c>
      <c r="L136">
        <v>-1.5747105739310902E-2</v>
      </c>
      <c r="M136">
        <v>4.2417661309788902E-3</v>
      </c>
      <c r="N136">
        <v>-10.424399870068401</v>
      </c>
      <c r="O136">
        <v>4.1548549440531398E-3</v>
      </c>
      <c r="P136">
        <v>-20.297073706844099</v>
      </c>
      <c r="Q136">
        <v>1.40056844562135E-3</v>
      </c>
      <c r="R136">
        <v>-32.268923631042902</v>
      </c>
      <c r="S136">
        <v>0.12907394825413801</v>
      </c>
      <c r="T136">
        <v>288.34928818288199</v>
      </c>
      <c r="U136">
        <v>9.4843069283585907E-2</v>
      </c>
      <c r="V136" s="14">
        <v>45125.668645833335</v>
      </c>
      <c r="W136">
        <v>2.5</v>
      </c>
      <c r="X136">
        <v>2.5605246170821501E-2</v>
      </c>
      <c r="Y136">
        <v>2.3330445630273099E-2</v>
      </c>
      <c r="Z136" s="44">
        <f>((((N136/1000)+1)/((SMOW!$Z$4/1000)+1))-1)*1000</f>
        <v>-1.9762541944579048E-2</v>
      </c>
      <c r="AA136" s="44">
        <f>((((P136/1000)+1)/((SMOW!$AA$4/1000)+1))-1)*1000</f>
        <v>-5.9853573051382725E-2</v>
      </c>
      <c r="AB136" s="44">
        <f>Z136*SMOW!$AN$6</f>
        <v>-2.0105290124069017E-2</v>
      </c>
      <c r="AC136" s="44">
        <f>AA136*SMOW!$AN$12</f>
        <v>-6.0822112997086453E-2</v>
      </c>
      <c r="AD136" s="44">
        <f t="shared" ref="AD136" si="381">LN((AB136/1000)+1)*1000</f>
        <v>-2.0105492238138442E-2</v>
      </c>
      <c r="AE136" s="44">
        <f t="shared" ref="AE136" si="382">LN((AC136/1000)+1)*1000</f>
        <v>-6.0823962736790554E-2</v>
      </c>
      <c r="AF136" s="44">
        <f>(AD136-SMOW!AN$14*AE136)</f>
        <v>1.2009560086886972E-2</v>
      </c>
      <c r="AG136" s="45">
        <f t="shared" ref="AG136" si="383">AF136*1000</f>
        <v>12.009560086886973</v>
      </c>
      <c r="AH136" s="2"/>
      <c r="AK136">
        <v>27</v>
      </c>
      <c r="AL136">
        <v>0</v>
      </c>
      <c r="AM136">
        <v>0</v>
      </c>
      <c r="AN136">
        <v>0</v>
      </c>
    </row>
    <row r="137" spans="1:40" customFormat="1" x14ac:dyDescent="0.2">
      <c r="A137">
        <v>4907</v>
      </c>
      <c r="B137" t="s">
        <v>294</v>
      </c>
      <c r="C137" t="s">
        <v>61</v>
      </c>
      <c r="D137" t="s">
        <v>22</v>
      </c>
      <c r="E137" t="s">
        <v>296</v>
      </c>
      <c r="F137">
        <v>-0.48552235079658601</v>
      </c>
      <c r="G137">
        <v>-0.48564061360018101</v>
      </c>
      <c r="H137">
        <v>4.2866021455353802E-3</v>
      </c>
      <c r="I137">
        <v>-0.86705689680877396</v>
      </c>
      <c r="J137">
        <v>-0.86743312340793</v>
      </c>
      <c r="K137">
        <v>2.4299942479353602E-3</v>
      </c>
      <c r="L137">
        <v>-2.7635924440793901E-2</v>
      </c>
      <c r="M137">
        <v>4.06849755386356E-3</v>
      </c>
      <c r="N137">
        <v>-10.6755640411725</v>
      </c>
      <c r="O137">
        <v>4.2429002727275497E-3</v>
      </c>
      <c r="P137">
        <v>-20.7459148258441</v>
      </c>
      <c r="Q137">
        <v>2.3816468175388498E-3</v>
      </c>
      <c r="R137">
        <v>-33.5928765635866</v>
      </c>
      <c r="S137">
        <v>0.165434429510987</v>
      </c>
      <c r="T137">
        <v>281.389245019665</v>
      </c>
      <c r="U137">
        <v>9.9810556214172702E-2</v>
      </c>
      <c r="V137" s="14">
        <v>45126.600104166668</v>
      </c>
      <c r="W137">
        <v>2.5</v>
      </c>
      <c r="X137">
        <v>1.5886362951643199E-3</v>
      </c>
      <c r="Y137">
        <v>1.4125038352195301E-3</v>
      </c>
      <c r="Z137" s="44">
        <f>((((N137/1000)+1)/((SMOW!$Z$4/1000)+1))-1)*1000</f>
        <v>-0.27356751392315637</v>
      </c>
      <c r="AA137" s="44">
        <f>((((P137/1000)+1)/((SMOW!$AA$4/1000)+1))-1)*1000</f>
        <v>-0.51796617250376986</v>
      </c>
      <c r="AB137" s="44">
        <f>Z137*SMOW!$AN$6</f>
        <v>-0.27831208411193609</v>
      </c>
      <c r="AC137" s="44">
        <f>AA137*SMOW!$AN$12</f>
        <v>-0.52634780960607785</v>
      </c>
      <c r="AD137" s="44">
        <f t="shared" ref="AD137" si="384">LN((AB137/1000)+1)*1000</f>
        <v>-0.27835082010726536</v>
      </c>
      <c r="AE137" s="44">
        <f t="shared" ref="AE137" si="385">LN((AC137/1000)+1)*1000</f>
        <v>-0.52648637924038566</v>
      </c>
      <c r="AF137" s="44">
        <f>(AD137-SMOW!AN$14*AE137)</f>
        <v>-3.6601186834173127E-4</v>
      </c>
      <c r="AG137" s="45">
        <f t="shared" ref="AG137" si="386">AF137*1000</f>
        <v>-0.36601186834173127</v>
      </c>
      <c r="AH137" s="2">
        <f>AVERAGE(AG134:AG137)</f>
        <v>8.018854284375859</v>
      </c>
      <c r="AI137">
        <f>STDEV(AG134:AG137)</f>
        <v>5.8615673812769415</v>
      </c>
      <c r="AK137">
        <v>27</v>
      </c>
      <c r="AL137">
        <v>0</v>
      </c>
      <c r="AM137">
        <v>0</v>
      </c>
      <c r="AN137">
        <v>0</v>
      </c>
    </row>
    <row r="138" spans="1:40" customFormat="1" x14ac:dyDescent="0.2">
      <c r="A138">
        <v>4908</v>
      </c>
      <c r="B138" t="s">
        <v>294</v>
      </c>
      <c r="C138" t="s">
        <v>61</v>
      </c>
      <c r="D138" t="s">
        <v>24</v>
      </c>
      <c r="E138" t="s">
        <v>297</v>
      </c>
      <c r="F138">
        <v>-29.322559731380998</v>
      </c>
      <c r="G138">
        <v>-29.761059508942299</v>
      </c>
      <c r="H138">
        <v>3.7530571492450601E-3</v>
      </c>
      <c r="I138">
        <v>-54.851547044235701</v>
      </c>
      <c r="J138">
        <v>-56.413270791855602</v>
      </c>
      <c r="K138">
        <v>1.36242393538068E-3</v>
      </c>
      <c r="L138">
        <v>2.5147469157438099E-2</v>
      </c>
      <c r="M138">
        <v>3.938832179543E-3</v>
      </c>
      <c r="N138">
        <v>-39.218608068277703</v>
      </c>
      <c r="O138">
        <v>3.71479476318396E-3</v>
      </c>
      <c r="P138">
        <v>-73.656323673660296</v>
      </c>
      <c r="Q138">
        <v>1.3353170002742001E-3</v>
      </c>
      <c r="R138">
        <v>-109.562831973567</v>
      </c>
      <c r="S138">
        <v>0.13268286342125199</v>
      </c>
      <c r="T138">
        <v>135.047786642994</v>
      </c>
      <c r="U138">
        <v>6.7746917715179406E-2</v>
      </c>
      <c r="V138" s="14">
        <v>45126.684629629628</v>
      </c>
      <c r="W138">
        <v>2.5</v>
      </c>
      <c r="X138">
        <v>1.24088158748407E-2</v>
      </c>
      <c r="Y138">
        <v>9.5558461447085505E-3</v>
      </c>
      <c r="Z138" s="44">
        <f>((((N138/1000)+1)/((SMOW!$Z$4/1000)+1))-1)*1000</f>
        <v>-29.116720013088184</v>
      </c>
      <c r="AA138" s="44">
        <f>((((P138/1000)+1)/((SMOW!$AA$4/1000)+1))-1)*1000</f>
        <v>-54.521318158985089</v>
      </c>
      <c r="AB138" s="44">
        <f>Z138*SMOW!$AN$6</f>
        <v>-29.621700739008546</v>
      </c>
      <c r="AC138" s="44">
        <f>AA138*SMOW!$AN$12</f>
        <v>-55.403572497987817</v>
      </c>
      <c r="AD138" s="44">
        <f t="shared" ref="AD138" si="387">LN((AB138/1000)+1)*1000</f>
        <v>-30.069284276508746</v>
      </c>
      <c r="AE138" s="44">
        <f t="shared" ref="AE138" si="388">LN((AC138/1000)+1)*1000</f>
        <v>-56.997503549279131</v>
      </c>
      <c r="AF138" s="44">
        <f>(AD138-SMOW!AN$14*AE138)</f>
        <v>2.5397597510636416E-2</v>
      </c>
      <c r="AG138" s="45">
        <f t="shared" ref="AG138" si="389">AF138*1000</f>
        <v>25.397597510636416</v>
      </c>
      <c r="AH138" s="2"/>
      <c r="AK138">
        <v>27</v>
      </c>
      <c r="AL138">
        <v>3</v>
      </c>
      <c r="AM138">
        <v>0</v>
      </c>
      <c r="AN138">
        <v>0</v>
      </c>
    </row>
    <row r="139" spans="1:40" customFormat="1" x14ac:dyDescent="0.2">
      <c r="A139">
        <v>4909</v>
      </c>
      <c r="B139" t="s">
        <v>294</v>
      </c>
      <c r="C139" t="s">
        <v>61</v>
      </c>
      <c r="D139" t="s">
        <v>24</v>
      </c>
      <c r="E139" t="s">
        <v>298</v>
      </c>
      <c r="F139">
        <v>-29.2296919447673</v>
      </c>
      <c r="G139">
        <v>-29.665390884433499</v>
      </c>
      <c r="H139">
        <v>3.5409289080747201E-3</v>
      </c>
      <c r="I139">
        <v>-54.676431682788298</v>
      </c>
      <c r="J139">
        <v>-56.2280098105185</v>
      </c>
      <c r="K139">
        <v>1.54637652697578E-3</v>
      </c>
      <c r="L139">
        <v>2.2998295520307899E-2</v>
      </c>
      <c r="M139">
        <v>3.6495147530236599E-3</v>
      </c>
      <c r="N139">
        <v>-39.126687067967197</v>
      </c>
      <c r="O139">
        <v>3.5048291676492102E-3</v>
      </c>
      <c r="P139">
        <v>-73.484692426529804</v>
      </c>
      <c r="Q139">
        <v>1.51560965106026E-3</v>
      </c>
      <c r="R139">
        <v>-109.347905759656</v>
      </c>
      <c r="S139">
        <v>0.13805636369264901</v>
      </c>
      <c r="T139">
        <v>154.26743396134799</v>
      </c>
      <c r="U139">
        <v>6.7514107624244493E-2</v>
      </c>
      <c r="V139" s="14">
        <v>45126.768078703702</v>
      </c>
      <c r="W139">
        <v>2.5</v>
      </c>
      <c r="X139">
        <v>4.3715678260134701E-3</v>
      </c>
      <c r="Y139">
        <v>3.0876675468460798E-3</v>
      </c>
      <c r="Z139" s="44">
        <f>((((N139/1000)+1)/((SMOW!$Z$4/1000)+1))-1)*1000</f>
        <v>-29.023832533136339</v>
      </c>
      <c r="AA139" s="44">
        <f>((((P139/1000)+1)/((SMOW!$AA$4/1000)+1))-1)*1000</f>
        <v>-54.346141613339285</v>
      </c>
      <c r="AB139" s="44">
        <f>Z139*SMOW!$AN$6</f>
        <v>-29.527202281342387</v>
      </c>
      <c r="AC139" s="44">
        <f>AA139*SMOW!$AN$12</f>
        <v>-55.225561276426127</v>
      </c>
      <c r="AD139" s="44">
        <f t="shared" ref="AD139" si="390">LN((AB139/1000)+1)*1000</f>
        <v>-29.971905906897799</v>
      </c>
      <c r="AE139" s="44">
        <f t="shared" ref="AE139" si="391">LN((AC139/1000)+1)*1000</f>
        <v>-56.809069160593936</v>
      </c>
      <c r="AF139" s="44">
        <f>(AD139-SMOW!AN$14*AE139)</f>
        <v>2.3282609895801443E-2</v>
      </c>
      <c r="AG139" s="45">
        <f t="shared" ref="AG139" si="392">AF139*1000</f>
        <v>23.282609895801443</v>
      </c>
      <c r="AH139" s="2"/>
      <c r="AK139">
        <v>27</v>
      </c>
      <c r="AL139">
        <v>0</v>
      </c>
      <c r="AM139">
        <v>0</v>
      </c>
      <c r="AN139">
        <v>0</v>
      </c>
    </row>
    <row r="140" spans="1:40" customFormat="1" x14ac:dyDescent="0.2">
      <c r="A140">
        <v>4910</v>
      </c>
      <c r="B140" t="s">
        <v>145</v>
      </c>
      <c r="C140" t="s">
        <v>61</v>
      </c>
      <c r="D140" t="s">
        <v>24</v>
      </c>
      <c r="E140" t="s">
        <v>299</v>
      </c>
      <c r="F140">
        <v>-29.039517675138502</v>
      </c>
      <c r="G140">
        <v>-29.469509936127299</v>
      </c>
      <c r="H140">
        <v>4.9287277720153804E-3</v>
      </c>
      <c r="I140">
        <v>-54.319427097649303</v>
      </c>
      <c r="J140">
        <v>-55.850428610321899</v>
      </c>
      <c r="K140">
        <v>6.3529455445258303E-3</v>
      </c>
      <c r="L140">
        <v>1.95163701226575E-2</v>
      </c>
      <c r="M140">
        <v>3.2848405185984001E-3</v>
      </c>
      <c r="N140">
        <v>-38.938451623417301</v>
      </c>
      <c r="O140">
        <v>4.8784794338458202E-3</v>
      </c>
      <c r="P140">
        <v>-73.134790843525707</v>
      </c>
      <c r="Q140">
        <v>6.2265466475807602E-3</v>
      </c>
      <c r="R140">
        <v>-108.840432637706</v>
      </c>
      <c r="S140">
        <v>0.150279669382021</v>
      </c>
      <c r="T140">
        <v>146.91334856900201</v>
      </c>
      <c r="U140">
        <v>7.8415159904564796E-2</v>
      </c>
      <c r="V140" s="14">
        <v>45127.449583333335</v>
      </c>
      <c r="W140">
        <v>2.5</v>
      </c>
      <c r="X140">
        <v>0.223129068147909</v>
      </c>
      <c r="Y140">
        <v>0.22138257913317</v>
      </c>
      <c r="Z140" s="44">
        <f>((((N140/1000)+1)/((SMOW!$Z$4/1000)+1))-1)*1000</f>
        <v>-28.833617935571155</v>
      </c>
      <c r="AA140" s="44">
        <f>((((P140/1000)+1)/((SMOW!$AA$4/1000)+1))-1)*1000</f>
        <v>-53.989012293058522</v>
      </c>
      <c r="AB140" s="44">
        <f>Z140*SMOW!$AN$6</f>
        <v>-29.333688730271589</v>
      </c>
      <c r="AC140" s="44">
        <f>AA140*SMOW!$AN$12</f>
        <v>-54.86265295257315</v>
      </c>
      <c r="AD140" s="44">
        <f t="shared" ref="AD140" si="393">LN((AB140/1000)+1)*1000</f>
        <v>-29.772524470692748</v>
      </c>
      <c r="AE140" s="44">
        <f t="shared" ref="AE140" si="394">LN((AC140/1000)+1)*1000</f>
        <v>-56.425021258415939</v>
      </c>
      <c r="AF140" s="44">
        <f>(AD140-SMOW!AN$14*AE140)</f>
        <v>1.988675375086757E-2</v>
      </c>
      <c r="AG140" s="45">
        <f t="shared" ref="AG140" si="395">AF140*1000</f>
        <v>19.88675375086757</v>
      </c>
      <c r="AH140" s="2"/>
      <c r="AK140">
        <v>27</v>
      </c>
      <c r="AL140">
        <v>0</v>
      </c>
      <c r="AM140">
        <v>0</v>
      </c>
      <c r="AN140">
        <v>0</v>
      </c>
    </row>
    <row r="141" spans="1:40" customFormat="1" x14ac:dyDescent="0.2">
      <c r="A141">
        <v>4911</v>
      </c>
      <c r="B141" t="s">
        <v>145</v>
      </c>
      <c r="C141" t="s">
        <v>61</v>
      </c>
      <c r="D141" t="s">
        <v>24</v>
      </c>
      <c r="E141" t="s">
        <v>300</v>
      </c>
      <c r="F141">
        <v>-29.196653313616</v>
      </c>
      <c r="G141">
        <v>-29.6313580817326</v>
      </c>
      <c r="H141">
        <v>3.7764149446885202E-3</v>
      </c>
      <c r="I141">
        <v>-54.597687558613899</v>
      </c>
      <c r="J141">
        <v>-56.144714761804003</v>
      </c>
      <c r="K141">
        <v>2.4258984630932102E-3</v>
      </c>
      <c r="L141">
        <v>1.30513124999429E-2</v>
      </c>
      <c r="M141">
        <v>3.9649102655401596E-3</v>
      </c>
      <c r="N141">
        <v>-39.0939852653825</v>
      </c>
      <c r="O141">
        <v>3.7379144260996301E-3</v>
      </c>
      <c r="P141">
        <v>-73.407515004032106</v>
      </c>
      <c r="Q141">
        <v>2.3776325228794201E-3</v>
      </c>
      <c r="R141">
        <v>-109.60413507579599</v>
      </c>
      <c r="S141">
        <v>0.14679918044573401</v>
      </c>
      <c r="T141">
        <v>171.12597769291401</v>
      </c>
      <c r="U141">
        <v>5.1993796702150499E-2</v>
      </c>
      <c r="V141" s="14">
        <v>45127.5390625</v>
      </c>
      <c r="W141">
        <v>2.5</v>
      </c>
      <c r="X141">
        <v>2.0418522354239702E-2</v>
      </c>
      <c r="Y141">
        <v>1.82688235165657E-2</v>
      </c>
      <c r="Z141" s="44">
        <f>((((N141/1000)+1)/((SMOW!$Z$4/1000)+1))-1)*1000</f>
        <v>-28.990786895885744</v>
      </c>
      <c r="AA141" s="44">
        <f>((((P141/1000)+1)/((SMOW!$AA$4/1000)+1))-1)*1000</f>
        <v>-54.267369976466526</v>
      </c>
      <c r="AB141" s="44">
        <f>Z141*SMOW!$AN$6</f>
        <v>-29.493583522878971</v>
      </c>
      <c r="AC141" s="44">
        <f>AA141*SMOW!$AN$12</f>
        <v>-55.145514970840871</v>
      </c>
      <c r="AD141" s="44">
        <f t="shared" ref="AD141" si="396">LN((AB141/1000)+1)*1000</f>
        <v>-29.937264878059469</v>
      </c>
      <c r="AE141" s="44">
        <f t="shared" ref="AE141" si="397">LN((AC141/1000)+1)*1000</f>
        <v>-56.724347441290305</v>
      </c>
      <c r="AF141" s="44">
        <f>(AD141-SMOW!AN$14*AE141)</f>
        <v>1.3190570941812751E-2</v>
      </c>
      <c r="AG141" s="45">
        <f t="shared" ref="AG141" si="398">AF141*1000</f>
        <v>13.190570941812751</v>
      </c>
      <c r="AH141" s="2">
        <f t="shared" ref="AH141" si="399">AVERAGE(AG138:AG141)</f>
        <v>20.439383024779545</v>
      </c>
      <c r="AI141">
        <f t="shared" ref="AI141" si="400">STDEV(AG138:AG141)</f>
        <v>5.3391168325985614</v>
      </c>
      <c r="AK141">
        <v>27</v>
      </c>
      <c r="AL141">
        <v>0</v>
      </c>
      <c r="AM141">
        <v>0</v>
      </c>
      <c r="AN141">
        <v>0</v>
      </c>
    </row>
    <row r="142" spans="1:40" customFormat="1" x14ac:dyDescent="0.2">
      <c r="A142">
        <v>4912</v>
      </c>
      <c r="B142" t="s">
        <v>145</v>
      </c>
      <c r="C142" t="s">
        <v>63</v>
      </c>
      <c r="D142" t="s">
        <v>98</v>
      </c>
      <c r="E142" t="s">
        <v>301</v>
      </c>
      <c r="F142">
        <v>16.0484105565201</v>
      </c>
      <c r="G142">
        <v>15.9209958573534</v>
      </c>
      <c r="H142">
        <v>4.3005940469888603E-3</v>
      </c>
      <c r="I142">
        <v>31.039726498732499</v>
      </c>
      <c r="J142">
        <v>30.567736230007</v>
      </c>
      <c r="K142">
        <v>1.9395685794199201E-3</v>
      </c>
      <c r="L142">
        <v>-0.218768872090252</v>
      </c>
      <c r="M142">
        <v>4.1692521669593197E-3</v>
      </c>
      <c r="N142">
        <v>5.6898055592596997</v>
      </c>
      <c r="O142">
        <v>4.2567495268650999E-3</v>
      </c>
      <c r="P142">
        <v>10.526047729817201</v>
      </c>
      <c r="Q142">
        <v>1.9009787115746E-3</v>
      </c>
      <c r="R142">
        <v>12.738134913475401</v>
      </c>
      <c r="S142">
        <v>0.151187983802201</v>
      </c>
      <c r="T142">
        <v>232.185389126373</v>
      </c>
      <c r="U142">
        <v>5.76417037545605E-2</v>
      </c>
      <c r="V142" s="14">
        <v>45127.703182870369</v>
      </c>
      <c r="W142">
        <v>2.5</v>
      </c>
      <c r="X142">
        <v>7.9681923390535596E-4</v>
      </c>
      <c r="Y142">
        <v>5.9778928241382599E-4</v>
      </c>
      <c r="Z142" s="44">
        <f>((((N142/1000)+1)/((SMOW!$Z$4/1000)+1))-1)*1000</f>
        <v>16.263871542759656</v>
      </c>
      <c r="AA142" s="44">
        <f>((((P142/1000)+1)/((SMOW!$AA$4/1000)+1))-1)*1000</f>
        <v>31.399965251137864</v>
      </c>
      <c r="AB142" s="44">
        <f>Z142*SMOW!$AN$6</f>
        <v>16.545941145869019</v>
      </c>
      <c r="AC142" s="44">
        <f>AA142*SMOW!$AN$12</f>
        <v>31.908073941880989</v>
      </c>
      <c r="AD142" s="44">
        <f t="shared" ref="AD142" si="401">LN((AB142/1000)+1)*1000</f>
        <v>16.410548486397673</v>
      </c>
      <c r="AE142" s="44">
        <f t="shared" ref="AE142" si="402">LN((AC142/1000)+1)*1000</f>
        <v>31.409587454188454</v>
      </c>
      <c r="AF142" s="44">
        <f>(AD142-SMOW!AN$14*AE142)</f>
        <v>-0.17371368941383025</v>
      </c>
      <c r="AG142" s="45">
        <f t="shared" ref="AG142" si="403">AF142*1000</f>
        <v>-173.71368941383025</v>
      </c>
      <c r="AH142" s="2"/>
      <c r="AK142">
        <v>27</v>
      </c>
      <c r="AL142">
        <v>0</v>
      </c>
      <c r="AM142">
        <v>0</v>
      </c>
      <c r="AN142">
        <v>1</v>
      </c>
    </row>
    <row r="143" spans="1:40" customFormat="1" x14ac:dyDescent="0.2">
      <c r="A143">
        <v>4913</v>
      </c>
      <c r="B143" t="s">
        <v>145</v>
      </c>
      <c r="C143" t="s">
        <v>63</v>
      </c>
      <c r="D143" t="s">
        <v>98</v>
      </c>
      <c r="E143" t="s">
        <v>302</v>
      </c>
      <c r="F143">
        <v>16.5309050566078</v>
      </c>
      <c r="G143">
        <v>16.3957566338383</v>
      </c>
      <c r="H143">
        <v>4.55043814852755E-3</v>
      </c>
      <c r="I143">
        <v>31.987576138122801</v>
      </c>
      <c r="J143">
        <v>31.486628280270999</v>
      </c>
      <c r="K143">
        <v>2.1005005854480901E-3</v>
      </c>
      <c r="L143">
        <v>-0.22918309814472601</v>
      </c>
      <c r="M143">
        <v>4.4819925422361602E-3</v>
      </c>
      <c r="N143">
        <v>6.1673810319784099</v>
      </c>
      <c r="O143">
        <v>4.5040464698850296E-3</v>
      </c>
      <c r="P143">
        <v>11.455038849478401</v>
      </c>
      <c r="Q143">
        <v>2.0587087968707502E-3</v>
      </c>
      <c r="R143">
        <v>15.7923977437207</v>
      </c>
      <c r="S143">
        <v>0.16601748438786099</v>
      </c>
      <c r="T143">
        <v>247.009109572813</v>
      </c>
      <c r="U143">
        <v>9.8787996782901705E-2</v>
      </c>
      <c r="V143" s="14">
        <v>45128.513831018521</v>
      </c>
      <c r="W143">
        <v>2.5</v>
      </c>
      <c r="X143">
        <v>8.1179239607144196E-2</v>
      </c>
      <c r="Y143">
        <v>8.23987402346507E-2</v>
      </c>
      <c r="Z143" s="44">
        <f>((((N143/1000)+1)/((SMOW!$Z$4/1000)+1))-1)*1000</f>
        <v>16.746468359567501</v>
      </c>
      <c r="AA143" s="44">
        <f>((((P143/1000)+1)/((SMOW!$AA$4/1000)+1))-1)*1000</f>
        <v>32.348146063190697</v>
      </c>
      <c r="AB143" s="44">
        <f>Z143*SMOW!$AN$6</f>
        <v>17.036907795912509</v>
      </c>
      <c r="AC143" s="44">
        <f>AA143*SMOW!$AN$12</f>
        <v>32.871598048333887</v>
      </c>
      <c r="AD143" s="44">
        <f t="shared" ref="AD143" si="404">LN((AB143/1000)+1)*1000</f>
        <v>16.893407259363929</v>
      </c>
      <c r="AE143" s="44">
        <f t="shared" ref="AE143" si="405">LN((AC143/1000)+1)*1000</f>
        <v>32.342882361594405</v>
      </c>
      <c r="AF143" s="44">
        <f>(AD143-SMOW!AN$14*AE143)</f>
        <v>-0.18363462755791815</v>
      </c>
      <c r="AG143" s="45">
        <f t="shared" ref="AG143" si="406">AF143*1000</f>
        <v>-183.63462755791815</v>
      </c>
      <c r="AH143" s="2"/>
      <c r="AK143">
        <v>27</v>
      </c>
      <c r="AL143">
        <v>0</v>
      </c>
      <c r="AM143">
        <v>0</v>
      </c>
      <c r="AN143">
        <v>0</v>
      </c>
    </row>
    <row r="144" spans="1:40" customFormat="1" x14ac:dyDescent="0.2">
      <c r="A144">
        <v>4914</v>
      </c>
      <c r="B144" t="s">
        <v>145</v>
      </c>
      <c r="C144" t="s">
        <v>63</v>
      </c>
      <c r="D144" t="s">
        <v>98</v>
      </c>
      <c r="E144" t="s">
        <v>303</v>
      </c>
      <c r="F144">
        <v>17.520656361969699</v>
      </c>
      <c r="G144">
        <v>17.368938883936501</v>
      </c>
      <c r="H144">
        <v>4.2328737755178902E-3</v>
      </c>
      <c r="I144">
        <v>33.8354088301164</v>
      </c>
      <c r="J144">
        <v>33.275584307651201</v>
      </c>
      <c r="K144">
        <v>1.2193532195027999E-3</v>
      </c>
      <c r="L144">
        <v>-0.200569630503313</v>
      </c>
      <c r="M144">
        <v>4.2311582216712799E-3</v>
      </c>
      <c r="N144">
        <v>7.1470418311092496</v>
      </c>
      <c r="O144">
        <v>4.1897196629893003E-3</v>
      </c>
      <c r="P144">
        <v>13.266106860841401</v>
      </c>
      <c r="Q144">
        <v>1.19509283495233E-3</v>
      </c>
      <c r="R144">
        <v>18.7460839593884</v>
      </c>
      <c r="S144">
        <v>0.13177244765583401</v>
      </c>
      <c r="T144">
        <v>228.88013923933201</v>
      </c>
      <c r="U144">
        <v>5.7550898354610198E-2</v>
      </c>
      <c r="V144" s="14">
        <v>45128.621446759258</v>
      </c>
      <c r="W144">
        <v>2.5</v>
      </c>
      <c r="X144">
        <v>8.51971257396031E-2</v>
      </c>
      <c r="Y144">
        <v>8.9776513176981196E-2</v>
      </c>
      <c r="Z144" s="44">
        <f>((((N144/1000)+1)/((SMOW!$Z$4/1000)+1))-1)*1000</f>
        <v>17.736429549409351</v>
      </c>
      <c r="AA144" s="44">
        <f>((((P144/1000)+1)/((SMOW!$AA$4/1000)+1))-1)*1000</f>
        <v>34.196624376227724</v>
      </c>
      <c r="AB144" s="44">
        <f>Z144*SMOW!$AN$6</f>
        <v>18.044038203992354</v>
      </c>
      <c r="AC144" s="44">
        <f>AA144*SMOW!$AN$12</f>
        <v>34.749988110890136</v>
      </c>
      <c r="AD144" s="44">
        <f t="shared" ref="AD144" si="407">LN((AB144/1000)+1)*1000</f>
        <v>17.883176725073412</v>
      </c>
      <c r="AE144" s="44">
        <f t="shared" ref="AE144" si="408">LN((AC144/1000)+1)*1000</f>
        <v>34.159840156866679</v>
      </c>
      <c r="AF144" s="44">
        <f>(AD144-SMOW!AN$14*AE144)</f>
        <v>-0.15321887775219523</v>
      </c>
      <c r="AG144" s="45">
        <f t="shared" ref="AG144" si="409">AF144*1000</f>
        <v>-153.21887775219523</v>
      </c>
      <c r="AH144" s="2"/>
      <c r="AK144">
        <v>27</v>
      </c>
      <c r="AL144">
        <v>0</v>
      </c>
      <c r="AM144">
        <v>0</v>
      </c>
      <c r="AN144">
        <v>0</v>
      </c>
    </row>
    <row r="145" spans="1:40" customFormat="1" x14ac:dyDescent="0.2">
      <c r="A145">
        <v>4915</v>
      </c>
      <c r="B145" t="s">
        <v>145</v>
      </c>
      <c r="C145" t="s">
        <v>63</v>
      </c>
      <c r="D145" t="s">
        <v>98</v>
      </c>
      <c r="E145" t="s">
        <v>304</v>
      </c>
      <c r="F145">
        <v>17.4560696229073</v>
      </c>
      <c r="G145">
        <v>17.3054621382081</v>
      </c>
      <c r="H145">
        <v>4.8689996480936401E-3</v>
      </c>
      <c r="I145">
        <v>33.717380071008698</v>
      </c>
      <c r="J145">
        <v>33.161411862950096</v>
      </c>
      <c r="K145">
        <v>1.57900382517474E-3</v>
      </c>
      <c r="L145">
        <v>-0.20376332542959999</v>
      </c>
      <c r="M145">
        <v>4.7302914575215703E-3</v>
      </c>
      <c r="N145">
        <v>7.0831135533082703</v>
      </c>
      <c r="O145">
        <v>4.8193602376453704E-3</v>
      </c>
      <c r="P145">
        <v>13.1504264147885</v>
      </c>
      <c r="Q145">
        <v>1.5475877929739101E-3</v>
      </c>
      <c r="R145">
        <v>18.1352901440499</v>
      </c>
      <c r="S145">
        <v>0.13262616652947701</v>
      </c>
      <c r="T145">
        <v>251.011853880345</v>
      </c>
      <c r="U145">
        <v>8.2392058683096903E-2</v>
      </c>
      <c r="V145" s="14">
        <v>45128.739363425928</v>
      </c>
      <c r="W145">
        <v>2.5</v>
      </c>
      <c r="X145">
        <v>1.1214464836185E-2</v>
      </c>
      <c r="Y145">
        <v>9.7511692447393508E-3</v>
      </c>
      <c r="Z145" s="44">
        <f>((((N145/1000)+1)/((SMOW!$Z$4/1000)+1))-1)*1000</f>
        <v>17.671829114225488</v>
      </c>
      <c r="AA145" s="44">
        <f>((((P145/1000)+1)/((SMOW!$AA$4/1000)+1))-1)*1000</f>
        <v>34.07855437861862</v>
      </c>
      <c r="AB145" s="44">
        <f>Z145*SMOW!$AN$6</f>
        <v>17.978317382493028</v>
      </c>
      <c r="AC145" s="44">
        <f>AA145*SMOW!$AN$12</f>
        <v>34.630007525437335</v>
      </c>
      <c r="AD145" s="44">
        <f t="shared" ref="AD145" si="410">LN((AB145/1000)+1)*1000</f>
        <v>17.818618670156326</v>
      </c>
      <c r="AE145" s="44">
        <f t="shared" ref="AE145" si="411">LN((AC145/1000)+1)*1000</f>
        <v>34.043882154140974</v>
      </c>
      <c r="AF145" s="44">
        <f>(AD145-SMOW!AN$14*AE145)</f>
        <v>-0.15655110723010779</v>
      </c>
      <c r="AG145" s="45">
        <f t="shared" ref="AG145" si="412">AF145*1000</f>
        <v>-156.55110723010779</v>
      </c>
      <c r="AH145" s="2">
        <f>AVERAGE(AG143:AG145)</f>
        <v>-164.46820418007374</v>
      </c>
      <c r="AI145">
        <f>STDEV(AG143:AG145)</f>
        <v>16.682019576401817</v>
      </c>
      <c r="AK145">
        <v>27</v>
      </c>
      <c r="AL145">
        <v>0</v>
      </c>
      <c r="AM145">
        <v>0</v>
      </c>
      <c r="AN145">
        <v>0</v>
      </c>
    </row>
    <row r="146" spans="1:40" customFormat="1" x14ac:dyDescent="0.2">
      <c r="A146">
        <v>4916</v>
      </c>
      <c r="B146" t="s">
        <v>145</v>
      </c>
      <c r="C146" t="s">
        <v>48</v>
      </c>
      <c r="D146" t="s">
        <v>325</v>
      </c>
      <c r="E146" t="s">
        <v>305</v>
      </c>
      <c r="F146">
        <v>16.380669110875999</v>
      </c>
      <c r="G146">
        <v>16.2479528238078</v>
      </c>
      <c r="H146">
        <v>5.0495560386420498E-3</v>
      </c>
      <c r="I146">
        <v>31.657091331057</v>
      </c>
      <c r="J146">
        <v>31.166335930815901</v>
      </c>
      <c r="K146">
        <v>1.9644934060971601E-3</v>
      </c>
      <c r="L146">
        <v>-0.20787254766301699</v>
      </c>
      <c r="M146">
        <v>4.8066142646763102E-3</v>
      </c>
      <c r="N146">
        <v>6.0186767404493402</v>
      </c>
      <c r="O146">
        <v>4.9980758573104399E-3</v>
      </c>
      <c r="P146">
        <v>11.1311294041528</v>
      </c>
      <c r="Q146">
        <v>1.9254076311820401E-3</v>
      </c>
      <c r="R146">
        <v>13.343965766261199</v>
      </c>
      <c r="S146">
        <v>0.175314825398251</v>
      </c>
      <c r="T146">
        <v>257.21498209797198</v>
      </c>
      <c r="U146">
        <v>0.11910531626366901</v>
      </c>
      <c r="V146" s="14">
        <v>45131.508194444446</v>
      </c>
      <c r="W146">
        <v>2.5</v>
      </c>
      <c r="X146">
        <v>0.110458813672587</v>
      </c>
      <c r="Y146">
        <v>0.11197003766729099</v>
      </c>
      <c r="Z146" s="44">
        <f>((((N146/1000)+1)/((SMOW!$Z$4/1000)+1))-1)*1000</f>
        <v>16.596200555132114</v>
      </c>
      <c r="AA146" s="44">
        <f>((((P146/1000)+1)/((SMOW!$AA$4/1000)+1))-1)*1000</f>
        <v>32.01754578682592</v>
      </c>
      <c r="AB146" s="44">
        <f>Z146*SMOW!$AN$6</f>
        <v>16.884033848170731</v>
      </c>
      <c r="AC146" s="44">
        <f>AA146*SMOW!$AN$12</f>
        <v>32.53564805669906</v>
      </c>
      <c r="AD146" s="44">
        <f t="shared" ref="AD146" si="413">LN((AB146/1000)+1)*1000</f>
        <v>16.743082883524654</v>
      </c>
      <c r="AE146" s="44">
        <f t="shared" ref="AE146" si="414">LN((AC146/1000)+1)*1000</f>
        <v>32.017571219948202</v>
      </c>
      <c r="AF146" s="44">
        <f>(AD146-SMOW!AN$14*AE146)</f>
        <v>-0.16219472060799944</v>
      </c>
      <c r="AG146" s="45">
        <f t="shared" ref="AG146" si="415">AF146*1000</f>
        <v>-162.19472060799944</v>
      </c>
      <c r="AK146">
        <v>27</v>
      </c>
      <c r="AL146">
        <v>0</v>
      </c>
      <c r="AM146">
        <v>0</v>
      </c>
      <c r="AN146">
        <v>0</v>
      </c>
    </row>
    <row r="147" spans="1:40" customFormat="1" x14ac:dyDescent="0.2">
      <c r="A147">
        <v>4917</v>
      </c>
      <c r="B147" t="s">
        <v>145</v>
      </c>
      <c r="C147" t="s">
        <v>48</v>
      </c>
      <c r="D147" t="s">
        <v>325</v>
      </c>
      <c r="E147" t="s">
        <v>306</v>
      </c>
      <c r="F147">
        <v>17.185944334048699</v>
      </c>
      <c r="G147">
        <v>17.039935875378099</v>
      </c>
      <c r="H147">
        <v>5.6354789511361197E-3</v>
      </c>
      <c r="I147">
        <v>33.177145243347098</v>
      </c>
      <c r="J147">
        <v>32.638661599060903</v>
      </c>
      <c r="K147">
        <v>1.3871474591439501E-3</v>
      </c>
      <c r="L147">
        <v>-0.19327744892609899</v>
      </c>
      <c r="M147">
        <v>5.6704686497667904E-3</v>
      </c>
      <c r="N147">
        <v>6.8157421894968904</v>
      </c>
      <c r="O147">
        <v>5.5780252906462297E-3</v>
      </c>
      <c r="P147">
        <v>12.6209401581369</v>
      </c>
      <c r="Q147">
        <v>1.35954862211382E-3</v>
      </c>
      <c r="R147">
        <v>16.957027824838502</v>
      </c>
      <c r="S147">
        <v>0.182988329388697</v>
      </c>
      <c r="T147">
        <v>247.916167982058</v>
      </c>
      <c r="U147">
        <v>7.5480492832000201E-2</v>
      </c>
      <c r="V147" s="14">
        <v>45131.625474537039</v>
      </c>
      <c r="W147">
        <v>2.5</v>
      </c>
      <c r="X147">
        <v>1.2984976911236601E-3</v>
      </c>
      <c r="Y147">
        <v>1.77991107199094E-3</v>
      </c>
      <c r="Z147" s="44">
        <f>((((N147/1000)+1)/((SMOW!$Z$4/1000)+1))-1)*1000</f>
        <v>17.40164654319365</v>
      </c>
      <c r="AA147" s="44">
        <f>((((P147/1000)+1)/((SMOW!$AA$4/1000)+1))-1)*1000</f>
        <v>33.538130796328723</v>
      </c>
      <c r="AB147" s="44">
        <f>Z147*SMOW!$AN$6</f>
        <v>17.70344894743566</v>
      </c>
      <c r="AC147" s="44">
        <f>AA147*SMOW!$AN$12</f>
        <v>34.080838904207177</v>
      </c>
      <c r="AD147" s="44">
        <f t="shared" ref="AD147" si="416">LN((AB147/1000)+1)*1000</f>
        <v>17.548568172800532</v>
      </c>
      <c r="AE147" s="44">
        <f t="shared" ref="AE147" si="417">LN((AC147/1000)+1)*1000</f>
        <v>33.512953788701964</v>
      </c>
      <c r="AF147" s="44">
        <f>(AD147-SMOW!AN$14*AE147)</f>
        <v>-0.14627142763410461</v>
      </c>
      <c r="AG147" s="45">
        <f t="shared" ref="AG147" si="418">AF147*1000</f>
        <v>-146.27142763410461</v>
      </c>
      <c r="AH147" s="2">
        <f>AVERAGE(AG146:AG147)</f>
        <v>-154.23307412105203</v>
      </c>
      <c r="AI147">
        <f>STDEV(AG146:AG147)</f>
        <v>11.259468440661141</v>
      </c>
      <c r="AK147">
        <v>27</v>
      </c>
      <c r="AL147">
        <v>0</v>
      </c>
      <c r="AM147">
        <v>0</v>
      </c>
      <c r="AN147">
        <v>0</v>
      </c>
    </row>
    <row r="148" spans="1:40" customFormat="1" x14ac:dyDescent="0.2">
      <c r="A148">
        <v>4918</v>
      </c>
      <c r="B148" t="s">
        <v>145</v>
      </c>
      <c r="C148" t="s">
        <v>48</v>
      </c>
      <c r="D148" t="s">
        <v>325</v>
      </c>
      <c r="E148" t="s">
        <v>307</v>
      </c>
      <c r="F148">
        <v>16.772361773159101</v>
      </c>
      <c r="G148">
        <v>16.6332584317053</v>
      </c>
      <c r="H148">
        <v>5.2284372289521704E-3</v>
      </c>
      <c r="I148">
        <v>32.389840761226097</v>
      </c>
      <c r="J148">
        <v>31.8763483505629</v>
      </c>
      <c r="K148">
        <v>1.7153883347446001E-3</v>
      </c>
      <c r="L148">
        <v>-0.19745349739189499</v>
      </c>
      <c r="M148">
        <v>5.2274845239919402E-3</v>
      </c>
      <c r="N148">
        <v>6.4063760993360104</v>
      </c>
      <c r="O148">
        <v>5.1751333553926096E-3</v>
      </c>
      <c r="P148">
        <v>11.849299971798599</v>
      </c>
      <c r="Q148">
        <v>1.68125878148128E-3</v>
      </c>
      <c r="R148">
        <v>15.0381956739567</v>
      </c>
      <c r="S148">
        <v>0.162515375215909</v>
      </c>
      <c r="T148">
        <v>251.62710167390799</v>
      </c>
      <c r="U148">
        <v>9.50747364889383E-2</v>
      </c>
      <c r="V148" s="14">
        <v>45132.643993055557</v>
      </c>
      <c r="W148">
        <v>2.5</v>
      </c>
      <c r="X148">
        <v>4.0964143920322701E-2</v>
      </c>
      <c r="Y148">
        <v>4.2183759768427302E-2</v>
      </c>
      <c r="Z148" s="44">
        <f>((((N148/1000)+1)/((SMOW!$Z$4/1000)+1))-1)*1000</f>
        <v>16.987976278898032</v>
      </c>
      <c r="AA148" s="44">
        <f>((((P148/1000)+1)/((SMOW!$AA$4/1000)+1))-1)*1000</f>
        <v>32.750551235006363</v>
      </c>
      <c r="AB148" s="44">
        <f>Z148*SMOW!$AN$6</f>
        <v>17.282604265476866</v>
      </c>
      <c r="AC148" s="44">
        <f>AA148*SMOW!$AN$12</f>
        <v>33.280514869553116</v>
      </c>
      <c r="AD148" s="44">
        <f t="shared" ref="AD148" si="419">LN((AB148/1000)+1)*1000</f>
        <v>17.134958765213636</v>
      </c>
      <c r="AE148" s="44">
        <f t="shared" ref="AE148" si="420">LN((AC148/1000)+1)*1000</f>
        <v>32.738706874225144</v>
      </c>
      <c r="AF148" s="44">
        <f>(AD148-SMOW!AN$14*AE148)</f>
        <v>-0.15107846437724248</v>
      </c>
      <c r="AG148" s="45">
        <f t="shared" ref="AG148" si="421">AF148*1000</f>
        <v>-151.07846437724248</v>
      </c>
      <c r="AK148">
        <v>27</v>
      </c>
      <c r="AL148">
        <v>0</v>
      </c>
      <c r="AM148">
        <v>0</v>
      </c>
      <c r="AN148">
        <v>0</v>
      </c>
    </row>
    <row r="149" spans="1:40" customFormat="1" x14ac:dyDescent="0.2">
      <c r="A149">
        <v>4919</v>
      </c>
      <c r="B149" t="s">
        <v>294</v>
      </c>
      <c r="C149" t="s">
        <v>48</v>
      </c>
      <c r="D149" t="s">
        <v>325</v>
      </c>
      <c r="E149" t="s">
        <v>308</v>
      </c>
      <c r="F149">
        <v>17.2385940531057</v>
      </c>
      <c r="G149">
        <v>17.091695063894999</v>
      </c>
      <c r="H149">
        <v>3.5847912001141001E-3</v>
      </c>
      <c r="I149">
        <v>33.268737836511399</v>
      </c>
      <c r="J149">
        <v>32.727309059056601</v>
      </c>
      <c r="K149">
        <v>1.4589027867277901E-3</v>
      </c>
      <c r="L149">
        <v>-0.18832411928686299</v>
      </c>
      <c r="M149">
        <v>3.51774388003413E-3</v>
      </c>
      <c r="N149">
        <v>6.8678551451110499</v>
      </c>
      <c r="O149">
        <v>3.54824428398922E-3</v>
      </c>
      <c r="P149">
        <v>12.710710415085201</v>
      </c>
      <c r="Q149">
        <v>1.42987629788174E-3</v>
      </c>
      <c r="R149">
        <v>16.4458045074288</v>
      </c>
      <c r="S149">
        <v>0.13977046407677901</v>
      </c>
      <c r="T149">
        <v>268.99996880001299</v>
      </c>
      <c r="U149">
        <v>7.2954005860612806E-2</v>
      </c>
      <c r="V149" s="14">
        <v>45132.768530092595</v>
      </c>
      <c r="W149">
        <v>2.5</v>
      </c>
      <c r="X149">
        <v>9.4041352332782299E-4</v>
      </c>
      <c r="Y149">
        <v>7.3732311594800902E-4</v>
      </c>
      <c r="Z149" s="44">
        <f>((((N149/1000)+1)/((SMOW!$Z$4/1000)+1))-1)*1000</f>
        <v>17.454307427034131</v>
      </c>
      <c r="AA149" s="44">
        <f>((((P149/1000)+1)/((SMOW!$AA$4/1000)+1))-1)*1000</f>
        <v>33.629755391365144</v>
      </c>
      <c r="AB149" s="44">
        <f>Z149*SMOW!$AN$6</f>
        <v>17.757023146077309</v>
      </c>
      <c r="AC149" s="44">
        <f>AA149*SMOW!$AN$12</f>
        <v>34.173946152254565</v>
      </c>
      <c r="AD149" s="44">
        <f t="shared" ref="AD149" si="422">LN((AB149/1000)+1)*1000</f>
        <v>17.601209036515144</v>
      </c>
      <c r="AE149" s="44">
        <f t="shared" ref="AE149" si="423">LN((AC149/1000)+1)*1000</f>
        <v>33.602988390611813</v>
      </c>
      <c r="AF149" s="44">
        <f>(AD149-SMOW!AN$14*AE149)</f>
        <v>-0.14116883372789601</v>
      </c>
      <c r="AG149" s="45">
        <f t="shared" ref="AG149" si="424">AF149*1000</f>
        <v>-141.16883372789601</v>
      </c>
      <c r="AH149" s="2">
        <f>AVERAGE(AG148:AG149)</f>
        <v>-146.12364905256925</v>
      </c>
      <c r="AI149">
        <f>STDEV(AG148:AG149)</f>
        <v>7.0071670312069383</v>
      </c>
      <c r="AK149">
        <v>27</v>
      </c>
      <c r="AL149">
        <v>0</v>
      </c>
      <c r="AM149">
        <v>0</v>
      </c>
      <c r="AN149">
        <v>0</v>
      </c>
    </row>
    <row r="150" spans="1:40" customFormat="1" x14ac:dyDescent="0.2">
      <c r="A150">
        <v>4920</v>
      </c>
      <c r="B150" t="s">
        <v>294</v>
      </c>
      <c r="C150" t="s">
        <v>48</v>
      </c>
      <c r="D150" t="s">
        <v>325</v>
      </c>
      <c r="E150" t="s">
        <v>309</v>
      </c>
      <c r="F150">
        <v>16.923858451811899</v>
      </c>
      <c r="G150">
        <v>16.782244918260499</v>
      </c>
      <c r="H150">
        <v>5.48067696880674E-3</v>
      </c>
      <c r="I150">
        <v>32.637119389892902</v>
      </c>
      <c r="J150">
        <v>32.1158402968235</v>
      </c>
      <c r="K150">
        <v>1.0928714919351699E-3</v>
      </c>
      <c r="L150">
        <v>-0.174918758462284</v>
      </c>
      <c r="M150">
        <v>5.3098082028134597E-3</v>
      </c>
      <c r="N150">
        <v>6.5563282706245296</v>
      </c>
      <c r="O150">
        <v>5.4248015132202796E-3</v>
      </c>
      <c r="P150">
        <v>12.0916587179192</v>
      </c>
      <c r="Q150">
        <v>1.07112760162324E-3</v>
      </c>
      <c r="R150">
        <v>16.105181536388699</v>
      </c>
      <c r="S150">
        <v>0.14109645200219301</v>
      </c>
      <c r="T150">
        <v>238.43560925831</v>
      </c>
      <c r="U150">
        <v>6.1677103239227898E-2</v>
      </c>
      <c r="V150" s="14">
        <v>45132.884409722225</v>
      </c>
      <c r="W150">
        <v>2.5</v>
      </c>
      <c r="X150">
        <v>6.9978327304839202E-2</v>
      </c>
      <c r="Y150">
        <v>6.5407407130762693E-2</v>
      </c>
      <c r="Z150" s="44">
        <f>((((N150/1000)+1)/((SMOW!$Z$4/1000)+1))-1)*1000</f>
        <v>17.139505083602291</v>
      </c>
      <c r="AA150" s="44">
        <f>((((P150/1000)+1)/((SMOW!$AA$4/1000)+1))-1)*1000</f>
        <v>32.997916261260585</v>
      </c>
      <c r="AB150" s="44">
        <f>Z150*SMOW!$AN$6</f>
        <v>17.436761083424479</v>
      </c>
      <c r="AC150" s="44">
        <f>AA150*SMOW!$AN$12</f>
        <v>33.531882712963991</v>
      </c>
      <c r="AD150" s="44">
        <f t="shared" ref="AD150" si="425">LN((AB150/1000)+1)*1000</f>
        <v>17.28648513378117</v>
      </c>
      <c r="AE150" s="44">
        <f t="shared" ref="AE150" si="426">LN((AC150/1000)+1)*1000</f>
        <v>32.981948926521945</v>
      </c>
      <c r="AF150" s="44">
        <f>(AD150-SMOW!AN$14*AE150)</f>
        <v>-0.12798389942241784</v>
      </c>
      <c r="AG150" s="45">
        <f t="shared" ref="AG150" si="427">AF150*1000</f>
        <v>-127.98389942241784</v>
      </c>
      <c r="AH150" s="2"/>
      <c r="AK150">
        <v>27</v>
      </c>
      <c r="AL150">
        <v>0</v>
      </c>
      <c r="AM150">
        <v>0</v>
      </c>
      <c r="AN150">
        <v>0</v>
      </c>
    </row>
    <row r="151" spans="1:40" customFormat="1" x14ac:dyDescent="0.2">
      <c r="A151">
        <v>4921</v>
      </c>
      <c r="B151" t="s">
        <v>145</v>
      </c>
      <c r="C151" t="s">
        <v>48</v>
      </c>
      <c r="D151" t="s">
        <v>325</v>
      </c>
      <c r="E151" t="s">
        <v>310</v>
      </c>
      <c r="F151">
        <v>16.290070320485</v>
      </c>
      <c r="G151">
        <v>16.1588103920948</v>
      </c>
      <c r="H151">
        <v>3.9869673205436803E-3</v>
      </c>
      <c r="I151">
        <v>31.441622346663198</v>
      </c>
      <c r="J151">
        <v>30.957456972261799</v>
      </c>
      <c r="K151">
        <v>1.51005276631172E-3</v>
      </c>
      <c r="L151">
        <v>-0.186726889259411</v>
      </c>
      <c r="M151">
        <v>3.9594839842889799E-3</v>
      </c>
      <c r="N151">
        <v>5.9290016039641698</v>
      </c>
      <c r="O151">
        <v>3.9463202222544402E-3</v>
      </c>
      <c r="P151">
        <v>10.919947414155899</v>
      </c>
      <c r="Q151">
        <v>1.4800085918940901E-3</v>
      </c>
      <c r="R151">
        <v>13.4715359842208</v>
      </c>
      <c r="S151">
        <v>0.16122323292051499</v>
      </c>
      <c r="T151">
        <v>258.957998794876</v>
      </c>
      <c r="U151">
        <v>0.102571840503336</v>
      </c>
      <c r="V151" s="14">
        <v>45133.533125000002</v>
      </c>
      <c r="W151">
        <v>2.5</v>
      </c>
      <c r="X151">
        <v>6.3452683488832401E-2</v>
      </c>
      <c r="Y151">
        <v>6.4465140618318303E-2</v>
      </c>
      <c r="Z151" s="44">
        <f>((((N151/1000)+1)/((SMOW!$Z$4/1000)+1))-1)*1000</f>
        <v>16.505582552561513</v>
      </c>
      <c r="AA151" s="44">
        <f>((((P151/1000)+1)/((SMOW!$AA$4/1000)+1))-1)*1000</f>
        <v>31.802001518933309</v>
      </c>
      <c r="AB151" s="44">
        <f>Z151*SMOW!$AN$6</f>
        <v>16.791844228168667</v>
      </c>
      <c r="AC151" s="44">
        <f>AA151*SMOW!$AN$12</f>
        <v>32.316615889540316</v>
      </c>
      <c r="AD151" s="44">
        <f t="shared" ref="AD151" si="428">LN((AB151/1000)+1)*1000</f>
        <v>16.65241984222185</v>
      </c>
      <c r="AE151" s="44">
        <f t="shared" ref="AE151" si="429">LN((AC151/1000)+1)*1000</f>
        <v>31.80541834896087</v>
      </c>
      <c r="AF151" s="44">
        <f>(AD151-SMOW!AN$14*AE151)</f>
        <v>-0.14084104602948955</v>
      </c>
      <c r="AG151" s="45">
        <f t="shared" ref="AG151" si="430">AF151*1000</f>
        <v>-140.84104602948955</v>
      </c>
      <c r="AH151" s="2">
        <f t="shared" ref="AH151:AH157" si="431">AVERAGE(AG150:AG151)</f>
        <v>-134.41247272595371</v>
      </c>
      <c r="AI151">
        <f t="shared" ref="AI151" si="432">STDEV(AG150:AG151)</f>
        <v>9.0913755525700193</v>
      </c>
      <c r="AK151">
        <v>27</v>
      </c>
      <c r="AL151">
        <v>0</v>
      </c>
      <c r="AM151">
        <v>0</v>
      </c>
      <c r="AN151">
        <v>0</v>
      </c>
    </row>
    <row r="152" spans="1:40" customFormat="1" x14ac:dyDescent="0.2">
      <c r="A152">
        <v>4922</v>
      </c>
      <c r="B152" t="s">
        <v>294</v>
      </c>
      <c r="C152" t="s">
        <v>48</v>
      </c>
      <c r="D152" t="s">
        <v>325</v>
      </c>
      <c r="E152" t="s">
        <v>311</v>
      </c>
      <c r="F152">
        <v>16.709325557361598</v>
      </c>
      <c r="G152">
        <v>16.571260290666299</v>
      </c>
      <c r="H152">
        <v>4.27579786152408E-3</v>
      </c>
      <c r="I152">
        <v>32.225377940535701</v>
      </c>
      <c r="J152">
        <v>31.7170326534719</v>
      </c>
      <c r="K152">
        <v>1.4719352652557999E-3</v>
      </c>
      <c r="L152">
        <v>-0.17533295036684901</v>
      </c>
      <c r="M152">
        <v>4.0921729089075098E-3</v>
      </c>
      <c r="N152">
        <v>6.3439825372281602</v>
      </c>
      <c r="O152">
        <v>4.2322061382994098E-3</v>
      </c>
      <c r="P152">
        <v>11.688109321313</v>
      </c>
      <c r="Q152">
        <v>1.44264948079251E-3</v>
      </c>
      <c r="R152">
        <v>15.268922450060099</v>
      </c>
      <c r="S152">
        <v>0.17212074654345899</v>
      </c>
      <c r="T152">
        <v>238.88535625182701</v>
      </c>
      <c r="U152">
        <v>6.7693037594619199E-2</v>
      </c>
      <c r="V152" s="14">
        <v>45133.653229166666</v>
      </c>
      <c r="W152">
        <v>2.5</v>
      </c>
      <c r="X152">
        <v>2.05503086734657E-2</v>
      </c>
      <c r="Y152">
        <v>2.1640487092388701E-2</v>
      </c>
      <c r="Z152" s="44">
        <f>((((N152/1000)+1)/((SMOW!$Z$4/1000)+1))-1)*1000</f>
        <v>16.924926695779384</v>
      </c>
      <c r="AA152" s="44">
        <f>((((P152/1000)+1)/((SMOW!$AA$4/1000)+1))-1)*1000</f>
        <v>32.586030952047821</v>
      </c>
      <c r="AB152" s="44">
        <f>Z152*SMOW!$AN$6</f>
        <v>17.218461192973496</v>
      </c>
      <c r="AC152" s="44">
        <f>AA152*SMOW!$AN$12</f>
        <v>33.113332348439016</v>
      </c>
      <c r="AD152" s="44">
        <f t="shared" ref="AD152" si="433">LN((AB152/1000)+1)*1000</f>
        <v>17.071903430799207</v>
      </c>
      <c r="AE152" s="44">
        <f t="shared" ref="AE152" si="434">LN((AC152/1000)+1)*1000</f>
        <v>32.576895976748737</v>
      </c>
      <c r="AF152" s="44">
        <f>(AD152-SMOW!AN$14*AE152)</f>
        <v>-0.12869764492412727</v>
      </c>
      <c r="AG152" s="45">
        <f t="shared" ref="AG152" si="435">AF152*1000</f>
        <v>-128.69764492412727</v>
      </c>
      <c r="AH152" s="2"/>
      <c r="AK152">
        <v>27</v>
      </c>
      <c r="AL152">
        <v>0</v>
      </c>
      <c r="AM152">
        <v>0</v>
      </c>
      <c r="AN152">
        <v>0</v>
      </c>
    </row>
    <row r="153" spans="1:40" customFormat="1" x14ac:dyDescent="0.2">
      <c r="A153">
        <v>4923</v>
      </c>
      <c r="B153" t="s">
        <v>294</v>
      </c>
      <c r="C153" t="s">
        <v>48</v>
      </c>
      <c r="D153" t="s">
        <v>325</v>
      </c>
      <c r="E153" t="s">
        <v>312</v>
      </c>
      <c r="F153">
        <v>16.755134120316601</v>
      </c>
      <c r="G153">
        <v>16.616315020023499</v>
      </c>
      <c r="H153">
        <v>4.07312445099638E-3</v>
      </c>
      <c r="I153">
        <v>32.324437784771398</v>
      </c>
      <c r="J153">
        <v>31.812995310886901</v>
      </c>
      <c r="K153">
        <v>1.48941903155218E-3</v>
      </c>
      <c r="L153">
        <v>-0.18094650412473301</v>
      </c>
      <c r="M153">
        <v>4.1823164893934001E-3</v>
      </c>
      <c r="N153">
        <v>6.3893240822692796</v>
      </c>
      <c r="O153">
        <v>4.0315989814879803E-3</v>
      </c>
      <c r="P153">
        <v>11.785198260091599</v>
      </c>
      <c r="Q153">
        <v>1.45978538817434E-3</v>
      </c>
      <c r="R153">
        <v>15.2114625768493</v>
      </c>
      <c r="S153">
        <v>0.14963411109515101</v>
      </c>
      <c r="T153">
        <v>259.94627785437899</v>
      </c>
      <c r="U153">
        <v>6.4448044819119393E-2</v>
      </c>
      <c r="V153" s="14">
        <v>45133.766030092593</v>
      </c>
      <c r="W153">
        <v>2.5</v>
      </c>
      <c r="X153">
        <v>0.14954211534348</v>
      </c>
      <c r="Y153">
        <v>0.15341697750422101</v>
      </c>
      <c r="Z153" s="44">
        <f>((((N153/1000)+1)/((SMOW!$Z$4/1000)+1))-1)*1000</f>
        <v>16.970744972797156</v>
      </c>
      <c r="AA153" s="44">
        <f>((((P153/1000)+1)/((SMOW!$AA$4/1000)+1))-1)*1000</f>
        <v>32.685125407166062</v>
      </c>
      <c r="AB153" s="44">
        <f>Z153*SMOW!$AN$6</f>
        <v>17.265074111241329</v>
      </c>
      <c r="AC153" s="44">
        <f>AA153*SMOW!$AN$12</f>
        <v>33.21403033252448</v>
      </c>
      <c r="AD153" s="44">
        <f t="shared" ref="AD153" si="436">LN((AB153/1000)+1)*1000</f>
        <v>17.117726282119428</v>
      </c>
      <c r="AE153" s="44">
        <f t="shared" ref="AE153" si="437">LN((AC153/1000)+1)*1000</f>
        <v>32.674361640693384</v>
      </c>
      <c r="AF153" s="44">
        <f>(AD153-SMOW!AN$14*AE153)</f>
        <v>-0.13433666416667833</v>
      </c>
      <c r="AG153" s="45">
        <f t="shared" ref="AG153" si="438">AF153*1000</f>
        <v>-134.33666416667833</v>
      </c>
      <c r="AH153" s="2">
        <f t="shared" si="431"/>
        <v>-131.5171545454028</v>
      </c>
      <c r="AI153">
        <f t="shared" ref="AI153" si="439">STDEV(AG152:AG153)</f>
        <v>3.9873887456492816</v>
      </c>
      <c r="AK153">
        <v>27</v>
      </c>
      <c r="AL153">
        <v>0</v>
      </c>
      <c r="AM153">
        <v>0</v>
      </c>
      <c r="AN153">
        <v>0</v>
      </c>
    </row>
    <row r="154" spans="1:40" customFormat="1" x14ac:dyDescent="0.2">
      <c r="A154">
        <v>4924</v>
      </c>
      <c r="B154" t="s">
        <v>294</v>
      </c>
      <c r="C154" t="s">
        <v>48</v>
      </c>
      <c r="D154" t="s">
        <v>325</v>
      </c>
      <c r="E154" t="s">
        <v>313</v>
      </c>
      <c r="F154">
        <v>16.249653119837198</v>
      </c>
      <c r="G154">
        <v>16.119040326839901</v>
      </c>
      <c r="H154">
        <v>3.4095102285091601E-3</v>
      </c>
      <c r="I154">
        <v>31.378976730581801</v>
      </c>
      <c r="J154">
        <v>30.896719145547301</v>
      </c>
      <c r="K154">
        <v>1.5775271779575001E-3</v>
      </c>
      <c r="L154">
        <v>-0.194427382009116</v>
      </c>
      <c r="M154">
        <v>3.6336038565176502E-3</v>
      </c>
      <c r="N154">
        <v>5.8889964563369102</v>
      </c>
      <c r="O154">
        <v>3.3747503004164102E-3</v>
      </c>
      <c r="P154">
        <v>10.8585482020796</v>
      </c>
      <c r="Q154">
        <v>1.54614052529434E-3</v>
      </c>
      <c r="R154">
        <v>13.001533015378699</v>
      </c>
      <c r="S154">
        <v>0.180244745453574</v>
      </c>
      <c r="T154">
        <v>236.73146529207901</v>
      </c>
      <c r="U154">
        <v>0.11113436193210301</v>
      </c>
      <c r="V154" s="14">
        <v>45134.597708333335</v>
      </c>
      <c r="W154">
        <v>2.5</v>
      </c>
      <c r="X154">
        <v>8.3005409936033094E-3</v>
      </c>
      <c r="Y154">
        <v>7.8848103935183992E-3</v>
      </c>
      <c r="Z154" s="44">
        <f>((((N154/1000)+1)/((SMOW!$Z$4/1000)+1))-1)*1000</f>
        <v>16.465156781131142</v>
      </c>
      <c r="AA154" s="44">
        <f>((((P154/1000)+1)/((SMOW!$AA$4/1000)+1))-1)*1000</f>
        <v>31.739334014870167</v>
      </c>
      <c r="AB154" s="44">
        <f>Z154*SMOW!$AN$6</f>
        <v>16.750717339462941</v>
      </c>
      <c r="AC154" s="44">
        <f>AA154*SMOW!$AN$12</f>
        <v>32.252934310996928</v>
      </c>
      <c r="AD154" s="44">
        <f t="shared" ref="AD154" si="440">LN((AB154/1000)+1)*1000</f>
        <v>16.611971326917967</v>
      </c>
      <c r="AE154" s="44">
        <f t="shared" ref="AE154" si="441">LN((AC154/1000)+1)*1000</f>
        <v>31.743728416008686</v>
      </c>
      <c r="AF154" s="44">
        <f>(AD154-SMOW!AN$14*AE154)</f>
        <v>-0.14871727673461876</v>
      </c>
      <c r="AG154" s="45">
        <f t="shared" ref="AG154" si="442">AF154*1000</f>
        <v>-148.71727673461876</v>
      </c>
      <c r="AH154" s="2"/>
      <c r="AK154">
        <v>27</v>
      </c>
      <c r="AL154">
        <v>0</v>
      </c>
      <c r="AM154">
        <v>0</v>
      </c>
      <c r="AN154">
        <v>0</v>
      </c>
    </row>
    <row r="155" spans="1:40" customFormat="1" x14ac:dyDescent="0.2">
      <c r="A155">
        <v>4925</v>
      </c>
      <c r="B155" t="s">
        <v>145</v>
      </c>
      <c r="C155" t="s">
        <v>48</v>
      </c>
      <c r="D155" t="s">
        <v>325</v>
      </c>
      <c r="E155" t="s">
        <v>314</v>
      </c>
      <c r="F155">
        <v>16.634698253597801</v>
      </c>
      <c r="G155">
        <v>16.497856733104602</v>
      </c>
      <c r="H155">
        <v>4.5055432397108101E-3</v>
      </c>
      <c r="I155">
        <v>32.112607322637601</v>
      </c>
      <c r="J155">
        <v>31.607776708853699</v>
      </c>
      <c r="K155">
        <v>1.05957762768174E-3</v>
      </c>
      <c r="L155">
        <v>-0.19104936917011101</v>
      </c>
      <c r="M155">
        <v>4.3390809219661999E-3</v>
      </c>
      <c r="N155">
        <v>6.2701160581983801</v>
      </c>
      <c r="O155">
        <v>4.4596092642913802E-3</v>
      </c>
      <c r="P155">
        <v>11.577582399919301</v>
      </c>
      <c r="Q155">
        <v>1.03849615572046E-3</v>
      </c>
      <c r="R155">
        <v>14.4150778605397</v>
      </c>
      <c r="S155">
        <v>0.163019945712087</v>
      </c>
      <c r="T155">
        <v>245.11791474008299</v>
      </c>
      <c r="U155">
        <v>7.9026460333332701E-2</v>
      </c>
      <c r="V155" s="14">
        <v>45134.70988425926</v>
      </c>
      <c r="W155">
        <v>2.5</v>
      </c>
      <c r="X155">
        <v>5.3502259032162103E-2</v>
      </c>
      <c r="Y155">
        <v>5.0734705267663098E-2</v>
      </c>
      <c r="Z155" s="44">
        <f>((((N155/1000)+1)/((SMOW!$Z$4/1000)+1))-1)*1000</f>
        <v>16.85028356671414</v>
      </c>
      <c r="AA155" s="44">
        <f>((((P155/1000)+1)/((SMOW!$AA$4/1000)+1))-1)*1000</f>
        <v>32.473220932810023</v>
      </c>
      <c r="AB155" s="44">
        <f>Z155*SMOW!$AN$6</f>
        <v>17.142523503893134</v>
      </c>
      <c r="AC155" s="44">
        <f>AA155*SMOW!$AN$12</f>
        <v>32.998696857398329</v>
      </c>
      <c r="AD155" s="44">
        <f t="shared" ref="AD155" si="443">LN((AB155/1000)+1)*1000</f>
        <v>16.997248352681876</v>
      </c>
      <c r="AE155" s="44">
        <f t="shared" ref="AE155" si="444">LN((AC155/1000)+1)*1000</f>
        <v>32.465928624022645</v>
      </c>
      <c r="AF155" s="44">
        <f>(AD155-SMOW!AN$14*AE155)</f>
        <v>-0.14476196080208226</v>
      </c>
      <c r="AG155" s="45">
        <f t="shared" ref="AG155" si="445">AF155*1000</f>
        <v>-144.76196080208226</v>
      </c>
      <c r="AH155" s="2">
        <f t="shared" si="431"/>
        <v>-146.73961876835051</v>
      </c>
      <c r="AI155">
        <f t="shared" ref="AI155" si="446">STDEV(AG154:AG155)</f>
        <v>2.7968307176317571</v>
      </c>
      <c r="AK155">
        <v>27</v>
      </c>
      <c r="AL155">
        <v>0</v>
      </c>
      <c r="AM155">
        <v>0</v>
      </c>
      <c r="AN155">
        <v>0</v>
      </c>
    </row>
    <row r="156" spans="1:40" customFormat="1" x14ac:dyDescent="0.2">
      <c r="A156">
        <v>4926</v>
      </c>
      <c r="B156" t="s">
        <v>145</v>
      </c>
      <c r="C156" t="s">
        <v>48</v>
      </c>
      <c r="D156" t="s">
        <v>325</v>
      </c>
      <c r="E156" t="s">
        <v>315</v>
      </c>
      <c r="F156">
        <v>15.7149740928696</v>
      </c>
      <c r="G156">
        <v>15.5927720694232</v>
      </c>
      <c r="H156">
        <v>4.7068313292391202E-3</v>
      </c>
      <c r="I156">
        <v>30.348890555340699</v>
      </c>
      <c r="J156">
        <v>29.897473535696498</v>
      </c>
      <c r="K156">
        <v>1.56069864524188E-3</v>
      </c>
      <c r="L156">
        <v>-0.19309395742461499</v>
      </c>
      <c r="M156">
        <v>4.4182637802544101E-3</v>
      </c>
      <c r="N156">
        <v>5.3597684775507997</v>
      </c>
      <c r="O156">
        <v>4.6588452234379296E-3</v>
      </c>
      <c r="P156">
        <v>9.8489567336477002</v>
      </c>
      <c r="Q156">
        <v>1.52964681490055E-3</v>
      </c>
      <c r="R156">
        <v>10.77039496547</v>
      </c>
      <c r="S156">
        <v>0.14826248533397501</v>
      </c>
      <c r="T156">
        <v>234.62987027510201</v>
      </c>
      <c r="U156">
        <v>0.10895360568326901</v>
      </c>
      <c r="V156" s="14">
        <v>45135.622673611113</v>
      </c>
      <c r="W156">
        <v>2.5</v>
      </c>
      <c r="X156">
        <v>7.3641370769275599E-2</v>
      </c>
      <c r="Y156">
        <v>7.4701543458048303E-2</v>
      </c>
      <c r="Z156" s="44">
        <f>((((N156/1000)+1)/((SMOW!$Z$4/1000)+1))-1)*1000</f>
        <v>15.930364371307792</v>
      </c>
      <c r="AA156" s="44">
        <f>((((P156/1000)+1)/((SMOW!$AA$4/1000)+1))-1)*1000</f>
        <v>30.708887934041584</v>
      </c>
      <c r="AB156" s="44">
        <f>Z156*SMOW!$AN$6</f>
        <v>16.206649851292585</v>
      </c>
      <c r="AC156" s="44">
        <f>AA156*SMOW!$AN$12</f>
        <v>31.205813733721499</v>
      </c>
      <c r="AD156" s="44">
        <f t="shared" ref="AD156" si="447">LN((AB156/1000)+1)*1000</f>
        <v>16.076723997150843</v>
      </c>
      <c r="AE156" s="44">
        <f t="shared" ref="AE156" si="448">LN((AC156/1000)+1)*1000</f>
        <v>30.728810460269859</v>
      </c>
      <c r="AF156" s="44">
        <f>(AD156-SMOW!AN$14*AE156)</f>
        <v>-0.14808792587164277</v>
      </c>
      <c r="AG156" s="45">
        <f t="shared" ref="AG156" si="449">AF156*1000</f>
        <v>-148.08792587164277</v>
      </c>
      <c r="AH156" s="2"/>
      <c r="AK156">
        <v>27</v>
      </c>
      <c r="AL156">
        <v>0</v>
      </c>
      <c r="AM156">
        <v>0</v>
      </c>
      <c r="AN156">
        <v>0</v>
      </c>
    </row>
    <row r="157" spans="1:40" customFormat="1" x14ac:dyDescent="0.2">
      <c r="A157">
        <v>4927</v>
      </c>
      <c r="B157" t="s">
        <v>145</v>
      </c>
      <c r="C157" t="s">
        <v>48</v>
      </c>
      <c r="D157" t="s">
        <v>325</v>
      </c>
      <c r="E157" t="s">
        <v>316</v>
      </c>
      <c r="F157">
        <v>16.167798236257699</v>
      </c>
      <c r="G157">
        <v>16.038490806940398</v>
      </c>
      <c r="H157">
        <v>4.9192510181894503E-3</v>
      </c>
      <c r="I157">
        <v>31.188228559522699</v>
      </c>
      <c r="J157">
        <v>30.711757244626</v>
      </c>
      <c r="K157">
        <v>1.6418106170243999E-3</v>
      </c>
      <c r="L157">
        <v>-0.17731701822215201</v>
      </c>
      <c r="M157">
        <v>4.9307887712674303E-3</v>
      </c>
      <c r="N157">
        <v>5.8079760826068396</v>
      </c>
      <c r="O157">
        <v>4.8690992954468198E-3</v>
      </c>
      <c r="P157">
        <v>10.6715951774211</v>
      </c>
      <c r="Q157">
        <v>1.60914497404922E-3</v>
      </c>
      <c r="R157">
        <v>12.8783800129921</v>
      </c>
      <c r="S157">
        <v>0.16132014778888101</v>
      </c>
      <c r="T157">
        <v>240.05543457626399</v>
      </c>
      <c r="U157">
        <v>8.2782408806438001E-2</v>
      </c>
      <c r="V157" s="14">
        <v>45135.737187500003</v>
      </c>
      <c r="W157">
        <v>2.5</v>
      </c>
      <c r="X157">
        <v>0.117960101724138</v>
      </c>
      <c r="Y157">
        <v>0.12124793595330401</v>
      </c>
      <c r="Z157" s="44">
        <f>((((N157/1000)+1)/((SMOW!$Z$4/1000)+1))-1)*1000</f>
        <v>16.383284539585485</v>
      </c>
      <c r="AA157" s="44">
        <f>((((P157/1000)+1)/((SMOW!$AA$4/1000)+1))-1)*1000</f>
        <v>31.548519197607703</v>
      </c>
      <c r="AB157" s="44">
        <f>Z157*SMOW!$AN$6</f>
        <v>16.667425161057988</v>
      </c>
      <c r="AC157" s="44">
        <f>AA157*SMOW!$AN$12</f>
        <v>32.05903176206985</v>
      </c>
      <c r="AD157" s="44">
        <f t="shared" ref="AD157" si="450">LN((AB157/1000)+1)*1000</f>
        <v>16.530048010989216</v>
      </c>
      <c r="AE157" s="44">
        <f t="shared" ref="AE157" si="451">LN((AC157/1000)+1)*1000</f>
        <v>31.555866743273079</v>
      </c>
      <c r="AF157" s="44">
        <f>(AD157-SMOW!AN$14*AE157)</f>
        <v>-0.13144962945897021</v>
      </c>
      <c r="AG157" s="45">
        <f t="shared" ref="AG157" si="452">AF157*1000</f>
        <v>-131.44962945897021</v>
      </c>
      <c r="AH157" s="2">
        <f t="shared" si="431"/>
        <v>-139.76877766530649</v>
      </c>
      <c r="AI157">
        <f t="shared" ref="AI157" si="453">STDEV(AG156:AG157)</f>
        <v>11.765052220792574</v>
      </c>
      <c r="AK157">
        <v>27</v>
      </c>
      <c r="AL157">
        <v>0</v>
      </c>
      <c r="AM157">
        <v>0</v>
      </c>
      <c r="AN157">
        <v>0</v>
      </c>
    </row>
    <row r="158" spans="1:40" customFormat="1" x14ac:dyDescent="0.2">
      <c r="A158">
        <v>4928</v>
      </c>
      <c r="B158" t="s">
        <v>145</v>
      </c>
      <c r="C158" t="s">
        <v>48</v>
      </c>
      <c r="D158" t="s">
        <v>325</v>
      </c>
      <c r="E158" t="s">
        <v>317</v>
      </c>
      <c r="F158">
        <v>15.4277340600012</v>
      </c>
      <c r="G158">
        <v>15.3099363206868</v>
      </c>
      <c r="H158">
        <v>3.7826285804482898E-3</v>
      </c>
      <c r="I158">
        <v>29.752162314524998</v>
      </c>
      <c r="J158">
        <v>29.3181541288183</v>
      </c>
      <c r="K158">
        <v>1.6019414171916701E-3</v>
      </c>
      <c r="L158">
        <v>-0.170049059329268</v>
      </c>
      <c r="M158">
        <v>3.8481806123142801E-3</v>
      </c>
      <c r="N158">
        <v>5.0754568544009002</v>
      </c>
      <c r="O158">
        <v>3.74406471389775E-3</v>
      </c>
      <c r="P158">
        <v>9.2641010629471801</v>
      </c>
      <c r="Q158">
        <v>1.5700690161650399E-3</v>
      </c>
      <c r="R158">
        <v>10.4247114674227</v>
      </c>
      <c r="S158">
        <v>0.11726704476031399</v>
      </c>
      <c r="T158">
        <v>246.06849262738899</v>
      </c>
      <c r="U158">
        <v>6.4712279402225195E-2</v>
      </c>
      <c r="V158" s="14">
        <v>45135.855856481481</v>
      </c>
      <c r="W158">
        <v>2.5</v>
      </c>
      <c r="X158">
        <v>0.17342564483058101</v>
      </c>
      <c r="Y158">
        <v>0.17665128721979001</v>
      </c>
      <c r="Z158" s="44">
        <f>((((N158/1000)+1)/((SMOW!$Z$4/1000)+1))-1)*1000</f>
        <v>15.643063426951098</v>
      </c>
      <c r="AA158" s="44">
        <f>((((P158/1000)+1)/((SMOW!$AA$4/1000)+1))-1)*1000</f>
        <v>30.111951200156639</v>
      </c>
      <c r="AB158" s="44">
        <f>Z158*SMOW!$AN$6</f>
        <v>15.914366153405492</v>
      </c>
      <c r="AC158" s="44">
        <f>AA158*SMOW!$AN$12</f>
        <v>30.599217475060495</v>
      </c>
      <c r="AD158" s="44">
        <f t="shared" ref="AD158" si="454">LN((AB158/1000)+1)*1000</f>
        <v>15.789060322005037</v>
      </c>
      <c r="AE158" s="44">
        <f t="shared" ref="AE158" si="455">LN((AC158/1000)+1)*1000</f>
        <v>30.140397621052792</v>
      </c>
      <c r="AF158" s="44">
        <f>(AD158-SMOW!AN$14*AE158)</f>
        <v>-0.12506962191083737</v>
      </c>
      <c r="AG158" s="45">
        <f t="shared" ref="AG158" si="456">AF158*1000</f>
        <v>-125.06962191083737</v>
      </c>
      <c r="AK158">
        <v>27</v>
      </c>
      <c r="AL158">
        <v>0</v>
      </c>
      <c r="AM158">
        <v>0</v>
      </c>
      <c r="AN158">
        <v>0</v>
      </c>
    </row>
    <row r="159" spans="1:40" customFormat="1" x14ac:dyDescent="0.2">
      <c r="A159">
        <v>4929</v>
      </c>
      <c r="B159" t="s">
        <v>145</v>
      </c>
      <c r="C159" t="s">
        <v>48</v>
      </c>
      <c r="D159" t="s">
        <v>325</v>
      </c>
      <c r="E159" t="s">
        <v>318</v>
      </c>
      <c r="F159">
        <v>15.3549958471234</v>
      </c>
      <c r="G159">
        <v>15.238300397400099</v>
      </c>
      <c r="H159">
        <v>5.3987381822911702E-3</v>
      </c>
      <c r="I159">
        <v>29.636920669885999</v>
      </c>
      <c r="J159">
        <v>29.206235848990602</v>
      </c>
      <c r="K159">
        <v>1.5527605797033099E-3</v>
      </c>
      <c r="L159">
        <v>-0.18259213086694101</v>
      </c>
      <c r="M159">
        <v>5.2169217462420198E-3</v>
      </c>
      <c r="N159">
        <v>5.0034602069913801</v>
      </c>
      <c r="O159">
        <v>5.3436980919441199E-3</v>
      </c>
      <c r="P159">
        <v>9.1511522786298194</v>
      </c>
      <c r="Q159">
        <v>1.52186668597588E-3</v>
      </c>
      <c r="R159">
        <v>10.3693002083771</v>
      </c>
      <c r="S159">
        <v>0.144197771546488</v>
      </c>
      <c r="T159">
        <v>259.32384898262802</v>
      </c>
      <c r="U159">
        <v>7.9524785385925001E-2</v>
      </c>
      <c r="V159" s="14">
        <v>45135.980682870373</v>
      </c>
      <c r="W159">
        <v>2.5</v>
      </c>
      <c r="X159">
        <v>1.09100141867455E-2</v>
      </c>
      <c r="Y159">
        <v>1.2081957275447801E-2</v>
      </c>
      <c r="Z159" s="44">
        <f>((((N159/1000)+1)/((SMOW!$Z$4/1000)+1))-1)*1000</f>
        <v>15.57030978936802</v>
      </c>
      <c r="AA159" s="44">
        <f>((((P159/1000)+1)/((SMOW!$AA$4/1000)+1))-1)*1000</f>
        <v>29.99666929081668</v>
      </c>
      <c r="AB159" s="44">
        <f>Z159*SMOW!$AN$6</f>
        <v>15.840350725871364</v>
      </c>
      <c r="AC159" s="44">
        <f>AA159*SMOW!$AN$12</f>
        <v>30.482070094228686</v>
      </c>
      <c r="AD159" s="44">
        <f t="shared" ref="AD159" si="457">LN((AB159/1000)+1)*1000</f>
        <v>15.716201696943546</v>
      </c>
      <c r="AE159" s="44">
        <f t="shared" ref="AE159" si="458">LN((AC159/1000)+1)*1000</f>
        <v>30.026721967730076</v>
      </c>
      <c r="AF159" s="44">
        <f>(AD159-SMOW!AN$14*AE159)</f>
        <v>-0.137907502017935</v>
      </c>
      <c r="AG159" s="45">
        <f t="shared" ref="AG159" si="459">AF159*1000</f>
        <v>-137.907502017935</v>
      </c>
      <c r="AH159" s="2">
        <f>AVERAGE(AG158:AG159)</f>
        <v>-131.48856196438618</v>
      </c>
      <c r="AI159">
        <f>STDEV(AG158:AG159)</f>
        <v>9.0777520797886169</v>
      </c>
      <c r="AK159">
        <v>27</v>
      </c>
      <c r="AL159">
        <v>0</v>
      </c>
      <c r="AM159">
        <v>0</v>
      </c>
      <c r="AN159">
        <v>0</v>
      </c>
    </row>
    <row r="160" spans="1:40" customFormat="1" x14ac:dyDescent="0.2">
      <c r="A160">
        <v>4930</v>
      </c>
      <c r="B160" t="s">
        <v>145</v>
      </c>
      <c r="C160" t="s">
        <v>48</v>
      </c>
      <c r="D160" t="s">
        <v>325</v>
      </c>
      <c r="E160" t="s">
        <v>319</v>
      </c>
      <c r="F160">
        <v>14.671326999427199</v>
      </c>
      <c r="G160">
        <v>14.564743824689501</v>
      </c>
      <c r="H160">
        <v>4.9564833558355097E-3</v>
      </c>
      <c r="I160">
        <v>28.329822455062299</v>
      </c>
      <c r="J160">
        <v>27.935954506921099</v>
      </c>
      <c r="K160">
        <v>1.32360803773638E-3</v>
      </c>
      <c r="L160">
        <v>-0.18544015496479599</v>
      </c>
      <c r="M160">
        <v>4.7814348773869402E-3</v>
      </c>
      <c r="N160">
        <v>4.3267613574455597</v>
      </c>
      <c r="O160">
        <v>4.9059520497227102E-3</v>
      </c>
      <c r="P160">
        <v>7.8700602323456703</v>
      </c>
      <c r="Q160">
        <v>1.29727338795936E-3</v>
      </c>
      <c r="R160">
        <v>9.6164850016092291</v>
      </c>
      <c r="S160">
        <v>0.15958440626825299</v>
      </c>
      <c r="T160">
        <v>238.839246106079</v>
      </c>
      <c r="U160">
        <v>0.103358006637252</v>
      </c>
      <c r="V160" s="14">
        <v>45138.554189814815</v>
      </c>
      <c r="W160">
        <v>2.5</v>
      </c>
      <c r="X160">
        <v>2.46759966070112E-2</v>
      </c>
      <c r="Y160">
        <v>2.55552421404266E-2</v>
      </c>
      <c r="Z160" s="44">
        <f>((((N160/1000)+1)/((SMOW!$Z$4/1000)+1))-1)*1000</f>
        <v>14.886495964363311</v>
      </c>
      <c r="AA160" s="44">
        <f>((((P160/1000)+1)/((SMOW!$AA$4/1000)+1))-1)*1000</f>
        <v>28.68911438415256</v>
      </c>
      <c r="AB160" s="44">
        <f>Z160*SMOW!$AN$6</f>
        <v>15.144677295746639</v>
      </c>
      <c r="AC160" s="44">
        <f>AA160*SMOW!$AN$12</f>
        <v>29.153356565050618</v>
      </c>
      <c r="AD160" s="44">
        <f t="shared" ref="AD160" si="460">LN((AB160/1000)+1)*1000</f>
        <v>15.031141543635201</v>
      </c>
      <c r="AE160" s="44">
        <f t="shared" ref="AE160" si="461">LN((AC160/1000)+1)*1000</f>
        <v>28.736480310096777</v>
      </c>
      <c r="AF160" s="44">
        <f>(AD160-SMOW!AN$14*AE160)</f>
        <v>-0.14172006009589744</v>
      </c>
      <c r="AG160" s="45">
        <f t="shared" ref="AG160" si="462">AF160*1000</f>
        <v>-141.72006009589745</v>
      </c>
      <c r="AK160">
        <v>27</v>
      </c>
      <c r="AL160">
        <v>0</v>
      </c>
      <c r="AM160">
        <v>0</v>
      </c>
      <c r="AN160">
        <v>1</v>
      </c>
    </row>
    <row r="161" spans="1:40" customFormat="1" x14ac:dyDescent="0.2">
      <c r="A161">
        <v>4931</v>
      </c>
      <c r="B161" t="s">
        <v>145</v>
      </c>
      <c r="C161" t="s">
        <v>48</v>
      </c>
      <c r="D161" t="s">
        <v>325</v>
      </c>
      <c r="E161" t="s">
        <v>320</v>
      </c>
      <c r="F161">
        <v>13.982436149614999</v>
      </c>
      <c r="G161">
        <v>13.885583336285899</v>
      </c>
      <c r="H161">
        <v>4.1790134867213903E-3</v>
      </c>
      <c r="I161">
        <v>26.949925935920799</v>
      </c>
      <c r="J161">
        <v>26.5931721200654</v>
      </c>
      <c r="K161">
        <v>1.25277671810889E-3</v>
      </c>
      <c r="L161">
        <v>-0.15561154310862799</v>
      </c>
      <c r="M161">
        <v>4.1324943621742797E-3</v>
      </c>
      <c r="N161">
        <v>3.6448937440513101</v>
      </c>
      <c r="O161">
        <v>4.1364084793830101E-3</v>
      </c>
      <c r="P161">
        <v>6.5176182847405402</v>
      </c>
      <c r="Q161">
        <v>1.2278513359872401E-3</v>
      </c>
      <c r="R161">
        <v>8.3158625730878892</v>
      </c>
      <c r="S161">
        <v>0.152035636783631</v>
      </c>
      <c r="T161">
        <v>264.63430960595502</v>
      </c>
      <c r="U161">
        <v>7.5035540996560596E-2</v>
      </c>
      <c r="V161" s="14">
        <v>45138.670393518521</v>
      </c>
      <c r="W161">
        <v>2.5</v>
      </c>
      <c r="X161">
        <v>3.4617818908090499E-3</v>
      </c>
      <c r="Y161">
        <v>2.9257525885765202E-3</v>
      </c>
      <c r="Z161" s="44">
        <f>((((N161/1000)+1)/((SMOW!$Z$4/1000)+1))-1)*1000</f>
        <v>14.197459029876125</v>
      </c>
      <c r="AA161" s="44">
        <f>((((P161/1000)+1)/((SMOW!$AA$4/1000)+1))-1)*1000</f>
        <v>27.308735737904264</v>
      </c>
      <c r="AB161" s="44">
        <f>Z161*SMOW!$AN$6</f>
        <v>14.443690170056362</v>
      </c>
      <c r="AC161" s="44">
        <f>AA161*SMOW!$AN$12</f>
        <v>27.750640875399082</v>
      </c>
      <c r="AD161" s="44">
        <f t="shared" ref="AD161" si="463">LN((AB161/1000)+1)*1000</f>
        <v>14.340373735935271</v>
      </c>
      <c r="AE161" s="44">
        <f t="shared" ref="AE161" si="464">LN((AC161/1000)+1)*1000</f>
        <v>27.372570366951997</v>
      </c>
      <c r="AF161" s="44">
        <f>(AD161-SMOW!AN$14*AE161)</f>
        <v>-0.11234341781538326</v>
      </c>
      <c r="AG161" s="45">
        <f t="shared" ref="AG161" si="465">AF161*1000</f>
        <v>-112.34341781538326</v>
      </c>
      <c r="AH161" s="2">
        <f>AVERAGE(AG160:AG161)</f>
        <v>-127.03173895564035</v>
      </c>
      <c r="AI161">
        <f>STDEV(AG160:AG161)</f>
        <v>20.772422965043091</v>
      </c>
      <c r="AK161">
        <v>27</v>
      </c>
      <c r="AL161">
        <v>0</v>
      </c>
      <c r="AM161">
        <v>0</v>
      </c>
      <c r="AN161">
        <v>1</v>
      </c>
    </row>
    <row r="162" spans="1:40" customFormat="1" x14ac:dyDescent="0.2">
      <c r="A162">
        <v>4932</v>
      </c>
      <c r="B162" t="s">
        <v>145</v>
      </c>
      <c r="C162" t="s">
        <v>63</v>
      </c>
      <c r="D162" t="s">
        <v>50</v>
      </c>
      <c r="E162" t="s">
        <v>321</v>
      </c>
      <c r="F162">
        <v>9.3786859083364398</v>
      </c>
      <c r="G162">
        <v>9.3349786604148299</v>
      </c>
      <c r="H162">
        <v>4.7712385349213803E-3</v>
      </c>
      <c r="I162">
        <v>18.099638302278301</v>
      </c>
      <c r="J162">
        <v>17.937789828790802</v>
      </c>
      <c r="K162">
        <v>1.35962587717709E-3</v>
      </c>
      <c r="L162">
        <v>-0.13617436918669301</v>
      </c>
      <c r="M162">
        <v>4.7382353199228898E-3</v>
      </c>
      <c r="N162">
        <v>-0.91192130225037604</v>
      </c>
      <c r="O162">
        <v>4.7225957981989796E-3</v>
      </c>
      <c r="P162">
        <v>-2.1565830615717401</v>
      </c>
      <c r="Q162">
        <v>1.33257461254457E-3</v>
      </c>
      <c r="R162">
        <v>-5.0996848112287596</v>
      </c>
      <c r="S162">
        <v>0.134608005775773</v>
      </c>
      <c r="T162">
        <v>283.58785071284802</v>
      </c>
      <c r="U162">
        <v>0.112312884664041</v>
      </c>
      <c r="V162" s="14">
        <v>45139.566805555558</v>
      </c>
      <c r="W162">
        <v>2.5</v>
      </c>
      <c r="X162">
        <v>8.2418611766020403E-2</v>
      </c>
      <c r="Y162">
        <v>8.3795401815296003E-2</v>
      </c>
      <c r="Z162" s="44">
        <f>((((N162/1000)+1)/((SMOW!$Z$4/1000)+1))-1)*1000</f>
        <v>9.5927325274693942</v>
      </c>
      <c r="AA162" s="44">
        <f>((((P162/1000)+1)/((SMOW!$AA$4/1000)+1))-1)*1000</f>
        <v>18.455355869798183</v>
      </c>
      <c r="AB162" s="44">
        <f>Z162*SMOW!$AN$6</f>
        <v>9.7591024013117735</v>
      </c>
      <c r="AC162" s="44">
        <f>AA162*SMOW!$AN$12</f>
        <v>18.753997178258288</v>
      </c>
      <c r="AD162" s="44">
        <f t="shared" ref="AD162" si="466">LN((AB162/1000)+1)*1000</f>
        <v>9.7117899305955238</v>
      </c>
      <c r="AE162" s="44">
        <f t="shared" ref="AE162" si="467">LN((AC162/1000)+1)*1000</f>
        <v>18.580309175798277</v>
      </c>
      <c r="AF162" s="44">
        <f>(AD162-SMOW!AN$14*AE162)</f>
        <v>-9.861331422596642E-2</v>
      </c>
      <c r="AG162" s="45">
        <f t="shared" ref="AG162" si="468">AF162*1000</f>
        <v>-98.61331422596642</v>
      </c>
      <c r="AJ162" t="s">
        <v>322</v>
      </c>
      <c r="AK162">
        <v>27</v>
      </c>
      <c r="AL162">
        <v>0</v>
      </c>
      <c r="AM162">
        <v>0</v>
      </c>
      <c r="AN162">
        <v>1</v>
      </c>
    </row>
    <row r="163" spans="1:40" customFormat="1" x14ac:dyDescent="0.2">
      <c r="A163">
        <v>4933</v>
      </c>
      <c r="B163" t="s">
        <v>294</v>
      </c>
      <c r="C163" t="s">
        <v>63</v>
      </c>
      <c r="D163" t="s">
        <v>50</v>
      </c>
      <c r="E163" t="s">
        <v>323</v>
      </c>
      <c r="F163">
        <v>8.1067936879815505</v>
      </c>
      <c r="G163">
        <v>8.0741097852770096</v>
      </c>
      <c r="H163">
        <v>4.3974168436538702E-3</v>
      </c>
      <c r="I163">
        <v>15.5802821139425</v>
      </c>
      <c r="J163">
        <v>15.460155600699901</v>
      </c>
      <c r="K163">
        <v>1.58238839861802E-3</v>
      </c>
      <c r="L163">
        <v>-8.8852371892514007E-2</v>
      </c>
      <c r="M163">
        <v>4.4535961820517198E-3</v>
      </c>
      <c r="N163">
        <v>-2.1708465921196098</v>
      </c>
      <c r="O163">
        <v>4.3525852159307602E-3</v>
      </c>
      <c r="P163">
        <v>-4.6258138646060001</v>
      </c>
      <c r="Q163">
        <v>1.55090502657696E-3</v>
      </c>
      <c r="R163">
        <v>-8.1017892180210502</v>
      </c>
      <c r="S163">
        <v>0.153087253992547</v>
      </c>
      <c r="T163">
        <v>409.37637976327301</v>
      </c>
      <c r="U163">
        <v>7.8914310998654494E-2</v>
      </c>
      <c r="V163" s="14">
        <v>45139.686354166668</v>
      </c>
      <c r="W163">
        <v>2.5</v>
      </c>
      <c r="X163">
        <v>3.3671605896686998E-3</v>
      </c>
      <c r="Y163">
        <v>2.9311606739147599E-3</v>
      </c>
      <c r="Z163" s="44">
        <f>((((N163/1000)+1)/((SMOW!$Z$4/1000)+1))-1)*1000</f>
        <v>8.3205705924538353</v>
      </c>
      <c r="AA163" s="44">
        <f>((((P163/1000)+1)/((SMOW!$AA$4/1000)+1))-1)*1000</f>
        <v>15.935119434361322</v>
      </c>
      <c r="AB163" s="44">
        <f>Z163*SMOW!$AN$6</f>
        <v>8.4648769489376789</v>
      </c>
      <c r="AC163" s="44">
        <f>AA163*SMOW!$AN$12</f>
        <v>16.192978722034745</v>
      </c>
      <c r="AD163" s="44">
        <f t="shared" ref="AD163" si="469">LN((AB163/1000)+1)*1000</f>
        <v>8.4292507842740712</v>
      </c>
      <c r="AE163" s="44">
        <f t="shared" ref="AE163" si="470">LN((AC163/1000)+1)*1000</f>
        <v>16.063270807073685</v>
      </c>
      <c r="AF163" s="44">
        <f>(AD163-SMOW!AN$14*AE163)</f>
        <v>-5.2156201860835694E-2</v>
      </c>
      <c r="AG163" s="45">
        <f t="shared" ref="AG163" si="471">AF163*1000</f>
        <v>-52.156201860835694</v>
      </c>
      <c r="AH163" s="2">
        <f>AVERAGE(AG162:AG163)</f>
        <v>-75.384758043401064</v>
      </c>
      <c r="AI163">
        <f>STDEV(AG162:AG163)</f>
        <v>32.85013918772934</v>
      </c>
      <c r="AJ163" t="s">
        <v>324</v>
      </c>
      <c r="AK163">
        <v>27</v>
      </c>
      <c r="AL163">
        <v>0</v>
      </c>
      <c r="AM163">
        <v>0</v>
      </c>
      <c r="AN163">
        <v>1</v>
      </c>
    </row>
    <row r="164" spans="1:40" customFormat="1" x14ac:dyDescent="0.2">
      <c r="V164" s="14"/>
      <c r="Z164" s="44"/>
      <c r="AA164" s="44"/>
      <c r="AB164" s="44"/>
      <c r="AC164" s="44"/>
      <c r="AD164" s="44"/>
      <c r="AE164" s="44"/>
      <c r="AF164" s="44"/>
      <c r="AG164" s="45"/>
      <c r="AH164" s="2"/>
      <c r="AI164" s="2"/>
    </row>
    <row r="165" spans="1:40" customFormat="1" x14ac:dyDescent="0.2">
      <c r="V165" s="14"/>
      <c r="Z165" s="44"/>
      <c r="AA165" s="44"/>
      <c r="AB165" s="44"/>
      <c r="AC165" s="44"/>
      <c r="AD165" s="44"/>
      <c r="AE165" s="44"/>
      <c r="AF165" s="44"/>
      <c r="AG165" s="45"/>
    </row>
    <row r="166" spans="1:40" customFormat="1" x14ac:dyDescent="0.2">
      <c r="V166" s="14"/>
      <c r="Z166" s="44"/>
      <c r="AA166" s="44"/>
      <c r="AB166" s="44"/>
      <c r="AC166" s="44"/>
      <c r="AD166" s="44"/>
      <c r="AE166" s="44"/>
      <c r="AF166" s="44"/>
      <c r="AG166" s="45"/>
    </row>
    <row r="167" spans="1:40" customFormat="1" x14ac:dyDescent="0.2">
      <c r="V167" s="14"/>
      <c r="Z167" s="44"/>
      <c r="AA167" s="44"/>
      <c r="AB167" s="44"/>
      <c r="AC167" s="44"/>
      <c r="AD167" s="44"/>
      <c r="AE167" s="44"/>
      <c r="AF167" s="44"/>
      <c r="AG167" s="45"/>
    </row>
    <row r="168" spans="1:40" customFormat="1" x14ac:dyDescent="0.2">
      <c r="V168" s="14"/>
      <c r="Z168" s="44"/>
      <c r="AA168" s="44"/>
      <c r="AB168" s="44"/>
      <c r="AC168" s="44"/>
      <c r="AD168" s="44"/>
      <c r="AE168" s="44"/>
      <c r="AF168" s="44"/>
      <c r="AG168" s="45"/>
      <c r="AH168" s="2"/>
      <c r="AI168" s="2"/>
    </row>
    <row r="169" spans="1:40" customFormat="1" x14ac:dyDescent="0.2">
      <c r="V169" s="14"/>
      <c r="Z169" s="44"/>
      <c r="AA169" s="44"/>
      <c r="AB169" s="44"/>
      <c r="AC169" s="44"/>
      <c r="AD169" s="44"/>
      <c r="AE169" s="44"/>
      <c r="AF169" s="44"/>
      <c r="AG169" s="45"/>
    </row>
    <row r="170" spans="1:40" customFormat="1" x14ac:dyDescent="0.2">
      <c r="V170" s="14"/>
      <c r="X170" s="67"/>
      <c r="Z170" s="44"/>
      <c r="AA170" s="44"/>
      <c r="AB170" s="44"/>
      <c r="AC170" s="44"/>
      <c r="AD170" s="44"/>
      <c r="AE170" s="44"/>
      <c r="AF170" s="44"/>
      <c r="AG170" s="45"/>
      <c r="AH170" s="2"/>
      <c r="AI170" s="2"/>
    </row>
    <row r="171" spans="1:40" customFormat="1" x14ac:dyDescent="0.2">
      <c r="V171" s="14"/>
      <c r="Z171" s="44"/>
      <c r="AA171" s="44"/>
      <c r="AB171" s="44"/>
      <c r="AC171" s="44"/>
      <c r="AD171" s="44"/>
      <c r="AE171" s="44"/>
      <c r="AF171" s="44"/>
      <c r="AG171" s="45"/>
    </row>
    <row r="172" spans="1:40" customFormat="1" x14ac:dyDescent="0.2">
      <c r="V172" s="14"/>
      <c r="Z172" s="44"/>
      <c r="AA172" s="44"/>
      <c r="AB172" s="44"/>
      <c r="AC172" s="44"/>
      <c r="AD172" s="44"/>
      <c r="AE172" s="44"/>
      <c r="AF172" s="44"/>
      <c r="AG172" s="45"/>
      <c r="AH172" s="2"/>
      <c r="AI172" s="2"/>
    </row>
    <row r="173" spans="1:40" customFormat="1" x14ac:dyDescent="0.2">
      <c r="V173" s="14"/>
      <c r="Z173" s="44"/>
      <c r="AA173" s="44"/>
      <c r="AB173" s="44"/>
      <c r="AC173" s="44"/>
      <c r="AD173" s="44"/>
      <c r="AE173" s="44"/>
      <c r="AF173" s="44"/>
      <c r="AG173" s="45"/>
    </row>
    <row r="174" spans="1:40" customFormat="1" x14ac:dyDescent="0.2">
      <c r="V174" s="14"/>
      <c r="Z174" s="44"/>
      <c r="AA174" s="44"/>
      <c r="AB174" s="44"/>
      <c r="AC174" s="44"/>
      <c r="AD174" s="44"/>
      <c r="AE174" s="44"/>
      <c r="AF174" s="44"/>
      <c r="AG174" s="45"/>
      <c r="AH174" s="2"/>
      <c r="AI174" s="2"/>
    </row>
    <row r="175" spans="1:40" customFormat="1" x14ac:dyDescent="0.2">
      <c r="V175" s="14"/>
      <c r="Z175" s="44"/>
      <c r="AA175" s="44"/>
      <c r="AB175" s="44"/>
      <c r="AC175" s="44"/>
      <c r="AD175" s="44"/>
      <c r="AE175" s="44"/>
      <c r="AF175" s="44"/>
      <c r="AG175" s="45"/>
    </row>
    <row r="176" spans="1:40" customFormat="1" x14ac:dyDescent="0.2">
      <c r="V176" s="14"/>
      <c r="Z176" s="44"/>
      <c r="AA176" s="44"/>
      <c r="AB176" s="44"/>
      <c r="AC176" s="44"/>
      <c r="AD176" s="44"/>
      <c r="AE176" s="44"/>
      <c r="AF176" s="44"/>
      <c r="AG176" s="45"/>
      <c r="AH176" s="2"/>
      <c r="AI176" s="2"/>
    </row>
    <row r="177" spans="22:35" customFormat="1" x14ac:dyDescent="0.2">
      <c r="V177" s="14"/>
      <c r="Z177" s="44"/>
      <c r="AA177" s="44"/>
      <c r="AB177" s="44"/>
      <c r="AC177" s="44"/>
      <c r="AD177" s="44"/>
      <c r="AE177" s="44"/>
      <c r="AF177" s="44"/>
      <c r="AG177" s="45"/>
    </row>
    <row r="178" spans="22:35" customFormat="1" x14ac:dyDescent="0.2">
      <c r="V178" s="14"/>
      <c r="Z178" s="44"/>
      <c r="AA178" s="44"/>
      <c r="AB178" s="44"/>
      <c r="AC178" s="44"/>
      <c r="AD178" s="44"/>
      <c r="AE178" s="44"/>
      <c r="AF178" s="44"/>
      <c r="AG178" s="45"/>
      <c r="AH178" s="2"/>
      <c r="AI178" s="2"/>
    </row>
    <row r="179" spans="22:35" customFormat="1" x14ac:dyDescent="0.2">
      <c r="V179" s="14"/>
      <c r="Z179" s="44"/>
      <c r="AA179" s="44"/>
      <c r="AB179" s="44"/>
      <c r="AC179" s="44"/>
      <c r="AD179" s="44"/>
      <c r="AE179" s="44"/>
      <c r="AF179" s="44"/>
      <c r="AG179" s="45"/>
    </row>
    <row r="180" spans="22:35" customFormat="1" x14ac:dyDescent="0.2">
      <c r="V180" s="14"/>
      <c r="Z180" s="44"/>
      <c r="AA180" s="44"/>
      <c r="AB180" s="44"/>
      <c r="AC180" s="44"/>
      <c r="AD180" s="44"/>
      <c r="AE180" s="44"/>
      <c r="AF180" s="44"/>
      <c r="AG180" s="45"/>
      <c r="AH180" s="2"/>
      <c r="AI180" s="2"/>
    </row>
    <row r="181" spans="22:35" customFormat="1" x14ac:dyDescent="0.2">
      <c r="V181" s="14"/>
      <c r="Z181" s="44"/>
      <c r="AA181" s="44"/>
      <c r="AB181" s="44"/>
      <c r="AC181" s="44"/>
      <c r="AD181" s="44"/>
      <c r="AE181" s="44"/>
      <c r="AF181" s="44"/>
      <c r="AG181" s="45"/>
    </row>
    <row r="182" spans="22:35" customFormat="1" x14ac:dyDescent="0.2">
      <c r="V182" s="14"/>
      <c r="Z182" s="44"/>
      <c r="AA182" s="44"/>
      <c r="AB182" s="44"/>
      <c r="AC182" s="44"/>
      <c r="AD182" s="44"/>
      <c r="AE182" s="44"/>
      <c r="AF182" s="44"/>
      <c r="AG182" s="45"/>
      <c r="AH182" s="2"/>
      <c r="AI182" s="2"/>
    </row>
    <row r="183" spans="22:35" customFormat="1" x14ac:dyDescent="0.2">
      <c r="V183" s="14"/>
      <c r="Z183" s="44"/>
      <c r="AA183" s="44"/>
      <c r="AB183" s="44"/>
      <c r="AC183" s="44"/>
      <c r="AD183" s="44"/>
      <c r="AE183" s="44"/>
      <c r="AF183" s="44"/>
      <c r="AG183" s="45"/>
    </row>
    <row r="184" spans="22:35" customFormat="1" x14ac:dyDescent="0.2">
      <c r="V184" s="14"/>
      <c r="Z184" s="44"/>
      <c r="AA184" s="44"/>
      <c r="AB184" s="44"/>
      <c r="AC184" s="44"/>
      <c r="AD184" s="44"/>
      <c r="AE184" s="44"/>
      <c r="AF184" s="44"/>
      <c r="AG184" s="45"/>
      <c r="AH184" s="2"/>
      <c r="AI184" s="2"/>
    </row>
    <row r="185" spans="22:35" customFormat="1" x14ac:dyDescent="0.2">
      <c r="V185" s="14"/>
      <c r="Z185" s="44"/>
      <c r="AA185" s="44"/>
      <c r="AB185" s="44"/>
      <c r="AC185" s="44"/>
      <c r="AD185" s="44"/>
      <c r="AE185" s="44"/>
      <c r="AF185" s="44"/>
      <c r="AG185" s="45"/>
    </row>
    <row r="186" spans="22:35" customFormat="1" x14ac:dyDescent="0.2">
      <c r="V186" s="14"/>
      <c r="Z186" s="44"/>
      <c r="AA186" s="44"/>
      <c r="AB186" s="44"/>
      <c r="AC186" s="44"/>
      <c r="AD186" s="44"/>
      <c r="AE186" s="44"/>
      <c r="AF186" s="44"/>
      <c r="AG186" s="45"/>
      <c r="AH186" s="2"/>
      <c r="AI186" s="2"/>
    </row>
    <row r="187" spans="22:35" customFormat="1" x14ac:dyDescent="0.2">
      <c r="V187" s="14"/>
      <c r="Z187" s="44"/>
      <c r="AA187" s="44"/>
      <c r="AB187" s="44"/>
      <c r="AC187" s="44"/>
      <c r="AD187" s="44"/>
      <c r="AE187" s="44"/>
      <c r="AF187" s="44"/>
      <c r="AG187" s="45"/>
    </row>
    <row r="188" spans="22:35" customFormat="1" x14ac:dyDescent="0.2">
      <c r="V188" s="14"/>
      <c r="Z188" s="44"/>
      <c r="AA188" s="44"/>
      <c r="AB188" s="44"/>
      <c r="AC188" s="44"/>
      <c r="AD188" s="44"/>
      <c r="AE188" s="44"/>
      <c r="AF188" s="44"/>
      <c r="AG188" s="45"/>
      <c r="AH188" s="2"/>
      <c r="AI188" s="2"/>
    </row>
    <row r="189" spans="22:35" customFormat="1" x14ac:dyDescent="0.2">
      <c r="V189" s="14"/>
      <c r="Z189" s="44"/>
      <c r="AA189" s="44"/>
      <c r="AB189" s="44"/>
      <c r="AC189" s="44"/>
      <c r="AD189" s="44"/>
      <c r="AE189" s="44"/>
      <c r="AF189" s="44"/>
      <c r="AG189" s="45"/>
    </row>
    <row r="190" spans="22:35" customFormat="1" x14ac:dyDescent="0.2">
      <c r="V190" s="14"/>
      <c r="Z190" s="44"/>
      <c r="AA190" s="44"/>
      <c r="AB190" s="44"/>
      <c r="AC190" s="44"/>
      <c r="AD190" s="44"/>
      <c r="AE190" s="44"/>
      <c r="AF190" s="44"/>
      <c r="AG190" s="45"/>
      <c r="AH190" s="2"/>
      <c r="AI190" s="2"/>
    </row>
    <row r="191" spans="22:35" customFormat="1" ht="13.5" customHeight="1" x14ac:dyDescent="0.2">
      <c r="V191" s="14"/>
      <c r="Z191" s="44"/>
      <c r="AA191" s="44"/>
      <c r="AB191" s="44"/>
      <c r="AC191" s="44"/>
      <c r="AD191" s="44"/>
      <c r="AE191" s="44"/>
      <c r="AF191" s="44"/>
      <c r="AG191" s="45"/>
    </row>
    <row r="192" spans="22:35" customFormat="1" x14ac:dyDescent="0.2">
      <c r="V192" s="14"/>
      <c r="Z192" s="44"/>
      <c r="AA192" s="44"/>
      <c r="AB192" s="44"/>
      <c r="AC192" s="44"/>
      <c r="AD192" s="44"/>
      <c r="AE192" s="44"/>
      <c r="AF192" s="44"/>
      <c r="AG192" s="45"/>
      <c r="AH192" s="2"/>
      <c r="AI192" s="2"/>
    </row>
    <row r="193" spans="3:35" customFormat="1" x14ac:dyDescent="0.2">
      <c r="V193" s="14"/>
      <c r="Z193" s="44"/>
      <c r="AA193" s="44"/>
      <c r="AB193" s="44"/>
      <c r="AC193" s="44"/>
      <c r="AD193" s="44"/>
      <c r="AE193" s="44"/>
      <c r="AF193" s="44"/>
      <c r="AG193" s="45"/>
    </row>
    <row r="194" spans="3:35" customFormat="1" x14ac:dyDescent="0.2">
      <c r="V194" s="14"/>
      <c r="Z194" s="44"/>
      <c r="AA194" s="44"/>
      <c r="AB194" s="44"/>
      <c r="AC194" s="44"/>
      <c r="AD194" s="44"/>
      <c r="AE194" s="44"/>
      <c r="AF194" s="44"/>
      <c r="AG194" s="45"/>
      <c r="AH194" s="2"/>
      <c r="AI194" s="2"/>
    </row>
    <row r="195" spans="3:35" customFormat="1" x14ac:dyDescent="0.2">
      <c r="V195" s="14"/>
      <c r="Z195" s="44"/>
      <c r="AA195" s="44"/>
      <c r="AB195" s="44"/>
      <c r="AC195" s="44"/>
      <c r="AD195" s="44"/>
      <c r="AE195" s="44"/>
      <c r="AF195" s="44"/>
      <c r="AG195" s="45"/>
    </row>
    <row r="196" spans="3:35" customFormat="1" x14ac:dyDescent="0.2">
      <c r="V196" s="14"/>
      <c r="Z196" s="44"/>
      <c r="AA196" s="44"/>
      <c r="AB196" s="44"/>
      <c r="AC196" s="44"/>
      <c r="AD196" s="44"/>
      <c r="AE196" s="44"/>
      <c r="AF196" s="44"/>
      <c r="AG196" s="45"/>
      <c r="AH196" s="2"/>
      <c r="AI196" s="2"/>
    </row>
    <row r="197" spans="3:35" customFormat="1" x14ac:dyDescent="0.2">
      <c r="V197" s="14"/>
      <c r="Z197" s="44"/>
      <c r="AA197" s="44"/>
      <c r="AB197" s="44"/>
      <c r="AC197" s="44"/>
      <c r="AD197" s="44"/>
      <c r="AE197" s="93"/>
      <c r="AF197" s="44"/>
      <c r="AG197" s="94"/>
    </row>
    <row r="198" spans="3:35" customFormat="1" x14ac:dyDescent="0.2">
      <c r="V198" s="14"/>
      <c r="Z198" s="44"/>
      <c r="AA198" s="44"/>
      <c r="AB198" s="44"/>
      <c r="AC198" s="44"/>
      <c r="AD198" s="44"/>
      <c r="AE198" s="93"/>
      <c r="AF198" s="44"/>
      <c r="AG198" s="94"/>
    </row>
    <row r="199" spans="3:35" customFormat="1" x14ac:dyDescent="0.2">
      <c r="V199" s="14"/>
      <c r="Z199" s="44"/>
      <c r="AA199" s="44"/>
      <c r="AB199" s="44"/>
      <c r="AC199" s="44"/>
      <c r="AD199" s="44"/>
      <c r="AE199" s="93"/>
      <c r="AF199" s="44"/>
      <c r="AG199" s="94"/>
      <c r="AH199" s="2"/>
      <c r="AI199" s="2"/>
    </row>
    <row r="200" spans="3:35" x14ac:dyDescent="0.2">
      <c r="C200"/>
      <c r="D200"/>
    </row>
    <row r="201" spans="3:35" x14ac:dyDescent="0.2">
      <c r="C201"/>
      <c r="D201"/>
    </row>
    <row r="202" spans="3:35" x14ac:dyDescent="0.2">
      <c r="C202"/>
      <c r="D202"/>
    </row>
    <row r="203" spans="3:35" x14ac:dyDescent="0.2">
      <c r="C203"/>
      <c r="D203"/>
    </row>
    <row r="204" spans="3:35" x14ac:dyDescent="0.2">
      <c r="C204"/>
      <c r="D204"/>
    </row>
    <row r="205" spans="3:35" x14ac:dyDescent="0.2">
      <c r="C205"/>
      <c r="D205"/>
    </row>
    <row r="206" spans="3:35" x14ac:dyDescent="0.2">
      <c r="C206"/>
      <c r="D206"/>
    </row>
    <row r="207" spans="3:35" x14ac:dyDescent="0.2">
      <c r="C207"/>
      <c r="D207"/>
    </row>
    <row r="208" spans="3:35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</sheetData>
  <dataValidations count="3">
    <dataValidation type="list" allowBlank="1" showInputMessage="1" showErrorMessage="1" sqref="C227:C229 C6:C215" xr:uid="{00000000-0002-0000-0000-000000000000}">
      <formula1>Type</formula1>
    </dataValidation>
    <dataValidation type="list" allowBlank="1" showInputMessage="1" showErrorMessage="1" sqref="D221:D222 D227:D229 D2:D55 D60:D215" xr:uid="{00000000-0002-0000-0000-000001000000}">
      <formula1>INDIRECT(C2)</formula1>
    </dataValidation>
    <dataValidation type="list" allowBlank="1" showInputMessage="1" showErrorMessage="1" sqref="D56:D59" xr:uid="{00000000-0002-0000-0000-000002000000}">
      <formula1>INDIRECT(C55)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4"/>
  <sheetViews>
    <sheetView topLeftCell="L1" workbookViewId="0">
      <selection activeCell="AD44" sqref="AD44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5" t="s">
        <v>25</v>
      </c>
      <c r="AA1" s="95"/>
      <c r="AB1" s="96" t="s">
        <v>26</v>
      </c>
      <c r="AC1" s="96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$Z$39</f>
        <v>-2.7755575615628914E-14</v>
      </c>
      <c r="AN3" s="8">
        <v>0</v>
      </c>
    </row>
    <row r="4" spans="1:42" x14ac:dyDescent="0.2">
      <c r="B4" s="20"/>
      <c r="Z4" s="6">
        <f>AVERAGE(N18:N38)</f>
        <v>-10.404842954269137</v>
      </c>
      <c r="AA4" s="6">
        <f>AVERAGE(P18:P38)</f>
        <v>-20.238431476229486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SLAP!Z22</f>
        <v>-29.19235648469876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1.0173433245809751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AA39</f>
        <v>1.3877787807814457E-14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SLAP!AA22</f>
        <v>-54.616210135791682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1.0161818233453208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4779</v>
      </c>
      <c r="B23" t="s">
        <v>145</v>
      </c>
      <c r="C23" t="s">
        <v>61</v>
      </c>
      <c r="D23" t="s">
        <v>22</v>
      </c>
      <c r="E23" t="s">
        <v>161</v>
      </c>
      <c r="F23">
        <v>-0.16344829428247301</v>
      </c>
      <c r="G23">
        <v>-0.16346221601965599</v>
      </c>
      <c r="H23">
        <v>5.3704994489339204E-3</v>
      </c>
      <c r="I23">
        <v>-0.25177340184192598</v>
      </c>
      <c r="J23">
        <v>-0.25180513978032198</v>
      </c>
      <c r="K23">
        <v>1.3899901100565899E-3</v>
      </c>
      <c r="L23">
        <v>-3.0509102215646101E-2</v>
      </c>
      <c r="M23">
        <v>5.2062868338504696E-3</v>
      </c>
      <c r="N23">
        <v>-10.3567735269548</v>
      </c>
      <c r="O23">
        <v>5.3157472522358503E-3</v>
      </c>
      <c r="P23">
        <v>-20.1428730783514</v>
      </c>
      <c r="Q23">
        <v>1.362334715335E-3</v>
      </c>
      <c r="R23">
        <v>-32.262730637976198</v>
      </c>
      <c r="S23">
        <v>0.14207983557599799</v>
      </c>
      <c r="T23">
        <v>215.71295374402601</v>
      </c>
      <c r="U23">
        <v>7.3330216422521993E-2</v>
      </c>
      <c r="V23" s="14">
        <v>45062.542361111111</v>
      </c>
      <c r="W23">
        <v>2.5</v>
      </c>
      <c r="X23">
        <v>1.6131195620472901E-3</v>
      </c>
      <c r="Y23">
        <v>8.2256291669452497E-4</v>
      </c>
      <c r="Z23" s="44">
        <f>((((N23/1000)+1)/((SMOW!$Z$4/1000)+1))-1)*1000</f>
        <v>4.8574840905368788E-2</v>
      </c>
      <c r="AA23" s="44">
        <f>((((P23/1000)+1)/((SMOW!$AA$4/1000)+1))-1)*1000</f>
        <v>9.7532298620528479E-2</v>
      </c>
      <c r="AB23" s="44">
        <f>Z23*SMOW!$AN$6</f>
        <v>4.9417290137659824E-2</v>
      </c>
      <c r="AC23" s="44">
        <f>AA23*SMOW!$AN$12</f>
        <v>9.9110549047268945E-2</v>
      </c>
      <c r="AD23" s="44">
        <f t="shared" ref="AD23:AE30" si="0">LN((AB23/1000)+1)*1000</f>
        <v>4.9416069143686243E-2</v>
      </c>
      <c r="AE23" s="44">
        <f t="shared" si="0"/>
        <v>9.9105637921348327E-2</v>
      </c>
      <c r="AF23" s="44">
        <f>(AD23-SMOW!AN$14*AE23)</f>
        <v>-2.911707678785673E-3</v>
      </c>
      <c r="AG23" s="45">
        <f t="shared" ref="AG23:AG30" si="1">AF23*1000</f>
        <v>-2.9117076787856728</v>
      </c>
      <c r="AK23">
        <v>27</v>
      </c>
    </row>
    <row r="24" spans="1:40" x14ac:dyDescent="0.2">
      <c r="A24">
        <v>4780</v>
      </c>
      <c r="B24" t="s">
        <v>145</v>
      </c>
      <c r="C24" t="s">
        <v>61</v>
      </c>
      <c r="D24" t="s">
        <v>22</v>
      </c>
      <c r="E24" t="s">
        <v>162</v>
      </c>
      <c r="F24">
        <v>-0.20336973909811501</v>
      </c>
      <c r="G24">
        <v>-0.20339080978309801</v>
      </c>
      <c r="H24">
        <v>4.5195418801026498E-3</v>
      </c>
      <c r="I24">
        <v>-0.33828777137641802</v>
      </c>
      <c r="J24">
        <v>-0.33834503365058999</v>
      </c>
      <c r="K24">
        <v>1.25735828290683E-3</v>
      </c>
      <c r="L24">
        <v>-2.47446320155859E-2</v>
      </c>
      <c r="M24">
        <v>4.4338001122491101E-3</v>
      </c>
      <c r="N24">
        <v>-10.396287972976401</v>
      </c>
      <c r="O24">
        <v>4.4734651886591901E-3</v>
      </c>
      <c r="P24">
        <v>-20.227666148560601</v>
      </c>
      <c r="Q24">
        <v>1.23234174547317E-3</v>
      </c>
      <c r="R24">
        <v>-32.485158888493103</v>
      </c>
      <c r="S24">
        <v>0.164120122748522</v>
      </c>
      <c r="T24">
        <v>214.71764860020701</v>
      </c>
      <c r="U24">
        <v>8.5224663916117493E-2</v>
      </c>
      <c r="V24" s="14">
        <v>45062.623344907406</v>
      </c>
      <c r="W24">
        <v>2.5</v>
      </c>
      <c r="X24">
        <v>0.10804099286</v>
      </c>
      <c r="Y24">
        <v>0.221393611714823</v>
      </c>
      <c r="Z24" s="44">
        <f>((((N24/1000)+1)/((SMOW!$Z$4/1000)+1))-1)*1000</f>
        <v>8.6449304361746471E-3</v>
      </c>
      <c r="AA24" s="44">
        <f>((((P24/1000)+1)/((SMOW!$AA$4/1000)+1))-1)*1000</f>
        <v>1.09877015130877E-2</v>
      </c>
      <c r="AB24" s="44">
        <f>Z24*SMOW!$AN$6</f>
        <v>8.7948622707091743E-3</v>
      </c>
      <c r="AC24" s="44">
        <f>AA24*SMOW!$AN$12</f>
        <v>1.1165502557943598E-2</v>
      </c>
      <c r="AD24" s="44">
        <f t="shared" si="0"/>
        <v>8.7948235961035157E-3</v>
      </c>
      <c r="AE24" s="44">
        <f t="shared" si="0"/>
        <v>1.1165440224104166E-2</v>
      </c>
      <c r="AF24" s="44">
        <f>(AD24-SMOW!AN$14*AE24)</f>
        <v>2.8994711577765156E-3</v>
      </c>
      <c r="AG24" s="45">
        <f t="shared" si="1"/>
        <v>2.8994711577765155</v>
      </c>
      <c r="AK24">
        <v>27</v>
      </c>
    </row>
    <row r="25" spans="1:40" x14ac:dyDescent="0.2">
      <c r="A25">
        <v>4781</v>
      </c>
      <c r="B25" t="s">
        <v>145</v>
      </c>
      <c r="C25" t="s">
        <v>61</v>
      </c>
      <c r="D25" t="s">
        <v>22</v>
      </c>
      <c r="E25" t="s">
        <v>159</v>
      </c>
      <c r="F25">
        <v>-0.166539847818958</v>
      </c>
      <c r="G25">
        <v>-0.16655407671141501</v>
      </c>
      <c r="H25">
        <v>4.2935460706188802E-3</v>
      </c>
      <c r="I25">
        <v>-0.269818199996189</v>
      </c>
      <c r="J25">
        <v>-0.26985464218364402</v>
      </c>
      <c r="K25">
        <v>1.33376213725455E-3</v>
      </c>
      <c r="L25">
        <v>-2.40708256384508E-2</v>
      </c>
      <c r="M25">
        <v>4.3182397695426299E-3</v>
      </c>
      <c r="N25">
        <v>-10.359833562128999</v>
      </c>
      <c r="O25">
        <v>4.2497734045512901E-3</v>
      </c>
      <c r="P25">
        <v>-20.1605588552349</v>
      </c>
      <c r="Q25">
        <v>1.30722546040746E-3</v>
      </c>
      <c r="R25">
        <v>-32.555089322176201</v>
      </c>
      <c r="S25">
        <v>0.152062618868685</v>
      </c>
      <c r="T25">
        <v>218.38813251574601</v>
      </c>
      <c r="U25">
        <v>7.1954901853715794E-2</v>
      </c>
      <c r="V25" s="14">
        <v>45062.712673611109</v>
      </c>
      <c r="W25">
        <v>2.5</v>
      </c>
      <c r="X25">
        <v>3.15480704932036E-2</v>
      </c>
      <c r="Y25">
        <v>3.4809889033945801E-2</v>
      </c>
      <c r="Z25" s="44">
        <f>((((N25/1000)+1)/((SMOW!$Z$4/1000)+1))-1)*1000</f>
        <v>4.5482631781057492E-2</v>
      </c>
      <c r="AA25" s="44">
        <f>((((P25/1000)+1)/((SMOW!$AA$4/1000)+1))-1)*1000</f>
        <v>7.9481195727870713E-2</v>
      </c>
      <c r="AB25" s="44">
        <f>Z25*SMOW!$AN$6</f>
        <v>4.6271451826833343E-2</v>
      </c>
      <c r="AC25" s="44">
        <f>AA25*SMOW!$AN$12</f>
        <v>8.0767346396413989E-2</v>
      </c>
      <c r="AD25" s="44">
        <f t="shared" si="0"/>
        <v>4.6270381336179722E-2</v>
      </c>
      <c r="AE25" s="44">
        <f t="shared" si="0"/>
        <v>8.0764084889996521E-2</v>
      </c>
      <c r="AF25" s="44">
        <f>(AD25-SMOW!AN$14*AE25)</f>
        <v>3.626944514261557E-3</v>
      </c>
      <c r="AG25" s="45">
        <f t="shared" si="1"/>
        <v>3.6269445142615568</v>
      </c>
    </row>
    <row r="26" spans="1:40" x14ac:dyDescent="0.2">
      <c r="A26">
        <v>4782</v>
      </c>
      <c r="B26" t="s">
        <v>145</v>
      </c>
      <c r="C26" t="s">
        <v>61</v>
      </c>
      <c r="D26" t="s">
        <v>22</v>
      </c>
      <c r="E26" t="s">
        <v>163</v>
      </c>
      <c r="F26">
        <v>-0.23500254130971501</v>
      </c>
      <c r="G26">
        <v>-0.235030419856152</v>
      </c>
      <c r="H26">
        <v>3.6584847064427299E-3</v>
      </c>
      <c r="I26">
        <v>-0.378077311824354</v>
      </c>
      <c r="J26">
        <v>-0.37814885404972898</v>
      </c>
      <c r="K26">
        <v>1.6476665693128201E-3</v>
      </c>
      <c r="L26">
        <v>-3.5367824917895599E-2</v>
      </c>
      <c r="M26">
        <v>3.7048059377672899E-3</v>
      </c>
      <c r="N26">
        <v>-10.4275982790356</v>
      </c>
      <c r="O26">
        <v>3.6211864856408398E-3</v>
      </c>
      <c r="P26">
        <v>-20.2666640319752</v>
      </c>
      <c r="Q26">
        <v>1.61488441567564E-3</v>
      </c>
      <c r="R26">
        <v>-32.187976263958703</v>
      </c>
      <c r="S26">
        <v>0.14105549136083301</v>
      </c>
      <c r="T26">
        <v>213.17056478217199</v>
      </c>
      <c r="U26">
        <v>6.2443171448082001E-2</v>
      </c>
      <c r="V26" s="14">
        <v>45062.806493055556</v>
      </c>
      <c r="W26">
        <v>2.5</v>
      </c>
      <c r="X26">
        <v>2.17578162640297E-2</v>
      </c>
      <c r="Y26">
        <v>2.3815169678982399E-2</v>
      </c>
      <c r="Z26" s="44">
        <f>((((N26/1000)+1)/((SMOW!$Z$4/1000)+1))-1)*1000</f>
        <v>-2.2994579757629197E-2</v>
      </c>
      <c r="AA26" s="44">
        <f>((((P26/1000)+1)/((SMOW!$AA$4/1000)+1))-1)*1000</f>
        <v>-2.8815741148324747E-2</v>
      </c>
      <c r="AB26" s="44">
        <f>Z26*SMOW!$AN$6</f>
        <v>-2.339338221796888E-2</v>
      </c>
      <c r="AC26" s="44">
        <f>AA26*SMOW!$AN$12</f>
        <v>-2.9282032381151429E-2</v>
      </c>
      <c r="AD26" s="44">
        <f t="shared" si="0"/>
        <v>-2.3393655847450897E-2</v>
      </c>
      <c r="AE26" s="44">
        <f t="shared" si="0"/>
        <v>-2.9282461108252202E-2</v>
      </c>
      <c r="AF26" s="44">
        <f>(AD26-SMOW!AN$14*AE26)</f>
        <v>-7.9325163822937337E-3</v>
      </c>
      <c r="AG26" s="45">
        <f t="shared" si="1"/>
        <v>-7.9325163822937341</v>
      </c>
      <c r="AH26" s="2">
        <f>AVERAGE(AG23:AG26)</f>
        <v>-1.0794520972603336</v>
      </c>
      <c r="AI26">
        <f>STDEV(AG23:AG26)</f>
        <v>5.4253617374097391</v>
      </c>
    </row>
    <row r="27" spans="1:40" x14ac:dyDescent="0.2">
      <c r="A27">
        <v>4854</v>
      </c>
      <c r="B27" t="s">
        <v>145</v>
      </c>
      <c r="C27" t="s">
        <v>61</v>
      </c>
      <c r="D27" t="s">
        <v>22</v>
      </c>
      <c r="E27" t="s">
        <v>241</v>
      </c>
      <c r="F27">
        <v>-0.15661358242429499</v>
      </c>
      <c r="G27">
        <v>-0.156626233079837</v>
      </c>
      <c r="H27">
        <v>4.4453756081937199E-3</v>
      </c>
      <c r="I27">
        <v>-0.243139178970322</v>
      </c>
      <c r="J27">
        <v>-0.243168792625026</v>
      </c>
      <c r="K27">
        <v>1.60939473724328E-3</v>
      </c>
      <c r="L27">
        <v>-2.82331105738232E-2</v>
      </c>
      <c r="M27">
        <v>4.3379372644747399E-3</v>
      </c>
      <c r="N27">
        <v>-10.350008494926501</v>
      </c>
      <c r="O27">
        <v>4.4000550412679404E-3</v>
      </c>
      <c r="P27">
        <v>-20.1344106429191</v>
      </c>
      <c r="Q27">
        <v>1.5773740441496801E-3</v>
      </c>
      <c r="R27">
        <v>-30.174390886533001</v>
      </c>
      <c r="S27">
        <v>0.119587848401074</v>
      </c>
      <c r="T27">
        <v>266.473999724983</v>
      </c>
      <c r="U27">
        <v>8.0895500514083701E-2</v>
      </c>
      <c r="V27" s="14">
        <v>45091.628854166665</v>
      </c>
      <c r="W27">
        <v>2.5</v>
      </c>
      <c r="X27">
        <v>9.4549236524699307E-2</v>
      </c>
      <c r="Y27">
        <v>0.10031346515421501</v>
      </c>
      <c r="Z27" s="44">
        <f>((((N27/1000)+1)/((SMOW!$Z$4/1000)+1))-1)*1000</f>
        <v>5.5411002117589092E-2</v>
      </c>
      <c r="AA27" s="44">
        <f>((((P27/1000)+1)/((SMOW!$AA$4/1000)+1))-1)*1000</f>
        <v>0.10616953823472386</v>
      </c>
      <c r="AB27" s="44">
        <f>Z27*SMOW!$AN$6</f>
        <v>5.6372013112671537E-2</v>
      </c>
      <c r="AC27" s="44">
        <f>AA27*SMOW!$AN$12</f>
        <v>0.10788755494709244</v>
      </c>
      <c r="AD27" s="44">
        <f t="shared" si="0"/>
        <v>5.6370424270372685E-2</v>
      </c>
      <c r="AE27" s="44">
        <f t="shared" si="0"/>
        <v>0.1078817355034762</v>
      </c>
      <c r="AF27" s="44">
        <f>(AD27-SMOW!AN$14*AE27)</f>
        <v>-5.9113207546274832E-4</v>
      </c>
      <c r="AG27" s="45">
        <f t="shared" si="1"/>
        <v>-0.59113207546274826</v>
      </c>
    </row>
    <row r="28" spans="1:40" x14ac:dyDescent="0.2">
      <c r="A28">
        <v>4855</v>
      </c>
      <c r="B28" t="s">
        <v>145</v>
      </c>
      <c r="C28" t="s">
        <v>61</v>
      </c>
      <c r="D28" t="s">
        <v>22</v>
      </c>
      <c r="E28" t="s">
        <v>242</v>
      </c>
      <c r="F28">
        <v>-0.20677698063318001</v>
      </c>
      <c r="G28">
        <v>-0.20679882242637901</v>
      </c>
      <c r="H28">
        <v>4.8584903042042903E-3</v>
      </c>
      <c r="I28">
        <v>-0.34679415326711299</v>
      </c>
      <c r="J28">
        <v>-0.34685432974206298</v>
      </c>
      <c r="K28">
        <v>1.22904890214932E-3</v>
      </c>
      <c r="L28">
        <v>-2.36597363225696E-2</v>
      </c>
      <c r="M28">
        <v>4.7737821514410497E-3</v>
      </c>
      <c r="N28">
        <v>-10.3996604777127</v>
      </c>
      <c r="O28">
        <v>4.8089580364288204E-3</v>
      </c>
      <c r="P28">
        <v>-20.236003286550101</v>
      </c>
      <c r="Q28">
        <v>1.2045956112409801E-3</v>
      </c>
      <c r="R28">
        <v>-30.527549215923202</v>
      </c>
      <c r="S28">
        <v>0.13829548296174701</v>
      </c>
      <c r="T28">
        <v>256.29998623556799</v>
      </c>
      <c r="U28">
        <v>6.2676887563775902E-2</v>
      </c>
      <c r="V28" s="14">
        <v>45091.724814814814</v>
      </c>
      <c r="W28">
        <v>2.5</v>
      </c>
      <c r="X28">
        <v>6.5829671835620903E-3</v>
      </c>
      <c r="Y28">
        <v>5.0407893959158899E-3</v>
      </c>
      <c r="Z28" s="44">
        <f>((((N28/1000)+1)/((SMOW!$Z$4/1000)+1))-1)*1000</f>
        <v>5.2369663690043922E-3</v>
      </c>
      <c r="AA28" s="44">
        <f>((((P28/1000)+1)/((SMOW!$AA$4/1000)+1))-1)*1000</f>
        <v>2.4783475465195437E-3</v>
      </c>
      <c r="AB28" s="44">
        <f>Z28*SMOW!$AN$6</f>
        <v>5.3277927765616861E-3</v>
      </c>
      <c r="AC28" s="44">
        <f>AA28*SMOW!$AN$12</f>
        <v>2.5184517287056324E-3</v>
      </c>
      <c r="AD28" s="44">
        <f t="shared" si="0"/>
        <v>5.327778583872996E-3</v>
      </c>
      <c r="AE28" s="44">
        <f t="shared" si="0"/>
        <v>2.5184485574226666E-3</v>
      </c>
      <c r="AF28" s="44">
        <f>(AD28-SMOW!AN$14*AE28)</f>
        <v>3.9980377455538282E-3</v>
      </c>
      <c r="AG28" s="45">
        <f t="shared" si="1"/>
        <v>3.9980377455538281</v>
      </c>
    </row>
    <row r="29" spans="1:40" x14ac:dyDescent="0.2">
      <c r="A29">
        <v>4856</v>
      </c>
      <c r="B29" t="s">
        <v>145</v>
      </c>
      <c r="C29" t="s">
        <v>61</v>
      </c>
      <c r="D29" t="s">
        <v>22</v>
      </c>
      <c r="E29" t="s">
        <v>243</v>
      </c>
      <c r="F29">
        <v>-0.33397116520294301</v>
      </c>
      <c r="G29">
        <v>-0.33402718422823102</v>
      </c>
      <c r="H29">
        <v>3.4941225948517101E-3</v>
      </c>
      <c r="I29">
        <v>-0.57454341925386199</v>
      </c>
      <c r="J29">
        <v>-0.57470866483080996</v>
      </c>
      <c r="K29">
        <v>2.6028123348561202E-3</v>
      </c>
      <c r="L29">
        <v>-3.05810091975635E-2</v>
      </c>
      <c r="M29">
        <v>3.3728443814278601E-3</v>
      </c>
      <c r="N29">
        <v>-10.525557918640899</v>
      </c>
      <c r="O29">
        <v>3.4585000443936699E-3</v>
      </c>
      <c r="P29">
        <v>-20.459221228318999</v>
      </c>
      <c r="Q29">
        <v>2.5510264969675501E-3</v>
      </c>
      <c r="R29">
        <v>-31.424062370154001</v>
      </c>
      <c r="S29">
        <v>0.16356909206839099</v>
      </c>
      <c r="T29">
        <v>209.68492576594201</v>
      </c>
      <c r="U29">
        <v>8.21372523663359E-2</v>
      </c>
      <c r="V29" s="14">
        <v>45092.43550925926</v>
      </c>
      <c r="W29">
        <v>2.5</v>
      </c>
      <c r="X29">
        <v>1.59536353383441E-2</v>
      </c>
      <c r="Y29">
        <v>1.55650636459547E-2</v>
      </c>
      <c r="Z29" s="44">
        <f>((((N29/1000)+1)/((SMOW!$Z$4/1000)+1))-1)*1000</f>
        <v>-0.12198419071907107</v>
      </c>
      <c r="AA29" s="44">
        <f>((((P29/1000)+1)/((SMOW!$AA$4/1000)+1))-1)*1000</f>
        <v>-0.22535049259198026</v>
      </c>
      <c r="AB29" s="44">
        <f>Z29*SMOW!$AN$6</f>
        <v>-0.1240998021324595</v>
      </c>
      <c r="AC29" s="44">
        <f>AA29*SMOW!$AN$12</f>
        <v>-0.2289970744538847</v>
      </c>
      <c r="AD29" s="44">
        <f t="shared" si="0"/>
        <v>-0.12410750315004128</v>
      </c>
      <c r="AE29" s="44">
        <f t="shared" si="0"/>
        <v>-0.2290232982874808</v>
      </c>
      <c r="AF29" s="44">
        <f>(AD29-SMOW!AN$14*AE29)</f>
        <v>-3.1832016542514135E-3</v>
      </c>
      <c r="AG29" s="45">
        <f t="shared" si="1"/>
        <v>-3.1832016542514134</v>
      </c>
    </row>
    <row r="30" spans="1:40" x14ac:dyDescent="0.2">
      <c r="A30">
        <v>4857</v>
      </c>
      <c r="B30" t="s">
        <v>145</v>
      </c>
      <c r="C30" t="s">
        <v>61</v>
      </c>
      <c r="D30" t="s">
        <v>22</v>
      </c>
      <c r="E30" t="s">
        <v>244</v>
      </c>
      <c r="F30">
        <v>-0.23038054281556999</v>
      </c>
      <c r="G30">
        <v>-0.230407600276055</v>
      </c>
      <c r="H30">
        <v>5.14183860990668E-3</v>
      </c>
      <c r="I30">
        <v>-0.39173964504547498</v>
      </c>
      <c r="J30">
        <v>-0.39181642578734799</v>
      </c>
      <c r="K30">
        <v>1.2547024643626201E-3</v>
      </c>
      <c r="L30">
        <v>-2.3528527460335499E-2</v>
      </c>
      <c r="M30">
        <v>4.83827632336552E-3</v>
      </c>
      <c r="N30">
        <v>-10.423023401777201</v>
      </c>
      <c r="O30">
        <v>5.0894176085391502E-3</v>
      </c>
      <c r="P30">
        <v>-20.280054537925601</v>
      </c>
      <c r="Q30">
        <v>1.22973876738352E-3</v>
      </c>
      <c r="R30">
        <v>-30.9276502768898</v>
      </c>
      <c r="S30">
        <v>0.16146545096137499</v>
      </c>
      <c r="T30">
        <v>180.01144280051</v>
      </c>
      <c r="U30">
        <v>6.0876480788123702E-2</v>
      </c>
      <c r="V30" s="14">
        <v>45092.513969907406</v>
      </c>
      <c r="W30">
        <v>2.5</v>
      </c>
      <c r="X30">
        <v>1.5192854558840301E-2</v>
      </c>
      <c r="Y30">
        <v>1.9708359057406599E-2</v>
      </c>
      <c r="Z30" s="44">
        <f>((((N30/1000)+1)/((SMOW!$Z$4/1000)+1))-1)*1000</f>
        <v>-1.8371601132716187E-2</v>
      </c>
      <c r="AA30" s="44">
        <f>((((P30/1000)+1)/((SMOW!$AA$4/1000)+1))-1)*1000</f>
        <v>-4.2482847902314269E-2</v>
      </c>
      <c r="AB30" s="44">
        <f>Z30*SMOW!$AN$6</f>
        <v>-1.8690225774233092E-2</v>
      </c>
      <c r="AC30" s="44">
        <f>AA30*SMOW!$AN$12</f>
        <v>-4.3170297842275648E-2</v>
      </c>
      <c r="AD30" s="44">
        <f t="shared" si="0"/>
        <v>-1.8690400438722131E-2</v>
      </c>
      <c r="AE30" s="44">
        <f t="shared" si="0"/>
        <v>-4.3171229706414876E-2</v>
      </c>
      <c r="AF30" s="44">
        <f>(AD30-SMOW!AN$14*AE30)</f>
        <v>4.1040088462649255E-3</v>
      </c>
      <c r="AG30" s="45">
        <f t="shared" si="1"/>
        <v>4.1040088462649251</v>
      </c>
      <c r="AH30" s="2">
        <f>AVERAGE(AG27:AG30)</f>
        <v>1.0819282155261478</v>
      </c>
      <c r="AI30">
        <f>STDEV(AG27:AG30)</f>
        <v>3.5882739431448725</v>
      </c>
    </row>
    <row r="31" spans="1:40" x14ac:dyDescent="0.2">
      <c r="V31" s="14"/>
      <c r="Z31" s="76"/>
      <c r="AA31" s="76"/>
      <c r="AB31" s="76"/>
      <c r="AC31" s="76"/>
      <c r="AD31" s="76"/>
      <c r="AE31" s="76"/>
      <c r="AF31" s="44"/>
      <c r="AG31" s="45"/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H32" s="2"/>
    </row>
    <row r="33" spans="1:40" x14ac:dyDescent="0.2">
      <c r="V33" s="14"/>
      <c r="Z33" s="76"/>
      <c r="AA33" s="76"/>
      <c r="AB33" s="76"/>
      <c r="AC33" s="76"/>
      <c r="AD33" s="76"/>
      <c r="AE33" s="76"/>
      <c r="AF33" s="44"/>
      <c r="AG33" s="45"/>
      <c r="AK33" s="20"/>
      <c r="AL33" s="20"/>
      <c r="AM33" s="20"/>
      <c r="AN33" s="20"/>
    </row>
    <row r="34" spans="1:40" x14ac:dyDescent="0.2">
      <c r="V34" s="14"/>
      <c r="Z34" s="44"/>
      <c r="AA34" s="44"/>
      <c r="AB34" s="44"/>
      <c r="AC34" s="44"/>
      <c r="AD34" s="44"/>
      <c r="AE34" s="44"/>
      <c r="AF34" s="44"/>
      <c r="AG34" s="45"/>
    </row>
    <row r="35" spans="1:40" x14ac:dyDescent="0.2">
      <c r="V35" s="14"/>
      <c r="Z35" s="44"/>
      <c r="AA35" s="44"/>
      <c r="AB35" s="44"/>
      <c r="AC35" s="44"/>
      <c r="AD35" s="44"/>
      <c r="AE35" s="44"/>
      <c r="AF35" s="44"/>
      <c r="AG35" s="45"/>
    </row>
    <row r="36" spans="1:40" x14ac:dyDescent="0.2">
      <c r="V36" s="14"/>
      <c r="Z36" s="44"/>
      <c r="AA36" s="44"/>
      <c r="AB36" s="44"/>
      <c r="AC36" s="44"/>
      <c r="AD36" s="44"/>
      <c r="AE36" s="44"/>
      <c r="AF36" s="44"/>
      <c r="AG36" s="45"/>
    </row>
    <row r="37" spans="1:40" x14ac:dyDescent="0.2">
      <c r="V37" s="14"/>
      <c r="Z37" s="44"/>
      <c r="AA37" s="44"/>
      <c r="AB37" s="44"/>
      <c r="AC37" s="44"/>
      <c r="AD37" s="44"/>
      <c r="AE37" s="44"/>
      <c r="AF37" s="44"/>
      <c r="AG37" s="45"/>
      <c r="AH37" s="2"/>
      <c r="AI37" s="2"/>
    </row>
    <row r="38" spans="1:40" x14ac:dyDescent="0.2">
      <c r="V38" s="14"/>
      <c r="Z38" s="76"/>
      <c r="AA38" s="76"/>
      <c r="AB38" s="76"/>
      <c r="AC38" s="76"/>
      <c r="AD38" s="76"/>
      <c r="AE38" s="76"/>
      <c r="AF38" s="44"/>
      <c r="AG38" s="45"/>
      <c r="AH38" s="2"/>
      <c r="AI38" s="2"/>
      <c r="AK38" s="20"/>
      <c r="AL38" s="20"/>
      <c r="AM38" s="20"/>
      <c r="AN38" s="20"/>
    </row>
    <row r="39" spans="1:40" x14ac:dyDescent="0.2">
      <c r="Y39" s="18" t="s">
        <v>35</v>
      </c>
      <c r="Z39" s="16">
        <f t="shared" ref="Z39:AG39" si="2">AVERAGE(Z22:Z37)</f>
        <v>-2.7755575615628914E-14</v>
      </c>
      <c r="AA39" s="16">
        <f t="shared" si="2"/>
        <v>1.3877787807814457E-14</v>
      </c>
      <c r="AB39" s="16">
        <f t="shared" si="2"/>
        <v>-2.8240430827164431E-14</v>
      </c>
      <c r="AC39" s="16">
        <f t="shared" si="2"/>
        <v>1.4105036583167418E-14</v>
      </c>
      <c r="AD39" s="16">
        <f t="shared" si="2"/>
        <v>-1.5103132498953467E-6</v>
      </c>
      <c r="AE39" s="16">
        <f t="shared" si="2"/>
        <v>-5.2052507250009705E-6</v>
      </c>
      <c r="AF39" s="16">
        <f t="shared" si="2"/>
        <v>1.2380591329072066E-6</v>
      </c>
      <c r="AG39" s="16">
        <f t="shared" si="2"/>
        <v>1.2380591329070878E-3</v>
      </c>
      <c r="AH39" s="18" t="s">
        <v>35</v>
      </c>
      <c r="AI39" t="s">
        <v>75</v>
      </c>
    </row>
    <row r="40" spans="1:40" s="17" customFormat="1" x14ac:dyDescent="0.2">
      <c r="A40"/>
      <c r="B40" s="20"/>
      <c r="C40"/>
      <c r="D40"/>
      <c r="E40"/>
      <c r="F40" s="16"/>
      <c r="G40" s="16"/>
      <c r="H40" s="16"/>
      <c r="I40" s="16"/>
      <c r="J40" s="16"/>
      <c r="K40" s="16"/>
      <c r="L40"/>
      <c r="M40"/>
      <c r="N40"/>
      <c r="O40"/>
      <c r="P40"/>
      <c r="Q40"/>
      <c r="R40"/>
      <c r="S40"/>
      <c r="T40"/>
      <c r="U40"/>
      <c r="V40" s="14"/>
      <c r="W40"/>
      <c r="X40" s="15"/>
      <c r="Y40" s="15"/>
      <c r="Z40" s="15"/>
      <c r="AA40" s="15"/>
      <c r="AB40" s="15"/>
      <c r="AC40" s="15"/>
      <c r="AD40"/>
      <c r="AE40"/>
      <c r="AF40" s="15"/>
      <c r="AG40" s="2">
        <f>STDEV(AG16:AG37)</f>
        <v>4.4122218136737317</v>
      </c>
      <c r="AH40" s="18" t="s">
        <v>73</v>
      </c>
      <c r="AJ40"/>
      <c r="AK40"/>
    </row>
    <row r="41" spans="1:40" s="17" customFormat="1" x14ac:dyDescent="0.2">
      <c r="B41" s="20"/>
      <c r="C41"/>
      <c r="D41"/>
      <c r="E41"/>
      <c r="F41" s="16"/>
      <c r="G41" s="16"/>
      <c r="H41" s="16"/>
      <c r="I41" s="16"/>
      <c r="J41" s="16"/>
      <c r="K41" s="16"/>
      <c r="L41"/>
      <c r="M41"/>
      <c r="N41"/>
      <c r="O41"/>
      <c r="P41"/>
      <c r="Q41"/>
      <c r="R41"/>
      <c r="S41"/>
      <c r="T41"/>
      <c r="U41"/>
      <c r="V41" s="14"/>
      <c r="W41"/>
      <c r="X41" s="15"/>
      <c r="Y41" s="15"/>
      <c r="Z41" s="15"/>
      <c r="AA41" s="15"/>
      <c r="AB41" s="15"/>
      <c r="AC41" s="15"/>
      <c r="AD41"/>
      <c r="AE41"/>
      <c r="AF41"/>
      <c r="AG41" s="3"/>
      <c r="AH41" s="18"/>
      <c r="AI41"/>
      <c r="AJ41"/>
      <c r="AK41"/>
    </row>
    <row r="42" spans="1:40" x14ac:dyDescent="0.2">
      <c r="A42" s="17" t="s">
        <v>81</v>
      </c>
      <c r="B42" s="27"/>
      <c r="C42" s="17"/>
      <c r="D42" s="17"/>
      <c r="E42" s="17"/>
      <c r="F42" s="34"/>
      <c r="G42" s="34"/>
      <c r="H42" s="34"/>
      <c r="I42" s="36"/>
      <c r="J42" s="36"/>
      <c r="K42" s="36"/>
      <c r="L42" s="34"/>
      <c r="M42" s="34"/>
      <c r="N42" s="34"/>
      <c r="O42" s="34"/>
      <c r="P42" s="17"/>
      <c r="Q42" s="17"/>
      <c r="R42" s="17"/>
      <c r="S42" s="17"/>
      <c r="T42" s="17"/>
      <c r="U42" s="17"/>
      <c r="V42" s="12"/>
      <c r="W42" s="17"/>
      <c r="X42" s="34"/>
      <c r="Y42" s="34"/>
      <c r="Z42" s="36"/>
      <c r="AA42" s="36"/>
      <c r="AB42" s="36"/>
      <c r="AC42" s="36"/>
      <c r="AD42" s="36"/>
      <c r="AE42" s="36"/>
      <c r="AF42" s="34"/>
      <c r="AG42" s="35"/>
      <c r="AH42" s="17"/>
      <c r="AI42" s="17"/>
      <c r="AJ42" s="17"/>
    </row>
    <row r="43" spans="1:40" x14ac:dyDescent="0.2">
      <c r="B43" s="27"/>
      <c r="C43" s="17"/>
      <c r="D43" s="17"/>
      <c r="E43" s="17"/>
      <c r="F43" s="34"/>
      <c r="G43" s="34"/>
      <c r="H43" s="34"/>
      <c r="I43" s="36"/>
      <c r="J43" s="36"/>
      <c r="K43" s="36"/>
      <c r="L43" s="34"/>
      <c r="M43" s="34"/>
      <c r="N43" s="34"/>
      <c r="O43" s="34"/>
      <c r="P43" s="17"/>
      <c r="Q43" s="17"/>
      <c r="R43" s="17"/>
      <c r="S43" s="17"/>
      <c r="T43" s="17"/>
      <c r="U43" s="17"/>
      <c r="V43" s="12"/>
      <c r="W43" s="17"/>
      <c r="X43" s="34"/>
      <c r="Y43" s="34"/>
      <c r="Z43" s="36"/>
      <c r="AA43" s="36"/>
      <c r="AB43" s="36"/>
      <c r="AC43" s="36"/>
      <c r="AD43" s="36"/>
      <c r="AE43" s="36"/>
      <c r="AF43" s="34"/>
      <c r="AG43" s="35"/>
      <c r="AH43" s="17"/>
      <c r="AI43" s="17"/>
      <c r="AJ43" s="17"/>
      <c r="AK43" s="17"/>
    </row>
    <row r="44" spans="1:40" x14ac:dyDescent="0.2">
      <c r="A44" s="61"/>
      <c r="B44" s="62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2"/>
      <c r="AI44" s="2"/>
    </row>
    <row r="45" spans="1:40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7" spans="1:40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56"/>
      <c r="AI49" s="56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2"/>
      <c r="AI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2"/>
      <c r="AI53" s="2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</sheetData>
  <mergeCells count="2">
    <mergeCell ref="Z1:AA1"/>
    <mergeCell ref="AB1:AC1"/>
  </mergeCells>
  <dataValidations count="3">
    <dataValidation type="list" allowBlank="1" showInputMessage="1" showErrorMessage="1" sqref="F16 F45 D47 F53:F54 D49:D54 D42:D45 H16 D7:D38" xr:uid="{00000000-0002-0000-0100-000000000000}">
      <formula1>INDIRECT(C7)</formula1>
    </dataValidation>
    <dataValidation type="list" allowBlank="1" showInputMessage="1" showErrorMessage="1" sqref="C47 E45 C42:C45 E53:E54 C49:C54 E16 C7:C38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5"/>
  <sheetViews>
    <sheetView topLeftCell="R1" workbookViewId="0">
      <selection activeCell="AG28" sqref="AG28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4783</v>
      </c>
      <c r="B9" t="s">
        <v>145</v>
      </c>
      <c r="C9" t="s">
        <v>61</v>
      </c>
      <c r="D9" t="s">
        <v>24</v>
      </c>
      <c r="E9" t="s">
        <v>164</v>
      </c>
      <c r="F9">
        <v>-29.496814729198199</v>
      </c>
      <c r="G9">
        <v>-29.940595114116999</v>
      </c>
      <c r="H9">
        <v>6.32477577866774E-3</v>
      </c>
      <c r="I9">
        <v>-55.125617402890299</v>
      </c>
      <c r="J9">
        <v>-56.7032893187722</v>
      </c>
      <c r="K9">
        <v>4.9069643480398302E-3</v>
      </c>
      <c r="L9">
        <v>-1.25835380531827E-3</v>
      </c>
      <c r="M9">
        <v>6.0274009886483902E-3</v>
      </c>
      <c r="N9">
        <v>-39.3910865378582</v>
      </c>
      <c r="O9">
        <v>6.2602947428167799E-3</v>
      </c>
      <c r="P9">
        <v>-73.924941098589002</v>
      </c>
      <c r="Q9">
        <v>4.8093348505738702E-3</v>
      </c>
      <c r="R9">
        <v>-109.849840988796</v>
      </c>
      <c r="S9">
        <v>0.161039713599194</v>
      </c>
      <c r="T9">
        <v>75.123860725404597</v>
      </c>
      <c r="U9">
        <v>6.5814402737229993E-2</v>
      </c>
      <c r="V9" s="14">
        <v>45063.438773148147</v>
      </c>
      <c r="W9">
        <v>2.5</v>
      </c>
      <c r="X9">
        <v>3.5965434270168302E-2</v>
      </c>
      <c r="Y9">
        <v>3.3151689633133301E-2</v>
      </c>
      <c r="Z9" s="44">
        <f>((((N9/1000)+1)/((SMOW!$Z$4/1000)+1))-1)*1000</f>
        <v>-29.291011963036073</v>
      </c>
      <c r="AA9" s="44">
        <f>((((P9/1000)+1)/((SMOW!$AA$4/1000)+1))-1)*1000</f>
        <v>-54.795484276087933</v>
      </c>
      <c r="AB9" s="44">
        <f>Z9*SMOW!$AN$6</f>
        <v>-29.799015490816231</v>
      </c>
      <c r="AC9" s="44">
        <f>AA9*SMOW!$AN$12</f>
        <v>-55.682175122764889</v>
      </c>
      <c r="AD9" s="44">
        <f t="shared" ref="AD9:AE16" si="0">LN((AB9/1000)+1)*1000</f>
        <v>-30.252028422840841</v>
      </c>
      <c r="AE9" s="44">
        <f t="shared" si="0"/>
        <v>-57.292490604881507</v>
      </c>
      <c r="AF9" s="44">
        <f>(AD9-SMOW!AN$14*AE9)</f>
        <v>-1.5933834634047628E-3</v>
      </c>
      <c r="AG9" s="45">
        <f t="shared" ref="AG9:AG16" si="1">AF9*1000</f>
        <v>-1.5933834634047628</v>
      </c>
      <c r="AK9">
        <v>27</v>
      </c>
      <c r="AL9">
        <v>2</v>
      </c>
      <c r="AM9">
        <v>0</v>
      </c>
      <c r="AN9">
        <v>0</v>
      </c>
    </row>
    <row r="10" spans="1:40" x14ac:dyDescent="0.2">
      <c r="A10">
        <v>4784</v>
      </c>
      <c r="B10" t="s">
        <v>145</v>
      </c>
      <c r="C10" t="s">
        <v>61</v>
      </c>
      <c r="D10" t="s">
        <v>24</v>
      </c>
      <c r="E10" t="s">
        <v>165</v>
      </c>
      <c r="F10">
        <v>-29.466091922980699</v>
      </c>
      <c r="G10">
        <v>-29.908938534749399</v>
      </c>
      <c r="H10">
        <v>3.9443951801399297E-3</v>
      </c>
      <c r="I10">
        <v>-55.060292884003402</v>
      </c>
      <c r="J10">
        <v>-56.634155709965</v>
      </c>
      <c r="K10">
        <v>2.9687640715764401E-3</v>
      </c>
      <c r="L10">
        <v>-6.1043198878981504E-3</v>
      </c>
      <c r="M10">
        <v>4.3271022673521302E-3</v>
      </c>
      <c r="N10">
        <v>-39.360676950391699</v>
      </c>
      <c r="O10">
        <v>3.90418210446362E-3</v>
      </c>
      <c r="P10">
        <v>-73.860916283449399</v>
      </c>
      <c r="Q10">
        <v>2.9096972180495399E-3</v>
      </c>
      <c r="R10">
        <v>-110.958968412777</v>
      </c>
      <c r="S10">
        <v>0.14411849843260599</v>
      </c>
      <c r="T10">
        <v>123.578806718921</v>
      </c>
      <c r="U10">
        <v>8.9427382774526304E-2</v>
      </c>
      <c r="V10" s="14">
        <v>45063.613506944443</v>
      </c>
      <c r="W10">
        <v>2.5</v>
      </c>
      <c r="X10">
        <v>1.6770606857667202E-2</v>
      </c>
      <c r="Y10">
        <v>1.55950064015891E-2</v>
      </c>
      <c r="Z10" s="44">
        <f>((((N10/1000)+1)/((SMOW!$Z$4/1000)+1))-1)*1000</f>
        <v>-29.260282641808132</v>
      </c>
      <c r="AA10" s="44">
        <f>((((P10/1000)+1)/((SMOW!$AA$4/1000)+1))-1)*1000</f>
        <v>-54.730136933227705</v>
      </c>
      <c r="AB10" s="44">
        <f>Z10*SMOW!$AN$6</f>
        <v>-29.767753220996081</v>
      </c>
      <c r="AC10" s="44">
        <f>AA10*SMOW!$AN$12</f>
        <v>-55.615770340746415</v>
      </c>
      <c r="AD10" s="44">
        <f t="shared" si="0"/>
        <v>-30.21980647434119</v>
      </c>
      <c r="AE10" s="44">
        <f t="shared" si="0"/>
        <v>-57.222172703880304</v>
      </c>
      <c r="AF10" s="44">
        <f>(AD10-SMOW!AN$14*AE10)</f>
        <v>-6.4992866923887505E-3</v>
      </c>
      <c r="AG10" s="45">
        <f t="shared" si="1"/>
        <v>-6.4992866923887505</v>
      </c>
      <c r="AK10">
        <v>27</v>
      </c>
      <c r="AL10">
        <v>0</v>
      </c>
      <c r="AM10">
        <v>0</v>
      </c>
      <c r="AN10">
        <v>0</v>
      </c>
    </row>
    <row r="11" spans="1:40" x14ac:dyDescent="0.2">
      <c r="A11">
        <v>4785</v>
      </c>
      <c r="B11" t="s">
        <v>145</v>
      </c>
      <c r="C11" t="s">
        <v>61</v>
      </c>
      <c r="D11" t="s">
        <v>24</v>
      </c>
      <c r="E11" t="s">
        <v>166</v>
      </c>
      <c r="F11">
        <v>-29.498733447972601</v>
      </c>
      <c r="G11">
        <v>-29.9425717697004</v>
      </c>
      <c r="H11">
        <v>4.7062980235335096E-3</v>
      </c>
      <c r="I11">
        <v>-55.140731709112302</v>
      </c>
      <c r="J11">
        <v>-56.7192850858467</v>
      </c>
      <c r="K11">
        <v>1.7327575730053499E-3</v>
      </c>
      <c r="L11">
        <v>5.2107556266738804E-3</v>
      </c>
      <c r="M11">
        <v>4.6896465423131896E-3</v>
      </c>
      <c r="N11">
        <v>-39.392985695310898</v>
      </c>
      <c r="O11">
        <v>4.6583173547790502E-3</v>
      </c>
      <c r="P11">
        <v>-73.939754688926996</v>
      </c>
      <c r="Q11">
        <v>1.69828243948327E-3</v>
      </c>
      <c r="R11">
        <v>-110.64308781953601</v>
      </c>
      <c r="S11">
        <v>0.14959645682337799</v>
      </c>
      <c r="T11">
        <v>113.056070170531</v>
      </c>
      <c r="U11">
        <v>5.7557879777888801E-2</v>
      </c>
      <c r="V11" s="14">
        <v>45063.696030092593</v>
      </c>
      <c r="W11">
        <v>2.5</v>
      </c>
      <c r="X11">
        <v>0.45162733204794597</v>
      </c>
      <c r="Y11">
        <v>0.65827393964204195</v>
      </c>
      <c r="Z11" s="44">
        <f>((((N11/1000)+1)/((SMOW!$Z$4/1000)+1))-1)*1000</f>
        <v>-29.292931088689798</v>
      </c>
      <c r="AA11" s="44">
        <f>((((P11/1000)+1)/((SMOW!$AA$4/1000)+1))-1)*1000</f>
        <v>-54.810603863152622</v>
      </c>
      <c r="AB11" s="44">
        <f>Z11*SMOW!$AN$6</f>
        <v>-29.800967900489081</v>
      </c>
      <c r="AC11" s="44">
        <f>AA11*SMOW!$AN$12</f>
        <v>-55.697539372316513</v>
      </c>
      <c r="AD11" s="44">
        <f t="shared" si="0"/>
        <v>-30.254040801377343</v>
      </c>
      <c r="AE11" s="44">
        <f t="shared" si="0"/>
        <v>-57.30876094749074</v>
      </c>
      <c r="AF11" s="44">
        <f>(AD11-SMOW!AN$14*AE11)</f>
        <v>4.9849788977702758E-3</v>
      </c>
      <c r="AG11" s="45">
        <f t="shared" si="1"/>
        <v>4.9849788977702758</v>
      </c>
    </row>
    <row r="12" spans="1:40" x14ac:dyDescent="0.2">
      <c r="A12">
        <v>4786</v>
      </c>
      <c r="B12" t="s">
        <v>145</v>
      </c>
      <c r="C12" t="s">
        <v>61</v>
      </c>
      <c r="D12" t="s">
        <v>24</v>
      </c>
      <c r="E12" t="s">
        <v>167</v>
      </c>
      <c r="F12">
        <v>-29.521193789095001</v>
      </c>
      <c r="G12">
        <v>-29.9657151394271</v>
      </c>
      <c r="H12">
        <v>4.9994559794767296E-3</v>
      </c>
      <c r="I12">
        <v>-55.147625289122999</v>
      </c>
      <c r="J12">
        <v>-56.7265809771976</v>
      </c>
      <c r="K12">
        <v>1.4893796468088E-3</v>
      </c>
      <c r="L12">
        <v>-1.40803834667888E-2</v>
      </c>
      <c r="M12">
        <v>4.9915721836977598E-3</v>
      </c>
      <c r="N12">
        <v>-39.415217053444501</v>
      </c>
      <c r="O12">
        <v>4.9484865678276297E-3</v>
      </c>
      <c r="P12">
        <v>-73.946511113518596</v>
      </c>
      <c r="Q12">
        <v>1.45974678703422E-3</v>
      </c>
      <c r="R12">
        <v>-111.330882247137</v>
      </c>
      <c r="S12">
        <v>0.12845204710718899</v>
      </c>
      <c r="T12">
        <v>110.86594063875199</v>
      </c>
      <c r="U12">
        <v>7.6048982363383796E-2</v>
      </c>
      <c r="V12" s="14">
        <v>45063.790520833332</v>
      </c>
      <c r="W12">
        <v>2.5</v>
      </c>
      <c r="X12">
        <v>6.8603635437305497E-3</v>
      </c>
      <c r="Y12">
        <v>8.8677789324784293E-3</v>
      </c>
      <c r="Z12" s="44">
        <f>((((N12/1000)+1)/((SMOW!$Z$4/1000)+1))-1)*1000</f>
        <v>-29.315396192702625</v>
      </c>
      <c r="AA12" s="44">
        <f>((((P12/1000)+1)/((SMOW!$AA$4/1000)+1))-1)*1000</f>
        <v>-54.81749985173667</v>
      </c>
      <c r="AB12" s="44">
        <f>Z12*SMOW!$AN$6</f>
        <v>-29.82382262409255</v>
      </c>
      <c r="AC12" s="44">
        <f>AA12*SMOW!$AN$12</f>
        <v>-55.704546950569622</v>
      </c>
      <c r="AD12" s="44">
        <f t="shared" si="0"/>
        <v>-30.277597816013458</v>
      </c>
      <c r="AE12" s="44">
        <f t="shared" si="0"/>
        <v>-57.316181879392019</v>
      </c>
      <c r="AF12" s="44">
        <f>(AD12-SMOW!AN$14*AE12)</f>
        <v>-1.4653783694470235E-2</v>
      </c>
      <c r="AG12" s="45">
        <f t="shared" si="1"/>
        <v>-14.653783694470235</v>
      </c>
      <c r="AH12" s="2">
        <f>AVERAGE(AG9:AG12)</f>
        <v>-4.4403687381233681</v>
      </c>
      <c r="AI12">
        <f>STDEV(AG9:AG12)</f>
        <v>8.2763818871299204</v>
      </c>
    </row>
    <row r="13" spans="1:40" x14ac:dyDescent="0.2">
      <c r="A13">
        <v>4858</v>
      </c>
      <c r="B13" t="s">
        <v>145</v>
      </c>
      <c r="C13" t="s">
        <v>61</v>
      </c>
      <c r="D13" t="s">
        <v>24</v>
      </c>
      <c r="E13" t="s">
        <v>245</v>
      </c>
      <c r="F13">
        <v>-29.3911877382447</v>
      </c>
      <c r="G13">
        <v>-29.831763249963799</v>
      </c>
      <c r="H13">
        <v>4.3276783981887499E-3</v>
      </c>
      <c r="I13">
        <v>-54.935567615312898</v>
      </c>
      <c r="J13">
        <v>-56.502171485971701</v>
      </c>
      <c r="K13">
        <v>2.0406663745655899E-3</v>
      </c>
      <c r="L13">
        <v>1.3832946293113001E-3</v>
      </c>
      <c r="M13">
        <v>4.2712640736956601E-3</v>
      </c>
      <c r="N13">
        <v>-39.286536413188799</v>
      </c>
      <c r="O13">
        <v>4.2835577533279897E-3</v>
      </c>
      <c r="P13">
        <v>-73.738672562298305</v>
      </c>
      <c r="Q13">
        <v>2.00006505397086E-3</v>
      </c>
      <c r="R13">
        <v>-108.43728780402201</v>
      </c>
      <c r="S13">
        <v>0.114936398389702</v>
      </c>
      <c r="T13">
        <v>116.484169083</v>
      </c>
      <c r="U13">
        <v>7.15811792484949E-2</v>
      </c>
      <c r="V13" s="14">
        <v>45092.635578703703</v>
      </c>
      <c r="W13">
        <v>2.5</v>
      </c>
      <c r="X13">
        <v>2.40888002879183E-3</v>
      </c>
      <c r="Y13">
        <v>8.7461053377941504E-4</v>
      </c>
      <c r="Z13" s="44">
        <f>((((N13/1000)+1)/((SMOW!$Z$4/1000)+1))-1)*1000</f>
        <v>-29.185362573055706</v>
      </c>
      <c r="AA13" s="44">
        <f>((((P13/1000)+1)/((SMOW!$AA$4/1000)+1))-1)*1000</f>
        <v>-54.605368086317995</v>
      </c>
      <c r="AB13" s="44">
        <f>Z13*SMOW!$AN$6</f>
        <v>-29.691533789173654</v>
      </c>
      <c r="AC13" s="44">
        <f>AA13*SMOW!$AN$12</f>
        <v>-55.488982506397008</v>
      </c>
      <c r="AD13" s="44">
        <f t="shared" si="0"/>
        <v>-30.141251635113708</v>
      </c>
      <c r="AE13" s="44">
        <f t="shared" si="0"/>
        <v>-57.087927213315481</v>
      </c>
      <c r="AF13" s="44">
        <f>(AD13-SMOW!AN$14*AE13)</f>
        <v>1.1739335168670095E-3</v>
      </c>
      <c r="AG13" s="45">
        <f t="shared" si="1"/>
        <v>1.1739335168670095</v>
      </c>
      <c r="AK13">
        <v>27</v>
      </c>
      <c r="AL13">
        <v>2</v>
      </c>
      <c r="AM13">
        <v>0</v>
      </c>
      <c r="AN13">
        <v>0</v>
      </c>
    </row>
    <row r="14" spans="1:40" x14ac:dyDescent="0.2">
      <c r="A14">
        <v>4859</v>
      </c>
      <c r="B14" t="s">
        <v>145</v>
      </c>
      <c r="C14" t="s">
        <v>61</v>
      </c>
      <c r="D14" t="s">
        <v>24</v>
      </c>
      <c r="E14" t="s">
        <v>246</v>
      </c>
      <c r="F14">
        <v>-29.2755705879818</v>
      </c>
      <c r="G14">
        <v>-29.712652164785698</v>
      </c>
      <c r="H14">
        <v>4.3042498431005204E-3</v>
      </c>
      <c r="I14">
        <v>-54.723744388873698</v>
      </c>
      <c r="J14">
        <v>-56.278060267986703</v>
      </c>
      <c r="K14">
        <v>1.3259437023249001E-3</v>
      </c>
      <c r="L14">
        <v>2.1636567112257601E-3</v>
      </c>
      <c r="M14">
        <v>4.3357841748590002E-3</v>
      </c>
      <c r="N14">
        <v>-39.172097978800203</v>
      </c>
      <c r="O14">
        <v>4.2603680521642899E-3</v>
      </c>
      <c r="P14">
        <v>-73.531063793858394</v>
      </c>
      <c r="Q14">
        <v>1.2995625819124299E-3</v>
      </c>
      <c r="R14">
        <v>-108.286746684589</v>
      </c>
      <c r="S14">
        <v>0.113627467654696</v>
      </c>
      <c r="T14">
        <v>97.338046196174503</v>
      </c>
      <c r="U14">
        <v>6.9665043972487198E-2</v>
      </c>
      <c r="V14" s="14">
        <v>45092.7184375</v>
      </c>
      <c r="W14">
        <v>2.5</v>
      </c>
      <c r="X14">
        <v>6.3580418299117994E-2</v>
      </c>
      <c r="Y14">
        <v>5.7955958465081898E-2</v>
      </c>
      <c r="Z14" s="44">
        <f>((((N14/1000)+1)/((SMOW!$Z$4/1000)+1))-1)*1000</f>
        <v>-29.069720905274821</v>
      </c>
      <c r="AA14" s="44">
        <f>((((P14/1000)+1)/((SMOW!$AA$4/1000)+1))-1)*1000</f>
        <v>-54.393470850184642</v>
      </c>
      <c r="AB14" s="44">
        <f>Z14*SMOW!$AN$6</f>
        <v>-29.573886510413359</v>
      </c>
      <c r="AC14" s="44">
        <f>AA14*SMOW!$AN$12</f>
        <v>-55.273656386621184</v>
      </c>
      <c r="AD14" s="44">
        <f t="shared" si="0"/>
        <v>-30.020011687997844</v>
      </c>
      <c r="AE14" s="44">
        <f t="shared" si="0"/>
        <v>-56.8599769036921</v>
      </c>
      <c r="AF14" s="44">
        <f>(AD14-SMOW!AN$14*AE14)</f>
        <v>2.0561171515858234E-3</v>
      </c>
      <c r="AG14" s="45">
        <f t="shared" si="1"/>
        <v>2.0561171515858234</v>
      </c>
      <c r="AK14">
        <v>27</v>
      </c>
      <c r="AL14">
        <v>0</v>
      </c>
      <c r="AM14">
        <v>0</v>
      </c>
      <c r="AN14">
        <v>0</v>
      </c>
    </row>
    <row r="15" spans="1:40" x14ac:dyDescent="0.2">
      <c r="A15">
        <v>4860</v>
      </c>
      <c r="B15" t="s">
        <v>145</v>
      </c>
      <c r="C15" t="s">
        <v>61</v>
      </c>
      <c r="D15" t="s">
        <v>24</v>
      </c>
      <c r="E15" t="s">
        <v>247</v>
      </c>
      <c r="F15">
        <v>-29.126572410428899</v>
      </c>
      <c r="G15">
        <v>-29.559172359007199</v>
      </c>
      <c r="H15">
        <v>5.0837019582440296E-3</v>
      </c>
      <c r="I15">
        <v>-54.4776349574921</v>
      </c>
      <c r="J15">
        <v>-56.017737861220297</v>
      </c>
      <c r="K15">
        <v>6.4020777923656999E-3</v>
      </c>
      <c r="L15">
        <v>1.81932317170822E-2</v>
      </c>
      <c r="M15">
        <v>4.3419481452812896E-3</v>
      </c>
      <c r="N15">
        <v>-39.024618836413801</v>
      </c>
      <c r="O15">
        <v>5.0318736595504898E-3</v>
      </c>
      <c r="P15">
        <v>-73.289850982546398</v>
      </c>
      <c r="Q15">
        <v>6.27470135486103E-3</v>
      </c>
      <c r="R15">
        <v>-107.775001226208</v>
      </c>
      <c r="S15">
        <v>0.13520552429980001</v>
      </c>
      <c r="T15">
        <v>119.016813738577</v>
      </c>
      <c r="U15">
        <v>7.0209021175658498E-2</v>
      </c>
      <c r="V15" s="14">
        <v>45093.453379629631</v>
      </c>
      <c r="W15">
        <v>2.5</v>
      </c>
      <c r="X15">
        <v>3.53371184643105E-2</v>
      </c>
      <c r="Y15">
        <v>3.4492290112902099E-2</v>
      </c>
      <c r="Z15" s="44">
        <f>((((N15/1000)+1)/((SMOW!$Z$4/1000)+1))-1)*1000</f>
        <v>-28.920691131496866</v>
      </c>
      <c r="AA15" s="44">
        <f>((((P15/1000)+1)/((SMOW!$AA$4/1000)+1))-1)*1000</f>
        <v>-54.147275429725859</v>
      </c>
      <c r="AB15" s="44">
        <f>Z15*SMOW!$AN$6</f>
        <v>-29.422272064896543</v>
      </c>
      <c r="AC15" s="44">
        <f>AA15*SMOW!$AN$12</f>
        <v>-55.023477075360113</v>
      </c>
      <c r="AD15" s="44">
        <f t="shared" si="0"/>
        <v>-29.863788972112978</v>
      </c>
      <c r="AE15" s="44">
        <f t="shared" si="0"/>
        <v>-56.595195262987886</v>
      </c>
      <c r="AF15" s="44">
        <f>(AD15-SMOW!AN$14*AE15)</f>
        <v>1.847412674462845E-2</v>
      </c>
      <c r="AG15" s="45">
        <f t="shared" si="1"/>
        <v>18.47412674462845</v>
      </c>
      <c r="AK15">
        <v>27</v>
      </c>
      <c r="AL15">
        <v>0</v>
      </c>
      <c r="AM15">
        <v>0</v>
      </c>
      <c r="AN15">
        <v>0</v>
      </c>
    </row>
    <row r="16" spans="1:40" x14ac:dyDescent="0.2">
      <c r="A16">
        <v>4861</v>
      </c>
      <c r="B16" t="s">
        <v>145</v>
      </c>
      <c r="C16" t="s">
        <v>61</v>
      </c>
      <c r="D16" t="s">
        <v>24</v>
      </c>
      <c r="E16" t="s">
        <v>248</v>
      </c>
      <c r="F16">
        <v>-29.409276710807401</v>
      </c>
      <c r="G16">
        <v>-29.850400014251701</v>
      </c>
      <c r="H16">
        <v>3.47632139831157E-3</v>
      </c>
      <c r="I16">
        <v>-54.960032776922397</v>
      </c>
      <c r="J16">
        <v>-56.528059059953399</v>
      </c>
      <c r="K16">
        <v>1.26563404914021E-3</v>
      </c>
      <c r="L16">
        <v>-3.5848305963187802E-3</v>
      </c>
      <c r="M16">
        <v>3.6517410237518E-3</v>
      </c>
      <c r="N16">
        <v>-39.304440968828402</v>
      </c>
      <c r="O16">
        <v>3.4408803309033901E-3</v>
      </c>
      <c r="P16">
        <v>-73.762650962386004</v>
      </c>
      <c r="Q16">
        <v>1.2404528561605599E-3</v>
      </c>
      <c r="R16">
        <v>-108.722607049887</v>
      </c>
      <c r="S16">
        <v>0.12891237304536099</v>
      </c>
      <c r="T16">
        <v>98.488876332179601</v>
      </c>
      <c r="U16">
        <v>6.5532812865038703E-2</v>
      </c>
      <c r="V16" s="14">
        <v>45093.53</v>
      </c>
      <c r="W16">
        <v>2.5</v>
      </c>
      <c r="X16">
        <v>2.6071398918711699E-3</v>
      </c>
      <c r="Y16">
        <v>4.9327951310301696E-3</v>
      </c>
      <c r="Z16" s="44">
        <f>((((N16/1000)+1)/((SMOW!$Z$4/1000)+1))-1)*1000</f>
        <v>-29.203455381526023</v>
      </c>
      <c r="AA16" s="44">
        <f>((((P16/1000)+1)/((SMOW!$AA$4/1000)+1))-1)*1000</f>
        <v>-54.629841795900028</v>
      </c>
      <c r="AB16" s="44">
        <f>Z16*SMOW!$AN$6</f>
        <v>-29.709940387093852</v>
      </c>
      <c r="AC16" s="44">
        <f>AA16*SMOW!$AN$12</f>
        <v>-55.513852245224108</v>
      </c>
      <c r="AD16" s="44">
        <f t="shared" si="0"/>
        <v>-30.160221656656855</v>
      </c>
      <c r="AE16" s="44">
        <f t="shared" si="0"/>
        <v>-57.114258368582469</v>
      </c>
      <c r="AF16" s="44">
        <f>(AD16-SMOW!AN$14*AE16)</f>
        <v>-3.8932380453111648E-3</v>
      </c>
      <c r="AG16" s="45">
        <f t="shared" si="1"/>
        <v>-3.8932380453111648</v>
      </c>
      <c r="AH16" s="2">
        <f>AVERAGE(AG13:AG16)</f>
        <v>4.4527348419425294</v>
      </c>
      <c r="AI16">
        <f>STDEV(AG13:AG16)</f>
        <v>9.7082269031052171</v>
      </c>
      <c r="AK16">
        <v>27</v>
      </c>
      <c r="AL16">
        <v>0</v>
      </c>
      <c r="AM16">
        <v>0</v>
      </c>
      <c r="AN16">
        <v>0</v>
      </c>
    </row>
    <row r="17" spans="1:35" x14ac:dyDescent="0.2">
      <c r="V17" s="14"/>
      <c r="Z17" s="44"/>
      <c r="AA17" s="44"/>
      <c r="AB17" s="44"/>
      <c r="AC17" s="44"/>
      <c r="AD17" s="44"/>
      <c r="AE17" s="44"/>
      <c r="AF17" s="44"/>
      <c r="AG17" s="45"/>
    </row>
    <row r="18" spans="1:35" x14ac:dyDescent="0.2">
      <c r="V18" s="14"/>
      <c r="Z18" s="44"/>
      <c r="AA18" s="44"/>
      <c r="AB18" s="44"/>
      <c r="AC18" s="44"/>
      <c r="AD18" s="44"/>
      <c r="AE18" s="44"/>
      <c r="AF18" s="44"/>
      <c r="AG18" s="45"/>
    </row>
    <row r="19" spans="1:35" x14ac:dyDescent="0.2">
      <c r="V19" s="14"/>
      <c r="Z19" s="44"/>
      <c r="AA19" s="44"/>
      <c r="AB19" s="44"/>
      <c r="AC19" s="44"/>
      <c r="AD19" s="44"/>
      <c r="AE19" s="44"/>
      <c r="AF19" s="44"/>
      <c r="AG19" s="45"/>
    </row>
    <row r="20" spans="1:35" x14ac:dyDescent="0.2">
      <c r="V20" s="14"/>
      <c r="Z20" s="44"/>
      <c r="AA20" s="44"/>
      <c r="AB20" s="44"/>
      <c r="AC20" s="44"/>
      <c r="AD20" s="44"/>
      <c r="AE20" s="44"/>
      <c r="AF20" s="44"/>
      <c r="AG20" s="45"/>
    </row>
    <row r="21" spans="1:35" x14ac:dyDescent="0.2">
      <c r="V21" s="14"/>
      <c r="Z21" s="76"/>
      <c r="AA21" s="76"/>
      <c r="AB21" s="76"/>
      <c r="AC21" s="76"/>
      <c r="AD21" s="76"/>
      <c r="AE21" s="76"/>
      <c r="AF21" s="44"/>
      <c r="AG21" s="45"/>
    </row>
    <row r="22" spans="1:35" x14ac:dyDescent="0.2">
      <c r="B22" s="20"/>
      <c r="F22" s="16"/>
      <c r="G22" s="16"/>
      <c r="H22" s="16"/>
      <c r="I22" s="16"/>
      <c r="J22" s="16"/>
      <c r="K22" s="16"/>
      <c r="L22" s="15"/>
      <c r="M22" s="15"/>
      <c r="X22" s="15"/>
      <c r="Y22" s="18" t="s">
        <v>35</v>
      </c>
      <c r="Z22" s="16">
        <f t="shared" ref="Z22:AE22" si="2">AVERAGE(Z4:Z21)</f>
        <v>-29.19235648469876</v>
      </c>
      <c r="AA22" s="16">
        <f t="shared" si="2"/>
        <v>-54.616210135791682</v>
      </c>
      <c r="AB22" s="16">
        <f t="shared" si="2"/>
        <v>-29.698648998496417</v>
      </c>
      <c r="AC22" s="16">
        <f t="shared" si="2"/>
        <v>-55.499999999999979</v>
      </c>
      <c r="AD22" s="16">
        <f t="shared" si="2"/>
        <v>-30.148593433306779</v>
      </c>
      <c r="AE22" s="16">
        <f t="shared" si="2"/>
        <v>-57.099620485527808</v>
      </c>
      <c r="AF22" s="16">
        <f>AVERAGE(AF4:AF21)</f>
        <v>6.1830519095806835E-6</v>
      </c>
      <c r="AG22" s="16">
        <f>AVERAGE(AG4:AG21)</f>
        <v>6.1830519095806835E-3</v>
      </c>
      <c r="AH22" s="18" t="s">
        <v>35</v>
      </c>
    </row>
    <row r="23" spans="1:35" x14ac:dyDescent="0.2">
      <c r="Y23" s="15"/>
      <c r="Z23" s="15"/>
      <c r="AA23" s="15"/>
      <c r="AB23" s="15"/>
      <c r="AC23" s="15"/>
      <c r="AF23" s="15"/>
      <c r="AG23" s="2">
        <f>STDEV(AG4:AG21)</f>
        <v>9.6096609335377128</v>
      </c>
      <c r="AH23" s="18" t="s">
        <v>73</v>
      </c>
    </row>
    <row r="25" spans="1:35" x14ac:dyDescent="0.2">
      <c r="A25" s="17"/>
    </row>
    <row r="26" spans="1:35" x14ac:dyDescent="0.2">
      <c r="A26" t="s">
        <v>81</v>
      </c>
    </row>
    <row r="27" spans="1:35" x14ac:dyDescent="0.2">
      <c r="V27" s="14"/>
      <c r="Z27" s="76"/>
      <c r="AA27" s="76"/>
      <c r="AB27" s="76"/>
      <c r="AC27" s="76"/>
      <c r="AD27" s="76"/>
      <c r="AE27" s="76"/>
      <c r="AF27" s="44"/>
      <c r="AG27" s="45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9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5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  <c r="AH31" s="2"/>
      <c r="AI31" s="2"/>
    </row>
    <row r="32" spans="1:35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  <c r="AH35" s="45"/>
      <c r="AI35" s="45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4"/>
      <c r="AI38" s="45"/>
      <c r="AJ38" s="45"/>
      <c r="AK38" s="45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1"/>
      <c r="AI47" s="53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4"/>
      <c r="AI48" s="39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5"/>
      <c r="AI52" s="55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56"/>
      <c r="AI53" s="56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2"/>
      <c r="AI54" s="2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</row>
  </sheetData>
  <dataValidations count="2">
    <dataValidation type="list" allowBlank="1" showInputMessage="1" showErrorMessage="1" sqref="D47:D55 D27:D42 D4:D21" xr:uid="{00000000-0002-0000-0200-000000000000}">
      <formula1>INDIRECT(C4)</formula1>
    </dataValidation>
    <dataValidation type="list" allowBlank="1" showInputMessage="1" showErrorMessage="1" sqref="C47:C55 C27:C42 C4:C21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194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151</v>
      </c>
    </row>
    <row r="26" spans="1:5" x14ac:dyDescent="0.2">
      <c r="D26" t="s">
        <v>149</v>
      </c>
      <c r="E26" t="s">
        <v>152</v>
      </c>
    </row>
    <row r="27" spans="1:5" x14ac:dyDescent="0.2">
      <c r="D27" t="s">
        <v>150</v>
      </c>
      <c r="E27" t="s">
        <v>130</v>
      </c>
    </row>
    <row r="28" spans="1:5" x14ac:dyDescent="0.2">
      <c r="D28" t="s">
        <v>153</v>
      </c>
      <c r="E28" t="s">
        <v>325</v>
      </c>
    </row>
    <row r="29" spans="1:5" x14ac:dyDescent="0.2">
      <c r="D29" t="s">
        <v>195</v>
      </c>
    </row>
    <row r="30" spans="1:5" x14ac:dyDescent="0.2">
      <c r="D30" t="s">
        <v>204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Andrews, Kirsten</cp:lastModifiedBy>
  <cp:lastPrinted>2018-07-24T20:05:26Z</cp:lastPrinted>
  <dcterms:created xsi:type="dcterms:W3CDTF">2018-05-08T13:04:56Z</dcterms:created>
  <dcterms:modified xsi:type="dcterms:W3CDTF">2023-10-12T18:55:35Z</dcterms:modified>
</cp:coreProperties>
</file>