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R:\D17O Reactor Spreadsheets\Active Reactor\"/>
    </mc:Choice>
  </mc:AlternateContent>
  <bookViews>
    <workbookView xWindow="0" yWindow="0" windowWidth="21600" windowHeight="9600" tabRatio="307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5" i="10" l="1"/>
  <c r="Z201" i="10" l="1"/>
  <c r="AB201" i="10" s="1"/>
  <c r="AD201" i="10" s="1"/>
  <c r="AA201" i="10"/>
  <c r="AC201" i="10" s="1"/>
  <c r="AE201" i="10" s="1"/>
  <c r="Z200" i="10"/>
  <c r="AB200" i="10" s="1"/>
  <c r="AD200" i="10" s="1"/>
  <c r="AA200" i="10"/>
  <c r="AC200" i="10" s="1"/>
  <c r="AE200" i="10" s="1"/>
  <c r="Z197" i="10"/>
  <c r="AB197" i="10" s="1"/>
  <c r="AD197" i="10" s="1"/>
  <c r="AA197" i="10"/>
  <c r="AC197" i="10" s="1"/>
  <c r="AE197" i="10" s="1"/>
  <c r="Z198" i="10"/>
  <c r="AB198" i="10" s="1"/>
  <c r="AD198" i="10" s="1"/>
  <c r="AA198" i="10"/>
  <c r="AC198" i="10" s="1"/>
  <c r="AE198" i="10" s="1"/>
  <c r="Z199" i="10"/>
  <c r="AB199" i="10" s="1"/>
  <c r="AD199" i="10" s="1"/>
  <c r="AA199" i="10"/>
  <c r="AC199" i="10" s="1"/>
  <c r="AE199" i="10" s="1"/>
  <c r="Z195" i="10"/>
  <c r="AB195" i="10" s="1"/>
  <c r="AD195" i="10" s="1"/>
  <c r="AA195" i="10"/>
  <c r="AC195" i="10" s="1"/>
  <c r="AE195" i="10" s="1"/>
  <c r="Z196" i="10"/>
  <c r="AB196" i="10" s="1"/>
  <c r="AD196" i="10" s="1"/>
  <c r="AA196" i="10"/>
  <c r="AC196" i="10" s="1"/>
  <c r="AE196" i="10" s="1"/>
  <c r="Z194" i="10"/>
  <c r="AB194" i="10" s="1"/>
  <c r="AD194" i="10" s="1"/>
  <c r="AA194" i="10"/>
  <c r="AC194" i="10" s="1"/>
  <c r="AE194" i="10" s="1"/>
  <c r="Z193" i="10"/>
  <c r="AB193" i="10" s="1"/>
  <c r="AD193" i="10" s="1"/>
  <c r="AA193" i="10"/>
  <c r="AC193" i="10" s="1"/>
  <c r="AE193" i="10" s="1"/>
  <c r="Z192" i="10"/>
  <c r="AB192" i="10" s="1"/>
  <c r="AD192" i="10" s="1"/>
  <c r="AA192" i="10"/>
  <c r="AC192" i="10" s="1"/>
  <c r="AE192" i="10" s="1"/>
  <c r="Z191" i="10"/>
  <c r="AB191" i="10" s="1"/>
  <c r="AD191" i="10" s="1"/>
  <c r="AA191" i="10"/>
  <c r="AC191" i="10" s="1"/>
  <c r="AE191" i="10" s="1"/>
  <c r="Z190" i="10"/>
  <c r="AB190" i="10" s="1"/>
  <c r="AD190" i="10" s="1"/>
  <c r="AA190" i="10"/>
  <c r="AC190" i="10" s="1"/>
  <c r="AE190" i="10" s="1"/>
  <c r="Z188" i="10"/>
  <c r="AB188" i="10" s="1"/>
  <c r="AD188" i="10" s="1"/>
  <c r="AA188" i="10"/>
  <c r="AC188" i="10" s="1"/>
  <c r="AE188" i="10" s="1"/>
  <c r="Z189" i="10"/>
  <c r="AB189" i="10" s="1"/>
  <c r="AD189" i="10" s="1"/>
  <c r="AA189" i="10"/>
  <c r="AC189" i="10" s="1"/>
  <c r="AE189" i="10" s="1"/>
  <c r="Z187" i="10"/>
  <c r="AB187" i="10" s="1"/>
  <c r="AD187" i="10" s="1"/>
  <c r="AA187" i="10"/>
  <c r="AC187" i="10" s="1"/>
  <c r="AE187" i="10" s="1"/>
  <c r="Z186" i="10"/>
  <c r="AB186" i="10" s="1"/>
  <c r="AD186" i="10" s="1"/>
  <c r="AA186" i="10"/>
  <c r="AC186" i="10" s="1"/>
  <c r="AE186" i="10" s="1"/>
  <c r="Z185" i="10"/>
  <c r="AB185" i="10" s="1"/>
  <c r="AD185" i="10" s="1"/>
  <c r="AA185" i="10"/>
  <c r="AC185" i="10" s="1"/>
  <c r="AE185" i="10" s="1"/>
  <c r="Z183" i="10"/>
  <c r="AB183" i="10" s="1"/>
  <c r="AD183" i="10" s="1"/>
  <c r="AA183" i="10"/>
  <c r="AC183" i="10" s="1"/>
  <c r="AE183" i="10" s="1"/>
  <c r="Z184" i="10"/>
  <c r="AB184" i="10" s="1"/>
  <c r="AD184" i="10" s="1"/>
  <c r="AA184" i="10"/>
  <c r="AC184" i="10" s="1"/>
  <c r="AE184" i="10" s="1"/>
  <c r="Z182" i="10"/>
  <c r="AB182" i="10" s="1"/>
  <c r="AD182" i="10" s="1"/>
  <c r="AA182" i="10"/>
  <c r="AC182" i="10" s="1"/>
  <c r="AE182" i="10" s="1"/>
  <c r="Z181" i="10"/>
  <c r="AB181" i="10" s="1"/>
  <c r="AD181" i="10" s="1"/>
  <c r="AA181" i="10"/>
  <c r="AC181" i="10" s="1"/>
  <c r="AE181" i="10" s="1"/>
  <c r="Z179" i="10"/>
  <c r="AB179" i="10" s="1"/>
  <c r="AD179" i="10" s="1"/>
  <c r="AA179" i="10"/>
  <c r="AC179" i="10" s="1"/>
  <c r="AE179" i="10" s="1"/>
  <c r="Z180" i="10"/>
  <c r="AB180" i="10" s="1"/>
  <c r="AD180" i="10" s="1"/>
  <c r="AA180" i="10"/>
  <c r="AC180" i="10" s="1"/>
  <c r="AE180" i="10" s="1"/>
  <c r="AF22" i="8"/>
  <c r="AA20" i="8"/>
  <c r="Z20" i="8"/>
  <c r="AA19" i="8"/>
  <c r="Z19" i="8"/>
  <c r="AA18" i="8"/>
  <c r="Z18" i="8"/>
  <c r="AA17" i="8"/>
  <c r="Z17" i="8"/>
  <c r="Z178" i="10"/>
  <c r="AA178" i="10"/>
  <c r="Z177" i="10"/>
  <c r="AA177" i="10"/>
  <c r="Z176" i="10"/>
  <c r="AA176" i="10"/>
  <c r="Z174" i="10"/>
  <c r="AA174" i="10"/>
  <c r="Z175" i="10"/>
  <c r="AA175" i="10"/>
  <c r="Z173" i="10"/>
  <c r="AA173" i="10"/>
  <c r="Z172" i="10"/>
  <c r="AA172" i="10"/>
  <c r="Z171" i="10"/>
  <c r="AA171" i="10"/>
  <c r="Z169" i="10"/>
  <c r="AA169" i="10"/>
  <c r="Z170" i="10"/>
  <c r="AA170" i="10"/>
  <c r="Z168" i="10"/>
  <c r="AA168" i="10"/>
  <c r="Z167" i="10"/>
  <c r="AA167" i="10"/>
  <c r="AB4" i="7"/>
  <c r="AA4" i="7"/>
  <c r="Z4" i="7"/>
  <c r="Z33" i="7" s="1"/>
  <c r="AA36" i="7"/>
  <c r="AA35" i="7"/>
  <c r="AA34" i="7"/>
  <c r="AA33" i="7"/>
  <c r="AA165" i="10"/>
  <c r="AA166" i="10"/>
  <c r="AA164" i="10"/>
  <c r="Z162" i="10"/>
  <c r="AA162" i="10"/>
  <c r="AA163" i="10"/>
  <c r="AA161" i="10"/>
  <c r="AF201" i="10" l="1"/>
  <c r="AG201" i="10" s="1"/>
  <c r="AF195" i="10"/>
  <c r="AG195" i="10" s="1"/>
  <c r="AF197" i="10"/>
  <c r="AG197" i="10" s="1"/>
  <c r="AF184" i="10"/>
  <c r="AG184" i="10" s="1"/>
  <c r="AF198" i="10"/>
  <c r="AG198" i="10" s="1"/>
  <c r="AF200" i="10"/>
  <c r="AG200" i="10" s="1"/>
  <c r="AF189" i="10"/>
  <c r="AG189" i="10" s="1"/>
  <c r="AF185" i="10"/>
  <c r="AG185" i="10" s="1"/>
  <c r="AF199" i="10"/>
  <c r="AG199" i="10" s="1"/>
  <c r="AF181" i="10"/>
  <c r="AG181" i="10" s="1"/>
  <c r="AF196" i="10"/>
  <c r="AG196" i="10" s="1"/>
  <c r="AF183" i="10"/>
  <c r="AG183" i="10" s="1"/>
  <c r="AF186" i="10"/>
  <c r="AG186" i="10" s="1"/>
  <c r="AF182" i="10"/>
  <c r="AG182" i="10" s="1"/>
  <c r="AF194" i="10"/>
  <c r="AG194" i="10" s="1"/>
  <c r="AF187" i="10"/>
  <c r="AG187" i="10" s="1"/>
  <c r="AF191" i="10"/>
  <c r="AG191" i="10" s="1"/>
  <c r="AF190" i="10"/>
  <c r="AG190" i="10" s="1"/>
  <c r="AF192" i="10"/>
  <c r="AG192" i="10" s="1"/>
  <c r="AF193" i="10"/>
  <c r="AG193" i="10" s="1"/>
  <c r="AF188" i="10"/>
  <c r="AG188" i="10" s="1"/>
  <c r="AF180" i="10"/>
  <c r="AG180" i="10" s="1"/>
  <c r="AF179" i="10"/>
  <c r="AG179" i="10" s="1"/>
  <c r="Z164" i="10"/>
  <c r="Z34" i="7"/>
  <c r="Z35" i="7"/>
  <c r="Z161" i="10"/>
  <c r="Z166" i="10"/>
  <c r="Z163" i="10"/>
  <c r="Z165" i="10"/>
  <c r="Z36" i="7"/>
  <c r="AI196" i="10" l="1"/>
  <c r="AI198" i="10"/>
  <c r="AH198" i="10"/>
  <c r="AH196" i="10"/>
  <c r="AH186" i="10"/>
  <c r="AI190" i="10"/>
  <c r="AI186" i="10"/>
  <c r="AH190" i="10"/>
  <c r="AI184" i="10"/>
  <c r="AH184" i="10"/>
  <c r="AI194" i="10"/>
  <c r="AH194" i="10"/>
  <c r="AI182" i="10"/>
  <c r="AH182" i="10"/>
  <c r="AI192" i="10"/>
  <c r="AH192" i="10"/>
  <c r="AI188" i="10"/>
  <c r="AH188" i="10"/>
  <c r="AH180" i="10"/>
  <c r="AI180" i="10"/>
  <c r="Z160" i="10" l="1"/>
  <c r="AA160" i="10"/>
  <c r="Z159" i="10"/>
  <c r="AA159" i="10"/>
  <c r="Z158" i="10" l="1"/>
  <c r="AA158" i="10"/>
  <c r="Z157" i="10"/>
  <c r="AA157" i="10"/>
  <c r="Z156" i="10"/>
  <c r="AA156" i="10"/>
  <c r="Z155" i="10"/>
  <c r="AA155" i="10"/>
  <c r="Z154" i="10"/>
  <c r="AA154" i="10"/>
  <c r="Z153" i="10"/>
  <c r="AA153" i="10"/>
  <c r="Z152" i="10" l="1"/>
  <c r="AA152" i="10"/>
  <c r="Z151" i="10"/>
  <c r="AA151" i="10"/>
  <c r="Z150" i="10"/>
  <c r="AA150" i="10"/>
  <c r="Z149" i="10"/>
  <c r="AA149" i="10"/>
  <c r="Z148" i="10"/>
  <c r="AA148" i="10"/>
  <c r="Z147" i="10"/>
  <c r="AA147" i="10"/>
  <c r="Z146" i="10"/>
  <c r="AA146" i="10"/>
  <c r="Z145" i="10"/>
  <c r="AA145" i="10"/>
  <c r="Z144" i="10"/>
  <c r="AA144" i="10"/>
  <c r="Z143" i="10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5" i="10"/>
  <c r="AA135" i="10"/>
  <c r="Z134" i="10" l="1"/>
  <c r="AA134" i="10"/>
  <c r="Z133" i="10"/>
  <c r="AA133" i="10"/>
  <c r="Z132" i="10"/>
  <c r="AA132" i="10"/>
  <c r="Z131" i="10"/>
  <c r="AA131" i="10"/>
  <c r="Z130" i="10"/>
  <c r="AA130" i="10"/>
  <c r="Z129" i="10"/>
  <c r="AA129" i="10"/>
  <c r="Z128" i="10" l="1"/>
  <c r="AA128" i="10"/>
  <c r="Z127" i="10"/>
  <c r="AA127" i="10"/>
  <c r="Z126" i="10"/>
  <c r="AA126" i="10"/>
  <c r="Z123" i="10"/>
  <c r="AA123" i="10"/>
  <c r="Z124" i="10"/>
  <c r="AA124" i="10"/>
  <c r="Z125" i="10"/>
  <c r="AA125" i="10"/>
  <c r="Z122" i="10"/>
  <c r="AA122" i="10"/>
  <c r="Z121" i="10"/>
  <c r="AA121" i="10"/>
  <c r="Z120" i="10"/>
  <c r="AA120" i="10"/>
  <c r="Z119" i="10"/>
  <c r="AA119" i="10"/>
  <c r="Z116" i="10"/>
  <c r="AA116" i="10"/>
  <c r="Z117" i="10"/>
  <c r="AA117" i="10"/>
  <c r="Z118" i="10"/>
  <c r="AA118" i="10"/>
  <c r="Z115" i="10" l="1"/>
  <c r="AA115" i="10"/>
  <c r="Z114" i="10"/>
  <c r="AA114" i="10"/>
  <c r="Z112" i="10"/>
  <c r="AA112" i="10"/>
  <c r="Z113" i="10"/>
  <c r="AA113" i="10"/>
  <c r="Z111" i="10"/>
  <c r="AA111" i="10"/>
  <c r="Z109" i="10"/>
  <c r="AA109" i="10"/>
  <c r="Z110" i="10"/>
  <c r="AA110" i="10"/>
  <c r="Z108" i="10"/>
  <c r="AA108" i="10"/>
  <c r="Z107" i="10"/>
  <c r="AA107" i="10"/>
  <c r="Z106" i="10"/>
  <c r="AA106" i="10"/>
  <c r="Z104" i="10"/>
  <c r="AA104" i="10"/>
  <c r="Z105" i="10"/>
  <c r="AA105" i="10"/>
  <c r="Z103" i="10"/>
  <c r="AA103" i="10"/>
  <c r="Z102" i="10"/>
  <c r="AA102" i="10"/>
  <c r="Z101" i="10"/>
  <c r="AA101" i="10"/>
  <c r="Z100" i="10"/>
  <c r="AA100" i="10"/>
  <c r="Z99" i="10"/>
  <c r="AA99" i="10"/>
  <c r="Z98" i="10"/>
  <c r="AA98" i="10"/>
  <c r="Z97" i="10"/>
  <c r="AA97" i="10"/>
  <c r="Z96" i="10"/>
  <c r="AA96" i="10"/>
  <c r="Z93" i="10"/>
  <c r="AA93" i="10"/>
  <c r="Z95" i="10"/>
  <c r="AA95" i="10"/>
  <c r="Z94" i="10"/>
  <c r="AA94" i="10"/>
  <c r="AA16" i="8"/>
  <c r="Z16" i="8"/>
  <c r="AA15" i="8"/>
  <c r="Z15" i="8"/>
  <c r="AA14" i="8"/>
  <c r="Z14" i="8"/>
  <c r="AA13" i="8"/>
  <c r="Z13" i="8"/>
  <c r="Z92" i="10"/>
  <c r="AA92" i="10"/>
  <c r="Z89" i="10" l="1"/>
  <c r="AA89" i="10"/>
  <c r="Z90" i="10"/>
  <c r="AA90" i="10"/>
  <c r="Z91" i="10"/>
  <c r="AA91" i="10"/>
  <c r="Z88" i="10"/>
  <c r="AA88" i="10"/>
  <c r="Z87" i="10"/>
  <c r="AA87" i="10"/>
  <c r="Z86" i="10"/>
  <c r="AA86" i="10"/>
  <c r="Z85" i="10" l="1"/>
  <c r="Z84" i="10"/>
  <c r="Z29" i="7"/>
  <c r="Z30" i="7"/>
  <c r="Z31" i="7"/>
  <c r="Z28" i="7"/>
  <c r="Z83" i="10"/>
  <c r="Z80" i="10"/>
  <c r="Z82" i="10"/>
  <c r="Z79" i="10"/>
  <c r="Z81" i="10"/>
  <c r="Z76" i="10"/>
  <c r="Z77" i="10"/>
  <c r="Z73" i="10"/>
  <c r="Z72" i="10"/>
  <c r="Z74" i="10"/>
  <c r="Z75" i="10"/>
  <c r="Z78" i="10"/>
  <c r="Z71" i="10"/>
  <c r="Z68" i="10"/>
  <c r="Z69" i="10"/>
  <c r="Z70" i="10"/>
  <c r="Z62" i="10"/>
  <c r="Z58" i="10"/>
  <c r="Z66" i="10"/>
  <c r="Z57" i="10"/>
  <c r="Z59" i="10"/>
  <c r="Z64" i="10"/>
  <c r="Z67" i="10"/>
  <c r="Z61" i="10"/>
  <c r="Z60" i="10"/>
  <c r="Z63" i="10"/>
  <c r="Z56" i="10"/>
  <c r="Z65" i="10"/>
  <c r="Z55" i="10"/>
  <c r="Z51" i="10"/>
  <c r="Z48" i="10"/>
  <c r="Z54" i="10"/>
  <c r="Z47" i="10"/>
  <c r="Z53" i="10"/>
  <c r="Z50" i="10"/>
  <c r="Z52" i="10"/>
  <c r="Z49" i="10"/>
  <c r="Z45" i="10"/>
  <c r="Z42" i="10"/>
  <c r="Z28" i="10"/>
  <c r="Z19" i="10"/>
  <c r="Z12" i="8"/>
  <c r="Z11" i="8"/>
  <c r="Z38" i="10"/>
  <c r="Z29" i="10"/>
  <c r="Z46" i="10"/>
  <c r="Z9" i="8"/>
  <c r="Z37" i="10"/>
  <c r="Z40" i="10"/>
  <c r="Z34" i="10"/>
  <c r="Z31" i="10"/>
  <c r="Z22" i="10"/>
  <c r="Z26" i="10"/>
  <c r="Z43" i="10"/>
  <c r="Z25" i="10"/>
  <c r="Z44" i="10"/>
  <c r="Z36" i="10"/>
  <c r="Z18" i="10"/>
  <c r="Z32" i="10"/>
  <c r="Z23" i="10"/>
  <c r="Z39" i="10"/>
  <c r="Z33" i="10"/>
  <c r="Z30" i="10"/>
  <c r="Z27" i="10"/>
  <c r="Z21" i="10"/>
  <c r="Z20" i="10"/>
  <c r="Z41" i="10"/>
  <c r="Z10" i="8"/>
  <c r="Z24" i="10"/>
  <c r="Z35" i="10"/>
  <c r="Z26" i="7"/>
  <c r="Z24" i="7"/>
  <c r="Z23" i="7"/>
  <c r="Z38" i="7" s="1"/>
  <c r="AM3" i="7" s="1"/>
  <c r="Z25" i="7"/>
  <c r="Z10" i="10"/>
  <c r="Z11" i="10"/>
  <c r="Z15" i="10"/>
  <c r="Z17" i="10"/>
  <c r="Z12" i="10"/>
  <c r="Z16" i="10"/>
  <c r="Z13" i="10"/>
  <c r="Z14" i="10"/>
  <c r="Z9" i="10"/>
  <c r="Z8" i="10"/>
  <c r="Z7" i="10"/>
  <c r="AA30" i="7" l="1"/>
  <c r="AA85" i="10"/>
  <c r="AA31" i="7"/>
  <c r="AA28" i="7"/>
  <c r="AA84" i="10"/>
  <c r="AA29" i="7"/>
  <c r="AA80" i="10"/>
  <c r="AA82" i="10"/>
  <c r="AA79" i="10"/>
  <c r="AA81" i="10"/>
  <c r="AA83" i="10"/>
  <c r="AA76" i="10"/>
  <c r="AA77" i="10"/>
  <c r="AA74" i="10"/>
  <c r="AA73" i="10"/>
  <c r="AA78" i="10"/>
  <c r="AA75" i="10"/>
  <c r="AA72" i="10"/>
  <c r="AA69" i="10"/>
  <c r="AA70" i="10"/>
  <c r="AA68" i="10"/>
  <c r="AA71" i="10"/>
  <c r="AA64" i="10"/>
  <c r="AA62" i="10"/>
  <c r="AA63" i="10"/>
  <c r="AA65" i="10"/>
  <c r="AA55" i="10"/>
  <c r="AA58" i="10"/>
  <c r="AA60" i="10"/>
  <c r="AA66" i="10"/>
  <c r="AA56" i="10"/>
  <c r="AA67" i="10"/>
  <c r="AA61" i="10"/>
  <c r="AA57" i="10"/>
  <c r="AA59" i="10"/>
  <c r="AA50" i="10"/>
  <c r="AA52" i="10"/>
  <c r="AA51" i="10"/>
  <c r="AA48" i="10"/>
  <c r="AA54" i="10"/>
  <c r="AA53" i="10"/>
  <c r="AA47" i="10"/>
  <c r="AA49" i="10"/>
  <c r="AA37" i="10"/>
  <c r="AA35" i="10"/>
  <c r="AA25" i="10"/>
  <c r="AA23" i="10"/>
  <c r="AA22" i="10"/>
  <c r="AA39" i="10"/>
  <c r="AA38" i="10"/>
  <c r="AA29" i="10"/>
  <c r="AA45" i="10"/>
  <c r="AA42" i="10"/>
  <c r="AA28" i="10"/>
  <c r="AA19" i="10"/>
  <c r="AA11" i="8"/>
  <c r="AA10" i="8"/>
  <c r="AA21" i="10"/>
  <c r="AA41" i="10"/>
  <c r="AA32" i="10"/>
  <c r="AA40" i="10"/>
  <c r="AA34" i="10"/>
  <c r="AA31" i="10"/>
  <c r="AA27" i="10"/>
  <c r="AA9" i="8"/>
  <c r="AA24" i="10"/>
  <c r="AA43" i="10"/>
  <c r="AA44" i="10"/>
  <c r="AA36" i="10"/>
  <c r="AA18" i="10"/>
  <c r="AA30" i="10"/>
  <c r="AA26" i="10"/>
  <c r="AA12" i="8"/>
  <c r="AA33" i="10"/>
  <c r="AA46" i="10"/>
  <c r="AA20" i="10"/>
  <c r="AA26" i="7"/>
  <c r="AA25" i="7"/>
  <c r="AA24" i="7"/>
  <c r="AA23" i="7"/>
  <c r="AA38" i="7" s="1"/>
  <c r="AA16" i="10"/>
  <c r="AA15" i="10"/>
  <c r="AA10" i="10"/>
  <c r="AA13" i="10"/>
  <c r="AA14" i="10"/>
  <c r="AA12" i="10"/>
  <c r="AA17" i="10"/>
  <c r="AA11" i="10"/>
  <c r="AA9" i="10"/>
  <c r="AA8" i="10"/>
  <c r="AA7" i="10"/>
  <c r="Z22" i="8"/>
  <c r="AA22" i="8" l="1"/>
  <c r="AN11" i="7"/>
  <c r="AN4" i="7" l="1"/>
  <c r="AM11" i="7" l="1"/>
  <c r="AM10" i="7"/>
  <c r="AN12" i="7" l="1"/>
  <c r="AC177" i="10" l="1"/>
  <c r="AE177" i="10" s="1"/>
  <c r="AC20" i="8"/>
  <c r="AE20" i="8" s="1"/>
  <c r="AC169" i="10"/>
  <c r="AE169" i="10" s="1"/>
  <c r="AC168" i="10"/>
  <c r="AE168" i="10" s="1"/>
  <c r="AC19" i="8"/>
  <c r="AE19" i="8" s="1"/>
  <c r="AC167" i="10"/>
  <c r="AE167" i="10" s="1"/>
  <c r="AC171" i="10"/>
  <c r="AE171" i="10" s="1"/>
  <c r="AC172" i="10"/>
  <c r="AE172" i="10" s="1"/>
  <c r="AC170" i="10"/>
  <c r="AE170" i="10" s="1"/>
  <c r="AC18" i="8"/>
  <c r="AE18" i="8" s="1"/>
  <c r="AC174" i="10"/>
  <c r="AE174" i="10" s="1"/>
  <c r="AC178" i="10"/>
  <c r="AE178" i="10" s="1"/>
  <c r="AC173" i="10"/>
  <c r="AE173" i="10" s="1"/>
  <c r="AC17" i="8"/>
  <c r="AE17" i="8" s="1"/>
  <c r="AC176" i="10"/>
  <c r="AE176" i="10" s="1"/>
  <c r="AC175" i="10"/>
  <c r="AE175" i="10" s="1"/>
  <c r="AC164" i="10"/>
  <c r="AE164" i="10" s="1"/>
  <c r="AC166" i="10"/>
  <c r="AE166" i="10" s="1"/>
  <c r="AC162" i="10"/>
  <c r="AE162" i="10" s="1"/>
  <c r="AC163" i="10"/>
  <c r="AE163" i="10" s="1"/>
  <c r="AC34" i="7"/>
  <c r="AE34" i="7" s="1"/>
  <c r="AC165" i="10"/>
  <c r="AE165" i="10" s="1"/>
  <c r="AC36" i="7"/>
  <c r="AE36" i="7" s="1"/>
  <c r="AC33" i="7"/>
  <c r="AE33" i="7" s="1"/>
  <c r="AC35" i="7"/>
  <c r="AE35" i="7" s="1"/>
  <c r="AC161" i="10"/>
  <c r="AE161" i="10" s="1"/>
  <c r="AC160" i="10"/>
  <c r="AE160" i="10" s="1"/>
  <c r="AC154" i="10"/>
  <c r="AE154" i="10" s="1"/>
  <c r="AC159" i="10"/>
  <c r="AE159" i="10" s="1"/>
  <c r="AC153" i="10"/>
  <c r="AE153" i="10" s="1"/>
  <c r="AC157" i="10"/>
  <c r="AE157" i="10" s="1"/>
  <c r="AC156" i="10"/>
  <c r="AE156" i="10" s="1"/>
  <c r="AC155" i="10"/>
  <c r="AE155" i="10" s="1"/>
  <c r="AC139" i="10"/>
  <c r="AE139" i="10" s="1"/>
  <c r="AC158" i="10"/>
  <c r="AE158" i="10" s="1"/>
  <c r="AC145" i="10"/>
  <c r="AE145" i="10" s="1"/>
  <c r="AC149" i="10"/>
  <c r="AE149" i="10" s="1"/>
  <c r="AC136" i="10"/>
  <c r="AE136" i="10" s="1"/>
  <c r="AC146" i="10"/>
  <c r="AE146" i="10" s="1"/>
  <c r="AC150" i="10"/>
  <c r="AE150" i="10" s="1"/>
  <c r="AC148" i="10"/>
  <c r="AE148" i="10" s="1"/>
  <c r="AC144" i="10"/>
  <c r="AE144" i="10" s="1"/>
  <c r="AC152" i="10"/>
  <c r="AE152" i="10" s="1"/>
  <c r="AC141" i="10"/>
  <c r="AE141" i="10" s="1"/>
  <c r="AC142" i="10"/>
  <c r="AE142" i="10" s="1"/>
  <c r="AC138" i="10"/>
  <c r="AE138" i="10" s="1"/>
  <c r="AC135" i="10"/>
  <c r="AE135" i="10" s="1"/>
  <c r="AC143" i="10"/>
  <c r="AE143" i="10" s="1"/>
  <c r="AC147" i="10"/>
  <c r="AE147" i="10" s="1"/>
  <c r="AC137" i="10"/>
  <c r="AE137" i="10" s="1"/>
  <c r="AC151" i="10"/>
  <c r="AE151" i="10" s="1"/>
  <c r="AC140" i="10"/>
  <c r="AE140" i="10" s="1"/>
  <c r="AC131" i="10"/>
  <c r="AE131" i="10" s="1"/>
  <c r="AC130" i="10"/>
  <c r="AE130" i="10" s="1"/>
  <c r="AC132" i="10"/>
  <c r="AE132" i="10" s="1"/>
  <c r="AC129" i="10"/>
  <c r="AE129" i="10" s="1"/>
  <c r="AC133" i="10"/>
  <c r="AE133" i="10" s="1"/>
  <c r="AC134" i="10"/>
  <c r="AE134" i="10" s="1"/>
  <c r="AC123" i="10"/>
  <c r="AE123" i="10" s="1"/>
  <c r="AC125" i="10"/>
  <c r="AE125" i="10" s="1"/>
  <c r="AC119" i="10"/>
  <c r="AE119" i="10" s="1"/>
  <c r="AC126" i="10"/>
  <c r="AE126" i="10" s="1"/>
  <c r="AC124" i="10"/>
  <c r="AE124" i="10" s="1"/>
  <c r="AC127" i="10"/>
  <c r="AE127" i="10" s="1"/>
  <c r="AC117" i="10"/>
  <c r="AE117" i="10" s="1"/>
  <c r="AC122" i="10"/>
  <c r="AE122" i="10" s="1"/>
  <c r="AC97" i="10"/>
  <c r="AE97" i="10" s="1"/>
  <c r="AC107" i="10"/>
  <c r="AE107" i="10" s="1"/>
  <c r="AC105" i="10"/>
  <c r="AE105" i="10" s="1"/>
  <c r="AC116" i="10"/>
  <c r="AE116" i="10" s="1"/>
  <c r="AC118" i="10"/>
  <c r="AE118" i="10" s="1"/>
  <c r="AC109" i="10"/>
  <c r="AE109" i="10" s="1"/>
  <c r="AC108" i="10"/>
  <c r="AE108" i="10" s="1"/>
  <c r="AC104" i="10"/>
  <c r="AE104" i="10" s="1"/>
  <c r="AC121" i="10"/>
  <c r="AE121" i="10" s="1"/>
  <c r="AC128" i="10"/>
  <c r="AE128" i="10" s="1"/>
  <c r="AC120" i="10"/>
  <c r="AE120" i="10" s="1"/>
  <c r="AC114" i="10"/>
  <c r="AE114" i="10" s="1"/>
  <c r="AC95" i="10"/>
  <c r="AE95" i="10" s="1"/>
  <c r="AC110" i="10"/>
  <c r="AE110" i="10" s="1"/>
  <c r="AC111" i="10"/>
  <c r="AE111" i="10" s="1"/>
  <c r="AC102" i="10"/>
  <c r="AE102" i="10" s="1"/>
  <c r="AC113" i="10"/>
  <c r="AE113" i="10" s="1"/>
  <c r="AC106" i="10"/>
  <c r="AE106" i="10" s="1"/>
  <c r="AC103" i="10"/>
  <c r="AE103" i="10" s="1"/>
  <c r="AC112" i="10"/>
  <c r="AE112" i="10" s="1"/>
  <c r="AC98" i="10"/>
  <c r="AE98" i="10" s="1"/>
  <c r="AC94" i="10"/>
  <c r="AE94" i="10" s="1"/>
  <c r="AC93" i="10"/>
  <c r="AE93" i="10" s="1"/>
  <c r="AC99" i="10"/>
  <c r="AE99" i="10" s="1"/>
  <c r="AC115" i="10"/>
  <c r="AE115" i="10" s="1"/>
  <c r="AC96" i="10"/>
  <c r="AE96" i="10" s="1"/>
  <c r="AC100" i="10"/>
  <c r="AE100" i="10" s="1"/>
  <c r="AC101" i="10"/>
  <c r="AE101" i="10" s="1"/>
  <c r="AC92" i="10"/>
  <c r="AE92" i="10" s="1"/>
  <c r="AC15" i="8"/>
  <c r="AE15" i="8" s="1"/>
  <c r="AC14" i="8"/>
  <c r="AE14" i="8" s="1"/>
  <c r="AC16" i="8"/>
  <c r="AE16" i="8" s="1"/>
  <c r="AC13" i="8"/>
  <c r="AE13" i="8" s="1"/>
  <c r="AC87" i="10"/>
  <c r="AE87" i="10" s="1"/>
  <c r="AC89" i="10"/>
  <c r="AE89" i="10" s="1"/>
  <c r="AC86" i="10"/>
  <c r="AE86" i="10" s="1"/>
  <c r="AC91" i="10"/>
  <c r="AE91" i="10" s="1"/>
  <c r="AC90" i="10"/>
  <c r="AE90" i="10" s="1"/>
  <c r="AC88" i="10"/>
  <c r="AE88" i="10" s="1"/>
  <c r="AC39" i="10"/>
  <c r="AE39" i="10" s="1"/>
  <c r="AC19" i="10"/>
  <c r="AE19" i="10" s="1"/>
  <c r="AC62" i="10"/>
  <c r="AE62" i="10" s="1"/>
  <c r="AC82" i="10"/>
  <c r="AE82" i="10" s="1"/>
  <c r="AC52" i="10"/>
  <c r="AE52" i="10" s="1"/>
  <c r="AC32" i="10"/>
  <c r="AE32" i="10" s="1"/>
  <c r="AC54" i="10"/>
  <c r="AE54" i="10" s="1"/>
  <c r="AC43" i="10"/>
  <c r="AE43" i="10" s="1"/>
  <c r="AC21" i="10"/>
  <c r="AE21" i="10" s="1"/>
  <c r="AC23" i="10"/>
  <c r="AE23" i="10" s="1"/>
  <c r="AC30" i="10"/>
  <c r="AE30" i="10" s="1"/>
  <c r="AC60" i="10"/>
  <c r="AE60" i="10" s="1"/>
  <c r="AC46" i="10"/>
  <c r="AE46" i="10" s="1"/>
  <c r="AC41" i="10"/>
  <c r="AE41" i="10" s="1"/>
  <c r="AC38" i="10"/>
  <c r="AE38" i="10" s="1"/>
  <c r="AC68" i="10"/>
  <c r="AE68" i="10" s="1"/>
  <c r="AC29" i="10"/>
  <c r="AE29" i="10" s="1"/>
  <c r="AC49" i="10"/>
  <c r="AE49" i="10" s="1"/>
  <c r="AC58" i="10"/>
  <c r="AE58" i="10" s="1"/>
  <c r="AC65" i="10"/>
  <c r="AE65" i="10" s="1"/>
  <c r="AC79" i="10"/>
  <c r="AE79" i="10" s="1"/>
  <c r="AC67" i="10"/>
  <c r="AE67" i="10" s="1"/>
  <c r="AC83" i="10"/>
  <c r="AE83" i="10" s="1"/>
  <c r="AC80" i="10"/>
  <c r="AE80" i="10" s="1"/>
  <c r="AC29" i="7"/>
  <c r="AE29" i="7" s="1"/>
  <c r="AC31" i="10"/>
  <c r="AE31" i="10" s="1"/>
  <c r="AC22" i="10"/>
  <c r="AE22" i="10" s="1"/>
  <c r="AC35" i="10"/>
  <c r="AE35" i="10" s="1"/>
  <c r="AC28" i="7"/>
  <c r="AE28" i="7" s="1"/>
  <c r="AC85" i="10"/>
  <c r="AE85" i="10" s="1"/>
  <c r="AC53" i="10"/>
  <c r="AE53" i="10" s="1"/>
  <c r="AC28" i="10"/>
  <c r="AE28" i="10" s="1"/>
  <c r="AC45" i="10"/>
  <c r="AE45" i="10" s="1"/>
  <c r="AC47" i="10"/>
  <c r="AE47" i="10" s="1"/>
  <c r="AC31" i="7"/>
  <c r="AE31" i="7" s="1"/>
  <c r="AC40" i="10"/>
  <c r="AE40" i="10" s="1"/>
  <c r="AC78" i="10"/>
  <c r="AE78" i="10" s="1"/>
  <c r="AC61" i="10"/>
  <c r="AE61" i="10" s="1"/>
  <c r="AC48" i="10"/>
  <c r="AE48" i="10" s="1"/>
  <c r="AC51" i="10"/>
  <c r="AE51" i="10" s="1"/>
  <c r="AC18" i="10"/>
  <c r="AE18" i="10" s="1"/>
  <c r="AC37" i="10"/>
  <c r="AE37" i="10" s="1"/>
  <c r="AC74" i="10"/>
  <c r="AE74" i="10" s="1"/>
  <c r="AC72" i="10"/>
  <c r="AE72" i="10" s="1"/>
  <c r="AC42" i="10"/>
  <c r="AE42" i="10" s="1"/>
  <c r="AC76" i="10"/>
  <c r="AE76" i="10" s="1"/>
  <c r="AC33" i="10"/>
  <c r="AE33" i="10" s="1"/>
  <c r="AC26" i="10"/>
  <c r="AE26" i="10" s="1"/>
  <c r="AC44" i="10"/>
  <c r="AE44" i="10" s="1"/>
  <c r="AC24" i="10"/>
  <c r="AE24" i="10" s="1"/>
  <c r="AC63" i="10"/>
  <c r="AE63" i="10" s="1"/>
  <c r="AC56" i="10"/>
  <c r="AE56" i="10" s="1"/>
  <c r="AC66" i="10"/>
  <c r="AE66" i="10" s="1"/>
  <c r="AC25" i="10"/>
  <c r="AE25" i="10" s="1"/>
  <c r="AC77" i="10"/>
  <c r="AE77" i="10" s="1"/>
  <c r="AC50" i="10"/>
  <c r="AE50" i="10" s="1"/>
  <c r="AC59" i="10"/>
  <c r="AE59" i="10" s="1"/>
  <c r="AC55" i="10"/>
  <c r="AE55" i="10" s="1"/>
  <c r="AC57" i="10"/>
  <c r="AE57" i="10" s="1"/>
  <c r="AC75" i="10"/>
  <c r="AE75" i="10" s="1"/>
  <c r="AC64" i="10"/>
  <c r="AE64" i="10" s="1"/>
  <c r="AC71" i="10"/>
  <c r="AE71" i="10" s="1"/>
  <c r="AC36" i="10"/>
  <c r="AE36" i="10" s="1"/>
  <c r="AC84" i="10"/>
  <c r="AE84" i="10" s="1"/>
  <c r="AC69" i="10"/>
  <c r="AE69" i="10" s="1"/>
  <c r="AC73" i="10"/>
  <c r="AE73" i="10" s="1"/>
  <c r="AC70" i="10"/>
  <c r="AE70" i="10" s="1"/>
  <c r="AC30" i="7"/>
  <c r="AE30" i="7" s="1"/>
  <c r="AC20" i="10"/>
  <c r="AE20" i="10" s="1"/>
  <c r="AC81" i="10"/>
  <c r="AE81" i="10" s="1"/>
  <c r="AC27" i="10"/>
  <c r="AE27" i="10" s="1"/>
  <c r="AC34" i="10"/>
  <c r="AE34" i="10" s="1"/>
  <c r="AC9" i="8"/>
  <c r="AE9" i="8" s="1"/>
  <c r="AC10" i="8"/>
  <c r="AE10" i="8" s="1"/>
  <c r="AC11" i="8"/>
  <c r="AE11" i="8" s="1"/>
  <c r="AC12" i="8"/>
  <c r="AE12" i="8" s="1"/>
  <c r="AC24" i="7"/>
  <c r="AE24" i="7" s="1"/>
  <c r="AC25" i="7"/>
  <c r="AE25" i="7" s="1"/>
  <c r="AC26" i="7"/>
  <c r="AE26" i="7" s="1"/>
  <c r="AC23" i="7"/>
  <c r="AC12" i="10"/>
  <c r="AE12" i="10" s="1"/>
  <c r="AC16" i="10"/>
  <c r="AE16" i="10" s="1"/>
  <c r="AC14" i="10"/>
  <c r="AE14" i="10" s="1"/>
  <c r="AC11" i="10"/>
  <c r="AE11" i="10" s="1"/>
  <c r="AC10" i="10"/>
  <c r="AE10" i="10" s="1"/>
  <c r="AC17" i="10"/>
  <c r="AE17" i="10" s="1"/>
  <c r="AC9" i="10"/>
  <c r="AE9" i="10" s="1"/>
  <c r="AC13" i="10"/>
  <c r="AE13" i="10" s="1"/>
  <c r="AC15" i="10"/>
  <c r="AE15" i="10" s="1"/>
  <c r="AC7" i="10"/>
  <c r="AE7" i="10" s="1"/>
  <c r="AC8" i="10"/>
  <c r="AE8" i="10" s="1"/>
  <c r="AE23" i="7" l="1"/>
  <c r="AE38" i="7" s="1"/>
  <c r="AC38" i="7"/>
  <c r="AC22" i="8"/>
  <c r="AE22" i="8"/>
  <c r="AM4" i="7" l="1"/>
  <c r="AN6" i="7" l="1"/>
  <c r="AB178" i="10" l="1"/>
  <c r="AD178" i="10" s="1"/>
  <c r="AF178" i="10" s="1"/>
  <c r="AG178" i="10" s="1"/>
  <c r="AB172" i="10"/>
  <c r="AD172" i="10" s="1"/>
  <c r="AF172" i="10" s="1"/>
  <c r="AG172" i="10" s="1"/>
  <c r="AB20" i="8"/>
  <c r="AD20" i="8" s="1"/>
  <c r="AF20" i="8" s="1"/>
  <c r="AG20" i="8" s="1"/>
  <c r="AB17" i="8"/>
  <c r="AD17" i="8" s="1"/>
  <c r="AF17" i="8" s="1"/>
  <c r="AG17" i="8" s="1"/>
  <c r="AB18" i="8"/>
  <c r="AD18" i="8" s="1"/>
  <c r="AF18" i="8" s="1"/>
  <c r="AG18" i="8" s="1"/>
  <c r="AB19" i="8"/>
  <c r="AD19" i="8" s="1"/>
  <c r="AF19" i="8" s="1"/>
  <c r="AG19" i="8" s="1"/>
  <c r="AB169" i="10"/>
  <c r="AD169" i="10" s="1"/>
  <c r="AF169" i="10" s="1"/>
  <c r="AG169" i="10" s="1"/>
  <c r="AB177" i="10"/>
  <c r="AD177" i="10" s="1"/>
  <c r="AF177" i="10" s="1"/>
  <c r="AG177" i="10" s="1"/>
  <c r="AB168" i="10"/>
  <c r="AD168" i="10" s="1"/>
  <c r="AF168" i="10" s="1"/>
  <c r="AG168" i="10" s="1"/>
  <c r="AB167" i="10"/>
  <c r="AD167" i="10" s="1"/>
  <c r="AF167" i="10" s="1"/>
  <c r="AG167" i="10" s="1"/>
  <c r="AB175" i="10"/>
  <c r="AD175" i="10" s="1"/>
  <c r="AF175" i="10" s="1"/>
  <c r="AG175" i="10" s="1"/>
  <c r="AB171" i="10"/>
  <c r="AD171" i="10" s="1"/>
  <c r="AF171" i="10" s="1"/>
  <c r="AG171" i="10" s="1"/>
  <c r="AB174" i="10"/>
  <c r="AD174" i="10" s="1"/>
  <c r="AF174" i="10" s="1"/>
  <c r="AG174" i="10" s="1"/>
  <c r="AB170" i="10"/>
  <c r="AD170" i="10" s="1"/>
  <c r="AF170" i="10" s="1"/>
  <c r="AG170" i="10" s="1"/>
  <c r="AB176" i="10"/>
  <c r="AD176" i="10" s="1"/>
  <c r="AF176" i="10" s="1"/>
  <c r="AG176" i="10" s="1"/>
  <c r="AB173" i="10"/>
  <c r="AD173" i="10" s="1"/>
  <c r="AF173" i="10" s="1"/>
  <c r="AG173" i="10" s="1"/>
  <c r="AB162" i="10"/>
  <c r="AD162" i="10" s="1"/>
  <c r="AF162" i="10" s="1"/>
  <c r="AG162" i="10" s="1"/>
  <c r="AB163" i="10"/>
  <c r="AD163" i="10" s="1"/>
  <c r="AF163" i="10" s="1"/>
  <c r="AG163" i="10" s="1"/>
  <c r="AB164" i="10"/>
  <c r="AD164" i="10" s="1"/>
  <c r="AF164" i="10" s="1"/>
  <c r="AG164" i="10" s="1"/>
  <c r="AB36" i="7"/>
  <c r="AD36" i="7" s="1"/>
  <c r="AF36" i="7" s="1"/>
  <c r="AG36" i="7" s="1"/>
  <c r="AB161" i="10"/>
  <c r="AD161" i="10" s="1"/>
  <c r="AF161" i="10" s="1"/>
  <c r="AG161" i="10" s="1"/>
  <c r="AB166" i="10"/>
  <c r="AD166" i="10" s="1"/>
  <c r="AF166" i="10" s="1"/>
  <c r="AG166" i="10" s="1"/>
  <c r="AB33" i="7"/>
  <c r="AD33" i="7" s="1"/>
  <c r="AF33" i="7" s="1"/>
  <c r="AG33" i="7" s="1"/>
  <c r="AB35" i="7"/>
  <c r="AD35" i="7" s="1"/>
  <c r="AF35" i="7" s="1"/>
  <c r="AG35" i="7" s="1"/>
  <c r="AB34" i="7"/>
  <c r="AD34" i="7" s="1"/>
  <c r="AF34" i="7" s="1"/>
  <c r="AG34" i="7" s="1"/>
  <c r="AB165" i="10"/>
  <c r="AD165" i="10" s="1"/>
  <c r="AF165" i="10" s="1"/>
  <c r="AG165" i="10" s="1"/>
  <c r="AB160" i="10"/>
  <c r="AD160" i="10" s="1"/>
  <c r="AF160" i="10" s="1"/>
  <c r="AG160" i="10" s="1"/>
  <c r="AB159" i="10"/>
  <c r="AD159" i="10" s="1"/>
  <c r="AF159" i="10" s="1"/>
  <c r="AG159" i="10" s="1"/>
  <c r="AB154" i="10"/>
  <c r="AD154" i="10" s="1"/>
  <c r="AF154" i="10" s="1"/>
  <c r="AG154" i="10" s="1"/>
  <c r="AB158" i="10"/>
  <c r="AD158" i="10" s="1"/>
  <c r="AF158" i="10" s="1"/>
  <c r="AG158" i="10" s="1"/>
  <c r="AB153" i="10"/>
  <c r="AD153" i="10" s="1"/>
  <c r="AF153" i="10" s="1"/>
  <c r="AG153" i="10" s="1"/>
  <c r="AB157" i="10"/>
  <c r="AD157" i="10" s="1"/>
  <c r="AF157" i="10" s="1"/>
  <c r="AG157" i="10" s="1"/>
  <c r="AB155" i="10"/>
  <c r="AD155" i="10" s="1"/>
  <c r="AF155" i="10" s="1"/>
  <c r="AG155" i="10" s="1"/>
  <c r="AB156" i="10"/>
  <c r="AD156" i="10" s="1"/>
  <c r="AF156" i="10" s="1"/>
  <c r="AG156" i="10" s="1"/>
  <c r="AB149" i="10"/>
  <c r="AD149" i="10" s="1"/>
  <c r="AF149" i="10" s="1"/>
  <c r="AG149" i="10" s="1"/>
  <c r="AB137" i="10"/>
  <c r="AD137" i="10" s="1"/>
  <c r="AF137" i="10" s="1"/>
  <c r="AG137" i="10" s="1"/>
  <c r="AB150" i="10"/>
  <c r="AD150" i="10" s="1"/>
  <c r="AF150" i="10" s="1"/>
  <c r="AG150" i="10" s="1"/>
  <c r="AB135" i="10"/>
  <c r="AD135" i="10" s="1"/>
  <c r="AF135" i="10" s="1"/>
  <c r="AG135" i="10" s="1"/>
  <c r="AB145" i="10"/>
  <c r="AD145" i="10" s="1"/>
  <c r="AF145" i="10" s="1"/>
  <c r="AG145" i="10" s="1"/>
  <c r="AB146" i="10"/>
  <c r="AD146" i="10" s="1"/>
  <c r="AF146" i="10" s="1"/>
  <c r="AG146" i="10" s="1"/>
  <c r="AB138" i="10"/>
  <c r="AD138" i="10" s="1"/>
  <c r="AF138" i="10" s="1"/>
  <c r="AG138" i="10" s="1"/>
  <c r="AB139" i="10"/>
  <c r="AD139" i="10" s="1"/>
  <c r="AF139" i="10" s="1"/>
  <c r="AG139" i="10" s="1"/>
  <c r="AB140" i="10"/>
  <c r="AD140" i="10" s="1"/>
  <c r="AF140" i="10" s="1"/>
  <c r="AG140" i="10" s="1"/>
  <c r="AB144" i="10"/>
  <c r="AD144" i="10" s="1"/>
  <c r="AF144" i="10" s="1"/>
  <c r="AG144" i="10" s="1"/>
  <c r="AB147" i="10"/>
  <c r="AD147" i="10" s="1"/>
  <c r="AF147" i="10" s="1"/>
  <c r="AG147" i="10" s="1"/>
  <c r="AB148" i="10"/>
  <c r="AD148" i="10" s="1"/>
  <c r="AF148" i="10" s="1"/>
  <c r="AG148" i="10" s="1"/>
  <c r="AB151" i="10"/>
  <c r="AD151" i="10" s="1"/>
  <c r="AF151" i="10" s="1"/>
  <c r="AG151" i="10" s="1"/>
  <c r="AB152" i="10"/>
  <c r="AD152" i="10" s="1"/>
  <c r="AF152" i="10" s="1"/>
  <c r="AG152" i="10" s="1"/>
  <c r="AB141" i="10"/>
  <c r="AD141" i="10" s="1"/>
  <c r="AF141" i="10" s="1"/>
  <c r="AG141" i="10" s="1"/>
  <c r="AB136" i="10"/>
  <c r="AD136" i="10" s="1"/>
  <c r="AF136" i="10" s="1"/>
  <c r="AG136" i="10" s="1"/>
  <c r="AB143" i="10"/>
  <c r="AD143" i="10" s="1"/>
  <c r="AF143" i="10" s="1"/>
  <c r="AG143" i="10" s="1"/>
  <c r="AB142" i="10"/>
  <c r="AD142" i="10" s="1"/>
  <c r="AF142" i="10" s="1"/>
  <c r="AG142" i="10" s="1"/>
  <c r="AB132" i="10"/>
  <c r="AD132" i="10" s="1"/>
  <c r="AF132" i="10" s="1"/>
  <c r="AG132" i="10" s="1"/>
  <c r="AB130" i="10"/>
  <c r="AD130" i="10" s="1"/>
  <c r="AF130" i="10" s="1"/>
  <c r="AG130" i="10" s="1"/>
  <c r="AB129" i="10"/>
  <c r="AD129" i="10" s="1"/>
  <c r="AF129" i="10" s="1"/>
  <c r="AG129" i="10" s="1"/>
  <c r="AB133" i="10"/>
  <c r="AD133" i="10" s="1"/>
  <c r="AF133" i="10" s="1"/>
  <c r="AG133" i="10" s="1"/>
  <c r="AB134" i="10"/>
  <c r="AD134" i="10" s="1"/>
  <c r="AF134" i="10" s="1"/>
  <c r="AG134" i="10" s="1"/>
  <c r="AB131" i="10"/>
  <c r="AD131" i="10" s="1"/>
  <c r="AF131" i="10" s="1"/>
  <c r="AG131" i="10" s="1"/>
  <c r="AB127" i="10"/>
  <c r="AD127" i="10" s="1"/>
  <c r="AF127" i="10" s="1"/>
  <c r="AG127" i="10" s="1"/>
  <c r="AB126" i="10"/>
  <c r="AD126" i="10" s="1"/>
  <c r="AF126" i="10" s="1"/>
  <c r="AG126" i="10" s="1"/>
  <c r="AB124" i="10"/>
  <c r="AD124" i="10" s="1"/>
  <c r="AF124" i="10" s="1"/>
  <c r="AG124" i="10" s="1"/>
  <c r="AB123" i="10"/>
  <c r="AD123" i="10" s="1"/>
  <c r="AF123" i="10" s="1"/>
  <c r="AG123" i="10" s="1"/>
  <c r="AB128" i="10"/>
  <c r="AD128" i="10" s="1"/>
  <c r="AF128" i="10" s="1"/>
  <c r="AG128" i="10" s="1"/>
  <c r="AB120" i="10"/>
  <c r="AD120" i="10" s="1"/>
  <c r="AF120" i="10" s="1"/>
  <c r="AG120" i="10" s="1"/>
  <c r="AB125" i="10"/>
  <c r="AD125" i="10" s="1"/>
  <c r="AF125" i="10" s="1"/>
  <c r="AG125" i="10" s="1"/>
  <c r="AB121" i="10"/>
  <c r="AD121" i="10" s="1"/>
  <c r="AF121" i="10" s="1"/>
  <c r="AG121" i="10" s="1"/>
  <c r="AB116" i="10"/>
  <c r="AD116" i="10" s="1"/>
  <c r="AF116" i="10" s="1"/>
  <c r="AG116" i="10" s="1"/>
  <c r="AB94" i="10"/>
  <c r="AD94" i="10" s="1"/>
  <c r="AF94" i="10" s="1"/>
  <c r="AG94" i="10" s="1"/>
  <c r="AB122" i="10"/>
  <c r="AD122" i="10" s="1"/>
  <c r="AF122" i="10" s="1"/>
  <c r="AG122" i="10" s="1"/>
  <c r="AB117" i="10"/>
  <c r="AD117" i="10" s="1"/>
  <c r="AF117" i="10" s="1"/>
  <c r="AG117" i="10" s="1"/>
  <c r="AB109" i="10"/>
  <c r="AD109" i="10" s="1"/>
  <c r="AF109" i="10" s="1"/>
  <c r="AG109" i="10" s="1"/>
  <c r="AB108" i="10"/>
  <c r="AD108" i="10" s="1"/>
  <c r="AF108" i="10" s="1"/>
  <c r="AG108" i="10" s="1"/>
  <c r="AB119" i="10"/>
  <c r="AD119" i="10" s="1"/>
  <c r="AF119" i="10" s="1"/>
  <c r="AG119" i="10" s="1"/>
  <c r="AB96" i="10"/>
  <c r="AD96" i="10" s="1"/>
  <c r="AF96" i="10" s="1"/>
  <c r="AG96" i="10" s="1"/>
  <c r="AB113" i="10"/>
  <c r="AD113" i="10" s="1"/>
  <c r="AF113" i="10" s="1"/>
  <c r="AG113" i="10" s="1"/>
  <c r="AB118" i="10"/>
  <c r="AD118" i="10" s="1"/>
  <c r="AF118" i="10" s="1"/>
  <c r="AG118" i="10" s="1"/>
  <c r="AB107" i="10"/>
  <c r="AD107" i="10" s="1"/>
  <c r="AF107" i="10" s="1"/>
  <c r="AG107" i="10" s="1"/>
  <c r="AB106" i="10"/>
  <c r="AD106" i="10" s="1"/>
  <c r="AF106" i="10" s="1"/>
  <c r="AG106" i="10" s="1"/>
  <c r="AB114" i="10"/>
  <c r="AD114" i="10" s="1"/>
  <c r="AF114" i="10" s="1"/>
  <c r="AG114" i="10" s="1"/>
  <c r="AB105" i="10"/>
  <c r="AD105" i="10" s="1"/>
  <c r="AF105" i="10" s="1"/>
  <c r="AG105" i="10" s="1"/>
  <c r="AB100" i="10"/>
  <c r="AD100" i="10" s="1"/>
  <c r="AF100" i="10" s="1"/>
  <c r="AG100" i="10" s="1"/>
  <c r="AB93" i="10"/>
  <c r="AD93" i="10" s="1"/>
  <c r="AF93" i="10" s="1"/>
  <c r="AG93" i="10" s="1"/>
  <c r="AB112" i="10"/>
  <c r="AD112" i="10" s="1"/>
  <c r="AF112" i="10" s="1"/>
  <c r="AG112" i="10" s="1"/>
  <c r="AB101" i="10"/>
  <c r="AD101" i="10" s="1"/>
  <c r="AF101" i="10" s="1"/>
  <c r="AG101" i="10" s="1"/>
  <c r="AB115" i="10"/>
  <c r="AD115" i="10" s="1"/>
  <c r="AF115" i="10" s="1"/>
  <c r="AG115" i="10" s="1"/>
  <c r="AB98" i="10"/>
  <c r="AD98" i="10" s="1"/>
  <c r="AF98" i="10" s="1"/>
  <c r="AG98" i="10" s="1"/>
  <c r="AB99" i="10"/>
  <c r="AD99" i="10" s="1"/>
  <c r="AF99" i="10" s="1"/>
  <c r="AG99" i="10" s="1"/>
  <c r="AB102" i="10"/>
  <c r="AD102" i="10" s="1"/>
  <c r="AF102" i="10" s="1"/>
  <c r="AG102" i="10" s="1"/>
  <c r="AB104" i="10"/>
  <c r="AD104" i="10" s="1"/>
  <c r="AF104" i="10" s="1"/>
  <c r="AG104" i="10" s="1"/>
  <c r="AB103" i="10"/>
  <c r="AD103" i="10" s="1"/>
  <c r="AF103" i="10" s="1"/>
  <c r="AG103" i="10" s="1"/>
  <c r="AB111" i="10"/>
  <c r="AD111" i="10" s="1"/>
  <c r="AF111" i="10" s="1"/>
  <c r="AG111" i="10" s="1"/>
  <c r="AB95" i="10"/>
  <c r="AD95" i="10" s="1"/>
  <c r="AF95" i="10" s="1"/>
  <c r="AG95" i="10" s="1"/>
  <c r="AB97" i="10"/>
  <c r="AD97" i="10" s="1"/>
  <c r="AF97" i="10" s="1"/>
  <c r="AG97" i="10" s="1"/>
  <c r="AB110" i="10"/>
  <c r="AD110" i="10" s="1"/>
  <c r="AF110" i="10" s="1"/>
  <c r="AG110" i="10" s="1"/>
  <c r="AB92" i="10"/>
  <c r="AD92" i="10" s="1"/>
  <c r="AF92" i="10" s="1"/>
  <c r="AG92" i="10" s="1"/>
  <c r="AB13" i="8"/>
  <c r="AD13" i="8" s="1"/>
  <c r="AF13" i="8" s="1"/>
  <c r="AG13" i="8" s="1"/>
  <c r="AB14" i="8"/>
  <c r="AD14" i="8" s="1"/>
  <c r="AF14" i="8" s="1"/>
  <c r="AG14" i="8" s="1"/>
  <c r="AB16" i="8"/>
  <c r="AD16" i="8" s="1"/>
  <c r="AF16" i="8" s="1"/>
  <c r="AG16" i="8" s="1"/>
  <c r="AB15" i="8"/>
  <c r="AD15" i="8" s="1"/>
  <c r="AF15" i="8" s="1"/>
  <c r="AG15" i="8" s="1"/>
  <c r="AB87" i="10"/>
  <c r="AD87" i="10" s="1"/>
  <c r="AF87" i="10" s="1"/>
  <c r="AG87" i="10" s="1"/>
  <c r="AB91" i="10"/>
  <c r="AD91" i="10" s="1"/>
  <c r="AF91" i="10" s="1"/>
  <c r="AG91" i="10" s="1"/>
  <c r="AB90" i="10"/>
  <c r="AD90" i="10" s="1"/>
  <c r="AF90" i="10" s="1"/>
  <c r="AG90" i="10" s="1"/>
  <c r="AB86" i="10"/>
  <c r="AD86" i="10" s="1"/>
  <c r="AF86" i="10" s="1"/>
  <c r="AG86" i="10" s="1"/>
  <c r="AB89" i="10"/>
  <c r="AD89" i="10" s="1"/>
  <c r="AF89" i="10" s="1"/>
  <c r="AG89" i="10" s="1"/>
  <c r="AB88" i="10"/>
  <c r="AD88" i="10" s="1"/>
  <c r="AF88" i="10" s="1"/>
  <c r="AG88" i="10" s="1"/>
  <c r="AB20" i="10"/>
  <c r="AD20" i="10" s="1"/>
  <c r="AF20" i="10" s="1"/>
  <c r="AG20" i="10" s="1"/>
  <c r="AB72" i="10"/>
  <c r="AD72" i="10" s="1"/>
  <c r="AF72" i="10" s="1"/>
  <c r="AG72" i="10" s="1"/>
  <c r="AB73" i="10"/>
  <c r="AD73" i="10" s="1"/>
  <c r="AF73" i="10" s="1"/>
  <c r="AG73" i="10" s="1"/>
  <c r="AB31" i="7"/>
  <c r="AD31" i="7" s="1"/>
  <c r="AF31" i="7" s="1"/>
  <c r="AG31" i="7" s="1"/>
  <c r="AB43" i="10"/>
  <c r="AD43" i="10" s="1"/>
  <c r="AF43" i="10" s="1"/>
  <c r="AG43" i="10" s="1"/>
  <c r="AB44" i="10"/>
  <c r="AD44" i="10" s="1"/>
  <c r="AF44" i="10" s="1"/>
  <c r="AG44" i="10" s="1"/>
  <c r="AB29" i="7"/>
  <c r="AD29" i="7" s="1"/>
  <c r="AF29" i="7" s="1"/>
  <c r="AG29" i="7" s="1"/>
  <c r="AB57" i="10"/>
  <c r="AD57" i="10" s="1"/>
  <c r="AF57" i="10" s="1"/>
  <c r="AG57" i="10" s="1"/>
  <c r="AB66" i="10"/>
  <c r="AD66" i="10" s="1"/>
  <c r="AF66" i="10" s="1"/>
  <c r="AG66" i="10" s="1"/>
  <c r="AB34" i="10"/>
  <c r="AD34" i="10" s="1"/>
  <c r="AF34" i="10" s="1"/>
  <c r="AG34" i="10" s="1"/>
  <c r="AB75" i="10"/>
  <c r="AD75" i="10" s="1"/>
  <c r="AF75" i="10" s="1"/>
  <c r="AG75" i="10" s="1"/>
  <c r="AB69" i="10"/>
  <c r="AD69" i="10" s="1"/>
  <c r="AF69" i="10" s="1"/>
  <c r="AG69" i="10" s="1"/>
  <c r="AB63" i="10"/>
  <c r="AD63" i="10" s="1"/>
  <c r="AF63" i="10" s="1"/>
  <c r="AG63" i="10" s="1"/>
  <c r="AB83" i="10"/>
  <c r="AD83" i="10" s="1"/>
  <c r="AF83" i="10" s="1"/>
  <c r="AG83" i="10" s="1"/>
  <c r="AB28" i="7"/>
  <c r="AD28" i="7" s="1"/>
  <c r="AF28" i="7" s="1"/>
  <c r="AG28" i="7" s="1"/>
  <c r="AB18" i="10"/>
  <c r="AD18" i="10" s="1"/>
  <c r="AF18" i="10" s="1"/>
  <c r="AG18" i="10" s="1"/>
  <c r="AB46" i="10"/>
  <c r="AD46" i="10" s="1"/>
  <c r="AF46" i="10" s="1"/>
  <c r="AG46" i="10" s="1"/>
  <c r="AB39" i="10"/>
  <c r="AD39" i="10" s="1"/>
  <c r="AF39" i="10" s="1"/>
  <c r="AG39" i="10" s="1"/>
  <c r="AB78" i="10"/>
  <c r="AD78" i="10" s="1"/>
  <c r="AF78" i="10" s="1"/>
  <c r="AG78" i="10" s="1"/>
  <c r="AB60" i="10"/>
  <c r="AD60" i="10" s="1"/>
  <c r="AF60" i="10" s="1"/>
  <c r="AG60" i="10" s="1"/>
  <c r="AB71" i="10"/>
  <c r="AD71" i="10" s="1"/>
  <c r="AF71" i="10" s="1"/>
  <c r="AG71" i="10" s="1"/>
  <c r="AB36" i="10"/>
  <c r="AD36" i="10" s="1"/>
  <c r="AF36" i="10" s="1"/>
  <c r="AG36" i="10" s="1"/>
  <c r="AB58" i="10"/>
  <c r="AD58" i="10" s="1"/>
  <c r="AF58" i="10" s="1"/>
  <c r="AG58" i="10" s="1"/>
  <c r="AB74" i="10"/>
  <c r="AD74" i="10" s="1"/>
  <c r="AF74" i="10" s="1"/>
  <c r="AG74" i="10" s="1"/>
  <c r="AB53" i="10"/>
  <c r="AD53" i="10" s="1"/>
  <c r="AF53" i="10" s="1"/>
  <c r="AG53" i="10" s="1"/>
  <c r="AB45" i="10"/>
  <c r="AD45" i="10" s="1"/>
  <c r="AF45" i="10" s="1"/>
  <c r="AG45" i="10" s="1"/>
  <c r="AB29" i="10"/>
  <c r="AD29" i="10" s="1"/>
  <c r="AF29" i="10" s="1"/>
  <c r="AG29" i="10" s="1"/>
  <c r="AB24" i="10"/>
  <c r="AD24" i="10" s="1"/>
  <c r="AF24" i="10" s="1"/>
  <c r="AG24" i="10" s="1"/>
  <c r="AB79" i="10"/>
  <c r="AD79" i="10" s="1"/>
  <c r="AF79" i="10" s="1"/>
  <c r="AG79" i="10" s="1"/>
  <c r="AB82" i="10"/>
  <c r="AD82" i="10" s="1"/>
  <c r="AF82" i="10" s="1"/>
  <c r="AG82" i="10" s="1"/>
  <c r="AB76" i="10"/>
  <c r="AD76" i="10" s="1"/>
  <c r="AF76" i="10" s="1"/>
  <c r="AG76" i="10" s="1"/>
  <c r="AB26" i="10"/>
  <c r="AD26" i="10" s="1"/>
  <c r="AF26" i="10" s="1"/>
  <c r="AG26" i="10" s="1"/>
  <c r="AB50" i="10"/>
  <c r="AD50" i="10" s="1"/>
  <c r="AF50" i="10" s="1"/>
  <c r="AG50" i="10" s="1"/>
  <c r="AB40" i="10"/>
  <c r="AD40" i="10" s="1"/>
  <c r="AF40" i="10" s="1"/>
  <c r="AG40" i="10" s="1"/>
  <c r="AB37" i="10"/>
  <c r="AD37" i="10" s="1"/>
  <c r="AF37" i="10" s="1"/>
  <c r="AG37" i="10" s="1"/>
  <c r="AB25" i="10"/>
  <c r="AD25" i="10" s="1"/>
  <c r="AF25" i="10" s="1"/>
  <c r="AG25" i="10" s="1"/>
  <c r="AB21" i="10"/>
  <c r="AD21" i="10" s="1"/>
  <c r="AF21" i="10" s="1"/>
  <c r="AG21" i="10" s="1"/>
  <c r="AB51" i="10"/>
  <c r="AD51" i="10" s="1"/>
  <c r="AF51" i="10" s="1"/>
  <c r="AG51" i="10" s="1"/>
  <c r="AB49" i="10"/>
  <c r="AD49" i="10" s="1"/>
  <c r="AF49" i="10" s="1"/>
  <c r="AG49" i="10" s="1"/>
  <c r="AB23" i="10"/>
  <c r="AD23" i="10" s="1"/>
  <c r="AF23" i="10" s="1"/>
  <c r="AG23" i="10" s="1"/>
  <c r="AB84" i="10"/>
  <c r="AD84" i="10" s="1"/>
  <c r="AF84" i="10" s="1"/>
  <c r="AG84" i="10" s="1"/>
  <c r="AB41" i="10"/>
  <c r="AD41" i="10" s="1"/>
  <c r="AF41" i="10" s="1"/>
  <c r="AG41" i="10" s="1"/>
  <c r="AB85" i="10"/>
  <c r="AD85" i="10" s="1"/>
  <c r="AF85" i="10" s="1"/>
  <c r="AG85" i="10" s="1"/>
  <c r="AB35" i="10"/>
  <c r="AD35" i="10" s="1"/>
  <c r="AF35" i="10" s="1"/>
  <c r="AG35" i="10" s="1"/>
  <c r="AB19" i="10"/>
  <c r="AD19" i="10" s="1"/>
  <c r="AF19" i="10" s="1"/>
  <c r="AG19" i="10" s="1"/>
  <c r="AB28" i="10"/>
  <c r="AD28" i="10" s="1"/>
  <c r="AF28" i="10" s="1"/>
  <c r="AG28" i="10" s="1"/>
  <c r="AB42" i="10"/>
  <c r="AD42" i="10" s="1"/>
  <c r="AF42" i="10" s="1"/>
  <c r="AG42" i="10" s="1"/>
  <c r="AB27" i="10"/>
  <c r="AD27" i="10" s="1"/>
  <c r="AF27" i="10" s="1"/>
  <c r="AG27" i="10" s="1"/>
  <c r="AB64" i="10"/>
  <c r="AD64" i="10" s="1"/>
  <c r="AF64" i="10" s="1"/>
  <c r="AG64" i="10" s="1"/>
  <c r="AB55" i="10"/>
  <c r="AD55" i="10" s="1"/>
  <c r="AF55" i="10" s="1"/>
  <c r="AG55" i="10" s="1"/>
  <c r="AB22" i="10"/>
  <c r="AD22" i="10" s="1"/>
  <c r="AF22" i="10" s="1"/>
  <c r="AG22" i="10" s="1"/>
  <c r="AB80" i="10"/>
  <c r="AD80" i="10" s="1"/>
  <c r="AF80" i="10" s="1"/>
  <c r="AG80" i="10" s="1"/>
  <c r="AB32" i="10"/>
  <c r="AD32" i="10" s="1"/>
  <c r="AF32" i="10" s="1"/>
  <c r="AG32" i="10" s="1"/>
  <c r="AB31" i="10"/>
  <c r="AD31" i="10" s="1"/>
  <c r="AF31" i="10" s="1"/>
  <c r="AG31" i="10" s="1"/>
  <c r="AB61" i="10"/>
  <c r="AD61" i="10" s="1"/>
  <c r="AF61" i="10" s="1"/>
  <c r="AG61" i="10" s="1"/>
  <c r="AB47" i="10"/>
  <c r="AD47" i="10" s="1"/>
  <c r="AF47" i="10" s="1"/>
  <c r="AG47" i="10" s="1"/>
  <c r="AB54" i="10"/>
  <c r="AD54" i="10" s="1"/>
  <c r="AF54" i="10" s="1"/>
  <c r="AG54" i="10" s="1"/>
  <c r="AB67" i="10"/>
  <c r="AD67" i="10" s="1"/>
  <c r="AF67" i="10" s="1"/>
  <c r="AG67" i="10" s="1"/>
  <c r="AB48" i="10"/>
  <c r="AD48" i="10" s="1"/>
  <c r="AF48" i="10" s="1"/>
  <c r="AG48" i="10" s="1"/>
  <c r="AB68" i="10"/>
  <c r="AD68" i="10" s="1"/>
  <c r="AF68" i="10" s="1"/>
  <c r="AG68" i="10" s="1"/>
  <c r="AB59" i="10"/>
  <c r="AD59" i="10" s="1"/>
  <c r="AF59" i="10" s="1"/>
  <c r="AG59" i="10" s="1"/>
  <c r="AB38" i="10"/>
  <c r="AD38" i="10" s="1"/>
  <c r="AF38" i="10" s="1"/>
  <c r="AG38" i="10" s="1"/>
  <c r="AB30" i="10"/>
  <c r="AD30" i="10" s="1"/>
  <c r="AF30" i="10" s="1"/>
  <c r="AG30" i="10" s="1"/>
  <c r="AB52" i="10"/>
  <c r="AD52" i="10" s="1"/>
  <c r="AF52" i="10" s="1"/>
  <c r="AG52" i="10" s="1"/>
  <c r="AB62" i="10"/>
  <c r="AD62" i="10" s="1"/>
  <c r="AF62" i="10" s="1"/>
  <c r="AG62" i="10" s="1"/>
  <c r="AB70" i="10"/>
  <c r="AD70" i="10" s="1"/>
  <c r="AF70" i="10" s="1"/>
  <c r="AG70" i="10" s="1"/>
  <c r="AB77" i="10"/>
  <c r="AD77" i="10" s="1"/>
  <c r="AF77" i="10" s="1"/>
  <c r="AG77" i="10" s="1"/>
  <c r="AB33" i="10"/>
  <c r="AD33" i="10" s="1"/>
  <c r="AF33" i="10" s="1"/>
  <c r="AG33" i="10" s="1"/>
  <c r="AB30" i="7"/>
  <c r="AD30" i="7" s="1"/>
  <c r="AF30" i="7" s="1"/>
  <c r="AG30" i="7" s="1"/>
  <c r="AB81" i="10"/>
  <c r="AD81" i="10" s="1"/>
  <c r="AF81" i="10" s="1"/>
  <c r="AG81" i="10" s="1"/>
  <c r="AB65" i="10"/>
  <c r="AD65" i="10" s="1"/>
  <c r="AF65" i="10" s="1"/>
  <c r="AG65" i="10" s="1"/>
  <c r="AB56" i="10"/>
  <c r="AD56" i="10" s="1"/>
  <c r="AF56" i="10" s="1"/>
  <c r="AG56" i="10" s="1"/>
  <c r="AB9" i="8"/>
  <c r="AD9" i="8" s="1"/>
  <c r="AF9" i="8" s="1"/>
  <c r="AG9" i="8" s="1"/>
  <c r="AB10" i="8"/>
  <c r="AD10" i="8" s="1"/>
  <c r="AF10" i="8" s="1"/>
  <c r="AG10" i="8" s="1"/>
  <c r="AB11" i="8"/>
  <c r="AD11" i="8" s="1"/>
  <c r="AF11" i="8" s="1"/>
  <c r="AG11" i="8" s="1"/>
  <c r="AB12" i="8"/>
  <c r="AD12" i="8" s="1"/>
  <c r="AF12" i="8" s="1"/>
  <c r="AG12" i="8" s="1"/>
  <c r="AB26" i="7"/>
  <c r="AD26" i="7" s="1"/>
  <c r="AF26" i="7" s="1"/>
  <c r="AG26" i="7" s="1"/>
  <c r="AB25" i="7"/>
  <c r="AD25" i="7" s="1"/>
  <c r="AF25" i="7" s="1"/>
  <c r="AG25" i="7" s="1"/>
  <c r="AB23" i="7"/>
  <c r="AB24" i="7"/>
  <c r="AD24" i="7" s="1"/>
  <c r="AF24" i="7" s="1"/>
  <c r="AG24" i="7" s="1"/>
  <c r="AB16" i="10"/>
  <c r="AD16" i="10" s="1"/>
  <c r="AF16" i="10" s="1"/>
  <c r="AG16" i="10" s="1"/>
  <c r="AB9" i="10"/>
  <c r="AD9" i="10" s="1"/>
  <c r="AF9" i="10" s="1"/>
  <c r="AG9" i="10" s="1"/>
  <c r="AB7" i="10"/>
  <c r="AD7" i="10" s="1"/>
  <c r="AF7" i="10" s="1"/>
  <c r="AG7" i="10" s="1"/>
  <c r="AB12" i="10"/>
  <c r="AD12" i="10" s="1"/>
  <c r="AF12" i="10" s="1"/>
  <c r="AG12" i="10" s="1"/>
  <c r="AB17" i="10"/>
  <c r="AD17" i="10" s="1"/>
  <c r="AF17" i="10" s="1"/>
  <c r="AG17" i="10" s="1"/>
  <c r="AB10" i="10"/>
  <c r="AD10" i="10" s="1"/>
  <c r="AF10" i="10" s="1"/>
  <c r="AG10" i="10" s="1"/>
  <c r="AB15" i="10"/>
  <c r="AD15" i="10" s="1"/>
  <c r="AF15" i="10" s="1"/>
  <c r="AG15" i="10" s="1"/>
  <c r="AB13" i="10"/>
  <c r="AD13" i="10" s="1"/>
  <c r="AF13" i="10" s="1"/>
  <c r="AG13" i="10" s="1"/>
  <c r="AB11" i="10"/>
  <c r="AD11" i="10" s="1"/>
  <c r="AF11" i="10" s="1"/>
  <c r="AG11" i="10" s="1"/>
  <c r="AB14" i="10"/>
  <c r="AD14" i="10" s="1"/>
  <c r="AF14" i="10" s="1"/>
  <c r="AG14" i="10" s="1"/>
  <c r="AB8" i="10"/>
  <c r="AD8" i="10" s="1"/>
  <c r="AF8" i="10" s="1"/>
  <c r="AG8" i="10" s="1"/>
  <c r="AH156" i="10" l="1"/>
  <c r="AI176" i="10"/>
  <c r="AH152" i="10"/>
  <c r="AI178" i="10"/>
  <c r="AH178" i="10"/>
  <c r="AI172" i="10"/>
  <c r="AH172" i="10"/>
  <c r="AI20" i="8"/>
  <c r="AH20" i="8"/>
  <c r="AI174" i="10"/>
  <c r="AH174" i="10"/>
  <c r="AH144" i="10"/>
  <c r="AH176" i="10"/>
  <c r="AI166" i="10"/>
  <c r="AH170" i="10"/>
  <c r="AI170" i="10"/>
  <c r="AD23" i="7"/>
  <c r="AB38" i="7"/>
  <c r="AI159" i="10"/>
  <c r="AH159" i="10"/>
  <c r="AI100" i="10"/>
  <c r="AH100" i="10"/>
  <c r="AH115" i="10"/>
  <c r="AI115" i="10"/>
  <c r="AI130" i="10"/>
  <c r="AH130" i="10"/>
  <c r="AI147" i="10"/>
  <c r="AH147" i="10"/>
  <c r="AI36" i="7"/>
  <c r="AH36" i="7"/>
  <c r="AI111" i="10"/>
  <c r="AH111" i="10"/>
  <c r="AI118" i="10"/>
  <c r="AH118" i="10"/>
  <c r="AH153" i="10"/>
  <c r="AI153" i="10"/>
  <c r="AH109" i="10"/>
  <c r="AI109" i="10"/>
  <c r="AI123" i="10"/>
  <c r="AH123" i="10"/>
  <c r="AH125" i="10"/>
  <c r="AI125" i="10"/>
  <c r="AI152" i="10"/>
  <c r="AI156" i="10"/>
  <c r="AI96" i="10"/>
  <c r="AH96" i="10"/>
  <c r="AI102" i="10"/>
  <c r="AH102" i="10"/>
  <c r="AI127" i="10"/>
  <c r="AH127" i="10"/>
  <c r="AI139" i="10"/>
  <c r="AH139" i="10"/>
  <c r="AI113" i="10"/>
  <c r="AH113" i="10"/>
  <c r="AI144" i="10"/>
  <c r="AI142" i="10"/>
  <c r="AH142" i="10"/>
  <c r="AH104" i="10"/>
  <c r="AI104" i="10"/>
  <c r="AH98" i="10"/>
  <c r="AI98" i="10"/>
  <c r="AI122" i="10"/>
  <c r="AH122" i="10"/>
  <c r="AI133" i="10"/>
  <c r="AH133" i="10"/>
  <c r="AH166" i="10"/>
  <c r="AH120" i="10"/>
  <c r="AI120" i="10"/>
  <c r="AI136" i="10"/>
  <c r="AH136" i="10"/>
  <c r="AH43" i="10"/>
  <c r="AI16" i="8"/>
  <c r="AH16" i="8"/>
  <c r="AI37" i="10"/>
  <c r="AI89" i="10"/>
  <c r="AH89" i="10"/>
  <c r="AH19" i="10"/>
  <c r="AI57" i="10"/>
  <c r="AH57" i="10"/>
  <c r="AI53" i="10"/>
  <c r="AH53" i="10"/>
  <c r="AH27" i="10"/>
  <c r="AI27" i="10"/>
  <c r="AI75" i="10"/>
  <c r="AH75" i="10"/>
  <c r="AI19" i="10"/>
  <c r="AI85" i="10"/>
  <c r="AI45" i="10"/>
  <c r="AH45" i="10"/>
  <c r="AI33" i="10"/>
  <c r="AH33" i="10"/>
  <c r="AI43" i="10"/>
  <c r="AI77" i="10"/>
  <c r="AH77" i="10"/>
  <c r="AH29" i="10"/>
  <c r="AI29" i="10"/>
  <c r="AI69" i="10"/>
  <c r="AH69" i="10"/>
  <c r="AI81" i="10"/>
  <c r="AH81" i="10"/>
  <c r="AI25" i="10"/>
  <c r="AH25" i="10"/>
  <c r="AH61" i="10"/>
  <c r="AI61" i="10"/>
  <c r="AI31" i="10"/>
  <c r="AH31" i="10"/>
  <c r="AI49" i="10"/>
  <c r="AH49" i="10"/>
  <c r="AH23" i="10"/>
  <c r="AI23" i="10"/>
  <c r="AH37" i="10"/>
  <c r="AI79" i="10"/>
  <c r="AH79" i="10"/>
  <c r="AH31" i="7"/>
  <c r="AI31" i="7"/>
  <c r="AH39" i="10"/>
  <c r="AI39" i="10"/>
  <c r="AH71" i="10"/>
  <c r="AI71" i="10"/>
  <c r="AI41" i="10"/>
  <c r="AH41" i="10"/>
  <c r="AH35" i="10"/>
  <c r="AI35" i="10"/>
  <c r="AI73" i="10"/>
  <c r="AH73" i="10"/>
  <c r="AI59" i="10"/>
  <c r="AH59" i="10"/>
  <c r="AG22" i="8"/>
  <c r="AI63" i="10"/>
  <c r="AH63" i="10"/>
  <c r="AI55" i="10"/>
  <c r="AH55" i="10"/>
  <c r="AH65" i="10"/>
  <c r="AI65" i="10"/>
  <c r="AI51" i="10"/>
  <c r="AH51" i="10"/>
  <c r="AI47" i="10"/>
  <c r="AH47" i="10"/>
  <c r="AI67" i="10"/>
  <c r="AH67" i="10"/>
  <c r="AI21" i="10"/>
  <c r="AH21" i="10"/>
  <c r="AI12" i="8"/>
  <c r="AH12" i="8"/>
  <c r="AH9" i="10"/>
  <c r="AI9" i="10"/>
  <c r="AI13" i="10"/>
  <c r="AH13" i="10"/>
  <c r="AI17" i="10"/>
  <c r="AH17" i="10"/>
  <c r="AG23" i="8"/>
  <c r="AB22" i="8"/>
  <c r="AD22" i="8"/>
  <c r="AF23" i="7" l="1"/>
  <c r="AD38" i="7"/>
  <c r="AG23" i="7" l="1"/>
  <c r="AF38" i="7"/>
  <c r="AG39" i="7" l="1"/>
  <c r="AG38" i="7"/>
  <c r="AI26" i="7"/>
  <c r="AH26" i="7"/>
</calcChain>
</file>

<file path=xl/sharedStrings.xml><?xml version="1.0" encoding="utf-8"?>
<sst xmlns="http://schemas.openxmlformats.org/spreadsheetml/2006/main" count="1206" uniqueCount="386">
  <si>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</si>
  <si>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</si>
  <si>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</si>
  <si>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</si>
  <si>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</si>
  <si>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</si>
  <si>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</si>
  <si>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</si>
  <si>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</si>
  <si>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</si>
  <si>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</si>
  <si>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</si>
  <si>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</si>
  <si>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</si>
  <si>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</si>
  <si>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</si>
  <si>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</si>
  <si>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</si>
  <si>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</si>
  <si>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</si>
  <si>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</si>
  <si>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</si>
  <si>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</si>
  <si>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</si>
  <si>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</si>
  <si>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</si>
  <si>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</si>
  <si>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</si>
  <si>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</si>
  <si>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</si>
  <si>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</si>
  <si>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</si>
  <si>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</si>
  <si>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</si>
  <si>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</si>
  <si>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</si>
  <si>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</si>
  <si>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</si>
  <si>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</si>
  <si>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</si>
  <si>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</si>
  <si>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</si>
  <si>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</si>
  <si>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</si>
  <si>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</si>
  <si>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</si>
  <si>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</si>
  <si>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</si>
  <si>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</si>
  <si>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</si>
  <si>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</si>
  <si>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</si>
  <si>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</si>
  <si>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</si>
  <si>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</si>
  <si>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</si>
  <si>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</si>
  <si>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</si>
  <si>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</si>
  <si>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</si>
  <si>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</si>
  <si>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</si>
  <si>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</si>
  <si>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</si>
  <si>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</si>
  <si>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</si>
  <si>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</si>
  <si>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</si>
  <si>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</si>
  <si>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</si>
  <si>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</si>
  <si>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</si>
  <si>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</si>
  <si>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</si>
  <si>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</si>
  <si>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</si>
  <si>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</si>
  <si>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</si>
  <si>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</si>
  <si>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</si>
  <si>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</si>
  <si>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</si>
  <si>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</si>
  <si>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</si>
  <si>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</si>
  <si>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</si>
  <si>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</si>
  <si>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</si>
  <si>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</si>
  <si>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</si>
  <si>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</si>
  <si>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</si>
  <si>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</si>
  <si>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</si>
  <si>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</si>
  <si>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</si>
  <si>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</si>
  <si>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</si>
  <si>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</si>
  <si>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</si>
  <si>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</si>
  <si>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</si>
  <si>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</si>
  <si>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</si>
  <si>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</si>
  <si>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</si>
  <si>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</si>
  <si>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</si>
  <si>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</si>
  <si>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</si>
  <si>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</si>
  <si>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</si>
  <si>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</si>
  <si>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</si>
  <si>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</si>
  <si>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</si>
  <si>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</si>
  <si>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</si>
  <si>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</si>
  <si>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</si>
  <si>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</si>
  <si>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</si>
  <si>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</si>
  <si>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</si>
  <si>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</si>
  <si>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</si>
  <si>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</si>
  <si>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</si>
  <si>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</si>
  <si>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</si>
  <si>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</si>
  <si>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</si>
  <si>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</si>
  <si>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</si>
  <si>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</si>
  <si>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</si>
  <si>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</si>
  <si>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</si>
  <si>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</si>
  <si>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</si>
  <si>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</si>
  <si>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</si>
  <si>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</si>
  <si>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</si>
  <si>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</si>
  <si>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</si>
  <si>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</si>
  <si>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</si>
  <si>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</si>
  <si>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</si>
  <si>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</si>
  <si>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</si>
  <si>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</si>
  <si>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***Septum Changed 2/14/23***</t>
  </si>
  <si>
    <t>***Computer updated 1/23/23***</t>
  </si>
  <si>
    <t>Data_2420 IPL-17O-4576 HouseDI#3-R26-1</t>
  </si>
  <si>
    <t>Data_2421 IPL-17O-4577 HouseDI#3-R26-2</t>
  </si>
  <si>
    <t>Data_2422 IPL-17O-4578 HouseDI#3-R26-3</t>
  </si>
  <si>
    <t>Data_2423 IPL-17O-4579 VSMOW2-B7-R26-1</t>
  </si>
  <si>
    <t>Data_2424 IPL-17O-4580 VSMOW2-B7-R26-2</t>
  </si>
  <si>
    <t>Data_2425 IPL-17O-4581 VSMOW2-B7-R26-3</t>
  </si>
  <si>
    <t>Data_2426 IPL-17O-4582 VSMOW2-B7-R26-4</t>
  </si>
  <si>
    <t>Data_2427 IPL-17O-4583 SLAP2-B8-R26-1</t>
  </si>
  <si>
    <t>Data_2428 IPL-17O-4584 SLAP2-B8-R26-2</t>
  </si>
  <si>
    <t>Data_2429 IPL-17O-4585 SLAP2-B8-R26-3</t>
  </si>
  <si>
    <t>Data_2430 IPL-17O-4586 SLAP2-B8-R26-4</t>
  </si>
  <si>
    <t>Ben's Waters</t>
  </si>
  <si>
    <t>Data_2431 IPL-17O-4587 US22-UT-016-R26-1</t>
  </si>
  <si>
    <t>Data_2433 IPL-17O-4589 US22-WY-015-R26-1</t>
  </si>
  <si>
    <t>Data_2434 IPL-17O-4590 US22-WY-015-R26-2</t>
  </si>
  <si>
    <t>Data_2435 IPL-17O-4591 US22-WY-014-R26-1</t>
  </si>
  <si>
    <t>Data_2436 IPL-17O-4592 US22-WY-014-R26-2</t>
  </si>
  <si>
    <t>Data_2437 IPL-17O-4593 US22-WY-013-R26-1</t>
  </si>
  <si>
    <t>Data_2438 IPL-17O-4594 US22-WY-013-R26-2</t>
  </si>
  <si>
    <t>Data_2439 IPL-17O-4595 US22-AZ-010-R26-1</t>
  </si>
  <si>
    <t>Data_2440 IPL-17O-4596 US22-AZ-010-R26-2</t>
  </si>
  <si>
    <t>Data_2441 IPL-17O-4597 US22-AZ-009-R26-1</t>
  </si>
  <si>
    <t>Data_2442 IPL-17O-4598 US22-AZ-009-R26-2</t>
  </si>
  <si>
    <t>Data_2443 IPL-17O-4599 US22-MO-001-R26-1</t>
  </si>
  <si>
    <t>Data_2444 IPL-17O-4600 US22-MO-001-R26-2</t>
  </si>
  <si>
    <t>Data_2445 IPL-17O-4601 US22-MI-011-R26-1</t>
  </si>
  <si>
    <t>Data_2446 IPL-17O-4602 US22-MI-011-R26-2</t>
  </si>
  <si>
    <t>Data_2447 IPL-17O-4603 US22-TX-004-R26-1</t>
  </si>
  <si>
    <t>Data_2448 IPL-17O-4604 US22-TX-004-R26-2</t>
  </si>
  <si>
    <t>Data_2449 IPL-17O-4605 US22-TX-002-R26-1</t>
  </si>
  <si>
    <t>Data_2450 IPL-17O-4606 US22-TX-002-R26-2</t>
  </si>
  <si>
    <t>Data_2451 IPL-17O-4607 US22-TX-003-R26-1</t>
  </si>
  <si>
    <t>Data_2452 IPL-17O-4608 US22-TX-003-R26-2</t>
  </si>
  <si>
    <t>Data_2453 IPL-17O-4609 US22-AZ-006-R26-1</t>
  </si>
  <si>
    <t>Data_2454 IPL-17O-4610 US22-AZ-006-R26-2</t>
  </si>
  <si>
    <t>Data_2455 IPL-17O-4611 US22-AZ-007-R26-1</t>
  </si>
  <si>
    <t>Data_2456 IPL-17O-4612 US22-AZ-007-R26-2</t>
  </si>
  <si>
    <t>Data_2457 IPL-17O-4613 US22-AZ-008-R26-1</t>
  </si>
  <si>
    <t>Data_2458 IPL-17O-4614 US22-AZ-008-R26-2</t>
  </si>
  <si>
    <t>Data_2459 IPL-17O-4615 US22-SD-012-R26-1</t>
  </si>
  <si>
    <t>Data_2460 IPL-17O-4616 US22-SD-012-R26-2</t>
  </si>
  <si>
    <t>Data_2461 IPL-17O-4617 USGS47-B1-R26-1</t>
  </si>
  <si>
    <t>Data_2462 IPL-17O-4618 USGS47-B1-R26-2</t>
  </si>
  <si>
    <t>Data_2463 IPL-17O-4619 sw31-R26-1</t>
  </si>
  <si>
    <t>Data_2464 IPL-17O-4620 sw31-R26-2</t>
  </si>
  <si>
    <t>Data_2465 IPL-17O-4621 IPL21W-1910-R26-1</t>
  </si>
  <si>
    <t>Data_2466 IPL-17O-4622 IPL21W-1910-R26-2</t>
  </si>
  <si>
    <t>Data_2467 IPL-17O-4623 sw29-R26-1</t>
  </si>
  <si>
    <t>Data_2468 IPL-17O-4624 sw29-R26-2</t>
  </si>
  <si>
    <t>Data_2469 IPL-17O-4625 IPL21W-1918-R26-1</t>
  </si>
  <si>
    <t>Data_2470 IPL-17O-4626 IPL21W-1918-R26-2</t>
  </si>
  <si>
    <t>Data_2471 IPL-17O-4627 sw84-R26-1</t>
  </si>
  <si>
    <t>Data_2472 IPL-17O-4628 sw84-R26-2</t>
  </si>
  <si>
    <t>Data_2473 IPL-17O-4629 sw91-R26-1</t>
  </si>
  <si>
    <t>Data_2474 IPL-17O-4630 sw91-R26-2</t>
  </si>
  <si>
    <t>Data_2475 IPL-17O-4631 IPL22W-1975-R26-1</t>
  </si>
  <si>
    <t>***Septum Changed 3/9/23***</t>
  </si>
  <si>
    <t>Data_2476 IPL-17O-4632 IPL22W-1975-R26-2</t>
  </si>
  <si>
    <t>Data_2477 IPL-17O-4633 sw77-R26-1</t>
  </si>
  <si>
    <t>Data_2478 IPL-17O-4634 sw77-R26-2</t>
  </si>
  <si>
    <t>Data_2479 IPL-17O-4635 sw69-R26-1</t>
  </si>
  <si>
    <t>Data_2480 IPL-17O-4636 sw69-R26-2</t>
  </si>
  <si>
    <t>Data_2481 IPL-17O-4637 IPL22W-1966-R26-1</t>
  </si>
  <si>
    <t>Data_2482 IPL-17O-4638 IPL22W-1966-R26-2</t>
  </si>
  <si>
    <t>Data_2483 IPL-17O-4639 USGS45-2022-11-3-R26-1</t>
  </si>
  <si>
    <t>Data_2484 IPL-17O-4640 USGS45-2022-11-3-R26-2</t>
  </si>
  <si>
    <t>Data_2485 IPL-17O-4641 IPL21W-1882-R26-1</t>
  </si>
  <si>
    <t>Data_2486 IPL-17O-4642 IPL21W-1882-R26-2</t>
  </si>
  <si>
    <t>Data_2487 IPL-17O-4643 sw93-R26-1</t>
  </si>
  <si>
    <t>Data_2488 IPL-17O-4644 sw93-R26-2</t>
  </si>
  <si>
    <t>Data_2489 IPL-17O-4645 sw39-R26-1</t>
  </si>
  <si>
    <t>Data_2490 IPL-17O-4646 sw39-R26-2</t>
  </si>
  <si>
    <t>Data_2491 IPL-17O-4647 sw88-R26-1</t>
  </si>
  <si>
    <t>Data_2492 IPL-17O-4648 sw88-R26-2</t>
  </si>
  <si>
    <t>Data_2493 IPL-17O-4649 sw107-R26-1</t>
  </si>
  <si>
    <t>Data_2494 IPL-17O-4650 sw107-R26-2</t>
  </si>
  <si>
    <t>Data_2496 IPL-17O-4652 VSMOW2-B7-R26-6</t>
  </si>
  <si>
    <t>Data_2495 IPL-17O-4651 VSMOW2-B7-R26-5</t>
  </si>
  <si>
    <t>Was wrote in as VSMOW2-B7-R26-1 when its actually VSMOW2-B7-R26-5</t>
  </si>
  <si>
    <t>Data_2497 IPL-17O-4653 VSMOW2-B7-R26-7 1</t>
  </si>
  <si>
    <t>Data_2498 IPL-17O-4654 VSMOW2-B7-R26-8 1</t>
  </si>
  <si>
    <t>Data_2499 IPL-17O-4655 SLAP2-B8-R26-5 1</t>
  </si>
  <si>
    <t>Data_2500 IPL-17O-4656 SLAP2-B8-R26-6 1</t>
  </si>
  <si>
    <t>jrk</t>
  </si>
  <si>
    <t>Data_2501 IPL-17O-4657 SLAP2-B8-R26-7 1</t>
  </si>
  <si>
    <t>Data_2502 IPL-17O-4658 SLAP2-B8-R26-8 1</t>
  </si>
  <si>
    <t>prime between SLAP and carbonates</t>
  </si>
  <si>
    <t>Data_2507 IPL-17O-4663 IAEA-C1-R26-4</t>
  </si>
  <si>
    <t>Data_2508 IPL-17O-4664 IAEA-C1-R26-5</t>
  </si>
  <si>
    <t>Name was messed up when ran, this is IAEA-C1-R26-4 (run with name of MOJ-CRS etc)</t>
  </si>
  <si>
    <t>Name was messed up when ran, this is IAEA-C1-R26-5 (run with IPL number of previous sample)</t>
  </si>
  <si>
    <t>Data_2510 IPL-17O-4666 MOJ-CRS-70-May22-SiCl-R26-2</t>
  </si>
  <si>
    <t>Data_2511 IPL-17O-4667 MOJ-CRS-70-May22-SiCl-R26-3</t>
  </si>
  <si>
    <t>Data_2509 IPL-17O-4665 IAEA-C1-R26-6</t>
  </si>
  <si>
    <t>Data_2512 IPL-17O-4668 MOJ-CRS-23-May22-SiCl-R26-1</t>
  </si>
  <si>
    <t>low yield</t>
  </si>
  <si>
    <t>Data_2515 IPL-17O-4671 JOR-CSAND-1-25-SiCl-R26-2</t>
  </si>
  <si>
    <t>Data_2514 IPL-17O-4670 JOR-CSAND-1-25-SiCl-R26-1</t>
  </si>
  <si>
    <t>Data_2513 IPL-17O-4669 MOJ-CRS-23-May22-SiCl-R26-2</t>
  </si>
  <si>
    <t>Data_2516 IPL-17O-4673 JOR-CSAND-1-80-SiCl-R26-1</t>
  </si>
  <si>
    <t>Data_2497 IPL-17O-4653 VSMOW2-B7-R26-7</t>
  </si>
  <si>
    <t>Data_2498 IPL-17O-4654 VSMOW2-B7-R26-8</t>
  </si>
  <si>
    <t>Data_2499 IPL-17O-4655 SLAP2-B8-R26-5</t>
  </si>
  <si>
    <t>Data_2500 IPL-17O-4656 SLAP2-B8-R26-6</t>
  </si>
  <si>
    <t>Data_2501 IPL-17O-4657 SLAP2-B8-R26-7</t>
  </si>
  <si>
    <t>Data_2502 IPL-17O-4658 SLAP2-B8-R26-8</t>
  </si>
  <si>
    <t>Data_2503 IPL-17O-4659 IAEA-C1-R26-1</t>
  </si>
  <si>
    <t>Data_2504 IPL-17O-4660 IAEA-C1-R26-2</t>
  </si>
  <si>
    <t>Data_2505 IPL-17O-4661 IAEA-C1-R26-3</t>
  </si>
  <si>
    <t>Data_2517 IPL-17O-4674 JOR-CSAND-1-80-SiCl-R26-2</t>
  </si>
  <si>
    <t>Data_2518 IPL-17O-4675 JOR-GRAV-46-SiCL-R26-1</t>
  </si>
  <si>
    <t>sak</t>
  </si>
  <si>
    <t>Data_2520 IPL-17O-4677 102-GCAZ01-R26-2</t>
  </si>
  <si>
    <t>Data_2519 IPL-17O-4676 102-GCAZ01-R26-1</t>
  </si>
  <si>
    <t>prime big jump</t>
  </si>
  <si>
    <t>Data_2521 IPL-17O-4678 102-GCAZ01-R26-3</t>
  </si>
  <si>
    <t>Data_2522 IPL-17O-4679 102-GCAZ01-R26-4</t>
  </si>
  <si>
    <t>Data_2523 IPL-17O-4680 WY11-S9-R26-1</t>
  </si>
  <si>
    <t>Files named " IPL-17O-4680 WY11-S9" The "R26-1" was forgotten for this sample</t>
  </si>
  <si>
    <t>Data_2524 IPL-17O-4681 WY11-S9-R26-2</t>
  </si>
  <si>
    <t>Data_2525 IPL-17O-4682 JUN15-1B-8H-2-51-52-R26-1</t>
  </si>
  <si>
    <t>Data_2526 IPL-17O-4683 JUN15-1B-8H-2-51-52-R26-2</t>
  </si>
  <si>
    <t>Data_2527 IPL-17O-4684 JUN15-1D-9H-2-97-98-R26-1</t>
  </si>
  <si>
    <t>Data_2528 IPL-17O-4685 JUN15-1D-9H-2-97-98-R26-2</t>
  </si>
  <si>
    <t>Data_2529 IPL-17O-4687 21LS-road-60-65cm-rindA-R26-2</t>
  </si>
  <si>
    <t>Data_2530 IPL-17O-4688 JUN15-1C-8H-2-58-59-R26-1</t>
  </si>
  <si>
    <t>Data_2531 IPL-17O-4689 JUN15-1C-8H-2-58-59-R26-2</t>
  </si>
  <si>
    <t>Data_2532 IPL-17O-4690 JUN15-1B-8H-2-5-6-R26-1</t>
  </si>
  <si>
    <t>Data_2533 IPL-17O-4691 JUN15-1B-8H-2-5-6-R26-2</t>
  </si>
  <si>
    <t>Data_2534 IPL-17O-4692 JUN15-1B-9H-2-45-46-R26-1</t>
  </si>
  <si>
    <t>Data_2535 IPL-17O-4693 JUN15-1B-9H-2-45-46-R26-2</t>
  </si>
  <si>
    <t>bellows 18.8%</t>
  </si>
  <si>
    <t>bellows 16.8%. Consider flagging</t>
  </si>
  <si>
    <t>Data_2540 IPL-17O-4698 JUN15-1D-10H-2-57-58-R26-3</t>
  </si>
  <si>
    <t>Data_2536 IPL-17O-4694 JUN15-1B-9H-2-45-46-R26-3</t>
  </si>
  <si>
    <t>Data_2537 IPL-17O-4695 caliche24_NE11-C24-R26-1</t>
  </si>
  <si>
    <t>Data_2538 IPL-17O-4696 caliche24_NE11-C24-R26-2</t>
  </si>
  <si>
    <t>24% bellows, changed from IPL-17O-4698 to 4697.</t>
  </si>
  <si>
    <t>Data_2539 IPL-17O-4697 JUN15-1D-10H-2-57-58-R26-2</t>
  </si>
  <si>
    <t>Data_2542 IPL-17O-4700 IAEA-C1-R26-8</t>
  </si>
  <si>
    <t>Data_2543 IPL-17O-4701 IAEA-C1-R26-9</t>
  </si>
  <si>
    <t>Data_2544 IPL-17O-4702 IAEA-C1-R26-10</t>
  </si>
  <si>
    <t>Data_2545 IPL-17O-4703 UT21-016-6-4-5-R26-1</t>
  </si>
  <si>
    <t>Data_2546 IPL-17O-4704 UT21-016-6-4-5-R26-2</t>
  </si>
  <si>
    <t>Data_2547 IPL-17O-4705 UT21-016-6-4-5-R26-3</t>
  </si>
  <si>
    <t>Data_2548 IPL-17O-4706 UT21-016-6-1-2-R26-1</t>
  </si>
  <si>
    <t>nme</t>
  </si>
  <si>
    <t>Data_2549 IPL-17O-4707 UT21-016-6-1-2-R26-2</t>
  </si>
  <si>
    <t>Data_2550 IPL-17O-4708 UT21-016-6-1-2-R26-3</t>
  </si>
  <si>
    <t>Data_2551 IPL-17O-4709 UT21-016-6-2-3-R26-1</t>
  </si>
  <si>
    <t>Data_2552 IPL-17O-4710 UT21-016-6-2-3-R26-2</t>
  </si>
  <si>
    <t>Data_2553 IPL-17O-4711 UT21-016-6-2-3-R26-3</t>
  </si>
  <si>
    <t>Data_2554 IPL-17O-4712 UT21-016-6-3-4-R26-1</t>
  </si>
  <si>
    <t>Data_2555 IPL-17O-4713 UT21-016-6-3-4-R26-2</t>
  </si>
  <si>
    <t>Data_2556 IPL-17O-4714 UT21-016-6-3-4-R26-3</t>
  </si>
  <si>
    <t>Ran as IPL-17O-4711 when its really IPL-17O-4715</t>
  </si>
  <si>
    <t>Data_2557 IPL-17O-4715 IAEA-C1-R26-11</t>
  </si>
  <si>
    <t>Data_2558 IPL-17O-4716 IAEA-C1-R26-12</t>
  </si>
  <si>
    <t>Ran as IPL-17O-4712 when its really IPL-17O-4716</t>
  </si>
  <si>
    <t>Ran as IPL-17O-4713 when its really IPL-17O-4717</t>
  </si>
  <si>
    <t>Data_2559 IPL-17O-4717 UT21-016-6-10-11-R26-1</t>
  </si>
  <si>
    <t>Data_2560 IPL-17O-4718 UT21-016-6-10-11-R26-2</t>
  </si>
  <si>
    <t>Data_2561 IPL-17O-4719 UT21-016-6-10-11-R26-3</t>
  </si>
  <si>
    <t>Data_2562 IPL-17O-4720 UT21-016-6-5-6-R26-1</t>
  </si>
  <si>
    <t>Data_2563 IPL-17O-4721 UT21-016-6-5-6-R26-2</t>
  </si>
  <si>
    <t>Data_2564 IPL-17O-4723 IAEA-C1-R26-13</t>
  </si>
  <si>
    <t>Data_2565 IPL-17O-4724 IAEA-C1-R26-14</t>
  </si>
  <si>
    <t>Data_2566 IPL-17O-4725 IAEA-C1-R26-15</t>
  </si>
  <si>
    <t>Data_2567 IPL-17O-4726 UT21-016-6-5-6-R26-3</t>
  </si>
  <si>
    <t>Data_2568 IPL-17O-4727 UT21-016-6-16-17-R26-1</t>
  </si>
  <si>
    <t>Data_2569 IPL-17O-4728 UT21-016-6-16-17-R26-2</t>
  </si>
  <si>
    <t>Data_2570 IPL-17O-4729 UT21-016-6-16-17-R26-3</t>
  </si>
  <si>
    <t>Data_2574 IPL-17O-4733 IAEA-C1-R26-16</t>
  </si>
  <si>
    <t>Data_2573 IPL-17O-4732 UT21-016-6-5-6-R26-4</t>
  </si>
  <si>
    <t>Data_2572 IPL-17O-4731 UT21-016-6-3-4-R26-4</t>
  </si>
  <si>
    <t>Data_2571 IPL-17O-4730 UT21-016-6-1-2-R26-4</t>
  </si>
  <si>
    <t>Data_2576 IPL-17O-4735 IAEA-C1-R26-18</t>
  </si>
  <si>
    <t>Fe catalyst changed before</t>
  </si>
  <si>
    <t>weeklong gap in analysis value is different from previous replicates</t>
  </si>
  <si>
    <t>Data_2580 IPL-17O-4737 VSMOW-B7-R26-10 1</t>
  </si>
  <si>
    <t>several issues - forgot to prime, autoIT closed the sample and ref gas bellow valves during block 36 or so during analysis</t>
  </si>
  <si>
    <t>Data_2581 IPL-17O-4738 VSMOW-B7-R26-11 1</t>
  </si>
  <si>
    <t>Data_2582 IPL-17O-4739 VSMOW-B7-R26-12 1</t>
  </si>
  <si>
    <t>Data_2583 IPL-17O-4740 VSMOW-B7-R26-13 1</t>
  </si>
  <si>
    <t>Data_2579 IPL-17O-4736 VSMOW-B7-R26-9</t>
  </si>
  <si>
    <t>Data_2580 IPL-17O-4737 VSMOW-B7-R26-10</t>
  </si>
  <si>
    <t>Data_2581 IPL-17O-4738 VSMOW-B7-R26-11</t>
  </si>
  <si>
    <t>Data_2582 IPL-17O-4739 VSMOW-B7-R26-12</t>
  </si>
  <si>
    <t>Data_2583 IPL-17O-4740 VSMOW-B7-R26-13</t>
  </si>
  <si>
    <t>Data_2584 IPL-17O-4741 SLAP-B8-R26-9</t>
  </si>
  <si>
    <t>Data_2585 IPL-17O-4742 SLAP-B8-R26-10</t>
  </si>
  <si>
    <t>Data_2586 IPL-17O-4743 SLAP-B8-R26-11 1</t>
  </si>
  <si>
    <t>Data_2587 IPL-17O-4744 SLAP-B8-R26-12 1</t>
  </si>
  <si>
    <t xml:space="preserve">ran as  IPL22w-2054 </t>
  </si>
  <si>
    <t>Data_2588 IPL-17O-4745 IPL22W2054-R26-1</t>
  </si>
  <si>
    <t>Data_2590 IPL-17O-4747 IPL23W-2091-R26-1</t>
  </si>
  <si>
    <t>ran as Data_2590 IPL-17O-4746 IPL22W-2054-R26-2 1</t>
  </si>
  <si>
    <t>ran as Data_2589 IPL-17O-4745 IPL22W-2054-R26-2 1</t>
  </si>
  <si>
    <t>Data_2589 IPL-17O-4746 IPL22W-2054-R26-2</t>
  </si>
  <si>
    <t>ran as Data_2591 IPL-17O-4747 IPL23W-2091-R26-1 1</t>
  </si>
  <si>
    <t>Data_2591 IPL-17O-4748 IPL23W-2091-R26-2</t>
  </si>
  <si>
    <t>Data_2592 IPL-17O-4749 sw115-R26-1</t>
  </si>
  <si>
    <t>Data_2593 IPL-17O-4750 sw115-R26-2</t>
  </si>
  <si>
    <t>Data_2594 IPL-17O-4751 USGS45-2022-11-3-R26-3</t>
  </si>
  <si>
    <t>Data_2595 IPL-17O-4752 USGS45-2022-11-3-R26-4</t>
  </si>
  <si>
    <t>Data_2596 IPL-17O-4753 IPL22W-2058-R26-1</t>
  </si>
  <si>
    <t>Data_2597 IPL-17O-4754 IPL22W-2058-R26-2</t>
  </si>
  <si>
    <t>Data_2598 IPL-17O-4755 IPL23W-2079-R26-1</t>
  </si>
  <si>
    <t>Data_2599 IPL-17O-4756 IPL23W-2079-R26-2</t>
  </si>
  <si>
    <t>Data_2600 IPL-17O-4757 sw113-R26-1</t>
  </si>
  <si>
    <t>Data_2601 IPL-17O-4758 sw113-R26-2</t>
  </si>
  <si>
    <t>Data_2602 IPL-17O-4759 IPL21W-1873-R26-1</t>
  </si>
  <si>
    <t>Data_2603 IPL-17O-4760 IPL21W-1873-R26-2</t>
  </si>
  <si>
    <t>Data_2604 IPL-17O-4761 IPL22W-1964-R26-1</t>
  </si>
  <si>
    <t>Data_2605 IPL-17O-4762 IPL22W-1964-R26-2</t>
  </si>
  <si>
    <t>Data_2606 IPL-17O-4763 IPL21W-1899-R26-1</t>
  </si>
  <si>
    <t>Data_2607 IPL-17O-4764 IPL21W-1899-R26-2</t>
  </si>
  <si>
    <t>Data_2608 IPL-17O-4765 IPL22W-1931-R26-1</t>
  </si>
  <si>
    <t>Data_2609 IPL-17O-4766 IPL22W-1931-R26-2</t>
  </si>
  <si>
    <t>Data_2617 IPL-17O-4774 USGS47-R26-4</t>
  </si>
  <si>
    <t>Data_2616 IPL-17O-4773 USGS47-R26-3</t>
  </si>
  <si>
    <t>Data_2615 IPL-17O-4772 IPL23W-2033-R26-2</t>
  </si>
  <si>
    <t>Data_2614 IPL-17O-4771 IPL23W-2033-R26-1</t>
  </si>
  <si>
    <t>Data_2613 IPL-17O-4770 IPL21W-1894-R26-2</t>
  </si>
  <si>
    <t>Data_2612 IPL-17O-4769 IPL21W-1894-R26-1</t>
  </si>
  <si>
    <t>Data_2618 IPL-17O-4775 USGS47-B1-R26-5</t>
  </si>
  <si>
    <t>Data_2432 IPL-17O-4588 US22-UT-016-R26-2</t>
  </si>
  <si>
    <t>Data_2506 IPL-17O-4662 MOJ-CRS-70-May22-SiCl-R26-1</t>
  </si>
  <si>
    <t>Data_2610 IPL-17O-4767 IPL23W-2087-R26-1</t>
  </si>
  <si>
    <t>Data_2611 IPL-17O-4768 IPL23W-2087-R26-2</t>
  </si>
  <si>
    <t>Was wrote in as 2091 when it should be 2087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</si>
</sst>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Fill="1" applyBorder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41" borderId="13" xfId="0" applyFont="1" applyFill="1" applyBorder="1"/>
    <xf numFmtId="0" fontId="0" fillId="42" borderId="13" xfId="0" applyFon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right"/>
    </xf>
    <xf numFmtId="0" fontId="28" fillId="43" borderId="0" xfId="0" applyFont="1" applyFill="1" applyBorder="1" applyAlignment="1">
      <alignment horizontal="center"/>
    </xf>
    <xf numFmtId="0" fontId="27" fillId="43" borderId="0" xfId="0" applyFont="1" applyFill="1" applyBorder="1" applyAlignment="1">
      <alignment horizontal="center"/>
    </xf>
    <xf numFmtId="0" fontId="4" fillId="43" borderId="0" xfId="0" applyFont="1" applyFill="1" applyBorder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ont="1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26" fillId="0" borderId="0" xfId="0" applyFont="1"/>
    <xf numFmtId="22" fontId="26" fillId="0" borderId="0" xfId="0" applyNumberFormat="1" applyFont="1"/>
    <xf numFmtId="11" fontId="26" fillId="0" borderId="0" xfId="0" applyNumberFormat="1" applyFont="1"/>
    <xf numFmtId="165" fontId="26" fillId="0" borderId="0" xfId="0" applyNumberFormat="1" applyFont="1" applyFill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5EA-8B0B-D6C9E055E7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A7-45EA-8B0B-D6C9E055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DB7-8368-666EEFA469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0-4DB7-8368-666EEFA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A-4E70-A50E-1CF319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d34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d33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Data'!$X$7:$X$46</c:f>
              <c:numCache>
                <c:formatCode>General</c:formatCode>
                <c:ptCount val="40"/>
                <c:pt idx="0">
                  <c:v>0.16036408848851499</c:v>
                </c:pt>
                <c:pt idx="1">
                  <c:v>3.7719828822866897E-2</c:v>
                </c:pt>
                <c:pt idx="2">
                  <c:v>2.4736705190977901E-2</c:v>
                </c:pt>
                <c:pt idx="3">
                  <c:v>1.4175630084093701E-2</c:v>
                </c:pt>
                <c:pt idx="4">
                  <c:v>2.8828429946050099E-2</c:v>
                </c:pt>
                <c:pt idx="5">
                  <c:v>0.103204198089288</c:v>
                </c:pt>
                <c:pt idx="6">
                  <c:v>6.4595239905618204E-2</c:v>
                </c:pt>
                <c:pt idx="7">
                  <c:v>0.174467311827739</c:v>
                </c:pt>
                <c:pt idx="8">
                  <c:v>0.43705603949149002</c:v>
                </c:pt>
                <c:pt idx="9">
                  <c:v>5.8555052451562298E-2</c:v>
                </c:pt>
                <c:pt idx="10">
                  <c:v>0.101112519815221</c:v>
                </c:pt>
                <c:pt idx="11">
                  <c:v>7.0876817218031796E-2</c:v>
                </c:pt>
                <c:pt idx="12" formatCode="0.00E+00">
                  <c:v>7.4357945404069395E-5</c:v>
                </c:pt>
                <c:pt idx="13">
                  <c:v>6.7724583224148302E-4</c:v>
                </c:pt>
                <c:pt idx="14">
                  <c:v>2.7619290489313002E-4</c:v>
                </c:pt>
                <c:pt idx="15">
                  <c:v>8.5409250614121995E-3</c:v>
                </c:pt>
                <c:pt idx="16">
                  <c:v>8.2166405814925306E-2</c:v>
                </c:pt>
                <c:pt idx="17">
                  <c:v>2.9790484685633899E-2</c:v>
                </c:pt>
                <c:pt idx="18">
                  <c:v>0.32995375458744203</c:v>
                </c:pt>
                <c:pt idx="19" formatCode="0.00E+00">
                  <c:v>3.9159632690546203E-5</c:v>
                </c:pt>
                <c:pt idx="20">
                  <c:v>1.00158755467166E-2</c:v>
                </c:pt>
                <c:pt idx="21">
                  <c:v>4.0274533003538698E-2</c:v>
                </c:pt>
                <c:pt idx="22" formatCode="0.00E+00">
                  <c:v>3.8969529515151899E-5</c:v>
                </c:pt>
                <c:pt idx="23">
                  <c:v>7.5317437793342001E-3</c:v>
                </c:pt>
                <c:pt idx="24">
                  <c:v>8.1051649072668902E-2</c:v>
                </c:pt>
                <c:pt idx="25">
                  <c:v>2.2738941826776E-2</c:v>
                </c:pt>
                <c:pt idx="26">
                  <c:v>1.66792503386898E-4</c:v>
                </c:pt>
                <c:pt idx="27">
                  <c:v>7.8725639293763805E-3</c:v>
                </c:pt>
                <c:pt idx="28">
                  <c:v>2.5697398248039498E-2</c:v>
                </c:pt>
                <c:pt idx="29">
                  <c:v>8.8327669857894402E-3</c:v>
                </c:pt>
                <c:pt idx="30">
                  <c:v>9.1513416322160895E-2</c:v>
                </c:pt>
                <c:pt idx="31">
                  <c:v>5.0547880695098898E-2</c:v>
                </c:pt>
                <c:pt idx="32">
                  <c:v>1.63766842967359E-3</c:v>
                </c:pt>
                <c:pt idx="33">
                  <c:v>8.1950844827478398E-4</c:v>
                </c:pt>
                <c:pt idx="34">
                  <c:v>1.03651901783853E-3</c:v>
                </c:pt>
                <c:pt idx="35">
                  <c:v>9.71770536437319E-2</c:v>
                </c:pt>
                <c:pt idx="36">
                  <c:v>3.4823045632621501E-2</c:v>
                </c:pt>
                <c:pt idx="37">
                  <c:v>4.92812154814102E-2</c:v>
                </c:pt>
                <c:pt idx="38">
                  <c:v>4.9668202936491497E-2</c:v>
                </c:pt>
                <c:pt idx="39">
                  <c:v>1.9090067662244501E-2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7-4FC4-96D0-A13BE3E1C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Data'!$Y$7:$Y$46</c:f>
              <c:numCache>
                <c:formatCode>General</c:formatCode>
                <c:ptCount val="40"/>
                <c:pt idx="0">
                  <c:v>0.15728604407507699</c:v>
                </c:pt>
                <c:pt idx="1">
                  <c:v>0.116117103541077</c:v>
                </c:pt>
                <c:pt idx="2">
                  <c:v>2.9214531907827E-2</c:v>
                </c:pt>
                <c:pt idx="3">
                  <c:v>1.3067102394580201E-2</c:v>
                </c:pt>
                <c:pt idx="4">
                  <c:v>3.5303923237738698E-2</c:v>
                </c:pt>
                <c:pt idx="5">
                  <c:v>9.6918905308399098E-2</c:v>
                </c:pt>
                <c:pt idx="6">
                  <c:v>5.3679207891189198E-2</c:v>
                </c:pt>
                <c:pt idx="7">
                  <c:v>0.16931202446178201</c:v>
                </c:pt>
                <c:pt idx="8">
                  <c:v>0.80347412460378798</c:v>
                </c:pt>
                <c:pt idx="9">
                  <c:v>7.1827917791600804E-2</c:v>
                </c:pt>
                <c:pt idx="10">
                  <c:v>9.3384364054617197E-2</c:v>
                </c:pt>
                <c:pt idx="11">
                  <c:v>6.8117766770374302E-2</c:v>
                </c:pt>
                <c:pt idx="12" formatCode="0.00E+00">
                  <c:v>3.2723596733823201E-6</c:v>
                </c:pt>
                <c:pt idx="13">
                  <c:v>3.2320784954400703E-4</c:v>
                </c:pt>
                <c:pt idx="14">
                  <c:v>1.74296688302835E-3</c:v>
                </c:pt>
                <c:pt idx="15">
                  <c:v>1.31825919504223E-2</c:v>
                </c:pt>
                <c:pt idx="16">
                  <c:v>7.0300221665723098E-2</c:v>
                </c:pt>
                <c:pt idx="17">
                  <c:v>2.7648194454436399E-2</c:v>
                </c:pt>
                <c:pt idx="18">
                  <c:v>0.57632478033328705</c:v>
                </c:pt>
                <c:pt idx="19">
                  <c:v>3.95126981353588E-4</c:v>
                </c:pt>
                <c:pt idx="20">
                  <c:v>8.0881054364630497E-3</c:v>
                </c:pt>
                <c:pt idx="21">
                  <c:v>4.2747921619447599E-2</c:v>
                </c:pt>
                <c:pt idx="22">
                  <c:v>2.3498213129689001E-4</c:v>
                </c:pt>
                <c:pt idx="23">
                  <c:v>3.85552023533809E-3</c:v>
                </c:pt>
                <c:pt idx="24">
                  <c:v>6.9927287010482495E-2</c:v>
                </c:pt>
                <c:pt idx="25">
                  <c:v>2.1304522356932001E-2</c:v>
                </c:pt>
                <c:pt idx="26">
                  <c:v>1.6730803092438001E-2</c:v>
                </c:pt>
                <c:pt idx="27">
                  <c:v>1.0458545307087201E-2</c:v>
                </c:pt>
                <c:pt idx="28">
                  <c:v>2.0346390007167599E-2</c:v>
                </c:pt>
                <c:pt idx="29">
                  <c:v>7.6811159080241399E-3</c:v>
                </c:pt>
                <c:pt idx="30">
                  <c:v>8.7919038622169099E-2</c:v>
                </c:pt>
                <c:pt idx="31">
                  <c:v>4.6404802208259301E-2</c:v>
                </c:pt>
                <c:pt idx="32">
                  <c:v>7.7834183594741697E-4</c:v>
                </c:pt>
                <c:pt idx="33">
                  <c:v>1.29988727713273E-3</c:v>
                </c:pt>
                <c:pt idx="34">
                  <c:v>2.4806662937849102E-4</c:v>
                </c:pt>
                <c:pt idx="35">
                  <c:v>9.0646001022066297E-2</c:v>
                </c:pt>
                <c:pt idx="36">
                  <c:v>3.7670020615345599E-2</c:v>
                </c:pt>
                <c:pt idx="37">
                  <c:v>4.7647589412334802E-2</c:v>
                </c:pt>
                <c:pt idx="38">
                  <c:v>0.16741961643315401</c:v>
                </c:pt>
                <c:pt idx="39">
                  <c:v>2.2344758849640701E-2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FC4-96D0-A13BE3E1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784"/>
        <c:axId val="668734704"/>
      </c:scatterChart>
      <c:valAx>
        <c:axId val="668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704"/>
        <c:crosses val="autoZero"/>
        <c:crossBetween val="midCat"/>
      </c:valAx>
      <c:valAx>
        <c:axId val="668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84375926786123E-2"/>
          <c:y val="0.14055080721747387"/>
          <c:w val="0.77037796681956894"/>
          <c:h val="0.78954109368807535"/>
        </c:manualLayout>
      </c:layout>
      <c:scatterChart>
        <c:scatterStyle val="lineMarker"/>
        <c:varyColors val="0"/>
        <c:ser>
          <c:idx val="0"/>
          <c:order val="0"/>
          <c:tx>
            <c:v>d33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72E-9477-0BA4BDCB3B46}"/>
            </c:ext>
          </c:extLst>
        </c:ser>
        <c:ser>
          <c:idx val="1"/>
          <c:order val="1"/>
          <c:tx>
            <c:v>d34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72E-9477-0BA4BDCB3B46}"/>
            </c:ext>
          </c:extLst>
        </c:ser>
        <c:ser>
          <c:idx val="2"/>
          <c:order val="2"/>
          <c:tx>
            <c:v>d33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Data'!$O$4:$O$143</c:f>
              <c:numCache>
                <c:formatCode>General</c:formatCode>
                <c:ptCount val="140"/>
                <c:pt idx="0">
                  <c:v>6.5660796248058597E-3</c:v>
                </c:pt>
                <c:pt idx="1">
                  <c:v>3.89534362393139E-3</c:v>
                </c:pt>
                <c:pt idx="2">
                  <c:v>5.08672644666305E-3</c:v>
                </c:pt>
                <c:pt idx="3">
                  <c:v>4.8543020661305902E-3</c:v>
                </c:pt>
                <c:pt idx="4">
                  <c:v>4.9524696590177103E-3</c:v>
                </c:pt>
                <c:pt idx="5">
                  <c:v>4.4834579632304699E-3</c:v>
                </c:pt>
                <c:pt idx="6">
                  <c:v>4.2194524675606701E-3</c:v>
                </c:pt>
                <c:pt idx="7">
                  <c:v>3.8008973017411001E-3</c:v>
                </c:pt>
                <c:pt idx="8">
                  <c:v>4.4996715187037503E-3</c:v>
                </c:pt>
                <c:pt idx="9">
                  <c:v>4.2897109967179603E-3</c:v>
                </c:pt>
                <c:pt idx="10">
                  <c:v>3.71681250163769E-3</c:v>
                </c:pt>
                <c:pt idx="11">
                  <c:v>5.4416267212108399E-3</c:v>
                </c:pt>
                <c:pt idx="12">
                  <c:v>4.7502682859523601E-3</c:v>
                </c:pt>
                <c:pt idx="13">
                  <c:v>3.9338964064629996E-3</c:v>
                </c:pt>
                <c:pt idx="14">
                  <c:v>5.6051388468149697E-3</c:v>
                </c:pt>
                <c:pt idx="15">
                  <c:v>4.7476486503050001E-3</c:v>
                </c:pt>
                <c:pt idx="16">
                  <c:v>3.92244229672087E-3</c:v>
                </c:pt>
                <c:pt idx="17">
                  <c:v>4.13477001885255E-3</c:v>
                </c:pt>
                <c:pt idx="18">
                  <c:v>4.6998981893029198E-3</c:v>
                </c:pt>
                <c:pt idx="19">
                  <c:v>4.6644757296569299E-3</c:v>
                </c:pt>
                <c:pt idx="20">
                  <c:v>5.1192650007765104E-3</c:v>
                </c:pt>
                <c:pt idx="21">
                  <c:v>4.7755899245469401E-3</c:v>
                </c:pt>
                <c:pt idx="22">
                  <c:v>4.42347139823777E-3</c:v>
                </c:pt>
                <c:pt idx="23">
                  <c:v>5.5737695292620701E-3</c:v>
                </c:pt>
                <c:pt idx="24">
                  <c:v>5.0382760242791E-3</c:v>
                </c:pt>
                <c:pt idx="25">
                  <c:v>3.5574081429323801E-3</c:v>
                </c:pt>
                <c:pt idx="26">
                  <c:v>4.4013639969552997E-3</c:v>
                </c:pt>
                <c:pt idx="27">
                  <c:v>5.4593617613795898E-3</c:v>
                </c:pt>
                <c:pt idx="28">
                  <c:v>4.2279060888946399E-3</c:v>
                </c:pt>
                <c:pt idx="29">
                  <c:v>5.5220350579125296E-3</c:v>
                </c:pt>
                <c:pt idx="30">
                  <c:v>5.0640967345635304E-3</c:v>
                </c:pt>
                <c:pt idx="31">
                  <c:v>5.6126614514376699E-3</c:v>
                </c:pt>
                <c:pt idx="32">
                  <c:v>5.1099046460295998E-3</c:v>
                </c:pt>
                <c:pt idx="33">
                  <c:v>4.9590810438998496E-3</c:v>
                </c:pt>
                <c:pt idx="34">
                  <c:v>6.4313173839619401E-3</c:v>
                </c:pt>
                <c:pt idx="35">
                  <c:v>5.0272092780064698E-3</c:v>
                </c:pt>
                <c:pt idx="36">
                  <c:v>5.7237700755551398E-3</c:v>
                </c:pt>
                <c:pt idx="37">
                  <c:v>5.13206381068608E-3</c:v>
                </c:pt>
                <c:pt idx="38">
                  <c:v>4.5444817484569296E-3</c:v>
                </c:pt>
                <c:pt idx="39">
                  <c:v>4.4844972473058803E-3</c:v>
                </c:pt>
                <c:pt idx="40">
                  <c:v>4.8019617209225096E-3</c:v>
                </c:pt>
                <c:pt idx="41">
                  <c:v>3.8219782926220401E-3</c:v>
                </c:pt>
                <c:pt idx="42">
                  <c:v>5.9829955217695803E-3</c:v>
                </c:pt>
                <c:pt idx="43">
                  <c:v>5.4982870415404804E-3</c:v>
                </c:pt>
                <c:pt idx="44">
                  <c:v>4.6579138979533702E-3</c:v>
                </c:pt>
                <c:pt idx="45">
                  <c:v>4.3694623832541404E-3</c:v>
                </c:pt>
                <c:pt idx="46">
                  <c:v>3.9961070696925404E-3</c:v>
                </c:pt>
                <c:pt idx="47">
                  <c:v>6.2993317782933196E-3</c:v>
                </c:pt>
                <c:pt idx="48">
                  <c:v>4.9077737748743503E-3</c:v>
                </c:pt>
                <c:pt idx="49">
                  <c:v>4.6184259187432601E-3</c:v>
                </c:pt>
                <c:pt idx="50">
                  <c:v>4.4251431303891104E-3</c:v>
                </c:pt>
                <c:pt idx="51">
                  <c:v>5.08164504105677E-3</c:v>
                </c:pt>
                <c:pt idx="52">
                  <c:v>5.1148681376652697E-3</c:v>
                </c:pt>
                <c:pt idx="53">
                  <c:v>4.1756333682596899E-3</c:v>
                </c:pt>
                <c:pt idx="54">
                  <c:v>4.5656767141109599E-3</c:v>
                </c:pt>
                <c:pt idx="55">
                  <c:v>5.5785747344155399E-3</c:v>
                </c:pt>
                <c:pt idx="56">
                  <c:v>5.2068754325937296E-3</c:v>
                </c:pt>
                <c:pt idx="57">
                  <c:v>5.9343686423934498E-3</c:v>
                </c:pt>
                <c:pt idx="58">
                  <c:v>4.2472820182233202E-3</c:v>
                </c:pt>
                <c:pt idx="59">
                  <c:v>5.30215390108055E-3</c:v>
                </c:pt>
                <c:pt idx="60">
                  <c:v>5.0985800259785502E-3</c:v>
                </c:pt>
                <c:pt idx="61">
                  <c:v>4.5081742176796896E-3</c:v>
                </c:pt>
                <c:pt idx="62">
                  <c:v>4.6764106656802702E-3</c:v>
                </c:pt>
                <c:pt idx="63">
                  <c:v>5.3323587747663602E-3</c:v>
                </c:pt>
                <c:pt idx="64">
                  <c:v>4.0112952984104697E-3</c:v>
                </c:pt>
                <c:pt idx="65">
                  <c:v>5.8584916282445904E-3</c:v>
                </c:pt>
                <c:pt idx="66">
                  <c:v>4.8886049799699398E-3</c:v>
                </c:pt>
                <c:pt idx="67">
                  <c:v>5.4367539377031997E-3</c:v>
                </c:pt>
                <c:pt idx="68">
                  <c:v>4.2112965233188698E-3</c:v>
                </c:pt>
                <c:pt idx="69">
                  <c:v>4.1667756607664903E-3</c:v>
                </c:pt>
                <c:pt idx="70">
                  <c:v>4.55344566544551E-3</c:v>
                </c:pt>
                <c:pt idx="71">
                  <c:v>5.2899329316519403E-3</c:v>
                </c:pt>
                <c:pt idx="72">
                  <c:v>4.3573108531278701E-3</c:v>
                </c:pt>
                <c:pt idx="73">
                  <c:v>4.8542322890947299E-3</c:v>
                </c:pt>
                <c:pt idx="74">
                  <c:v>4.5395309472858001E-3</c:v>
                </c:pt>
                <c:pt idx="75">
                  <c:v>4.8101991497657504E-3</c:v>
                </c:pt>
                <c:pt idx="76">
                  <c:v>4.4293473084876401E-3</c:v>
                </c:pt>
                <c:pt idx="77">
                  <c:v>5.0180985379155796E-3</c:v>
                </c:pt>
                <c:pt idx="78">
                  <c:v>4.07590969298364E-3</c:v>
                </c:pt>
                <c:pt idx="79">
                  <c:v>5.50511936791613E-3</c:v>
                </c:pt>
                <c:pt idx="80">
                  <c:v>4.6887401316004001E-3</c:v>
                </c:pt>
                <c:pt idx="81">
                  <c:v>6.0462089442140897E-3</c:v>
                </c:pt>
                <c:pt idx="82">
                  <c:v>4.7785516620162801E-3</c:v>
                </c:pt>
                <c:pt idx="83">
                  <c:v>4.4551262844827397E-3</c:v>
                </c:pt>
                <c:pt idx="84">
                  <c:v>5.3399700899308096E-3</c:v>
                </c:pt>
                <c:pt idx="85">
                  <c:v>4.6959110735026299E-3</c:v>
                </c:pt>
                <c:pt idx="86">
                  <c:v>4.7627223456050303E-3</c:v>
                </c:pt>
                <c:pt idx="87">
                  <c:v>4.5207124858589699E-3</c:v>
                </c:pt>
                <c:pt idx="88">
                  <c:v>6.6237472425131503E-3</c:v>
                </c:pt>
                <c:pt idx="89">
                  <c:v>4.7649336336309904E-3</c:v>
                </c:pt>
                <c:pt idx="90">
                  <c:v>5.3001696007639902E-3</c:v>
                </c:pt>
                <c:pt idx="91">
                  <c:v>4.9285668712094203E-3</c:v>
                </c:pt>
                <c:pt idx="92">
                  <c:v>3.9219431939176404E-3</c:v>
                </c:pt>
                <c:pt idx="93">
                  <c:v>4.2782425124967601E-3</c:v>
                </c:pt>
                <c:pt idx="94">
                  <c:v>3.9812148397056803E-3</c:v>
                </c:pt>
                <c:pt idx="95">
                  <c:v>5.4398764384145102E-3</c:v>
                </c:pt>
                <c:pt idx="96">
                  <c:v>4.5481178866984802E-3</c:v>
                </c:pt>
                <c:pt idx="97">
                  <c:v>4.4213809669276004E-3</c:v>
                </c:pt>
                <c:pt idx="98">
                  <c:v>5.1607770420605001E-3</c:v>
                </c:pt>
                <c:pt idx="99">
                  <c:v>6.34423505740882E-3</c:v>
                </c:pt>
                <c:pt idx="100">
                  <c:v>5.5660777815953102E-3</c:v>
                </c:pt>
                <c:pt idx="101">
                  <c:v>4.5270598256946099E-3</c:v>
                </c:pt>
                <c:pt idx="102">
                  <c:v>5.7012461302041904E-3</c:v>
                </c:pt>
                <c:pt idx="103">
                  <c:v>5.0005574894826897E-3</c:v>
                </c:pt>
                <c:pt idx="104">
                  <c:v>4.0860732636140602E-3</c:v>
                </c:pt>
                <c:pt idx="105">
                  <c:v>5.00302788478216E-3</c:v>
                </c:pt>
                <c:pt idx="106">
                  <c:v>4.8244220297439001E-3</c:v>
                </c:pt>
                <c:pt idx="107">
                  <c:v>4.3783748039775998E-3</c:v>
                </c:pt>
                <c:pt idx="108">
                  <c:v>5.8539484559278999E-3</c:v>
                </c:pt>
                <c:pt idx="109">
                  <c:v>4.5968808023138701E-3</c:v>
                </c:pt>
                <c:pt idx="110">
                  <c:v>4.1639541507229698E-3</c:v>
                </c:pt>
                <c:pt idx="111">
                  <c:v>5.4455796566322502E-3</c:v>
                </c:pt>
                <c:pt idx="112">
                  <c:v>6.7179302663062804E-3</c:v>
                </c:pt>
                <c:pt idx="113">
                  <c:v>7.8339265977280907E-3</c:v>
                </c:pt>
                <c:pt idx="114">
                  <c:v>8.6199083403463196E-3</c:v>
                </c:pt>
                <c:pt idx="115">
                  <c:v>4.6061328161257197E-3</c:v>
                </c:pt>
                <c:pt idx="116">
                  <c:v>5.3076812038271104E-3</c:v>
                </c:pt>
                <c:pt idx="117">
                  <c:v>4.6177670565850102E-3</c:v>
                </c:pt>
                <c:pt idx="118">
                  <c:v>4.6438131838069602E-3</c:v>
                </c:pt>
                <c:pt idx="119">
                  <c:v>5.8293508278979998E-3</c:v>
                </c:pt>
                <c:pt idx="120">
                  <c:v>4.5299826287841299E-3</c:v>
                </c:pt>
                <c:pt idx="121">
                  <c:v>4.5453689932546696E-3</c:v>
                </c:pt>
                <c:pt idx="122">
                  <c:v>4.3011526376617402E-3</c:v>
                </c:pt>
                <c:pt idx="123">
                  <c:v>5.2047808357825898E-3</c:v>
                </c:pt>
                <c:pt idx="124">
                  <c:v>6.02757571631528E-3</c:v>
                </c:pt>
                <c:pt idx="125">
                  <c:v>4.2965700504254004E-3</c:v>
                </c:pt>
                <c:pt idx="126">
                  <c:v>5.0549957836063097E-3</c:v>
                </c:pt>
                <c:pt idx="127">
                  <c:v>5.3094252276337699E-3</c:v>
                </c:pt>
                <c:pt idx="128">
                  <c:v>4.75810763670312E-3</c:v>
                </c:pt>
                <c:pt idx="129">
                  <c:v>6.5952831775295297E-3</c:v>
                </c:pt>
                <c:pt idx="130">
                  <c:v>9.0154881411945494E-3</c:v>
                </c:pt>
                <c:pt idx="131">
                  <c:v>5.1166602414713797E-3</c:v>
                </c:pt>
                <c:pt idx="132">
                  <c:v>1.28080919875002E-2</c:v>
                </c:pt>
                <c:pt idx="133">
                  <c:v>1.8218355748676199E-2</c:v>
                </c:pt>
                <c:pt idx="134">
                  <c:v>1.60527908197373E-2</c:v>
                </c:pt>
                <c:pt idx="135">
                  <c:v>1.7904459950966699E-2</c:v>
                </c:pt>
                <c:pt idx="136">
                  <c:v>1.46287482792107E-2</c:v>
                </c:pt>
                <c:pt idx="137">
                  <c:v>1.38230287305138E-2</c:v>
                </c:pt>
                <c:pt idx="138">
                  <c:v>1.3632654849580201E-2</c:v>
                </c:pt>
                <c:pt idx="139">
                  <c:v>1.1832123192495599E-2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72E-9477-0BA4BDCB3B46}"/>
            </c:ext>
          </c:extLst>
        </c:ser>
        <c:ser>
          <c:idx val="3"/>
          <c:order val="3"/>
          <c:tx>
            <c:v>d34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Data'!$Q$4:$Q$143</c:f>
              <c:numCache>
                <c:formatCode>General</c:formatCode>
                <c:ptCount val="140"/>
                <c:pt idx="0">
                  <c:v>5.9005736639817204E-3</c:v>
                </c:pt>
                <c:pt idx="1">
                  <c:v>1.4946304186338401E-3</c:v>
                </c:pt>
                <c:pt idx="2">
                  <c:v>1.45319276685831E-3</c:v>
                </c:pt>
                <c:pt idx="3">
                  <c:v>1.51369789769303E-3</c:v>
                </c:pt>
                <c:pt idx="4">
                  <c:v>6.43994797074917E-3</c:v>
                </c:pt>
                <c:pt idx="5">
                  <c:v>1.6285532017612299E-3</c:v>
                </c:pt>
                <c:pt idx="6">
                  <c:v>1.4833407483838799E-3</c:v>
                </c:pt>
                <c:pt idx="7">
                  <c:v>1.6101187859865599E-3</c:v>
                </c:pt>
                <c:pt idx="8">
                  <c:v>3.6759251271139101E-3</c:v>
                </c:pt>
                <c:pt idx="9">
                  <c:v>1.64502065557634E-3</c:v>
                </c:pt>
                <c:pt idx="10">
                  <c:v>1.49318477288475E-3</c:v>
                </c:pt>
                <c:pt idx="11">
                  <c:v>1.41066757222655E-3</c:v>
                </c:pt>
                <c:pt idx="12">
                  <c:v>1.5603206567746501E-3</c:v>
                </c:pt>
                <c:pt idx="13">
                  <c:v>1.64549433619525E-3</c:v>
                </c:pt>
                <c:pt idx="14">
                  <c:v>1.9561685291058601E-3</c:v>
                </c:pt>
                <c:pt idx="15">
                  <c:v>3.58214906890876E-3</c:v>
                </c:pt>
                <c:pt idx="16">
                  <c:v>1.0999244763979E-3</c:v>
                </c:pt>
                <c:pt idx="17">
                  <c:v>1.78190137565687E-3</c:v>
                </c:pt>
                <c:pt idx="18">
                  <c:v>1.5836638301914101E-3</c:v>
                </c:pt>
                <c:pt idx="19">
                  <c:v>2.6495562151484398E-3</c:v>
                </c:pt>
                <c:pt idx="20">
                  <c:v>1.45488740059205E-3</c:v>
                </c:pt>
                <c:pt idx="21">
                  <c:v>2.1632529296115701E-3</c:v>
                </c:pt>
                <c:pt idx="22">
                  <c:v>1.854855111314E-3</c:v>
                </c:pt>
                <c:pt idx="23">
                  <c:v>5.1775415029593503E-3</c:v>
                </c:pt>
                <c:pt idx="24">
                  <c:v>1.3739913317958501E-3</c:v>
                </c:pt>
                <c:pt idx="25">
                  <c:v>1.5809810945039101E-3</c:v>
                </c:pt>
                <c:pt idx="26">
                  <c:v>1.4708368014378301E-3</c:v>
                </c:pt>
                <c:pt idx="27">
                  <c:v>3.7295070410392601E-3</c:v>
                </c:pt>
                <c:pt idx="28">
                  <c:v>1.39694384150436E-3</c:v>
                </c:pt>
                <c:pt idx="29">
                  <c:v>1.34293378396767E-3</c:v>
                </c:pt>
                <c:pt idx="30">
                  <c:v>1.44905347706096E-3</c:v>
                </c:pt>
                <c:pt idx="31">
                  <c:v>3.1343646930313E-3</c:v>
                </c:pt>
                <c:pt idx="32">
                  <c:v>1.88980913689602E-3</c:v>
                </c:pt>
                <c:pt idx="33">
                  <c:v>1.6692979007669501E-3</c:v>
                </c:pt>
                <c:pt idx="34">
                  <c:v>2.9582497162470201E-3</c:v>
                </c:pt>
                <c:pt idx="35">
                  <c:v>1.50500186280985E-3</c:v>
                </c:pt>
                <c:pt idx="36">
                  <c:v>1.4747449363750099E-3</c:v>
                </c:pt>
                <c:pt idx="37">
                  <c:v>1.14662062875826E-3</c:v>
                </c:pt>
                <c:pt idx="38">
                  <c:v>4.2174085404757299E-3</c:v>
                </c:pt>
                <c:pt idx="39">
                  <c:v>2.3065553315768802E-3</c:v>
                </c:pt>
                <c:pt idx="40">
                  <c:v>1.52546115774607E-3</c:v>
                </c:pt>
                <c:pt idx="41">
                  <c:v>1.29769598299563E-3</c:v>
                </c:pt>
                <c:pt idx="42">
                  <c:v>3.38146297077496E-3</c:v>
                </c:pt>
                <c:pt idx="43">
                  <c:v>1.28344572847249E-3</c:v>
                </c:pt>
                <c:pt idx="44">
                  <c:v>2.0940587676137601E-3</c:v>
                </c:pt>
                <c:pt idx="45">
                  <c:v>1.68932028287085E-3</c:v>
                </c:pt>
                <c:pt idx="46">
                  <c:v>1.6207611209024099E-3</c:v>
                </c:pt>
                <c:pt idx="47">
                  <c:v>2.5238202538220601E-3</c:v>
                </c:pt>
                <c:pt idx="48">
                  <c:v>1.5514549616090999E-3</c:v>
                </c:pt>
                <c:pt idx="49">
                  <c:v>1.6596760388171499E-3</c:v>
                </c:pt>
                <c:pt idx="50">
                  <c:v>1.6918048618099501E-3</c:v>
                </c:pt>
                <c:pt idx="51">
                  <c:v>3.8967664335141099E-3</c:v>
                </c:pt>
                <c:pt idx="52">
                  <c:v>1.3861500780281599E-3</c:v>
                </c:pt>
                <c:pt idx="53">
                  <c:v>1.4541415615146199E-3</c:v>
                </c:pt>
                <c:pt idx="54">
                  <c:v>1.5925070770934501E-3</c:v>
                </c:pt>
                <c:pt idx="55">
                  <c:v>6.6026063294390702E-3</c:v>
                </c:pt>
                <c:pt idx="56">
                  <c:v>1.8142444739828801E-3</c:v>
                </c:pt>
                <c:pt idx="57">
                  <c:v>1.60775542298402E-3</c:v>
                </c:pt>
                <c:pt idx="58">
                  <c:v>1.32156897977525E-3</c:v>
                </c:pt>
                <c:pt idx="59">
                  <c:v>4.6557319340002302E-3</c:v>
                </c:pt>
                <c:pt idx="60">
                  <c:v>1.4386547635778101E-3</c:v>
                </c:pt>
                <c:pt idx="61">
                  <c:v>1.7802211455662401E-3</c:v>
                </c:pt>
                <c:pt idx="62">
                  <c:v>1.3517671466944999E-3</c:v>
                </c:pt>
                <c:pt idx="63">
                  <c:v>1.8425240228309701E-3</c:v>
                </c:pt>
                <c:pt idx="64">
                  <c:v>1.75494380050514E-3</c:v>
                </c:pt>
                <c:pt idx="65">
                  <c:v>1.89404804566781E-3</c:v>
                </c:pt>
                <c:pt idx="66">
                  <c:v>1.6598922027401201E-3</c:v>
                </c:pt>
                <c:pt idx="67">
                  <c:v>1.2774825923404E-3</c:v>
                </c:pt>
                <c:pt idx="68">
                  <c:v>1.55155540583431E-3</c:v>
                </c:pt>
                <c:pt idx="69">
                  <c:v>3.3777975738670299E-3</c:v>
                </c:pt>
                <c:pt idx="70">
                  <c:v>1.64318977451999E-3</c:v>
                </c:pt>
                <c:pt idx="71">
                  <c:v>1.6526726270033401E-3</c:v>
                </c:pt>
                <c:pt idx="72">
                  <c:v>1.80301300819552E-3</c:v>
                </c:pt>
                <c:pt idx="73">
                  <c:v>1.69259821578042E-3</c:v>
                </c:pt>
                <c:pt idx="74">
                  <c:v>1.4266044942814E-3</c:v>
                </c:pt>
                <c:pt idx="75">
                  <c:v>4.0546562924536301E-3</c:v>
                </c:pt>
                <c:pt idx="76">
                  <c:v>1.54710218332397E-3</c:v>
                </c:pt>
                <c:pt idx="77">
                  <c:v>7.5323132346366301E-3</c:v>
                </c:pt>
                <c:pt idx="78">
                  <c:v>1.62061203244888E-3</c:v>
                </c:pt>
                <c:pt idx="79">
                  <c:v>6.9133826999393496E-3</c:v>
                </c:pt>
                <c:pt idx="80">
                  <c:v>1.35484842215459E-3</c:v>
                </c:pt>
                <c:pt idx="81">
                  <c:v>1.52802634943537E-3</c:v>
                </c:pt>
                <c:pt idx="82">
                  <c:v>2.0015093989843502E-3</c:v>
                </c:pt>
                <c:pt idx="83">
                  <c:v>1.5386209834304899E-3</c:v>
                </c:pt>
                <c:pt idx="84">
                  <c:v>2.9847453122183098E-3</c:v>
                </c:pt>
                <c:pt idx="85">
                  <c:v>1.4687086444388701E-3</c:v>
                </c:pt>
                <c:pt idx="86">
                  <c:v>1.56059596492461E-3</c:v>
                </c:pt>
                <c:pt idx="87">
                  <c:v>1.58350663425911E-3</c:v>
                </c:pt>
                <c:pt idx="88">
                  <c:v>3.1876770794985899E-3</c:v>
                </c:pt>
                <c:pt idx="89">
                  <c:v>1.89013790013536E-3</c:v>
                </c:pt>
                <c:pt idx="90">
                  <c:v>1.4993986677166299E-3</c:v>
                </c:pt>
                <c:pt idx="91">
                  <c:v>4.0434227241377798E-3</c:v>
                </c:pt>
                <c:pt idx="92">
                  <c:v>1.3192199793441799E-3</c:v>
                </c:pt>
                <c:pt idx="93">
                  <c:v>2.0223298438314299E-3</c:v>
                </c:pt>
                <c:pt idx="94">
                  <c:v>1.56042354939048E-3</c:v>
                </c:pt>
                <c:pt idx="95">
                  <c:v>3.6984762363204602E-3</c:v>
                </c:pt>
                <c:pt idx="96">
                  <c:v>1.8721158670228499E-3</c:v>
                </c:pt>
                <c:pt idx="97">
                  <c:v>1.73435841374848E-3</c:v>
                </c:pt>
                <c:pt idx="98">
                  <c:v>2.1330070555945799E-3</c:v>
                </c:pt>
                <c:pt idx="99">
                  <c:v>4.2899513673583098E-3</c:v>
                </c:pt>
                <c:pt idx="100">
                  <c:v>1.5707073591524599E-3</c:v>
                </c:pt>
                <c:pt idx="101">
                  <c:v>1.42182134885549E-3</c:v>
                </c:pt>
                <c:pt idx="102">
                  <c:v>1.7744756035063399E-3</c:v>
                </c:pt>
                <c:pt idx="103">
                  <c:v>1.7448129196755301E-3</c:v>
                </c:pt>
                <c:pt idx="104">
                  <c:v>3.69546601751824E-3</c:v>
                </c:pt>
                <c:pt idx="105">
                  <c:v>1.5009583128743401E-3</c:v>
                </c:pt>
                <c:pt idx="106">
                  <c:v>1.3964247110420001E-3</c:v>
                </c:pt>
                <c:pt idx="107">
                  <c:v>2.4215875604132798E-3</c:v>
                </c:pt>
                <c:pt idx="108">
                  <c:v>1.70762472839899E-3</c:v>
                </c:pt>
                <c:pt idx="109">
                  <c:v>1.6279399041913101E-3</c:v>
                </c:pt>
                <c:pt idx="110">
                  <c:v>1.6203482805373899E-3</c:v>
                </c:pt>
                <c:pt idx="111">
                  <c:v>1.6897760466317701E-3</c:v>
                </c:pt>
                <c:pt idx="112">
                  <c:v>5.6116571547060803E-3</c:v>
                </c:pt>
                <c:pt idx="113">
                  <c:v>8.4285271596715207E-3</c:v>
                </c:pt>
                <c:pt idx="114">
                  <c:v>8.3113225087510997E-3</c:v>
                </c:pt>
                <c:pt idx="115">
                  <c:v>1.73567265730143E-3</c:v>
                </c:pt>
                <c:pt idx="116">
                  <c:v>8.1099332238919204E-3</c:v>
                </c:pt>
                <c:pt idx="117">
                  <c:v>1.5163697834685E-3</c:v>
                </c:pt>
                <c:pt idx="118">
                  <c:v>1.8700504635593201E-3</c:v>
                </c:pt>
                <c:pt idx="119">
                  <c:v>3.40009858745255E-3</c:v>
                </c:pt>
                <c:pt idx="120">
                  <c:v>2.3091392680446299E-3</c:v>
                </c:pt>
                <c:pt idx="121">
                  <c:v>1.78198676399716E-3</c:v>
                </c:pt>
                <c:pt idx="122">
                  <c:v>1.7071012044354E-3</c:v>
                </c:pt>
                <c:pt idx="123">
                  <c:v>1.72091662435905E-3</c:v>
                </c:pt>
                <c:pt idx="124">
                  <c:v>1.9377965754495501E-3</c:v>
                </c:pt>
                <c:pt idx="125">
                  <c:v>2.0284557324407298E-3</c:v>
                </c:pt>
                <c:pt idx="126">
                  <c:v>2.2875455536197501E-3</c:v>
                </c:pt>
                <c:pt idx="127">
                  <c:v>1.84033763370968E-3</c:v>
                </c:pt>
                <c:pt idx="128">
                  <c:v>1.9743944083324902E-3</c:v>
                </c:pt>
                <c:pt idx="129">
                  <c:v>1.61378177908018E-3</c:v>
                </c:pt>
                <c:pt idx="130">
                  <c:v>2.0772276407340401E-3</c:v>
                </c:pt>
                <c:pt idx="131">
                  <c:v>2.2154223793681002E-3</c:v>
                </c:pt>
                <c:pt idx="132">
                  <c:v>1.8238800945855999E-3</c:v>
                </c:pt>
                <c:pt idx="133">
                  <c:v>2.2478684208694002E-3</c:v>
                </c:pt>
                <c:pt idx="134">
                  <c:v>1.75327446418205E-3</c:v>
                </c:pt>
                <c:pt idx="135">
                  <c:v>1.8257673912109699E-3</c:v>
                </c:pt>
                <c:pt idx="136">
                  <c:v>1.70030148136969E-3</c:v>
                </c:pt>
                <c:pt idx="137">
                  <c:v>1.7509020461544699E-3</c:v>
                </c:pt>
                <c:pt idx="138">
                  <c:v>3.0382479786107701E-3</c:v>
                </c:pt>
                <c:pt idx="139">
                  <c:v>1.5703667671832899E-3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2-472E-9477-0BA4BDCB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7-4E49-8B7E-E659261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730251</xdr:colOff>
      <xdr:row>203</xdr:row>
      <xdr:rowOff>63500</xdr:rowOff>
    </xdr:from>
    <xdr:to>
      <xdr:col>21</xdr:col>
      <xdr:colOff>277284</xdr:colOff>
      <xdr:row>224</xdr:row>
      <xdr:rowOff>168275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582083</xdr:colOff>
      <xdr:row>208</xdr:row>
      <xdr:rowOff>122766</xdr:rowOff>
    </xdr:from>
    <xdr:to>
      <xdr:col>15</xdr:col>
      <xdr:colOff>222250</xdr:colOff>
      <xdr:row>230</xdr:row>
      <xdr:rowOff>37041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582084</xdr:colOff>
      <xdr:row>216</xdr:row>
      <xdr:rowOff>100541</xdr:rowOff>
    </xdr:from>
    <xdr:to>
      <xdr:col>15</xdr:col>
      <xdr:colOff>222251</xdr:colOff>
      <xdr:row>234</xdr:row>
      <xdr:rowOff>14816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694267</xdr:colOff>
      <xdr:row>206</xdr:row>
      <xdr:rowOff>76200</xdr:rowOff>
    </xdr:from>
    <xdr:to>
      <xdr:col>21</xdr:col>
      <xdr:colOff>241300</xdr:colOff>
      <xdr:row>220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391582</xdr:colOff>
      <xdr:row>203</xdr:row>
      <xdr:rowOff>105833</xdr:rowOff>
    </xdr:from>
    <xdr:to>
      <xdr:col>49</xdr:col>
      <xdr:colOff>118532</xdr:colOff>
      <xdr:row>221</xdr:row>
      <xdr:rowOff>20108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735542</xdr:colOff>
      <xdr:row>204</xdr:row>
      <xdr:rowOff>74084</xdr:rowOff>
    </xdr:from>
    <xdr:to>
      <xdr:col>30</xdr:col>
      <xdr:colOff>716492</xdr:colOff>
      <xdr:row>221</xdr:row>
      <xdr:rowOff>178859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17O%20Compiled%20REACTOR%20TWENTY%20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>
        <row r="4">
          <cell r="A4">
            <v>4258</v>
          </cell>
          <cell r="O4">
            <v>6.5660796248058597E-3</v>
          </cell>
          <cell r="Q4">
            <v>5.9005736639817204E-3</v>
          </cell>
        </row>
        <row r="5">
          <cell r="A5">
            <v>4259</v>
          </cell>
          <cell r="O5">
            <v>3.89534362393139E-3</v>
          </cell>
          <cell r="Q5">
            <v>1.4946304186338401E-3</v>
          </cell>
        </row>
        <row r="6">
          <cell r="A6">
            <v>4260</v>
          </cell>
          <cell r="O6">
            <v>5.08672644666305E-3</v>
          </cell>
          <cell r="Q6">
            <v>1.45319276685831E-3</v>
          </cell>
        </row>
        <row r="7">
          <cell r="A7">
            <v>4261</v>
          </cell>
          <cell r="O7">
            <v>4.8543020661305902E-3</v>
          </cell>
          <cell r="Q7">
            <v>1.51369789769303E-3</v>
          </cell>
        </row>
        <row r="8">
          <cell r="A8">
            <v>4262</v>
          </cell>
          <cell r="O8">
            <v>4.9524696590177103E-3</v>
          </cell>
          <cell r="Q8">
            <v>6.43994797074917E-3</v>
          </cell>
        </row>
        <row r="9">
          <cell r="A9">
            <v>4263</v>
          </cell>
          <cell r="O9">
            <v>4.4834579632304699E-3</v>
          </cell>
          <cell r="Q9">
            <v>1.6285532017612299E-3</v>
          </cell>
        </row>
        <row r="10">
          <cell r="A10">
            <v>4264</v>
          </cell>
          <cell r="O10">
            <v>4.2194524675606701E-3</v>
          </cell>
          <cell r="Q10">
            <v>1.4833407483838799E-3</v>
          </cell>
        </row>
        <row r="11">
          <cell r="A11">
            <v>4265</v>
          </cell>
          <cell r="O11">
            <v>3.8008973017411001E-3</v>
          </cell>
          <cell r="Q11">
            <v>1.6101187859865599E-3</v>
          </cell>
        </row>
        <row r="12">
          <cell r="A12">
            <v>4266</v>
          </cell>
          <cell r="O12">
            <v>4.4996715187037503E-3</v>
          </cell>
          <cell r="Q12">
            <v>3.6759251271139101E-3</v>
          </cell>
        </row>
        <row r="13">
          <cell r="A13">
            <v>4267</v>
          </cell>
          <cell r="O13">
            <v>4.2897109967179603E-3</v>
          </cell>
          <cell r="Q13">
            <v>1.64502065557634E-3</v>
          </cell>
        </row>
        <row r="14">
          <cell r="A14">
            <v>4268</v>
          </cell>
          <cell r="O14">
            <v>3.71681250163769E-3</v>
          </cell>
          <cell r="Q14">
            <v>1.49318477288475E-3</v>
          </cell>
        </row>
        <row r="15">
          <cell r="A15">
            <v>4271</v>
          </cell>
          <cell r="O15">
            <v>5.4416267212108399E-3</v>
          </cell>
          <cell r="Q15">
            <v>1.41066757222655E-3</v>
          </cell>
        </row>
        <row r="16">
          <cell r="A16">
            <v>4272</v>
          </cell>
          <cell r="O16">
            <v>4.7502682859523601E-3</v>
          </cell>
          <cell r="Q16">
            <v>1.5603206567746501E-3</v>
          </cell>
        </row>
        <row r="17">
          <cell r="A17">
            <v>4273</v>
          </cell>
          <cell r="O17">
            <v>3.9338964064629996E-3</v>
          </cell>
          <cell r="Q17">
            <v>1.64549433619525E-3</v>
          </cell>
        </row>
        <row r="18">
          <cell r="A18">
            <v>4274</v>
          </cell>
          <cell r="O18">
            <v>5.6051388468149697E-3</v>
          </cell>
          <cell r="Q18">
            <v>1.9561685291058601E-3</v>
          </cell>
        </row>
        <row r="19">
          <cell r="A19">
            <v>4275</v>
          </cell>
          <cell r="O19">
            <v>4.7476486503050001E-3</v>
          </cell>
          <cell r="Q19">
            <v>3.58214906890876E-3</v>
          </cell>
        </row>
        <row r="20">
          <cell r="A20">
            <v>4276</v>
          </cell>
          <cell r="O20">
            <v>3.92244229672087E-3</v>
          </cell>
          <cell r="Q20">
            <v>1.0999244763979E-3</v>
          </cell>
        </row>
        <row r="21">
          <cell r="A21">
            <v>4277</v>
          </cell>
          <cell r="O21">
            <v>4.13477001885255E-3</v>
          </cell>
          <cell r="Q21">
            <v>1.78190137565687E-3</v>
          </cell>
        </row>
        <row r="22">
          <cell r="A22">
            <v>4278</v>
          </cell>
          <cell r="O22">
            <v>4.6998981893029198E-3</v>
          </cell>
          <cell r="Q22">
            <v>1.5836638301914101E-3</v>
          </cell>
        </row>
        <row r="23">
          <cell r="A23">
            <v>4279</v>
          </cell>
          <cell r="O23">
            <v>4.6644757296569299E-3</v>
          </cell>
          <cell r="Q23">
            <v>2.6495562151484398E-3</v>
          </cell>
        </row>
        <row r="24">
          <cell r="A24">
            <v>4280</v>
          </cell>
          <cell r="O24">
            <v>5.1192650007765104E-3</v>
          </cell>
          <cell r="Q24">
            <v>1.45488740059205E-3</v>
          </cell>
        </row>
        <row r="25">
          <cell r="A25">
            <v>4281</v>
          </cell>
          <cell r="O25">
            <v>4.7755899245469401E-3</v>
          </cell>
          <cell r="Q25">
            <v>2.1632529296115701E-3</v>
          </cell>
        </row>
        <row r="26">
          <cell r="A26">
            <v>4282</v>
          </cell>
          <cell r="O26">
            <v>4.42347139823777E-3</v>
          </cell>
          <cell r="Q26">
            <v>1.854855111314E-3</v>
          </cell>
        </row>
        <row r="27">
          <cell r="A27">
            <v>4283</v>
          </cell>
          <cell r="O27">
            <v>5.5737695292620701E-3</v>
          </cell>
          <cell r="Q27">
            <v>5.1775415029593503E-3</v>
          </cell>
        </row>
        <row r="28">
          <cell r="A28">
            <v>4284</v>
          </cell>
          <cell r="O28">
            <v>5.0382760242791E-3</v>
          </cell>
          <cell r="Q28">
            <v>1.3739913317958501E-3</v>
          </cell>
        </row>
        <row r="29">
          <cell r="A29">
            <v>4285</v>
          </cell>
          <cell r="O29">
            <v>3.5574081429323801E-3</v>
          </cell>
          <cell r="Q29">
            <v>1.5809810945039101E-3</v>
          </cell>
        </row>
        <row r="30">
          <cell r="A30">
            <v>4286</v>
          </cell>
          <cell r="O30">
            <v>4.4013639969552997E-3</v>
          </cell>
          <cell r="Q30">
            <v>1.4708368014378301E-3</v>
          </cell>
        </row>
        <row r="31">
          <cell r="A31">
            <v>4287</v>
          </cell>
          <cell r="O31">
            <v>5.4593617613795898E-3</v>
          </cell>
          <cell r="Q31">
            <v>3.7295070410392601E-3</v>
          </cell>
        </row>
        <row r="32">
          <cell r="A32">
            <v>4288</v>
          </cell>
          <cell r="O32">
            <v>4.2279060888946399E-3</v>
          </cell>
          <cell r="Q32">
            <v>1.39694384150436E-3</v>
          </cell>
        </row>
        <row r="33">
          <cell r="A33">
            <v>4289</v>
          </cell>
          <cell r="O33">
            <v>5.5220350579125296E-3</v>
          </cell>
          <cell r="Q33">
            <v>1.34293378396767E-3</v>
          </cell>
        </row>
        <row r="34">
          <cell r="A34">
            <v>4290</v>
          </cell>
          <cell r="O34">
            <v>5.0640967345635304E-3</v>
          </cell>
          <cell r="Q34">
            <v>1.44905347706096E-3</v>
          </cell>
        </row>
        <row r="35">
          <cell r="A35">
            <v>4291</v>
          </cell>
          <cell r="O35">
            <v>5.6126614514376699E-3</v>
          </cell>
          <cell r="Q35">
            <v>3.1343646930313E-3</v>
          </cell>
        </row>
        <row r="36">
          <cell r="A36">
            <v>4292</v>
          </cell>
          <cell r="O36">
            <v>5.1099046460295998E-3</v>
          </cell>
          <cell r="Q36">
            <v>1.88980913689602E-3</v>
          </cell>
        </row>
        <row r="37">
          <cell r="A37">
            <v>4293</v>
          </cell>
          <cell r="O37">
            <v>4.9590810438998496E-3</v>
          </cell>
          <cell r="Q37">
            <v>1.6692979007669501E-3</v>
          </cell>
        </row>
        <row r="38">
          <cell r="A38">
            <v>4295</v>
          </cell>
          <cell r="O38">
            <v>6.4313173839619401E-3</v>
          </cell>
          <cell r="Q38">
            <v>2.9582497162470201E-3</v>
          </cell>
        </row>
        <row r="39">
          <cell r="A39">
            <v>4296</v>
          </cell>
          <cell r="O39">
            <v>5.0272092780064698E-3</v>
          </cell>
          <cell r="Q39">
            <v>1.50500186280985E-3</v>
          </cell>
        </row>
        <row r="40">
          <cell r="A40">
            <v>4297</v>
          </cell>
          <cell r="O40">
            <v>5.7237700755551398E-3</v>
          </cell>
          <cell r="Q40">
            <v>1.4747449363750099E-3</v>
          </cell>
        </row>
        <row r="41">
          <cell r="A41">
            <v>4298</v>
          </cell>
          <cell r="O41">
            <v>5.13206381068608E-3</v>
          </cell>
          <cell r="Q41">
            <v>1.14662062875826E-3</v>
          </cell>
        </row>
        <row r="42">
          <cell r="A42">
            <v>4299</v>
          </cell>
          <cell r="O42">
            <v>4.5444817484569296E-3</v>
          </cell>
          <cell r="Q42">
            <v>4.2174085404757299E-3</v>
          </cell>
        </row>
        <row r="43">
          <cell r="A43">
            <v>4300</v>
          </cell>
          <cell r="O43">
            <v>4.4844972473058803E-3</v>
          </cell>
          <cell r="Q43">
            <v>2.3065553315768802E-3</v>
          </cell>
        </row>
        <row r="44">
          <cell r="A44">
            <v>4301</v>
          </cell>
          <cell r="O44">
            <v>4.8019617209225096E-3</v>
          </cell>
          <cell r="Q44">
            <v>1.52546115774607E-3</v>
          </cell>
        </row>
        <row r="45">
          <cell r="A45">
            <v>4302</v>
          </cell>
          <cell r="O45">
            <v>3.8219782926220401E-3</v>
          </cell>
          <cell r="Q45">
            <v>1.29769598299563E-3</v>
          </cell>
        </row>
        <row r="46">
          <cell r="A46">
            <v>4303</v>
          </cell>
          <cell r="O46">
            <v>5.9829955217695803E-3</v>
          </cell>
          <cell r="Q46">
            <v>3.38146297077496E-3</v>
          </cell>
        </row>
        <row r="47">
          <cell r="A47">
            <v>4304</v>
          </cell>
          <cell r="O47">
            <v>5.4982870415404804E-3</v>
          </cell>
          <cell r="Q47">
            <v>1.28344572847249E-3</v>
          </cell>
        </row>
        <row r="48">
          <cell r="A48">
            <v>4305</v>
          </cell>
          <cell r="O48">
            <v>4.6579138979533702E-3</v>
          </cell>
          <cell r="Q48">
            <v>2.0940587676137601E-3</v>
          </cell>
        </row>
        <row r="49">
          <cell r="A49">
            <v>4306</v>
          </cell>
          <cell r="O49">
            <v>4.3694623832541404E-3</v>
          </cell>
          <cell r="Q49">
            <v>1.68932028287085E-3</v>
          </cell>
        </row>
        <row r="50">
          <cell r="A50">
            <v>4307</v>
          </cell>
          <cell r="O50">
            <v>3.9961070696925404E-3</v>
          </cell>
          <cell r="Q50">
            <v>1.6207611209024099E-3</v>
          </cell>
        </row>
        <row r="51">
          <cell r="A51">
            <v>4308</v>
          </cell>
          <cell r="O51">
            <v>6.2993317782933196E-3</v>
          </cell>
          <cell r="Q51">
            <v>2.5238202538220601E-3</v>
          </cell>
        </row>
        <row r="52">
          <cell r="A52">
            <v>4309</v>
          </cell>
          <cell r="O52">
            <v>4.9077737748743503E-3</v>
          </cell>
          <cell r="Q52">
            <v>1.5514549616090999E-3</v>
          </cell>
        </row>
        <row r="53">
          <cell r="A53">
            <v>4310</v>
          </cell>
          <cell r="O53">
            <v>4.6184259187432601E-3</v>
          </cell>
          <cell r="Q53">
            <v>1.6596760388171499E-3</v>
          </cell>
        </row>
        <row r="54">
          <cell r="A54">
            <v>4311</v>
          </cell>
          <cell r="O54">
            <v>4.4251431303891104E-3</v>
          </cell>
          <cell r="Q54">
            <v>1.6918048618099501E-3</v>
          </cell>
        </row>
        <row r="55">
          <cell r="A55">
            <v>4312</v>
          </cell>
          <cell r="O55">
            <v>5.08164504105677E-3</v>
          </cell>
          <cell r="Q55">
            <v>3.8967664335141099E-3</v>
          </cell>
        </row>
        <row r="56">
          <cell r="A56">
            <v>4313</v>
          </cell>
          <cell r="O56">
            <v>5.1148681376652697E-3</v>
          </cell>
          <cell r="Q56">
            <v>1.3861500780281599E-3</v>
          </cell>
        </row>
        <row r="57">
          <cell r="A57">
            <v>4314</v>
          </cell>
          <cell r="O57">
            <v>4.1756333682596899E-3</v>
          </cell>
          <cell r="Q57">
            <v>1.4541415615146199E-3</v>
          </cell>
        </row>
        <row r="58">
          <cell r="A58">
            <v>4315</v>
          </cell>
          <cell r="O58">
            <v>4.5656767141109599E-3</v>
          </cell>
          <cell r="Q58">
            <v>1.5925070770934501E-3</v>
          </cell>
        </row>
        <row r="59">
          <cell r="A59">
            <v>4316</v>
          </cell>
          <cell r="O59">
            <v>5.5785747344155399E-3</v>
          </cell>
          <cell r="Q59">
            <v>6.6026063294390702E-3</v>
          </cell>
        </row>
        <row r="60">
          <cell r="A60">
            <v>4317</v>
          </cell>
          <cell r="O60">
            <v>5.2068754325937296E-3</v>
          </cell>
          <cell r="Q60">
            <v>1.8142444739828801E-3</v>
          </cell>
        </row>
        <row r="61">
          <cell r="A61">
            <v>4318</v>
          </cell>
          <cell r="O61">
            <v>5.9343686423934498E-3</v>
          </cell>
          <cell r="Q61">
            <v>1.60775542298402E-3</v>
          </cell>
        </row>
        <row r="62">
          <cell r="A62">
            <v>4319</v>
          </cell>
          <cell r="O62">
            <v>4.2472820182233202E-3</v>
          </cell>
          <cell r="Q62">
            <v>1.32156897977525E-3</v>
          </cell>
        </row>
        <row r="63">
          <cell r="A63">
            <v>4320</v>
          </cell>
          <cell r="O63">
            <v>5.30215390108055E-3</v>
          </cell>
          <cell r="Q63">
            <v>4.6557319340002302E-3</v>
          </cell>
        </row>
        <row r="64">
          <cell r="A64">
            <v>4321</v>
          </cell>
          <cell r="O64">
            <v>5.0985800259785502E-3</v>
          </cell>
          <cell r="Q64">
            <v>1.4386547635778101E-3</v>
          </cell>
        </row>
        <row r="65">
          <cell r="A65">
            <v>4322</v>
          </cell>
          <cell r="O65">
            <v>4.5081742176796896E-3</v>
          </cell>
          <cell r="Q65">
            <v>1.7802211455662401E-3</v>
          </cell>
        </row>
        <row r="66">
          <cell r="A66">
            <v>4323</v>
          </cell>
          <cell r="O66">
            <v>4.6764106656802702E-3</v>
          </cell>
          <cell r="Q66">
            <v>1.3517671466944999E-3</v>
          </cell>
        </row>
        <row r="67">
          <cell r="A67">
            <v>4324</v>
          </cell>
          <cell r="O67">
            <v>5.3323587747663602E-3</v>
          </cell>
          <cell r="Q67">
            <v>1.8425240228309701E-3</v>
          </cell>
        </row>
        <row r="68">
          <cell r="A68">
            <v>4325</v>
          </cell>
          <cell r="O68">
            <v>4.0112952984104697E-3</v>
          </cell>
          <cell r="Q68">
            <v>1.75494380050514E-3</v>
          </cell>
        </row>
        <row r="69">
          <cell r="A69">
            <v>4326</v>
          </cell>
          <cell r="O69">
            <v>5.8584916282445904E-3</v>
          </cell>
          <cell r="Q69">
            <v>1.89404804566781E-3</v>
          </cell>
        </row>
        <row r="70">
          <cell r="A70">
            <v>4327</v>
          </cell>
          <cell r="O70">
            <v>4.8886049799699398E-3</v>
          </cell>
          <cell r="Q70">
            <v>1.6598922027401201E-3</v>
          </cell>
        </row>
        <row r="71">
          <cell r="A71">
            <v>4328</v>
          </cell>
          <cell r="O71">
            <v>5.4367539377031997E-3</v>
          </cell>
          <cell r="Q71">
            <v>1.2774825923404E-3</v>
          </cell>
        </row>
        <row r="72">
          <cell r="A72">
            <v>4330</v>
          </cell>
          <cell r="O72">
            <v>4.2112965233188698E-3</v>
          </cell>
          <cell r="Q72">
            <v>1.55155540583431E-3</v>
          </cell>
        </row>
        <row r="73">
          <cell r="A73">
            <v>4331</v>
          </cell>
          <cell r="O73">
            <v>4.1667756607664903E-3</v>
          </cell>
          <cell r="Q73">
            <v>3.3777975738670299E-3</v>
          </cell>
        </row>
        <row r="74">
          <cell r="A74">
            <v>4332</v>
          </cell>
          <cell r="O74">
            <v>4.55344566544551E-3</v>
          </cell>
          <cell r="Q74">
            <v>1.64318977451999E-3</v>
          </cell>
        </row>
        <row r="75">
          <cell r="A75">
            <v>4333</v>
          </cell>
          <cell r="O75">
            <v>5.2899329316519403E-3</v>
          </cell>
          <cell r="Q75">
            <v>1.6526726270033401E-3</v>
          </cell>
        </row>
        <row r="76">
          <cell r="A76">
            <v>4334</v>
          </cell>
          <cell r="O76">
            <v>4.3573108531278701E-3</v>
          </cell>
          <cell r="Q76">
            <v>1.80301300819552E-3</v>
          </cell>
        </row>
        <row r="77">
          <cell r="A77">
            <v>4335</v>
          </cell>
          <cell r="O77">
            <v>4.8542322890947299E-3</v>
          </cell>
          <cell r="Q77">
            <v>1.69259821578042E-3</v>
          </cell>
        </row>
        <row r="78">
          <cell r="A78">
            <v>4336</v>
          </cell>
          <cell r="O78">
            <v>4.5395309472858001E-3</v>
          </cell>
          <cell r="Q78">
            <v>1.4266044942814E-3</v>
          </cell>
        </row>
        <row r="79">
          <cell r="A79">
            <v>4337</v>
          </cell>
          <cell r="O79">
            <v>4.8101991497657504E-3</v>
          </cell>
          <cell r="Q79">
            <v>4.0546562924536301E-3</v>
          </cell>
        </row>
        <row r="80">
          <cell r="A80">
            <v>4338</v>
          </cell>
          <cell r="O80">
            <v>4.4293473084876401E-3</v>
          </cell>
          <cell r="Q80">
            <v>1.54710218332397E-3</v>
          </cell>
        </row>
        <row r="81">
          <cell r="A81">
            <v>4339</v>
          </cell>
          <cell r="O81">
            <v>5.0180985379155796E-3</v>
          </cell>
          <cell r="Q81">
            <v>7.5323132346366301E-3</v>
          </cell>
        </row>
        <row r="82">
          <cell r="A82">
            <v>4340</v>
          </cell>
          <cell r="O82">
            <v>4.07590969298364E-3</v>
          </cell>
          <cell r="Q82">
            <v>1.62061203244888E-3</v>
          </cell>
        </row>
        <row r="83">
          <cell r="A83">
            <v>4342</v>
          </cell>
          <cell r="O83">
            <v>5.50511936791613E-3</v>
          </cell>
          <cell r="Q83">
            <v>6.9133826999393496E-3</v>
          </cell>
        </row>
        <row r="84">
          <cell r="A84">
            <v>4343</v>
          </cell>
          <cell r="O84">
            <v>4.6887401316004001E-3</v>
          </cell>
          <cell r="Q84">
            <v>1.35484842215459E-3</v>
          </cell>
        </row>
        <row r="85">
          <cell r="A85">
            <v>4344</v>
          </cell>
          <cell r="O85">
            <v>6.0462089442140897E-3</v>
          </cell>
          <cell r="Q85">
            <v>1.52802634943537E-3</v>
          </cell>
        </row>
        <row r="86">
          <cell r="A86">
            <v>4345</v>
          </cell>
          <cell r="O86">
            <v>4.7785516620162801E-3</v>
          </cell>
          <cell r="Q86">
            <v>2.0015093989843502E-3</v>
          </cell>
        </row>
        <row r="87">
          <cell r="A87">
            <v>4346</v>
          </cell>
          <cell r="O87">
            <v>4.4551262844827397E-3</v>
          </cell>
          <cell r="Q87">
            <v>1.5386209834304899E-3</v>
          </cell>
        </row>
        <row r="88">
          <cell r="A88">
            <v>4347</v>
          </cell>
          <cell r="O88">
            <v>5.3399700899308096E-3</v>
          </cell>
          <cell r="Q88">
            <v>2.9847453122183098E-3</v>
          </cell>
        </row>
        <row r="89">
          <cell r="A89">
            <v>4348</v>
          </cell>
          <cell r="O89">
            <v>4.6959110735026299E-3</v>
          </cell>
          <cell r="Q89">
            <v>1.4687086444388701E-3</v>
          </cell>
        </row>
        <row r="90">
          <cell r="A90">
            <v>4349</v>
          </cell>
          <cell r="O90">
            <v>4.7627223456050303E-3</v>
          </cell>
          <cell r="Q90">
            <v>1.56059596492461E-3</v>
          </cell>
        </row>
        <row r="91">
          <cell r="A91">
            <v>4350</v>
          </cell>
          <cell r="O91">
            <v>4.5207124858589699E-3</v>
          </cell>
          <cell r="Q91">
            <v>1.58350663425911E-3</v>
          </cell>
        </row>
        <row r="92">
          <cell r="A92">
            <v>4351</v>
          </cell>
          <cell r="O92">
            <v>6.6237472425131503E-3</v>
          </cell>
          <cell r="Q92">
            <v>3.1876770794985899E-3</v>
          </cell>
        </row>
        <row r="93">
          <cell r="A93">
            <v>4352</v>
          </cell>
          <cell r="O93">
            <v>4.7649336336309904E-3</v>
          </cell>
          <cell r="Q93">
            <v>1.89013790013536E-3</v>
          </cell>
        </row>
        <row r="94">
          <cell r="A94">
            <v>4353</v>
          </cell>
          <cell r="O94">
            <v>5.3001696007639902E-3</v>
          </cell>
          <cell r="Q94">
            <v>1.4993986677166299E-3</v>
          </cell>
        </row>
        <row r="95">
          <cell r="A95">
            <v>4354</v>
          </cell>
          <cell r="O95">
            <v>4.9285668712094203E-3</v>
          </cell>
          <cell r="Q95">
            <v>4.0434227241377798E-3</v>
          </cell>
        </row>
        <row r="96">
          <cell r="A96">
            <v>4355</v>
          </cell>
          <cell r="O96">
            <v>3.9219431939176404E-3</v>
          </cell>
          <cell r="Q96">
            <v>1.3192199793441799E-3</v>
          </cell>
        </row>
        <row r="97">
          <cell r="A97">
            <v>4356</v>
          </cell>
          <cell r="O97">
            <v>4.2782425124967601E-3</v>
          </cell>
          <cell r="Q97">
            <v>2.0223298438314299E-3</v>
          </cell>
        </row>
        <row r="98">
          <cell r="A98">
            <v>4357</v>
          </cell>
          <cell r="O98">
            <v>3.9812148397056803E-3</v>
          </cell>
          <cell r="Q98">
            <v>1.56042354939048E-3</v>
          </cell>
        </row>
        <row r="99">
          <cell r="A99">
            <v>4358</v>
          </cell>
          <cell r="O99">
            <v>5.4398764384145102E-3</v>
          </cell>
          <cell r="Q99">
            <v>3.6984762363204602E-3</v>
          </cell>
        </row>
        <row r="100">
          <cell r="A100">
            <v>4359</v>
          </cell>
          <cell r="O100">
            <v>4.5481178866984802E-3</v>
          </cell>
          <cell r="Q100">
            <v>1.8721158670228499E-3</v>
          </cell>
        </row>
        <row r="101">
          <cell r="A101">
            <v>4360</v>
          </cell>
          <cell r="O101">
            <v>4.4213809669276004E-3</v>
          </cell>
          <cell r="Q101">
            <v>1.73435841374848E-3</v>
          </cell>
        </row>
        <row r="102">
          <cell r="A102">
            <v>4361</v>
          </cell>
          <cell r="O102">
            <v>5.1607770420605001E-3</v>
          </cell>
          <cell r="Q102">
            <v>2.1330070555945799E-3</v>
          </cell>
        </row>
        <row r="103">
          <cell r="A103">
            <v>4362</v>
          </cell>
          <cell r="O103">
            <v>6.34423505740882E-3</v>
          </cell>
          <cell r="Q103">
            <v>4.2899513673583098E-3</v>
          </cell>
        </row>
        <row r="104">
          <cell r="A104">
            <v>4363</v>
          </cell>
          <cell r="O104">
            <v>5.5660777815953102E-3</v>
          </cell>
          <cell r="Q104">
            <v>1.5707073591524599E-3</v>
          </cell>
        </row>
        <row r="105">
          <cell r="A105">
            <v>4364</v>
          </cell>
          <cell r="O105">
            <v>4.5270598256946099E-3</v>
          </cell>
          <cell r="Q105">
            <v>1.42182134885549E-3</v>
          </cell>
        </row>
        <row r="106">
          <cell r="A106">
            <v>4365</v>
          </cell>
          <cell r="O106">
            <v>5.7012461302041904E-3</v>
          </cell>
          <cell r="Q106">
            <v>1.7744756035063399E-3</v>
          </cell>
        </row>
        <row r="107">
          <cell r="A107">
            <v>4366</v>
          </cell>
          <cell r="O107">
            <v>5.0005574894826897E-3</v>
          </cell>
          <cell r="Q107">
            <v>1.7448129196755301E-3</v>
          </cell>
        </row>
        <row r="108">
          <cell r="A108">
            <v>4367</v>
          </cell>
          <cell r="O108">
            <v>4.0860732636140602E-3</v>
          </cell>
          <cell r="Q108">
            <v>3.69546601751824E-3</v>
          </cell>
        </row>
        <row r="109">
          <cell r="A109">
            <v>4368</v>
          </cell>
          <cell r="O109">
            <v>5.00302788478216E-3</v>
          </cell>
          <cell r="Q109">
            <v>1.5009583128743401E-3</v>
          </cell>
        </row>
        <row r="110">
          <cell r="A110">
            <v>4369</v>
          </cell>
          <cell r="O110">
            <v>4.8244220297439001E-3</v>
          </cell>
          <cell r="Q110">
            <v>1.3964247110420001E-3</v>
          </cell>
        </row>
        <row r="111">
          <cell r="A111">
            <v>4370</v>
          </cell>
          <cell r="O111">
            <v>4.3783748039775998E-3</v>
          </cell>
          <cell r="Q111">
            <v>2.4215875604132798E-3</v>
          </cell>
        </row>
        <row r="112">
          <cell r="A112">
            <v>4371</v>
          </cell>
          <cell r="O112">
            <v>5.8539484559278999E-3</v>
          </cell>
          <cell r="Q112">
            <v>1.70762472839899E-3</v>
          </cell>
        </row>
        <row r="113">
          <cell r="A113">
            <v>4372</v>
          </cell>
          <cell r="O113">
            <v>4.5968808023138701E-3</v>
          </cell>
          <cell r="Q113">
            <v>1.6279399041913101E-3</v>
          </cell>
        </row>
        <row r="114">
          <cell r="A114">
            <v>4373</v>
          </cell>
          <cell r="O114">
            <v>4.1639541507229698E-3</v>
          </cell>
          <cell r="Q114">
            <v>1.6203482805373899E-3</v>
          </cell>
        </row>
        <row r="115">
          <cell r="A115">
            <v>4374</v>
          </cell>
          <cell r="O115">
            <v>5.4455796566322502E-3</v>
          </cell>
          <cell r="Q115">
            <v>1.6897760466317701E-3</v>
          </cell>
        </row>
        <row r="116">
          <cell r="A116">
            <v>4375</v>
          </cell>
          <cell r="O116">
            <v>6.7179302663062804E-3</v>
          </cell>
          <cell r="Q116">
            <v>5.6116571547060803E-3</v>
          </cell>
        </row>
        <row r="117">
          <cell r="A117">
            <v>4376</v>
          </cell>
          <cell r="O117">
            <v>7.8339265977280907E-3</v>
          </cell>
          <cell r="Q117">
            <v>8.4285271596715207E-3</v>
          </cell>
        </row>
        <row r="118">
          <cell r="A118">
            <v>4377</v>
          </cell>
          <cell r="O118">
            <v>8.6199083403463196E-3</v>
          </cell>
          <cell r="Q118">
            <v>8.3113225087510997E-3</v>
          </cell>
        </row>
        <row r="119">
          <cell r="A119">
            <v>4378</v>
          </cell>
          <cell r="O119">
            <v>4.6061328161257197E-3</v>
          </cell>
          <cell r="Q119">
            <v>1.73567265730143E-3</v>
          </cell>
        </row>
        <row r="120">
          <cell r="A120">
            <v>4379</v>
          </cell>
          <cell r="O120">
            <v>5.3076812038271104E-3</v>
          </cell>
          <cell r="Q120">
            <v>8.1099332238919204E-3</v>
          </cell>
        </row>
        <row r="121">
          <cell r="A121">
            <v>4380</v>
          </cell>
          <cell r="O121">
            <v>4.6177670565850102E-3</v>
          </cell>
          <cell r="Q121">
            <v>1.5163697834685E-3</v>
          </cell>
        </row>
        <row r="122">
          <cell r="A122">
            <v>4381</v>
          </cell>
          <cell r="O122">
            <v>4.6438131838069602E-3</v>
          </cell>
          <cell r="Q122">
            <v>1.8700504635593201E-3</v>
          </cell>
        </row>
        <row r="123">
          <cell r="A123">
            <v>4382</v>
          </cell>
          <cell r="O123">
            <v>5.8293508278979998E-3</v>
          </cell>
          <cell r="Q123">
            <v>3.40009858745255E-3</v>
          </cell>
        </row>
        <row r="124">
          <cell r="A124">
            <v>4383</v>
          </cell>
          <cell r="O124">
            <v>4.5299826287841299E-3</v>
          </cell>
          <cell r="Q124">
            <v>2.3091392680446299E-3</v>
          </cell>
        </row>
        <row r="125">
          <cell r="A125">
            <v>4384</v>
          </cell>
          <cell r="O125">
            <v>4.5453689932546696E-3</v>
          </cell>
          <cell r="Q125">
            <v>1.78198676399716E-3</v>
          </cell>
        </row>
        <row r="126">
          <cell r="A126">
            <v>4385</v>
          </cell>
          <cell r="O126">
            <v>4.3011526376617402E-3</v>
          </cell>
          <cell r="Q126">
            <v>1.7071012044354E-3</v>
          </cell>
        </row>
        <row r="127">
          <cell r="A127">
            <v>4386</v>
          </cell>
          <cell r="O127">
            <v>5.2047808357825898E-3</v>
          </cell>
          <cell r="Q127">
            <v>1.72091662435905E-3</v>
          </cell>
        </row>
        <row r="128">
          <cell r="A128">
            <v>4387</v>
          </cell>
          <cell r="O128">
            <v>6.02757571631528E-3</v>
          </cell>
          <cell r="Q128">
            <v>1.9377965754495501E-3</v>
          </cell>
        </row>
        <row r="129">
          <cell r="A129">
            <v>4388</v>
          </cell>
          <cell r="O129">
            <v>4.2965700504254004E-3</v>
          </cell>
          <cell r="Q129">
            <v>2.0284557324407298E-3</v>
          </cell>
        </row>
        <row r="130">
          <cell r="A130">
            <v>4389</v>
          </cell>
          <cell r="O130">
            <v>5.0549957836063097E-3</v>
          </cell>
          <cell r="Q130">
            <v>2.2875455536197501E-3</v>
          </cell>
        </row>
        <row r="131">
          <cell r="A131">
            <v>4390</v>
          </cell>
          <cell r="O131">
            <v>5.3094252276337699E-3</v>
          </cell>
          <cell r="Q131">
            <v>1.84033763370968E-3</v>
          </cell>
        </row>
        <row r="132">
          <cell r="A132">
            <v>4391</v>
          </cell>
          <cell r="O132">
            <v>4.75810763670312E-3</v>
          </cell>
          <cell r="Q132">
            <v>1.9743944083324902E-3</v>
          </cell>
        </row>
        <row r="133">
          <cell r="A133">
            <v>4392</v>
          </cell>
          <cell r="O133">
            <v>6.5952831775295297E-3</v>
          </cell>
          <cell r="Q133">
            <v>1.61378177908018E-3</v>
          </cell>
        </row>
        <row r="134">
          <cell r="A134">
            <v>4393</v>
          </cell>
          <cell r="O134">
            <v>9.0154881411945494E-3</v>
          </cell>
          <cell r="Q134">
            <v>2.0772276407340401E-3</v>
          </cell>
        </row>
        <row r="135">
          <cell r="A135">
            <v>4394</v>
          </cell>
          <cell r="O135">
            <v>5.1166602414713797E-3</v>
          </cell>
          <cell r="Q135">
            <v>2.2154223793681002E-3</v>
          </cell>
        </row>
        <row r="136">
          <cell r="A136">
            <v>4395</v>
          </cell>
          <cell r="O136">
            <v>1.28080919875002E-2</v>
          </cell>
          <cell r="Q136">
            <v>1.8238800945855999E-3</v>
          </cell>
        </row>
        <row r="137">
          <cell r="A137">
            <v>4396</v>
          </cell>
          <cell r="O137">
            <v>1.8218355748676199E-2</v>
          </cell>
          <cell r="Q137">
            <v>2.2478684208694002E-3</v>
          </cell>
        </row>
        <row r="138">
          <cell r="A138">
            <v>4397</v>
          </cell>
          <cell r="O138">
            <v>1.60527908197373E-2</v>
          </cell>
          <cell r="Q138">
            <v>1.75327446418205E-3</v>
          </cell>
        </row>
        <row r="139">
          <cell r="A139">
            <v>4398</v>
          </cell>
          <cell r="O139">
            <v>1.7904459950966699E-2</v>
          </cell>
          <cell r="Q139">
            <v>1.8257673912109699E-3</v>
          </cell>
        </row>
        <row r="140">
          <cell r="A140">
            <v>4399</v>
          </cell>
          <cell r="O140">
            <v>1.46287482792107E-2</v>
          </cell>
          <cell r="Q140">
            <v>1.70030148136969E-3</v>
          </cell>
        </row>
        <row r="141">
          <cell r="A141">
            <v>4400</v>
          </cell>
          <cell r="O141">
            <v>1.38230287305138E-2</v>
          </cell>
          <cell r="Q141">
            <v>1.7509020461544699E-3</v>
          </cell>
        </row>
        <row r="142">
          <cell r="A142">
            <v>4401</v>
          </cell>
          <cell r="O142">
            <v>1.3632654849580201E-2</v>
          </cell>
          <cell r="Q142">
            <v>3.0382479786107701E-3</v>
          </cell>
        </row>
        <row r="143">
          <cell r="A143">
            <v>4402</v>
          </cell>
          <cell r="O143">
            <v>1.1832123192495599E-2</v>
          </cell>
          <cell r="Q143">
            <v>1.5703667671832899E-3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5" name="Table7106" displayName="Table7106" ref="C1:D201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30" totalsRowShown="0">
  <autoFilter ref="D1:D30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7" totalsRowShown="0">
  <autoFilter ref="E1:E27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8576"/>
  <sheetViews>
    <sheetView tabSelected="1" zoomScale="90" zoomScaleNormal="90" workbookViewId="0">
      <pane xSplit="5" ySplit="1" topLeftCell="Z181" activePane="bottomRight" state="frozen"/>
      <selection pane="topRight" activeCell="F1" sqref="F1"/>
      <selection pane="bottomLeft" activeCell="A2" sqref="A2"/>
      <selection pane="bottomRight" activeCell="A195" sqref="A195:XFD196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20.5703125" style="48" customWidth="1"/>
    <col min="5" max="5" width="48.85546875" style="93" customWidth="1"/>
    <col min="6" max="6" width="12.85546875" style="51" bestFit="1" customWidth="1"/>
    <col min="7" max="7" width="12.28515625" style="51" bestFit="1" customWidth="1"/>
    <col min="8" max="8" width="12.140625" style="51" bestFit="1" customWidth="1"/>
    <col min="9" max="10" width="12.85546875" style="51" bestFit="1" customWidth="1"/>
    <col min="11" max="11" width="12.140625" style="51" bestFit="1" customWidth="1"/>
    <col min="12" max="12" width="12.85546875" style="51" bestFit="1" customWidth="1"/>
    <col min="13" max="13" width="12.140625" style="51" bestFit="1" customWidth="1"/>
    <col min="14" max="14" width="12.85546875" style="51" bestFit="1" customWidth="1"/>
    <col min="15" max="15" width="11.140625" style="51" bestFit="1" customWidth="1"/>
    <col min="16" max="16" width="12.85546875" style="51" bestFit="1" customWidth="1"/>
    <col min="17" max="17" width="12.140625" style="51" bestFit="1" customWidth="1"/>
    <col min="18" max="18" width="13.42578125" style="51" bestFit="1" customWidth="1"/>
    <col min="19" max="19" width="12.140625" style="51" bestFit="1" customWidth="1"/>
    <col min="20" max="20" width="12.5703125" style="51" bestFit="1" customWidth="1"/>
    <col min="21" max="21" width="12.140625" style="51" bestFit="1" customWidth="1"/>
    <col min="22" max="22" width="17.85546875" style="51" customWidth="1"/>
    <col min="23" max="23" width="7.5703125" style="92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5703125" style="48" customWidth="1"/>
    <col min="37" max="37" width="9.42578125" style="56" bestFit="1" customWidth="1"/>
    <col min="38" max="38" width="7.140625" style="56" bestFit="1" customWidth="1"/>
    <col min="39" max="39" width="10" style="56" bestFit="1" customWidth="1"/>
    <col min="40" max="40" width="11.85546875" style="56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78</v>
      </c>
      <c r="C1" s="48" t="s">
        <v>64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72</v>
      </c>
      <c r="AI1" s="86" t="s">
        <v>73</v>
      </c>
      <c r="AJ1" s="74" t="s">
        <v>80</v>
      </c>
      <c r="AK1" s="23" t="s">
        <v>112</v>
      </c>
      <c r="AL1" s="23" t="s">
        <v>113</v>
      </c>
      <c r="AM1" s="23" t="s">
        <v>114</v>
      </c>
      <c r="AN1" s="23" t="s">
        <v>115</v>
      </c>
    </row>
    <row r="2" spans="1:40" s="23" customFormat="1" x14ac:dyDescent="0.25">
      <c r="A2" s="81" t="s">
        <v>96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104"/>
      <c r="AA2" s="104"/>
      <c r="AB2" s="51"/>
      <c r="AC2" s="51"/>
      <c r="AD2" s="51"/>
      <c r="AE2" s="51"/>
      <c r="AF2" s="105"/>
      <c r="AG2" s="105"/>
      <c r="AH2" s="86"/>
      <c r="AI2" s="86"/>
      <c r="AJ2" s="74"/>
      <c r="AK2" s="75">
        <v>26</v>
      </c>
      <c r="AL2" s="85"/>
      <c r="AM2" s="85"/>
      <c r="AN2" s="85"/>
    </row>
    <row r="3" spans="1:40" s="119" customFormat="1" x14ac:dyDescent="0.25">
      <c r="A3" s="107"/>
      <c r="B3" s="108"/>
      <c r="C3" s="109"/>
      <c r="D3" s="110"/>
      <c r="E3" s="107" t="s">
        <v>154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1"/>
      <c r="Y3" s="111"/>
      <c r="Z3" s="113"/>
      <c r="AA3" s="113"/>
      <c r="AB3" s="114"/>
      <c r="AC3" s="114"/>
      <c r="AD3" s="114"/>
      <c r="AE3" s="114"/>
      <c r="AF3" s="115"/>
      <c r="AG3" s="115"/>
      <c r="AH3" s="116"/>
      <c r="AI3" s="116"/>
      <c r="AJ3" s="117"/>
      <c r="AK3" s="118">
        <v>26</v>
      </c>
      <c r="AL3" s="118"/>
      <c r="AM3" s="118"/>
      <c r="AN3" s="118"/>
    </row>
    <row r="4" spans="1:40" s="119" customFormat="1" x14ac:dyDescent="0.25">
      <c r="A4" s="107"/>
      <c r="B4" s="108"/>
      <c r="C4" s="109"/>
      <c r="D4" s="110"/>
      <c r="E4" s="107" t="s">
        <v>96</v>
      </c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1"/>
      <c r="Y4" s="111"/>
      <c r="Z4" s="113"/>
      <c r="AA4" s="113"/>
      <c r="AB4" s="114"/>
      <c r="AC4" s="114"/>
      <c r="AD4" s="114"/>
      <c r="AE4" s="114"/>
      <c r="AF4" s="115"/>
      <c r="AG4" s="115"/>
      <c r="AH4" s="116"/>
      <c r="AI4" s="116"/>
      <c r="AJ4" s="117"/>
      <c r="AK4" s="118">
        <v>26</v>
      </c>
      <c r="AL4" s="118"/>
      <c r="AM4" s="118"/>
      <c r="AN4" s="118"/>
    </row>
    <row r="5" spans="1:40" s="119" customFormat="1" x14ac:dyDescent="0.25">
      <c r="A5" s="107"/>
      <c r="B5" s="108"/>
      <c r="C5" s="109"/>
      <c r="D5" s="110"/>
      <c r="E5" s="107" t="s">
        <v>153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111"/>
      <c r="Y5" s="111"/>
      <c r="Z5" s="113"/>
      <c r="AA5" s="113"/>
      <c r="AB5" s="114"/>
      <c r="AC5" s="114"/>
      <c r="AD5" s="114"/>
      <c r="AE5" s="114"/>
      <c r="AF5" s="115"/>
      <c r="AG5" s="115"/>
      <c r="AH5" s="116"/>
      <c r="AI5" s="116"/>
      <c r="AJ5" s="117"/>
      <c r="AK5" s="118">
        <v>26</v>
      </c>
      <c r="AL5" s="118"/>
      <c r="AM5" s="118"/>
      <c r="AN5" s="118"/>
    </row>
    <row r="6" spans="1:40" s="119" customFormat="1" x14ac:dyDescent="0.25">
      <c r="A6" s="107"/>
      <c r="B6" s="108"/>
      <c r="C6" s="82"/>
      <c r="D6" s="110"/>
      <c r="E6" s="107" t="s">
        <v>211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2"/>
      <c r="X6" s="111"/>
      <c r="Y6" s="111"/>
      <c r="Z6" s="113"/>
      <c r="AA6" s="113"/>
      <c r="AB6" s="114"/>
      <c r="AC6" s="114"/>
      <c r="AD6" s="114"/>
      <c r="AE6" s="114"/>
      <c r="AF6" s="115"/>
      <c r="AG6" s="115"/>
      <c r="AH6" s="116"/>
      <c r="AI6" s="116"/>
      <c r="AJ6" s="117"/>
      <c r="AK6" s="118">
        <v>26</v>
      </c>
      <c r="AL6" s="118"/>
      <c r="AM6" s="118"/>
      <c r="AN6" s="118"/>
    </row>
    <row r="7" spans="1:40" s="75" customFormat="1" x14ac:dyDescent="0.25">
      <c r="A7" s="75">
        <v>4576</v>
      </c>
      <c r="B7" s="75" t="s">
        <v>145</v>
      </c>
      <c r="C7" s="75" t="s">
        <v>61</v>
      </c>
      <c r="D7" s="75" t="s">
        <v>65</v>
      </c>
      <c r="E7" s="75" t="s">
        <v>155</v>
      </c>
      <c r="F7" s="75">
        <v>-2.5113451376072198</v>
      </c>
      <c r="G7" s="75">
        <v>-2.5145045537908302</v>
      </c>
      <c r="H7" s="75">
        <v>5.97406090583452E-3</v>
      </c>
      <c r="I7" s="75">
        <v>-4.7007762180521899</v>
      </c>
      <c r="J7" s="75">
        <v>-4.7118598799228497</v>
      </c>
      <c r="K7" s="75">
        <v>3.6759399849908901E-3</v>
      </c>
      <c r="L7" s="75">
        <v>-2.6642537191565299E-2</v>
      </c>
      <c r="M7" s="75">
        <v>5.4778407428860603E-3</v>
      </c>
      <c r="N7" s="75">
        <v>-12.680733581715501</v>
      </c>
      <c r="O7" s="75">
        <v>5.9131554051603799E-3</v>
      </c>
      <c r="P7" s="75">
        <v>-24.503358049644401</v>
      </c>
      <c r="Q7" s="75">
        <v>3.6028030824175202E-3</v>
      </c>
      <c r="R7" s="75">
        <v>-38.796457766795903</v>
      </c>
      <c r="S7" s="75">
        <v>0.18570689871245999</v>
      </c>
      <c r="T7" s="75">
        <v>122.77671245545299</v>
      </c>
      <c r="U7" s="75">
        <v>0.121958200932276</v>
      </c>
      <c r="V7" s="76">
        <v>44973.551863425928</v>
      </c>
      <c r="W7" s="75">
        <v>2.5</v>
      </c>
      <c r="X7" s="75">
        <v>0.16036408848851499</v>
      </c>
      <c r="Y7" s="75">
        <v>0.15728604407507699</v>
      </c>
      <c r="Z7" s="100">
        <f>((((N7/1000)+1)/((SMOW!$Z$4/1000)+1))-1)*1000</f>
        <v>-2.4636062029043115</v>
      </c>
      <c r="AA7" s="100">
        <f>((((P7/1000)+1)/((SMOW!$AA$4/1000)+1))-1)*1000</f>
        <v>-4.6710975608132976</v>
      </c>
      <c r="AB7" s="100">
        <f>Z7*SMOW!$AN$6</f>
        <v>-2.5277118870144535</v>
      </c>
      <c r="AC7" s="100">
        <f>AA7*SMOW!$AN$12</f>
        <v>-4.7887400506089088</v>
      </c>
      <c r="AD7" s="100">
        <f t="shared" ref="AD7" si="0">LN((AB7/1000)+1)*1000</f>
        <v>-2.5309119443925332</v>
      </c>
      <c r="AE7" s="100">
        <f t="shared" ref="AE7" si="1">LN((AC7/1000)+1)*1000</f>
        <v>-4.8002428033991293</v>
      </c>
      <c r="AF7" s="100">
        <f>(AD7-SMOW!AN$14*AE7)</f>
        <v>3.6162558022070357E-3</v>
      </c>
      <c r="AG7" s="101">
        <f t="shared" ref="AG7" si="2">AF7*1000</f>
        <v>3.6162558022070357</v>
      </c>
      <c r="AK7" s="75">
        <v>26</v>
      </c>
      <c r="AL7" s="75">
        <v>3</v>
      </c>
      <c r="AM7" s="75">
        <v>0</v>
      </c>
      <c r="AN7" s="75">
        <v>0</v>
      </c>
    </row>
    <row r="8" spans="1:40" s="75" customFormat="1" x14ac:dyDescent="0.25">
      <c r="A8" s="75">
        <v>4577</v>
      </c>
      <c r="B8" s="75" t="s">
        <v>145</v>
      </c>
      <c r="C8" s="75" t="s">
        <v>61</v>
      </c>
      <c r="D8" s="75" t="s">
        <v>65</v>
      </c>
      <c r="E8" s="75" t="s">
        <v>156</v>
      </c>
      <c r="F8" s="75">
        <v>-2.8735121918203301</v>
      </c>
      <c r="G8" s="75">
        <v>-2.8776491247404801</v>
      </c>
      <c r="H8" s="75">
        <v>5.0298621150871199E-3</v>
      </c>
      <c r="I8" s="75">
        <v>-5.3845948099745504</v>
      </c>
      <c r="J8" s="75">
        <v>-5.3991440227891703</v>
      </c>
      <c r="K8" s="75">
        <v>1.28845183645492E-3</v>
      </c>
      <c r="L8" s="75">
        <v>-2.6901080707803299E-2</v>
      </c>
      <c r="M8" s="75">
        <v>4.9453070829936904E-3</v>
      </c>
      <c r="N8" s="75">
        <v>-13.039208345858</v>
      </c>
      <c r="O8" s="75">
        <v>4.9785827131423E-3</v>
      </c>
      <c r="P8" s="75">
        <v>-25.1735713123342</v>
      </c>
      <c r="Q8" s="75">
        <v>1.26281665829348E-3</v>
      </c>
      <c r="R8" s="75">
        <v>-39.2604375297608</v>
      </c>
      <c r="S8" s="75">
        <v>0.12705678353493299</v>
      </c>
      <c r="T8" s="75">
        <v>113.733111888458</v>
      </c>
      <c r="U8" s="75">
        <v>7.57033154568508E-2</v>
      </c>
      <c r="V8" s="76">
        <v>44973.629166666666</v>
      </c>
      <c r="W8" s="75">
        <v>2.5</v>
      </c>
      <c r="X8" s="75">
        <v>3.7719828822866897E-2</v>
      </c>
      <c r="Y8" s="75">
        <v>0.116117103541077</v>
      </c>
      <c r="Z8" s="100">
        <f>((((N8/1000)+1)/((SMOW!$Z$4/1000)+1))-1)*1000</f>
        <v>-2.8257905901160063</v>
      </c>
      <c r="AA8" s="100">
        <f>((((P8/1000)+1)/((SMOW!$AA$4/1000)+1))-1)*1000</f>
        <v>-5.3549365434053531</v>
      </c>
      <c r="AB8" s="100">
        <f>Z8*SMOW!$AN$6</f>
        <v>-2.8993207016727287</v>
      </c>
      <c r="AC8" s="100">
        <f>AA8*SMOW!$AN$12</f>
        <v>-5.4898016494028443</v>
      </c>
      <c r="AD8" s="100">
        <f t="shared" ref="AD8" si="3">LN((AB8/1000)+1)*1000</f>
        <v>-2.9035318735999756</v>
      </c>
      <c r="AE8" s="100">
        <f t="shared" ref="AE8" si="4">LN((AC8/1000)+1)*1000</f>
        <v>-5.5049259889580711</v>
      </c>
      <c r="AF8" s="100">
        <f>(AD8-SMOW!AN$14*AE8)</f>
        <v>3.0690485698863235E-3</v>
      </c>
      <c r="AG8" s="101">
        <f t="shared" ref="AG8" si="5">AF8*1000</f>
        <v>3.0690485698863235</v>
      </c>
      <c r="AK8" s="75">
        <v>26</v>
      </c>
      <c r="AL8" s="75">
        <v>0</v>
      </c>
      <c r="AM8" s="75">
        <v>0</v>
      </c>
      <c r="AN8" s="75">
        <v>0</v>
      </c>
    </row>
    <row r="9" spans="1:40" s="75" customFormat="1" x14ac:dyDescent="0.25">
      <c r="A9" s="75">
        <v>4578</v>
      </c>
      <c r="B9" s="75" t="s">
        <v>145</v>
      </c>
      <c r="C9" s="75" t="s">
        <v>61</v>
      </c>
      <c r="D9" s="75" t="s">
        <v>65</v>
      </c>
      <c r="E9" s="75" t="s">
        <v>157</v>
      </c>
      <c r="F9" s="75">
        <v>-2.7255891217986301</v>
      </c>
      <c r="G9" s="75">
        <v>-2.7293107820425599</v>
      </c>
      <c r="H9" s="75">
        <v>4.9431062586712503E-3</v>
      </c>
      <c r="I9" s="75">
        <v>-5.09409430935444</v>
      </c>
      <c r="J9" s="75">
        <v>-5.1071134798749798</v>
      </c>
      <c r="K9" s="75">
        <v>1.41593500625367E-3</v>
      </c>
      <c r="L9" s="75">
        <v>-3.2754864668563602E-2</v>
      </c>
      <c r="M9" s="75">
        <v>5.0381308470350897E-3</v>
      </c>
      <c r="N9" s="75">
        <v>-12.892793350290599</v>
      </c>
      <c r="O9" s="75">
        <v>4.8927113319515401E-3</v>
      </c>
      <c r="P9" s="75">
        <v>-24.888850641335299</v>
      </c>
      <c r="Q9" s="75">
        <v>1.3877634090494701E-3</v>
      </c>
      <c r="R9" s="75">
        <v>-38.313611251135697</v>
      </c>
      <c r="S9" s="75">
        <v>0.15352528500610099</v>
      </c>
      <c r="T9" s="75">
        <v>198.189830757712</v>
      </c>
      <c r="U9" s="75">
        <v>7.0230136675819704E-2</v>
      </c>
      <c r="V9" s="76">
        <v>44973.707013888888</v>
      </c>
      <c r="W9" s="75">
        <v>2.5</v>
      </c>
      <c r="X9" s="75">
        <v>2.4736705190977901E-2</v>
      </c>
      <c r="Y9" s="75">
        <v>2.9214531907827E-2</v>
      </c>
      <c r="Z9" s="100">
        <f>((((N9/1000)+1)/((SMOW!$Z$4/1000)+1))-1)*1000</f>
        <v>-2.6778604406254569</v>
      </c>
      <c r="AA9" s="100">
        <f>((((P9/1000)+1)/((SMOW!$AA$4/1000)+1))-1)*1000</f>
        <v>-5.0644273804003603</v>
      </c>
      <c r="AB9" s="100">
        <f>Z9*SMOW!$AN$6</f>
        <v>-2.7475412505273829</v>
      </c>
      <c r="AC9" s="100">
        <f>AA9*SMOW!$AN$12</f>
        <v>-5.1919759572953428</v>
      </c>
      <c r="AD9" s="100">
        <f t="shared" ref="AD9" si="6">LN((AB9/1000)+1)*1000</f>
        <v>-2.7513226699811821</v>
      </c>
      <c r="AE9" s="100">
        <f t="shared" ref="AE9" si="7">LN((AC9/1000)+1)*1000</f>
        <v>-5.205501099586388</v>
      </c>
      <c r="AF9" s="100">
        <f>(AD9-SMOW!AN$14*AE9)</f>
        <v>-2.8180893995690681E-3</v>
      </c>
      <c r="AG9" s="101">
        <f t="shared" ref="AG9" si="8">AF9*1000</f>
        <v>-2.8180893995690681</v>
      </c>
      <c r="AH9" s="2">
        <f>AVERAGE(AG7:AG9)</f>
        <v>1.2890716575080969</v>
      </c>
      <c r="AI9" s="75">
        <f>STDEV(AG7:AG9)</f>
        <v>3.5674133346662305</v>
      </c>
      <c r="AK9" s="75">
        <v>26</v>
      </c>
      <c r="AL9" s="75">
        <v>0</v>
      </c>
      <c r="AM9" s="75">
        <v>0</v>
      </c>
      <c r="AN9" s="75">
        <v>0</v>
      </c>
    </row>
    <row r="10" spans="1:40" s="75" customFormat="1" x14ac:dyDescent="0.25">
      <c r="A10" s="75">
        <v>4579</v>
      </c>
      <c r="B10" s="75" t="s">
        <v>145</v>
      </c>
      <c r="C10" s="75" t="s">
        <v>61</v>
      </c>
      <c r="D10" s="75" t="s">
        <v>22</v>
      </c>
      <c r="E10" s="75" t="s">
        <v>158</v>
      </c>
      <c r="F10" s="75">
        <v>2.81930381526657E-2</v>
      </c>
      <c r="G10" s="75">
        <v>2.8192204463456199E-2</v>
      </c>
      <c r="H10" s="75">
        <v>4.7301264182184896E-3</v>
      </c>
      <c r="I10" s="75">
        <v>0.127717933468141</v>
      </c>
      <c r="J10" s="75">
        <v>0.12770960611039101</v>
      </c>
      <c r="K10" s="75">
        <v>2.97126871749828E-3</v>
      </c>
      <c r="L10" s="75">
        <v>-3.9238467562829997E-2</v>
      </c>
      <c r="M10" s="75">
        <v>4.4156263503073098E-3</v>
      </c>
      <c r="N10" s="75">
        <v>-10.167085976291499</v>
      </c>
      <c r="O10" s="75">
        <v>4.6819028191819401E-3</v>
      </c>
      <c r="P10" s="75">
        <v>-19.770932144008501</v>
      </c>
      <c r="Q10" s="75">
        <v>2.9121520312626E-3</v>
      </c>
      <c r="R10" s="75">
        <v>-32.0469205785027</v>
      </c>
      <c r="S10" s="75">
        <v>0.128389458748078</v>
      </c>
      <c r="T10" s="75">
        <v>141.475069287618</v>
      </c>
      <c r="U10" s="75">
        <v>0.10492617365535201</v>
      </c>
      <c r="V10" s="76">
        <v>44974.478298611109</v>
      </c>
      <c r="W10" s="75">
        <v>2.5</v>
      </c>
      <c r="X10" s="75">
        <v>1.4175630084093701E-2</v>
      </c>
      <c r="Y10" s="75">
        <v>1.3067102394580201E-2</v>
      </c>
      <c r="Z10" s="100">
        <f>((((N10/1000)+1)/((SMOW!$Z$4/1000)+1))-1)*1000</f>
        <v>7.6053512931828493E-2</v>
      </c>
      <c r="AA10" s="100">
        <f>((((P10/1000)+1)/((SMOW!$AA$4/1000)+1))-1)*1000</f>
        <v>0.15754057074790495</v>
      </c>
      <c r="AB10" s="100">
        <f>Z10*SMOW!$AN$6</f>
        <v>7.803250716789055E-2</v>
      </c>
      <c r="AC10" s="100">
        <f>AA10*SMOW!$AN$12</f>
        <v>0.1615082602995182</v>
      </c>
      <c r="AD10" s="100">
        <f t="shared" ref="AD10" si="9">LN((AB10/1000)+1)*1000</f>
        <v>7.8029462790154047E-2</v>
      </c>
      <c r="AE10" s="100">
        <f t="shared" ref="AE10" si="10">LN((AC10/1000)+1)*1000</f>
        <v>0.1614952192445484</v>
      </c>
      <c r="AF10" s="100">
        <f>(AD10-SMOW!AN$14*AE10)</f>
        <v>-7.2400129709675187E-3</v>
      </c>
      <c r="AG10" s="101">
        <f t="shared" ref="AG10" si="11">AF10*1000</f>
        <v>-7.2400129709675189</v>
      </c>
      <c r="AK10" s="75">
        <v>26</v>
      </c>
      <c r="AL10" s="75">
        <v>2</v>
      </c>
      <c r="AM10" s="75">
        <v>0</v>
      </c>
      <c r="AN10" s="75">
        <v>0</v>
      </c>
    </row>
    <row r="11" spans="1:40" s="75" customFormat="1" x14ac:dyDescent="0.25">
      <c r="A11" s="75">
        <v>4580</v>
      </c>
      <c r="B11" s="75" t="s">
        <v>145</v>
      </c>
      <c r="C11" s="75" t="s">
        <v>61</v>
      </c>
      <c r="D11" s="75" t="s">
        <v>22</v>
      </c>
      <c r="E11" s="75" t="s">
        <v>159</v>
      </c>
      <c r="F11" s="75">
        <v>-5.0028360156462198E-2</v>
      </c>
      <c r="G11" s="75">
        <v>-5.0030121553236599E-2</v>
      </c>
      <c r="H11" s="75">
        <v>5.1134811980864496E-3</v>
      </c>
      <c r="I11" s="75">
        <v>-2.1000182296176999E-2</v>
      </c>
      <c r="J11" s="75">
        <v>-2.1000447244745701E-2</v>
      </c>
      <c r="K11" s="75">
        <v>1.50962125472168E-3</v>
      </c>
      <c r="L11" s="75">
        <v>-3.8941885408010801E-2</v>
      </c>
      <c r="M11" s="75">
        <v>5.2219539552388504E-3</v>
      </c>
      <c r="N11" s="75">
        <v>-10.244509908103</v>
      </c>
      <c r="O11" s="75">
        <v>5.0613493002937297E-3</v>
      </c>
      <c r="P11" s="75">
        <v>-19.916691347933099</v>
      </c>
      <c r="Q11" s="75">
        <v>1.4795856657078301E-3</v>
      </c>
      <c r="R11" s="75">
        <v>-32.284342299856</v>
      </c>
      <c r="S11" s="75">
        <v>0.13854295089146301</v>
      </c>
      <c r="T11" s="75">
        <v>150.33726598607799</v>
      </c>
      <c r="U11" s="75">
        <v>7.2772789627799206E-2</v>
      </c>
      <c r="V11" s="76">
        <v>44974.556122685186</v>
      </c>
      <c r="W11" s="75">
        <v>2.5</v>
      </c>
      <c r="X11" s="75">
        <v>2.8828429946050099E-2</v>
      </c>
      <c r="Y11" s="75">
        <v>3.5303923237738698E-2</v>
      </c>
      <c r="Z11" s="100">
        <f>((((N11/1000)+1)/((SMOW!$Z$4/1000)+1))-1)*1000</f>
        <v>-2.1716289850814974E-3</v>
      </c>
      <c r="AA11" s="100">
        <f>((((P11/1000)+1)/((SMOW!$AA$4/1000)+1))-1)*1000</f>
        <v>8.8180203836607518E-3</v>
      </c>
      <c r="AB11" s="100">
        <f>Z11*SMOW!$AN$6</f>
        <v>-2.228137107831775E-3</v>
      </c>
      <c r="AC11" s="100">
        <f>AA11*SMOW!$AN$12</f>
        <v>9.0401039217364743E-3</v>
      </c>
      <c r="AD11" s="100">
        <f t="shared" ref="AD11" si="12">LN((AB11/1000)+1)*1000</f>
        <v>-2.2281395901192799E-3</v>
      </c>
      <c r="AE11" s="100">
        <f t="shared" ref="AE11" si="13">LN((AC11/1000)+1)*1000</f>
        <v>9.0400630601715701E-3</v>
      </c>
      <c r="AF11" s="100">
        <f>(AD11-SMOW!AN$14*AE11)</f>
        <v>-7.0012928858898694E-3</v>
      </c>
      <c r="AG11" s="101">
        <f t="shared" ref="AG11" si="14">AF11*1000</f>
        <v>-7.0012928858898693</v>
      </c>
      <c r="AK11" s="75">
        <v>26</v>
      </c>
      <c r="AL11" s="75">
        <v>0</v>
      </c>
      <c r="AM11" s="75">
        <v>0</v>
      </c>
      <c r="AN11" s="75">
        <v>0</v>
      </c>
    </row>
    <row r="12" spans="1:40" s="75" customFormat="1" x14ac:dyDescent="0.25">
      <c r="A12" s="75">
        <v>4581</v>
      </c>
      <c r="B12" s="75" t="s">
        <v>145</v>
      </c>
      <c r="C12" s="75" t="s">
        <v>61</v>
      </c>
      <c r="D12" s="75" t="s">
        <v>22</v>
      </c>
      <c r="E12" s="75" t="s">
        <v>160</v>
      </c>
      <c r="F12" s="75">
        <v>-7.0333466005156903E-3</v>
      </c>
      <c r="G12" s="75">
        <v>-7.0338418514731202E-3</v>
      </c>
      <c r="H12" s="75">
        <v>4.9120767302749304E-3</v>
      </c>
      <c r="I12" s="75">
        <v>6.4916897387107306E-2</v>
      </c>
      <c r="J12" s="75">
        <v>6.49147557698002E-2</v>
      </c>
      <c r="K12" s="75">
        <v>1.3322685388677401E-3</v>
      </c>
      <c r="L12" s="75">
        <v>-4.1308832897927597E-2</v>
      </c>
      <c r="M12" s="75">
        <v>4.9169255641119498E-3</v>
      </c>
      <c r="N12" s="75">
        <v>-10.201953228348501</v>
      </c>
      <c r="O12" s="75">
        <v>4.86199814933854E-3</v>
      </c>
      <c r="P12" s="75">
        <v>-19.8324836838311</v>
      </c>
      <c r="Q12" s="75">
        <v>1.3057615788167E-3</v>
      </c>
      <c r="R12" s="75">
        <v>-31.725463651726201</v>
      </c>
      <c r="S12" s="75">
        <v>0.14425228956495501</v>
      </c>
      <c r="T12" s="75">
        <v>142.15739073111101</v>
      </c>
      <c r="U12" s="75">
        <v>6.3864734561547398E-2</v>
      </c>
      <c r="V12" s="76">
        <v>44974.652418981481</v>
      </c>
      <c r="W12" s="75">
        <v>2.5</v>
      </c>
      <c r="X12" s="75">
        <v>0.103204198089288</v>
      </c>
      <c r="Y12" s="75">
        <v>9.6918905308399098E-2</v>
      </c>
      <c r="Z12" s="100">
        <f>((((N12/1000)+1)/((SMOW!$Z$4/1000)+1))-1)*1000</f>
        <v>4.082544227457241E-2</v>
      </c>
      <c r="AA12" s="100">
        <f>((((P12/1000)+1)/((SMOW!$AA$4/1000)+1))-1)*1000</f>
        <v>9.473766201351097E-2</v>
      </c>
      <c r="AB12" s="100">
        <f>Z12*SMOW!$AN$6</f>
        <v>4.1887764208583311E-2</v>
      </c>
      <c r="AC12" s="100">
        <f>AA12*SMOW!$AN$12</f>
        <v>9.7123648238714957E-2</v>
      </c>
      <c r="AD12" s="100">
        <f t="shared" ref="AD12" si="15">LN((AB12/1000)+1)*1000</f>
        <v>4.188688694065059E-2</v>
      </c>
      <c r="AE12" s="100">
        <f t="shared" ref="AE12" si="16">LN((AC12/1000)+1)*1000</f>
        <v>9.7118932042616096E-2</v>
      </c>
      <c r="AF12" s="100">
        <f>(AD12-SMOW!AN$14*AE12)</f>
        <v>-9.3919091778507102E-3</v>
      </c>
      <c r="AG12" s="101">
        <f t="shared" ref="AG12" si="17">AF12*1000</f>
        <v>-9.3919091778507102</v>
      </c>
      <c r="AK12" s="75">
        <v>26</v>
      </c>
      <c r="AL12" s="75">
        <v>0</v>
      </c>
      <c r="AM12" s="75">
        <v>0</v>
      </c>
      <c r="AN12" s="75">
        <v>0</v>
      </c>
    </row>
    <row r="13" spans="1:40" s="75" customFormat="1" x14ac:dyDescent="0.25">
      <c r="A13" s="75">
        <v>4582</v>
      </c>
      <c r="B13" s="75" t="s">
        <v>145</v>
      </c>
      <c r="C13" s="75" t="s">
        <v>61</v>
      </c>
      <c r="D13" s="75" t="s">
        <v>22</v>
      </c>
      <c r="E13" s="75" t="s">
        <v>161</v>
      </c>
      <c r="F13" s="75">
        <v>-1.65685820494921E-2</v>
      </c>
      <c r="G13" s="75">
        <v>-1.65690966886675E-2</v>
      </c>
      <c r="H13" s="75">
        <v>4.3991229601721398E-3</v>
      </c>
      <c r="I13" s="75">
        <v>3.8289494107091003E-2</v>
      </c>
      <c r="J13" s="75">
        <v>3.8288706264118302E-2</v>
      </c>
      <c r="K13" s="75">
        <v>1.6767349088276701E-3</v>
      </c>
      <c r="L13" s="75">
        <v>-3.6785533596121897E-2</v>
      </c>
      <c r="M13" s="75">
        <v>4.6178238983358398E-3</v>
      </c>
      <c r="N13" s="75">
        <v>-10.2113912521523</v>
      </c>
      <c r="O13" s="75">
        <v>4.3542739386034004E-3</v>
      </c>
      <c r="P13" s="75">
        <v>-19.8585813053934</v>
      </c>
      <c r="Q13" s="75">
        <v>1.64337440833659E-3</v>
      </c>
      <c r="R13" s="75">
        <v>-32.011496539882202</v>
      </c>
      <c r="S13" s="75">
        <v>0.141711078628556</v>
      </c>
      <c r="T13" s="75">
        <v>140.739496157063</v>
      </c>
      <c r="U13" s="75">
        <v>7.9118667443111898E-2</v>
      </c>
      <c r="V13" s="76">
        <v>44974.729143518518</v>
      </c>
      <c r="W13" s="75">
        <v>2.5</v>
      </c>
      <c r="X13" s="75">
        <v>6.4595239905618204E-2</v>
      </c>
      <c r="Y13" s="75">
        <v>5.3679207891189198E-2</v>
      </c>
      <c r="Z13" s="100">
        <f>((((N13/1000)+1)/((SMOW!$Z$4/1000)+1))-1)*1000</f>
        <v>3.1289750477503375E-2</v>
      </c>
      <c r="AA13" s="100">
        <f>((((P13/1000)+1)/((SMOW!$AA$4/1000)+1))-1)*1000</f>
        <v>6.8109464735455205E-2</v>
      </c>
      <c r="AB13" s="100">
        <f>Z13*SMOW!$AN$6</f>
        <v>3.2103943451052198E-2</v>
      </c>
      <c r="AC13" s="100">
        <f>AA13*SMOW!$AN$12</f>
        <v>6.98248146946049E-2</v>
      </c>
      <c r="AD13" s="100">
        <f t="shared" ref="AD13" si="18">LN((AB13/1000)+1)*1000</f>
        <v>3.210342813042618E-2</v>
      </c>
      <c r="AE13" s="100">
        <f t="shared" ref="AE13" si="19">LN((AC13/1000)+1)*1000</f>
        <v>6.9822377055738752E-2</v>
      </c>
      <c r="AF13" s="100">
        <f>(AD13-SMOW!AN$14*AE13)</f>
        <v>-4.7627869550038796E-3</v>
      </c>
      <c r="AG13" s="101">
        <f t="shared" ref="AG13" si="20">AF13*1000</f>
        <v>-4.7627869550038797</v>
      </c>
      <c r="AH13" s="2">
        <f>AVERAGE(AG10:AG13)</f>
        <v>-7.0990004974279941</v>
      </c>
      <c r="AI13" s="75">
        <f>STDEV(AG10:AG13)</f>
        <v>1.8925076158023701</v>
      </c>
      <c r="AK13" s="75">
        <v>26</v>
      </c>
      <c r="AL13" s="75">
        <v>0</v>
      </c>
      <c r="AM13" s="75">
        <v>0</v>
      </c>
      <c r="AN13" s="75">
        <v>0</v>
      </c>
    </row>
    <row r="14" spans="1:40" s="75" customFormat="1" x14ac:dyDescent="0.25">
      <c r="A14" s="75">
        <v>4583</v>
      </c>
      <c r="B14" s="75" t="s">
        <v>145</v>
      </c>
      <c r="C14" s="75" t="s">
        <v>61</v>
      </c>
      <c r="D14" s="75" t="s">
        <v>24</v>
      </c>
      <c r="E14" s="75" t="s">
        <v>162</v>
      </c>
      <c r="F14" s="75">
        <v>-28.6269584173662</v>
      </c>
      <c r="G14" s="75">
        <v>-29.044702260018401</v>
      </c>
      <c r="H14" s="75">
        <v>5.7201739550125997E-3</v>
      </c>
      <c r="I14" s="75">
        <v>-53.477500258309597</v>
      </c>
      <c r="J14" s="75">
        <v>-54.9605379828024</v>
      </c>
      <c r="K14" s="75">
        <v>6.3777361693669304E-3</v>
      </c>
      <c r="L14" s="75">
        <v>-2.5538205098703401E-2</v>
      </c>
      <c r="M14" s="75">
        <v>5.7822774999461797E-3</v>
      </c>
      <c r="N14" s="75">
        <v>-38.530098403807003</v>
      </c>
      <c r="O14" s="75">
        <v>5.6618568296669799E-3</v>
      </c>
      <c r="P14" s="75">
        <v>-72.309615072341003</v>
      </c>
      <c r="Q14" s="75">
        <v>6.2508440354490996E-3</v>
      </c>
      <c r="R14" s="75">
        <v>-105.71026862977899</v>
      </c>
      <c r="S14" s="75">
        <v>0.17655383095156599</v>
      </c>
      <c r="T14" s="75">
        <v>37.825693415921101</v>
      </c>
      <c r="U14" s="75">
        <v>5.1129273472365601E-2</v>
      </c>
      <c r="V14" s="76">
        <v>44977.518125000002</v>
      </c>
      <c r="W14" s="75">
        <v>2.5</v>
      </c>
      <c r="X14" s="75">
        <v>0.174467311827739</v>
      </c>
      <c r="Y14" s="75">
        <v>0.16931202446178201</v>
      </c>
      <c r="Z14" s="100">
        <f>((((N14/1000)+1)/((SMOW!$Z$4/1000)+1))-1)*1000</f>
        <v>-28.580469353076452</v>
      </c>
      <c r="AA14" s="100">
        <f>((((P14/1000)+1)/((SMOW!$AA$4/1000)+1))-1)*1000</f>
        <v>-53.449276065858143</v>
      </c>
      <c r="AB14" s="100">
        <f>Z14*SMOW!$AN$6</f>
        <v>-29.324163916723833</v>
      </c>
      <c r="AC14" s="100">
        <f>AA14*SMOW!$AN$12</f>
        <v>-54.795406355859129</v>
      </c>
      <c r="AD14" s="100">
        <f t="shared" ref="AD14" si="21">LN((AB14/1000)+1)*1000</f>
        <v>-29.762711863924054</v>
      </c>
      <c r="AE14" s="100">
        <f t="shared" ref="AE14" si="22">LN((AC14/1000)+1)*1000</f>
        <v>-56.353873710668204</v>
      </c>
      <c r="AF14" s="100">
        <f>(AD14-SMOW!AN$14*AE14)</f>
        <v>-7.8665446912395964E-3</v>
      </c>
      <c r="AG14" s="101">
        <f t="shared" ref="AG14" si="23">AF14*1000</f>
        <v>-7.8665446912395964</v>
      </c>
      <c r="AK14" s="75">
        <v>26</v>
      </c>
      <c r="AL14" s="75">
        <v>1</v>
      </c>
      <c r="AM14" s="75">
        <v>0</v>
      </c>
      <c r="AN14" s="75">
        <v>0</v>
      </c>
    </row>
    <row r="15" spans="1:40" s="75" customFormat="1" x14ac:dyDescent="0.25">
      <c r="A15" s="75">
        <v>4584</v>
      </c>
      <c r="B15" s="75" t="s">
        <v>145</v>
      </c>
      <c r="C15" s="75" t="s">
        <v>61</v>
      </c>
      <c r="D15" s="75" t="s">
        <v>24</v>
      </c>
      <c r="E15" s="75" t="s">
        <v>163</v>
      </c>
      <c r="F15" s="75">
        <v>-28.745977102947599</v>
      </c>
      <c r="G15" s="75">
        <v>-29.167235922359101</v>
      </c>
      <c r="H15" s="75">
        <v>5.4963456323519604E-3</v>
      </c>
      <c r="I15" s="75">
        <v>-53.698321625231202</v>
      </c>
      <c r="J15" s="75">
        <v>-55.193861947577901</v>
      </c>
      <c r="K15" s="75">
        <v>2.1569096416125498E-3</v>
      </c>
      <c r="L15" s="75">
        <v>-2.4876814037979499E-2</v>
      </c>
      <c r="M15" s="75">
        <v>5.3075183460216304E-3</v>
      </c>
      <c r="N15" s="75">
        <v>-38.647903694890203</v>
      </c>
      <c r="O15" s="75">
        <v>5.4403104348736903E-3</v>
      </c>
      <c r="P15" s="75">
        <v>-72.526042953279699</v>
      </c>
      <c r="Q15" s="75">
        <v>2.1139955323075002E-3</v>
      </c>
      <c r="R15" s="75">
        <v>-107.36535987317799</v>
      </c>
      <c r="S15" s="75">
        <v>0.158718920069888</v>
      </c>
      <c r="T15" s="75">
        <v>46.483829885865497</v>
      </c>
      <c r="U15" s="75">
        <v>0.137915589312023</v>
      </c>
      <c r="V15" s="76">
        <v>44977.594872685186</v>
      </c>
      <c r="W15" s="75">
        <v>2.5</v>
      </c>
      <c r="X15" s="75">
        <v>0.43705603949149002</v>
      </c>
      <c r="Y15" s="75">
        <v>0.80347412460378798</v>
      </c>
      <c r="Z15" s="100">
        <f>((((N15/1000)+1)/((SMOW!$Z$4/1000)+1))-1)*1000</f>
        <v>-28.699493734788085</v>
      </c>
      <c r="AA15" s="100">
        <f>((((P15/1000)+1)/((SMOW!$AA$4/1000)+1))-1)*1000</f>
        <v>-53.670104017414452</v>
      </c>
      <c r="AB15" s="100">
        <f>Z15*SMOW!$AN$6</f>
        <v>-29.446285440911574</v>
      </c>
      <c r="AC15" s="100">
        <f>AA15*SMOW!$AN$12</f>
        <v>-55.021795901815757</v>
      </c>
      <c r="AD15" s="100">
        <f t="shared" ref="AD15" si="24">LN((AB15/1000)+1)*1000</f>
        <v>-29.888530600104286</v>
      </c>
      <c r="AE15" s="100">
        <f t="shared" ref="AE15" si="25">LN((AC15/1000)+1)*1000</f>
        <v>-56.593416200748628</v>
      </c>
      <c r="AF15" s="100">
        <f>(AD15-SMOW!AN$14*AE15)</f>
        <v>-7.2068461090104563E-3</v>
      </c>
      <c r="AG15" s="101">
        <f t="shared" ref="AG15" si="26">AF15*1000</f>
        <v>-7.2068461090104563</v>
      </c>
      <c r="AK15" s="75">
        <v>26</v>
      </c>
      <c r="AL15" s="75">
        <v>0</v>
      </c>
      <c r="AM15" s="75">
        <v>0</v>
      </c>
      <c r="AN15" s="75">
        <v>0</v>
      </c>
    </row>
    <row r="16" spans="1:40" s="75" customFormat="1" x14ac:dyDescent="0.25">
      <c r="A16" s="75">
        <v>4585</v>
      </c>
      <c r="B16" s="75" t="s">
        <v>145</v>
      </c>
      <c r="C16" s="75" t="s">
        <v>61</v>
      </c>
      <c r="D16" s="75" t="s">
        <v>24</v>
      </c>
      <c r="E16" s="75" t="s">
        <v>164</v>
      </c>
      <c r="F16" s="75">
        <v>-28.7807460191983</v>
      </c>
      <c r="G16" s="75">
        <v>-29.2030345341825</v>
      </c>
      <c r="H16" s="75">
        <v>5.3865767459442696E-3</v>
      </c>
      <c r="I16" s="75">
        <v>-53.765792636863701</v>
      </c>
      <c r="J16" s="75">
        <v>-55.265164126901198</v>
      </c>
      <c r="K16" s="75">
        <v>1.49138244363447E-3</v>
      </c>
      <c r="L16" s="75">
        <v>-2.3027875178656398E-2</v>
      </c>
      <c r="M16" s="75">
        <v>5.6051019306905103E-3</v>
      </c>
      <c r="N16" s="75">
        <v>-38.6823181423322</v>
      </c>
      <c r="O16" s="75">
        <v>5.3316606413395104E-3</v>
      </c>
      <c r="P16" s="75">
        <v>-72.592171554311093</v>
      </c>
      <c r="Q16" s="75">
        <v>1.46170973599457E-3</v>
      </c>
      <c r="R16" s="75">
        <v>-107.75842366950999</v>
      </c>
      <c r="S16" s="75">
        <v>0.15013918297047901</v>
      </c>
      <c r="T16" s="75">
        <v>50.208996501993198</v>
      </c>
      <c r="U16" s="75">
        <v>6.2451772699430197E-2</v>
      </c>
      <c r="V16" s="76">
        <v>44977.671122685184</v>
      </c>
      <c r="W16" s="75">
        <v>2.5</v>
      </c>
      <c r="X16" s="75">
        <v>5.8555052451562298E-2</v>
      </c>
      <c r="Y16" s="75">
        <v>7.1827917791600804E-2</v>
      </c>
      <c r="Z16" s="100">
        <f>((((N16/1000)+1)/((SMOW!$Z$4/1000)+1))-1)*1000</f>
        <v>-28.734264315048662</v>
      </c>
      <c r="AA16" s="100">
        <f>((((P16/1000)+1)/((SMOW!$AA$4/1000)+1))-1)*1000</f>
        <v>-53.73757704095339</v>
      </c>
      <c r="AB16" s="100">
        <f>Z16*SMOW!$AN$6</f>
        <v>-29.481960789081842</v>
      </c>
      <c r="AC16" s="100">
        <f>AA16*SMOW!$AN$12</f>
        <v>-55.09096824641999</v>
      </c>
      <c r="AD16" s="100">
        <f t="shared" ref="AD16" si="27">LN((AB16/1000)+1)*1000</f>
        <v>-29.925289002368405</v>
      </c>
      <c r="AE16" s="100">
        <f t="shared" ref="AE16" si="28">LN((AC16/1000)+1)*1000</f>
        <v>-56.666618816569205</v>
      </c>
      <c r="AF16" s="100">
        <f>(AD16-SMOW!AN$14*AE16)</f>
        <v>-5.3142672198625007E-3</v>
      </c>
      <c r="AG16" s="101">
        <f t="shared" ref="AG16" si="29">AF16*1000</f>
        <v>-5.3142672198625007</v>
      </c>
      <c r="AK16" s="75">
        <v>26</v>
      </c>
      <c r="AL16" s="75">
        <v>0</v>
      </c>
      <c r="AM16" s="75">
        <v>0</v>
      </c>
      <c r="AN16" s="75">
        <v>0</v>
      </c>
    </row>
    <row r="17" spans="1:40" s="75" customFormat="1" x14ac:dyDescent="0.25">
      <c r="A17" s="75">
        <v>4586</v>
      </c>
      <c r="B17" s="75" t="s">
        <v>145</v>
      </c>
      <c r="C17" s="75" t="s">
        <v>61</v>
      </c>
      <c r="D17" s="75" t="s">
        <v>24</v>
      </c>
      <c r="E17" s="75" t="s">
        <v>165</v>
      </c>
      <c r="F17" s="75">
        <v>-29.007432032681301</v>
      </c>
      <c r="G17" s="75">
        <v>-29.436465431448902</v>
      </c>
      <c r="H17" s="75">
        <v>5.8701599688644997E-3</v>
      </c>
      <c r="I17" s="75">
        <v>-54.192839328473099</v>
      </c>
      <c r="J17" s="75">
        <v>-55.716578076034203</v>
      </c>
      <c r="K17" s="75">
        <v>3.6840607324064001E-3</v>
      </c>
      <c r="L17" s="75">
        <v>-1.81122073028619E-2</v>
      </c>
      <c r="M17" s="75">
        <v>5.6359148119270097E-3</v>
      </c>
      <c r="N17" s="75">
        <v>-38.906693093814901</v>
      </c>
      <c r="O17" s="75">
        <v>5.8103137373694599E-3</v>
      </c>
      <c r="P17" s="75">
        <v>-73.010721678401595</v>
      </c>
      <c r="Q17" s="75">
        <v>3.61076225855787E-3</v>
      </c>
      <c r="R17" s="75">
        <v>-108.434353754304</v>
      </c>
      <c r="S17" s="75">
        <v>0.15900581035227501</v>
      </c>
      <c r="T17" s="75">
        <v>38.697713017128898</v>
      </c>
      <c r="U17" s="75">
        <v>5.9918649549955197E-2</v>
      </c>
      <c r="V17" s="76">
        <v>44978.415439814817</v>
      </c>
      <c r="W17" s="75">
        <v>2.5</v>
      </c>
      <c r="X17" s="75">
        <v>0.101112519815221</v>
      </c>
      <c r="Y17" s="75">
        <v>9.3384364054617197E-2</v>
      </c>
      <c r="Z17" s="100">
        <f>((((N17/1000)+1)/((SMOW!$Z$4/1000)+1))-1)*1000</f>
        <v>-28.960961177525888</v>
      </c>
      <c r="AA17" s="100">
        <f>((((P17/1000)+1)/((SMOW!$AA$4/1000)+1))-1)*1000</f>
        <v>-54.164636466595084</v>
      </c>
      <c r="AB17" s="100">
        <f>Z17*SMOW!$AN$6</f>
        <v>-29.714556547834615</v>
      </c>
      <c r="AC17" s="100">
        <f>AA17*SMOW!$AN$12</f>
        <v>-55.528783245771955</v>
      </c>
      <c r="AD17" s="100">
        <f t="shared" ref="AD17" si="30">LN((AB17/1000)+1)*1000</f>
        <v>-30.164979173933027</v>
      </c>
      <c r="AE17" s="100">
        <f t="shared" ref="AE17" si="31">LN((AC17/1000)+1)*1000</f>
        <v>-57.130067090185911</v>
      </c>
      <c r="AF17" s="100">
        <f>(AD17-SMOW!AN$14*AE17)</f>
        <v>-3.0375031486329362E-4</v>
      </c>
      <c r="AG17" s="101">
        <f t="shared" ref="AG17" si="32">AF17*1000</f>
        <v>-0.30375031486329362</v>
      </c>
      <c r="AH17" s="2">
        <f>AVERAGE(AG14:AG17)</f>
        <v>-5.1728520837439618</v>
      </c>
      <c r="AI17" s="75">
        <f>STDEV(AG14:AG17)</f>
        <v>3.421562110836545</v>
      </c>
      <c r="AK17" s="75">
        <v>26</v>
      </c>
      <c r="AL17" s="75">
        <v>0</v>
      </c>
      <c r="AM17" s="75">
        <v>0</v>
      </c>
      <c r="AN17" s="75">
        <v>0</v>
      </c>
    </row>
    <row r="18" spans="1:40" s="75" customFormat="1" x14ac:dyDescent="0.25">
      <c r="A18" s="75">
        <v>4587</v>
      </c>
      <c r="B18" s="75" t="s">
        <v>145</v>
      </c>
      <c r="C18" s="75" t="s">
        <v>62</v>
      </c>
      <c r="D18" s="75" t="s">
        <v>166</v>
      </c>
      <c r="E18" s="75" t="s">
        <v>167</v>
      </c>
      <c r="F18" s="75">
        <v>-8.5312744298690593</v>
      </c>
      <c r="G18" s="75">
        <v>-8.5678744464435894</v>
      </c>
      <c r="H18" s="75">
        <v>4.4066620341295598E-3</v>
      </c>
      <c r="I18" s="75">
        <v>-16.0971524869584</v>
      </c>
      <c r="J18" s="75">
        <v>-16.2281190485587</v>
      </c>
      <c r="K18" s="75">
        <v>1.44632271579611E-3</v>
      </c>
      <c r="L18" s="75">
        <v>5.7241119540316597E-4</v>
      </c>
      <c r="M18" s="75">
        <v>4.7699523111894501E-3</v>
      </c>
      <c r="N18" s="75">
        <v>-18.639289745490501</v>
      </c>
      <c r="O18" s="75">
        <v>4.3617361517657603E-3</v>
      </c>
      <c r="P18" s="75">
        <v>-35.672990774241299</v>
      </c>
      <c r="Q18" s="75">
        <v>1.4175465214107E-3</v>
      </c>
      <c r="R18" s="75">
        <v>-55.412233209063203</v>
      </c>
      <c r="S18" s="75">
        <v>0.151773630817017</v>
      </c>
      <c r="T18" s="75">
        <v>113.323453532155</v>
      </c>
      <c r="U18" s="75">
        <v>7.3969357753092504E-2</v>
      </c>
      <c r="V18" s="76">
        <v>44978.549826388888</v>
      </c>
      <c r="W18" s="75">
        <v>2.5</v>
      </c>
      <c r="X18" s="75">
        <v>7.0876817218031796E-2</v>
      </c>
      <c r="Y18" s="75">
        <v>6.8117766770374302E-2</v>
      </c>
      <c r="Z18" s="100">
        <f>((((N18/1000)+1)/((SMOW!$Z$4/1000)+1))-1)*1000</f>
        <v>-8.4838236037175783</v>
      </c>
      <c r="AA18" s="100">
        <f>((((P18/1000)+1)/((SMOW!$AA$4/1000)+1))-1)*1000</f>
        <v>-16.06781365631327</v>
      </c>
      <c r="AB18" s="100">
        <f>Z18*SMOW!$AN$6</f>
        <v>-8.7045818220338553</v>
      </c>
      <c r="AC18" s="100">
        <f>AA18*SMOW!$AN$12</f>
        <v>-16.472484631280338</v>
      </c>
      <c r="AD18" s="100">
        <f t="shared" ref="AD18" si="33">LN((AB18/1000)+1)*1000</f>
        <v>-8.7426879876941346</v>
      </c>
      <c r="AE18" s="100">
        <f t="shared" ref="AE18" si="34">LN((AC18/1000)+1)*1000</f>
        <v>-16.609664555333183</v>
      </c>
      <c r="AF18" s="100">
        <f>(AD18-SMOW!AN$14*AE18)</f>
        <v>2.721489752178563E-2</v>
      </c>
      <c r="AG18" s="101">
        <f t="shared" ref="AG18" si="35">AF18*1000</f>
        <v>27.21489752178563</v>
      </c>
      <c r="AK18" s="75">
        <v>26</v>
      </c>
      <c r="AL18" s="75">
        <v>2</v>
      </c>
      <c r="AM18" s="75">
        <v>0</v>
      </c>
      <c r="AN18" s="75">
        <v>0</v>
      </c>
    </row>
    <row r="19" spans="1:40" s="75" customFormat="1" x14ac:dyDescent="0.25">
      <c r="A19" s="75">
        <v>4588</v>
      </c>
      <c r="B19" s="75" t="s">
        <v>145</v>
      </c>
      <c r="C19" s="75" t="s">
        <v>62</v>
      </c>
      <c r="D19" s="75" t="s">
        <v>166</v>
      </c>
      <c r="E19" s="75" t="s">
        <v>381</v>
      </c>
      <c r="F19" s="75">
        <v>-8.5232709962835695</v>
      </c>
      <c r="G19" s="75">
        <v>-8.5598021604735006</v>
      </c>
      <c r="H19" s="75">
        <v>4.30280291842439E-3</v>
      </c>
      <c r="I19" s="75">
        <v>-16.094742944924999</v>
      </c>
      <c r="J19" s="75">
        <v>-16.225670102070801</v>
      </c>
      <c r="K19" s="75">
        <v>1.66766454540934E-3</v>
      </c>
      <c r="L19" s="75">
        <v>7.3516534198632098E-3</v>
      </c>
      <c r="M19" s="75">
        <v>4.2469005252343201E-3</v>
      </c>
      <c r="N19" s="75">
        <v>-18.631367906843099</v>
      </c>
      <c r="O19" s="75">
        <v>4.2589358788731003E-3</v>
      </c>
      <c r="P19" s="75">
        <v>-35.670629172718797</v>
      </c>
      <c r="Q19" s="75">
        <v>1.63448450985872E-3</v>
      </c>
      <c r="R19" s="75">
        <v>-55.6167177016982</v>
      </c>
      <c r="S19" s="75">
        <v>0.13872373497527901</v>
      </c>
      <c r="T19" s="75">
        <v>102.659500325333</v>
      </c>
      <c r="U19" s="75">
        <v>6.4340157887629201E-2</v>
      </c>
      <c r="V19" s="76">
        <v>44978.667280092595</v>
      </c>
      <c r="W19" s="75">
        <v>2.5</v>
      </c>
      <c r="X19" s="88">
        <v>7.4357945404069395E-5</v>
      </c>
      <c r="Y19" s="88">
        <v>3.2723596733823201E-6</v>
      </c>
      <c r="Z19" s="100">
        <f>((((N19/1000)+1)/((SMOW!$Z$4/1000)+1))-1)*1000</f>
        <v>-8.4758197870947747</v>
      </c>
      <c r="AA19" s="100">
        <f>((((P19/1000)+1)/((SMOW!$AA$4/1000)+1))-1)*1000</f>
        <v>-16.065404042430174</v>
      </c>
      <c r="AB19" s="100">
        <f>Z19*SMOW!$AN$6</f>
        <v>-8.6963697374908406</v>
      </c>
      <c r="AC19" s="100">
        <f>AA19*SMOW!$AN$12</f>
        <v>-16.4700143308085</v>
      </c>
      <c r="AD19" s="100">
        <f t="shared" ref="AD19" si="36">LN((AB19/1000)+1)*1000</f>
        <v>-8.7344038270117785</v>
      </c>
      <c r="AE19" s="100">
        <f t="shared" ref="AE19" si="37">LN((AC19/1000)+1)*1000</f>
        <v>-16.607152884504501</v>
      </c>
      <c r="AF19" s="100">
        <f>(AD19-SMOW!AN$14*AE19)</f>
        <v>3.4172896006598563E-2</v>
      </c>
      <c r="AG19" s="101">
        <f t="shared" ref="AG19" si="38">AF19*1000</f>
        <v>34.172896006598563</v>
      </c>
      <c r="AH19" s="2">
        <f>AVERAGE(AG18:AG19)</f>
        <v>30.693896764192097</v>
      </c>
      <c r="AI19" s="75">
        <f>STDEV(AG18:AG19)</f>
        <v>4.9200479120969671</v>
      </c>
      <c r="AK19" s="75">
        <v>26</v>
      </c>
      <c r="AL19" s="75">
        <v>0</v>
      </c>
      <c r="AM19" s="75">
        <v>0</v>
      </c>
      <c r="AN19" s="75">
        <v>0</v>
      </c>
    </row>
    <row r="20" spans="1:40" s="75" customFormat="1" x14ac:dyDescent="0.25">
      <c r="A20" s="75">
        <v>4589</v>
      </c>
      <c r="B20" s="75" t="s">
        <v>145</v>
      </c>
      <c r="C20" s="75" t="s">
        <v>62</v>
      </c>
      <c r="D20" s="75" t="s">
        <v>166</v>
      </c>
      <c r="E20" s="75" t="s">
        <v>168</v>
      </c>
      <c r="F20" s="75">
        <v>-8.2015597377276706</v>
      </c>
      <c r="G20" s="75">
        <v>-8.2353782279291803</v>
      </c>
      <c r="H20" s="75">
        <v>5.7973389657065798E-3</v>
      </c>
      <c r="I20" s="75">
        <v>-15.464199609350199</v>
      </c>
      <c r="J20" s="75">
        <v>-15.5850176007384</v>
      </c>
      <c r="K20" s="75">
        <v>1.8625604932597799E-3</v>
      </c>
      <c r="L20" s="75">
        <v>-6.4889347393094696E-3</v>
      </c>
      <c r="M20" s="75">
        <v>5.7684082271014497E-3</v>
      </c>
      <c r="N20" s="75">
        <v>-18.3129364918615</v>
      </c>
      <c r="O20" s="75">
        <v>5.7382351437258398E-3</v>
      </c>
      <c r="P20" s="75">
        <v>-35.052631196070003</v>
      </c>
      <c r="Q20" s="75">
        <v>1.8255027866906099E-3</v>
      </c>
      <c r="R20" s="75">
        <v>-54.912117673632601</v>
      </c>
      <c r="S20" s="75">
        <v>0.14065190641642999</v>
      </c>
      <c r="T20" s="75">
        <v>129.229478477859</v>
      </c>
      <c r="U20" s="75">
        <v>7.7188296652690697E-2</v>
      </c>
      <c r="V20" s="76">
        <v>44979.417094907411</v>
      </c>
      <c r="W20" s="75">
        <v>2.5</v>
      </c>
      <c r="X20" s="75">
        <v>6.7724583224148302E-4</v>
      </c>
      <c r="Y20" s="75">
        <v>3.2320784954400703E-4</v>
      </c>
      <c r="Z20" s="100">
        <f>((((N20/1000)+1)/((SMOW!$Z$4/1000)+1))-1)*1000</f>
        <v>-8.1540931317194421</v>
      </c>
      <c r="AA20" s="100">
        <f>((((P20/1000)+1)/((SMOW!$AA$4/1000)+1))-1)*1000</f>
        <v>-15.434841904791718</v>
      </c>
      <c r="AB20" s="100">
        <f>Z20*SMOW!$AN$6</f>
        <v>-8.3662714083816994</v>
      </c>
      <c r="AC20" s="100">
        <f>AA20*SMOW!$AN$12</f>
        <v>-15.823571364547462</v>
      </c>
      <c r="AD20" s="100">
        <f t="shared" ref="AD20" si="39">LN((AB20/1000)+1)*1000</f>
        <v>-8.4014650877375168</v>
      </c>
      <c r="AE20" s="100">
        <f t="shared" ref="AE20" si="40">LN((AC20/1000)+1)*1000</f>
        <v>-15.950100607987711</v>
      </c>
      <c r="AF20" s="100">
        <f>(AD20-SMOW!AN$14*AE20)</f>
        <v>2.0188033279994855E-2</v>
      </c>
      <c r="AG20" s="101">
        <f t="shared" ref="AG20" si="41">AF20*1000</f>
        <v>20.188033279994855</v>
      </c>
      <c r="AK20" s="75">
        <v>26</v>
      </c>
      <c r="AL20" s="75">
        <v>0</v>
      </c>
      <c r="AM20" s="75">
        <v>0</v>
      </c>
      <c r="AN20" s="75">
        <v>0</v>
      </c>
    </row>
    <row r="21" spans="1:40" s="75" customFormat="1" x14ac:dyDescent="0.25">
      <c r="A21" s="75">
        <v>4590</v>
      </c>
      <c r="B21" s="75" t="s">
        <v>145</v>
      </c>
      <c r="C21" s="75" t="s">
        <v>62</v>
      </c>
      <c r="D21" s="75" t="s">
        <v>166</v>
      </c>
      <c r="E21" s="75" t="s">
        <v>169</v>
      </c>
      <c r="F21" s="75">
        <v>-8.1988531318235598</v>
      </c>
      <c r="G21" s="75">
        <v>-8.2326489488981096</v>
      </c>
      <c r="H21" s="75">
        <v>4.3282608536712097E-3</v>
      </c>
      <c r="I21" s="75">
        <v>-15.4700299919418</v>
      </c>
      <c r="J21" s="75">
        <v>-15.5909395605602</v>
      </c>
      <c r="K21" s="75">
        <v>1.5937357564323E-3</v>
      </c>
      <c r="L21" s="75">
        <v>-6.3286092230878702E-4</v>
      </c>
      <c r="M21" s="75">
        <v>4.2590444615227697E-3</v>
      </c>
      <c r="N21" s="75">
        <v>-18.3102574797818</v>
      </c>
      <c r="O21" s="75">
        <v>4.2841342706839902E-3</v>
      </c>
      <c r="P21" s="75">
        <v>-35.058345576734098</v>
      </c>
      <c r="Q21" s="75">
        <v>1.5620266161254E-3</v>
      </c>
      <c r="R21" s="75">
        <v>-55.481315438477402</v>
      </c>
      <c r="S21" s="75">
        <v>0.16165502213939101</v>
      </c>
      <c r="T21" s="75">
        <v>100.476617304394</v>
      </c>
      <c r="U21" s="75">
        <v>5.6569625144217997E-2</v>
      </c>
      <c r="V21" s="76">
        <v>44979.493807870371</v>
      </c>
      <c r="W21" s="75">
        <v>2.5</v>
      </c>
      <c r="X21" s="75">
        <v>2.7619290489313002E-4</v>
      </c>
      <c r="Y21" s="75">
        <v>1.74296688302835E-3</v>
      </c>
      <c r="Z21" s="100">
        <f>((((N21/1000)+1)/((SMOW!$Z$4/1000)+1))-1)*1000</f>
        <v>-8.1513863962794364</v>
      </c>
      <c r="AA21" s="100">
        <f>((((P21/1000)+1)/((SMOW!$AA$4/1000)+1))-1)*1000</f>
        <v>-15.440672461238481</v>
      </c>
      <c r="AB21" s="100">
        <f>Z21*SMOW!$AN$6</f>
        <v>-8.3634942407732389</v>
      </c>
      <c r="AC21" s="100">
        <f>AA21*SMOW!$AN$12</f>
        <v>-15.829548764678897</v>
      </c>
      <c r="AD21" s="100">
        <f t="shared" ref="AD21" si="42">LN((AB21/1000)+1)*1000</f>
        <v>-8.3986644934862174</v>
      </c>
      <c r="AE21" s="100">
        <f t="shared" ref="AE21" si="43">LN((AC21/1000)+1)*1000</f>
        <v>-15.956174131097445</v>
      </c>
      <c r="AF21" s="100">
        <f>(AD21-SMOW!AN$14*AE21)</f>
        <v>2.6195447733233124E-2</v>
      </c>
      <c r="AG21" s="101">
        <f t="shared" ref="AG21" si="44">AF21*1000</f>
        <v>26.195447733233124</v>
      </c>
      <c r="AH21" s="2">
        <f>AVERAGE(AG20:AG21)</f>
        <v>23.191740506613989</v>
      </c>
      <c r="AI21" s="75">
        <f>STDEV(AG20:AG21)</f>
        <v>4.2478834972828494</v>
      </c>
      <c r="AK21" s="75">
        <v>26</v>
      </c>
      <c r="AL21" s="75">
        <v>0</v>
      </c>
      <c r="AM21" s="75">
        <v>0</v>
      </c>
      <c r="AN21" s="75">
        <v>0</v>
      </c>
    </row>
    <row r="22" spans="1:40" s="75" customFormat="1" x14ac:dyDescent="0.25">
      <c r="A22" s="75">
        <v>4591</v>
      </c>
      <c r="B22" s="75" t="s">
        <v>145</v>
      </c>
      <c r="C22" s="75" t="s">
        <v>62</v>
      </c>
      <c r="D22" s="75" t="s">
        <v>166</v>
      </c>
      <c r="E22" s="75" t="s">
        <v>170</v>
      </c>
      <c r="F22" s="75">
        <v>-8.2276647284182296</v>
      </c>
      <c r="G22" s="75">
        <v>-8.2616993800021508</v>
      </c>
      <c r="H22" s="75">
        <v>5.54303826808913E-3</v>
      </c>
      <c r="I22" s="75">
        <v>-15.512947777077899</v>
      </c>
      <c r="J22" s="75">
        <v>-15.634532647063001</v>
      </c>
      <c r="K22" s="75">
        <v>1.2276344910504299E-3</v>
      </c>
      <c r="L22" s="75">
        <v>-6.6661423528949501E-3</v>
      </c>
      <c r="M22" s="75">
        <v>5.6201819763286301E-3</v>
      </c>
      <c r="N22" s="75">
        <v>-18.3387753423916</v>
      </c>
      <c r="O22" s="75">
        <v>5.4865270395824499E-3</v>
      </c>
      <c r="P22" s="75">
        <v>-35.100409464939702</v>
      </c>
      <c r="Q22" s="75">
        <v>1.20320934141921E-3</v>
      </c>
      <c r="R22" s="75">
        <v>-55.236253839767201</v>
      </c>
      <c r="S22" s="75">
        <v>0.172141740949634</v>
      </c>
      <c r="T22" s="75">
        <v>118.45741643927001</v>
      </c>
      <c r="U22" s="75">
        <v>7.3813116745245003E-2</v>
      </c>
      <c r="V22" s="76">
        <v>44979.570555555554</v>
      </c>
      <c r="W22" s="75">
        <v>2.5</v>
      </c>
      <c r="X22" s="75">
        <v>8.5409250614121995E-3</v>
      </c>
      <c r="Y22" s="75">
        <v>1.31825919504223E-2</v>
      </c>
      <c r="Z22" s="100">
        <f>((((N22/1000)+1)/((SMOW!$Z$4/1000)+1))-1)*1000</f>
        <v>-8.1801993717719448</v>
      </c>
      <c r="AA22" s="100">
        <f>((((P22/1000)+1)/((SMOW!$AA$4/1000)+1))-1)*1000</f>
        <v>-15.483591526132656</v>
      </c>
      <c r="AB22" s="100">
        <f>Z22*SMOW!$AN$6</f>
        <v>-8.3930569608893073</v>
      </c>
      <c r="AC22" s="100">
        <f>AA22*SMOW!$AN$12</f>
        <v>-15.873548754470939</v>
      </c>
      <c r="AD22" s="100">
        <f t="shared" ref="AD22" si="45">LN((AB22/1000)+1)*1000</f>
        <v>-8.4284769909244091</v>
      </c>
      <c r="AE22" s="100">
        <f t="shared" ref="AE22" si="46">LN((AC22/1000)+1)*1000</f>
        <v>-16.000882822904927</v>
      </c>
      <c r="AF22" s="100">
        <f>(AD22-SMOW!AN$14*AE22)</f>
        <v>1.9989139569393188E-2</v>
      </c>
      <c r="AG22" s="101">
        <f t="shared" ref="AG22" si="47">AF22*1000</f>
        <v>19.989139569393188</v>
      </c>
      <c r="AH22" s="2"/>
      <c r="AK22" s="75">
        <v>26</v>
      </c>
      <c r="AL22" s="75">
        <v>0</v>
      </c>
      <c r="AM22" s="75">
        <v>0</v>
      </c>
      <c r="AN22" s="75">
        <v>0</v>
      </c>
    </row>
    <row r="23" spans="1:40" s="75" customFormat="1" x14ac:dyDescent="0.25">
      <c r="A23" s="75">
        <v>4592</v>
      </c>
      <c r="B23" s="75" t="s">
        <v>145</v>
      </c>
      <c r="C23" s="75" t="s">
        <v>62</v>
      </c>
      <c r="D23" s="75" t="s">
        <v>166</v>
      </c>
      <c r="E23" s="75" t="s">
        <v>171</v>
      </c>
      <c r="F23" s="75">
        <v>-8.1942669836194408</v>
      </c>
      <c r="G23" s="75">
        <v>-8.2280249100282905</v>
      </c>
      <c r="H23" s="75">
        <v>4.3898035759277103E-3</v>
      </c>
      <c r="I23" s="75">
        <v>-15.455902848071</v>
      </c>
      <c r="J23" s="75">
        <v>-15.5765905365247</v>
      </c>
      <c r="K23" s="75">
        <v>1.56680107900749E-3</v>
      </c>
      <c r="L23" s="75">
        <v>-3.5851067432327798E-3</v>
      </c>
      <c r="M23" s="75">
        <v>4.5145378202012202E-3</v>
      </c>
      <c r="N23" s="75">
        <v>-18.305718087319999</v>
      </c>
      <c r="O23" s="75">
        <v>4.3450495654052297E-3</v>
      </c>
      <c r="P23" s="75">
        <v>-35.044499508057498</v>
      </c>
      <c r="Q23" s="75">
        <v>1.5356278339788601E-3</v>
      </c>
      <c r="R23" s="75">
        <v>-55.322253939681197</v>
      </c>
      <c r="S23" s="75">
        <v>0.133545341173263</v>
      </c>
      <c r="T23" s="75">
        <v>105.24184771453299</v>
      </c>
      <c r="U23" s="75">
        <v>7.6497519578495807E-2</v>
      </c>
      <c r="V23" s="76">
        <v>44979.647280092591</v>
      </c>
      <c r="W23" s="75">
        <v>2.5</v>
      </c>
      <c r="X23" s="75">
        <v>8.2166405814925306E-2</v>
      </c>
      <c r="Y23" s="75">
        <v>7.0300221665723098E-2</v>
      </c>
      <c r="Z23" s="100">
        <f>((((N23/1000)+1)/((SMOW!$Z$4/1000)+1))-1)*1000</f>
        <v>-8.1468000285862541</v>
      </c>
      <c r="AA23" s="100">
        <f>((((P23/1000)+1)/((SMOW!$AA$4/1000)+1))-1)*1000</f>
        <v>-15.426544896112837</v>
      </c>
      <c r="AB23" s="100">
        <f>Z23*SMOW!$AN$6</f>
        <v>-8.358788530857991</v>
      </c>
      <c r="AC23" s="100">
        <f>AA23*SMOW!$AN$12</f>
        <v>-15.815065394110421</v>
      </c>
      <c r="AD23" s="100">
        <f t="shared" ref="AD23" si="48">LN((AB23/1000)+1)*1000</f>
        <v>-8.393919106721361</v>
      </c>
      <c r="AE23" s="100">
        <f t="shared" ref="AE23" si="49">LN((AC23/1000)+1)*1000</f>
        <v>-15.94145791605521</v>
      </c>
      <c r="AF23" s="100">
        <f>(AD23-SMOW!AN$14*AE23)</f>
        <v>2.3170672955791005E-2</v>
      </c>
      <c r="AG23" s="101">
        <f t="shared" ref="AG23" si="50">AF23*1000</f>
        <v>23.170672955791005</v>
      </c>
      <c r="AH23" s="2">
        <f>AVERAGE(AG22:AG23)</f>
        <v>21.579906262592097</v>
      </c>
      <c r="AI23" s="75">
        <f>STDEV(AG22:AG23)</f>
        <v>2.2496838320932966</v>
      </c>
      <c r="AK23" s="75">
        <v>26</v>
      </c>
      <c r="AL23" s="75">
        <v>0</v>
      </c>
      <c r="AM23" s="75">
        <v>0</v>
      </c>
      <c r="AN23" s="75">
        <v>0</v>
      </c>
    </row>
    <row r="24" spans="1:40" s="75" customFormat="1" x14ac:dyDescent="0.25">
      <c r="A24" s="75">
        <v>4593</v>
      </c>
      <c r="B24" s="75" t="s">
        <v>145</v>
      </c>
      <c r="C24" s="75" t="s">
        <v>62</v>
      </c>
      <c r="D24" s="75" t="s">
        <v>166</v>
      </c>
      <c r="E24" s="75" t="s">
        <v>172</v>
      </c>
      <c r="F24" s="75">
        <v>-9.8224144715819008</v>
      </c>
      <c r="G24" s="75">
        <v>-9.87097309964226</v>
      </c>
      <c r="H24" s="75">
        <v>4.9189361189796296E-3</v>
      </c>
      <c r="I24" s="75">
        <v>-18.527740320661099</v>
      </c>
      <c r="J24" s="75">
        <v>-18.7015289303699</v>
      </c>
      <c r="K24" s="75">
        <v>1.9333600694925799E-3</v>
      </c>
      <c r="L24" s="75">
        <v>3.4341755930495498E-3</v>
      </c>
      <c r="M24" s="75">
        <v>5.1088086053527604E-3</v>
      </c>
      <c r="N24" s="75">
        <v>-19.917266625340901</v>
      </c>
      <c r="O24" s="75">
        <v>4.8687876066310703E-3</v>
      </c>
      <c r="P24" s="75">
        <v>-38.055219367500797</v>
      </c>
      <c r="Q24" s="75">
        <v>1.8948937268369801E-3</v>
      </c>
      <c r="R24" s="75">
        <v>-56.955181955632</v>
      </c>
      <c r="S24" s="75">
        <v>0.13614247723207101</v>
      </c>
      <c r="T24" s="75">
        <v>99.0075023605783</v>
      </c>
      <c r="U24" s="75">
        <v>7.8539703705579805E-2</v>
      </c>
      <c r="V24" s="76">
        <v>44980.420451388891</v>
      </c>
      <c r="W24" s="75">
        <v>2.5</v>
      </c>
      <c r="X24" s="75">
        <v>2.9790484685633899E-2</v>
      </c>
      <c r="Y24" s="75">
        <v>2.7648194454436399E-2</v>
      </c>
      <c r="Z24" s="100">
        <f>((((N24/1000)+1)/((SMOW!$Z$4/1000)+1))-1)*1000</f>
        <v>-9.7750254382636967</v>
      </c>
      <c r="AA24" s="100">
        <f>((((P24/1000)+1)/((SMOW!$AA$4/1000)+1))-1)*1000</f>
        <v>-18.498473967298644</v>
      </c>
      <c r="AB24" s="100">
        <f>Z24*SMOW!$AN$6</f>
        <v>-10.029382117580059</v>
      </c>
      <c r="AC24" s="100">
        <f>AA24*SMOW!$AN$12</f>
        <v>-18.964361589340388</v>
      </c>
      <c r="AD24" s="100">
        <f t="shared" ref="AD24" si="51">LN((AB24/1000)+1)*1000</f>
        <v>-10.080015200575458</v>
      </c>
      <c r="AE24" s="100">
        <f t="shared" ref="AE24" si="52">LN((AC24/1000)+1)*1000</f>
        <v>-19.14649142153689</v>
      </c>
      <c r="AF24" s="100">
        <f>(AD24-SMOW!AN$14*AE24)</f>
        <v>2.9332269996020344E-2</v>
      </c>
      <c r="AG24" s="101">
        <f t="shared" ref="AG24" si="53">AF24*1000</f>
        <v>29.332269996020344</v>
      </c>
      <c r="AK24" s="75">
        <v>26</v>
      </c>
      <c r="AL24" s="75">
        <v>0</v>
      </c>
      <c r="AM24" s="75">
        <v>0</v>
      </c>
      <c r="AN24" s="75">
        <v>0</v>
      </c>
    </row>
    <row r="25" spans="1:40" s="75" customFormat="1" x14ac:dyDescent="0.25">
      <c r="A25" s="75">
        <v>4594</v>
      </c>
      <c r="B25" s="75" t="s">
        <v>145</v>
      </c>
      <c r="C25" s="75" t="s">
        <v>62</v>
      </c>
      <c r="D25" s="75" t="s">
        <v>166</v>
      </c>
      <c r="E25" s="75" t="s">
        <v>173</v>
      </c>
      <c r="F25" s="75">
        <v>-9.7537446237730894</v>
      </c>
      <c r="G25" s="75">
        <v>-9.8016241898148007</v>
      </c>
      <c r="H25" s="75">
        <v>3.2860100446586902E-3</v>
      </c>
      <c r="I25" s="75">
        <v>-18.409092357875998</v>
      </c>
      <c r="J25" s="75">
        <v>-18.5806484657023</v>
      </c>
      <c r="K25" s="75">
        <v>1.49536701209694E-3</v>
      </c>
      <c r="L25" s="75">
        <v>8.9582000759931297E-3</v>
      </c>
      <c r="M25" s="75">
        <v>3.3554862234697401E-3</v>
      </c>
      <c r="N25" s="75">
        <v>-19.8492968660527</v>
      </c>
      <c r="O25" s="75">
        <v>3.2525091998989201E-3</v>
      </c>
      <c r="P25" s="75">
        <v>-37.938932037514398</v>
      </c>
      <c r="Q25" s="75">
        <v>1.46561502704805E-3</v>
      </c>
      <c r="R25" s="75">
        <v>-56.598197873304102</v>
      </c>
      <c r="S25" s="75">
        <v>0.16306800886631501</v>
      </c>
      <c r="T25" s="75">
        <v>157.24289419374</v>
      </c>
      <c r="U25" s="75">
        <v>6.4285007547587106E-2</v>
      </c>
      <c r="V25" s="76">
        <v>44980.499872685185</v>
      </c>
      <c r="W25" s="75">
        <v>2.5</v>
      </c>
      <c r="X25" s="75">
        <v>0.32995375458744203</v>
      </c>
      <c r="Y25" s="75">
        <v>0.57632478033328705</v>
      </c>
      <c r="Z25" s="100">
        <f>((((N25/1000)+1)/((SMOW!$Z$4/1000)+1))-1)*1000</f>
        <v>-9.7063523039760966</v>
      </c>
      <c r="AA25" s="100">
        <f>((((P25/1000)+1)/((SMOW!$AA$4/1000)+1))-1)*1000</f>
        <v>-18.379822466570328</v>
      </c>
      <c r="AB25" s="100">
        <f>Z25*SMOW!$AN$6</f>
        <v>-9.9589220344496177</v>
      </c>
      <c r="AC25" s="100">
        <f>AA25*SMOW!$AN$12</f>
        <v>-18.842721827762897</v>
      </c>
      <c r="AD25" s="100">
        <f t="shared" ref="AD25" si="54">LN((AB25/1000)+1)*1000</f>
        <v>-10.008843819812414</v>
      </c>
      <c r="AE25" s="100">
        <f t="shared" ref="AE25" si="55">LN((AC25/1000)+1)*1000</f>
        <v>-19.022507932752241</v>
      </c>
      <c r="AF25" s="100">
        <f>(AD25-SMOW!AN$14*AE25)</f>
        <v>3.5040368680769873E-2</v>
      </c>
      <c r="AG25" s="101">
        <f t="shared" ref="AG25" si="56">AF25*1000</f>
        <v>35.040368680769873</v>
      </c>
      <c r="AH25" s="2">
        <f>AVERAGE(AG24:AG25)</f>
        <v>32.186319338395109</v>
      </c>
      <c r="AI25" s="75">
        <f>STDEV(AG24:AG25)</f>
        <v>4.0362352876684051</v>
      </c>
      <c r="AK25" s="75">
        <v>26</v>
      </c>
      <c r="AL25" s="75">
        <v>0</v>
      </c>
      <c r="AM25" s="75">
        <v>0</v>
      </c>
      <c r="AN25" s="75">
        <v>0</v>
      </c>
    </row>
    <row r="26" spans="1:40" s="75" customFormat="1" x14ac:dyDescent="0.25">
      <c r="A26" s="75">
        <v>4595</v>
      </c>
      <c r="B26" s="75" t="s">
        <v>145</v>
      </c>
      <c r="C26" s="75" t="s">
        <v>62</v>
      </c>
      <c r="D26" s="75" t="s">
        <v>166</v>
      </c>
      <c r="E26" s="75" t="s">
        <v>174</v>
      </c>
      <c r="F26" s="75">
        <v>-4.5795546176441198</v>
      </c>
      <c r="G26" s="75">
        <v>-4.5900733468007999</v>
      </c>
      <c r="H26" s="75">
        <v>4.7494093170029304E-3</v>
      </c>
      <c r="I26" s="75">
        <v>-8.6346547132520097</v>
      </c>
      <c r="J26" s="75">
        <v>-8.6721493654915491</v>
      </c>
      <c r="K26" s="75">
        <v>1.22540962687399E-3</v>
      </c>
      <c r="L26" s="75">
        <v>-1.1178481821261301E-2</v>
      </c>
      <c r="M26" s="75">
        <v>4.8728247507884102E-3</v>
      </c>
      <c r="N26" s="75">
        <v>-14.727857683504</v>
      </c>
      <c r="O26" s="75">
        <v>4.7009891289742601E-3</v>
      </c>
      <c r="P26" s="75">
        <v>-28.358967669559899</v>
      </c>
      <c r="Q26" s="75">
        <v>1.20102874338357E-3</v>
      </c>
      <c r="R26" s="75">
        <v>-42.580670137582899</v>
      </c>
      <c r="S26" s="75">
        <v>0.141246404637689</v>
      </c>
      <c r="T26" s="75">
        <v>130.20265201584999</v>
      </c>
      <c r="U26" s="75">
        <v>6.6634534505054702E-2</v>
      </c>
      <c r="V26" s="76">
        <v>44980.584537037037</v>
      </c>
      <c r="W26" s="75">
        <v>2.5</v>
      </c>
      <c r="X26" s="88">
        <v>3.9159632690546203E-5</v>
      </c>
      <c r="Y26" s="75">
        <v>3.95126981353588E-4</v>
      </c>
      <c r="Z26" s="100">
        <f>((((N26/1000)+1)/((SMOW!$Z$4/1000)+1))-1)*1000</f>
        <v>-4.5319146656382925</v>
      </c>
      <c r="AA26" s="100">
        <f>((((P26/1000)+1)/((SMOW!$AA$4/1000)+1))-1)*1000</f>
        <v>-8.6050933596628632</v>
      </c>
      <c r="AB26" s="100">
        <f>Z26*SMOW!$AN$6</f>
        <v>-4.6498399613397874</v>
      </c>
      <c r="AC26" s="100">
        <f>AA26*SMOW!$AN$12</f>
        <v>-8.8218142897172882</v>
      </c>
      <c r="AD26" s="100">
        <f t="shared" ref="AD26" si="57">LN((AB26/1000)+1)*1000</f>
        <v>-4.6606840958910078</v>
      </c>
      <c r="AE26" s="100">
        <f t="shared" ref="AE26" si="58">LN((AC26/1000)+1)*1000</f>
        <v>-8.8609568691462659</v>
      </c>
      <c r="AF26" s="100">
        <f>(AD26-SMOW!AN$14*AE26)</f>
        <v>1.790113101822044E-2</v>
      </c>
      <c r="AG26" s="101">
        <f t="shared" ref="AG26" si="59">AF26*1000</f>
        <v>17.90113101822044</v>
      </c>
      <c r="AK26" s="75">
        <v>26</v>
      </c>
      <c r="AL26" s="75">
        <v>1</v>
      </c>
      <c r="AM26" s="75">
        <v>0</v>
      </c>
      <c r="AN26" s="75">
        <v>0</v>
      </c>
    </row>
    <row r="27" spans="1:40" s="75" customFormat="1" x14ac:dyDescent="0.25">
      <c r="A27" s="75">
        <v>4596</v>
      </c>
      <c r="B27" s="75" t="s">
        <v>145</v>
      </c>
      <c r="C27" s="75" t="s">
        <v>62</v>
      </c>
      <c r="D27" s="75" t="s">
        <v>166</v>
      </c>
      <c r="E27" s="75" t="s">
        <v>175</v>
      </c>
      <c r="F27" s="75">
        <v>-4.6354430733958898</v>
      </c>
      <c r="G27" s="75">
        <v>-4.6462204138892798</v>
      </c>
      <c r="H27" s="75">
        <v>4.2606419505254803E-3</v>
      </c>
      <c r="I27" s="75">
        <v>-8.7460929628467898</v>
      </c>
      <c r="J27" s="75">
        <v>-8.7845645616825099</v>
      </c>
      <c r="K27" s="75">
        <v>1.5280243302136301E-3</v>
      </c>
      <c r="L27" s="75">
        <v>-7.9703253209164795E-3</v>
      </c>
      <c r="M27" s="75">
        <v>4.2841532272116902E-3</v>
      </c>
      <c r="N27" s="75">
        <v>-14.783176356919601</v>
      </c>
      <c r="O27" s="75">
        <v>4.2172047416859102E-3</v>
      </c>
      <c r="P27" s="75">
        <v>-28.468188731595401</v>
      </c>
      <c r="Q27" s="75">
        <v>1.4976225916033001E-3</v>
      </c>
      <c r="R27" s="75">
        <v>-43.313458799181603</v>
      </c>
      <c r="S27" s="75">
        <v>0.159307968562452</v>
      </c>
      <c r="T27" s="75">
        <v>127.502658919776</v>
      </c>
      <c r="U27" s="75">
        <v>8.9955656564757694E-2</v>
      </c>
      <c r="V27" s="76">
        <v>44980.668078703704</v>
      </c>
      <c r="W27" s="75">
        <v>2.5</v>
      </c>
      <c r="X27" s="75">
        <v>1.00158755467166E-2</v>
      </c>
      <c r="Y27" s="75">
        <v>8.0881054364630497E-3</v>
      </c>
      <c r="Z27" s="100">
        <f>((((N27/1000)+1)/((SMOW!$Z$4/1000)+1))-1)*1000</f>
        <v>-4.5878057961626917</v>
      </c>
      <c r="AA27" s="100">
        <f>((((P27/1000)+1)/((SMOW!$AA$4/1000)+1))-1)*1000</f>
        <v>-8.7165349322156906</v>
      </c>
      <c r="AB27" s="100">
        <f>Z27*SMOW!$AN$6</f>
        <v>-4.707185439216345</v>
      </c>
      <c r="AC27" s="100">
        <f>AA27*SMOW!$AN$12</f>
        <v>-8.9360625396925357</v>
      </c>
      <c r="AD27" s="100">
        <f t="shared" ref="AD27" si="60">LN((AB27/1000)+1)*1000</f>
        <v>-4.7182991264355021</v>
      </c>
      <c r="AE27" s="100">
        <f t="shared" ref="AE27" si="61">LN((AC27/1000)+1)*1000</f>
        <v>-8.9762286099354966</v>
      </c>
      <c r="AF27" s="100">
        <f>(AD27-SMOW!AN$14*AE27)</f>
        <v>2.114957961043995E-2</v>
      </c>
      <c r="AG27" s="101">
        <f t="shared" ref="AG27" si="62">AF27*1000</f>
        <v>21.14957961043995</v>
      </c>
      <c r="AH27" s="2">
        <f>AVERAGE(AG26:AG27)</f>
        <v>19.525355314330195</v>
      </c>
      <c r="AI27" s="75">
        <f>STDEV(AG26:AG27)</f>
        <v>2.2970000278943097</v>
      </c>
      <c r="AK27" s="75">
        <v>26</v>
      </c>
      <c r="AL27" s="75">
        <v>0</v>
      </c>
      <c r="AM27" s="75">
        <v>0</v>
      </c>
      <c r="AN27" s="75">
        <v>0</v>
      </c>
    </row>
    <row r="28" spans="1:40" s="75" customFormat="1" x14ac:dyDescent="0.25">
      <c r="A28" s="75">
        <v>4597</v>
      </c>
      <c r="B28" s="75" t="s">
        <v>145</v>
      </c>
      <c r="C28" s="75" t="s">
        <v>62</v>
      </c>
      <c r="D28" s="75" t="s">
        <v>166</v>
      </c>
      <c r="E28" s="75" t="s">
        <v>176</v>
      </c>
      <c r="F28" s="75">
        <v>-3.9210454323142301</v>
      </c>
      <c r="G28" s="75">
        <v>-3.9287534109201698</v>
      </c>
      <c r="H28" s="75">
        <v>5.1726257033257797E-3</v>
      </c>
      <c r="I28" s="75">
        <v>-7.3863323768141598</v>
      </c>
      <c r="J28" s="75">
        <v>-7.4137464465661003</v>
      </c>
      <c r="K28" s="75">
        <v>1.43203797086942E-3</v>
      </c>
      <c r="L28" s="75">
        <v>-1.42952871332707E-2</v>
      </c>
      <c r="M28" s="75">
        <v>5.3204685208555298E-3</v>
      </c>
      <c r="N28" s="75">
        <v>-14.0760619937783</v>
      </c>
      <c r="O28" s="75">
        <v>5.11989082779941E-3</v>
      </c>
      <c r="P28" s="75">
        <v>-27.135482090379401</v>
      </c>
      <c r="Q28" s="75">
        <v>1.40354598732618E-3</v>
      </c>
      <c r="R28" s="75">
        <v>-41.787922016494598</v>
      </c>
      <c r="S28" s="75">
        <v>0.14629385713524501</v>
      </c>
      <c r="T28" s="75">
        <v>138.799117258709</v>
      </c>
      <c r="U28" s="75">
        <v>6.4180982043230098E-2</v>
      </c>
      <c r="V28" s="76">
        <v>44981.427395833336</v>
      </c>
      <c r="W28" s="75">
        <v>2.5</v>
      </c>
      <c r="X28" s="75">
        <v>4.0274533003538698E-2</v>
      </c>
      <c r="Y28" s="75">
        <v>4.2747921619447599E-2</v>
      </c>
      <c r="Z28" s="100">
        <f>((((N28/1000)+1)/((SMOW!$Z$4/1000)+1))-1)*1000</f>
        <v>-3.8733739646347187</v>
      </c>
      <c r="AA28" s="100">
        <f>((((P28/1000)+1)/((SMOW!$AA$4/1000)+1))-1)*1000</f>
        <v>-7.3567337997147986</v>
      </c>
      <c r="AB28" s="100">
        <f>Z28*SMOW!$AN$6</f>
        <v>-3.9741633227409765</v>
      </c>
      <c r="AC28" s="100">
        <f>AA28*SMOW!$AN$12</f>
        <v>-7.5420145543328383</v>
      </c>
      <c r="AD28" s="100">
        <f t="shared" ref="AD28" si="63">LN((AB28/1000)+1)*1000</f>
        <v>-3.9820812949711586</v>
      </c>
      <c r="AE28" s="100">
        <f t="shared" ref="AE28" si="64">LN((AC28/1000)+1)*1000</f>
        <v>-7.5705993614856597</v>
      </c>
      <c r="AF28" s="100">
        <f>(AD28-SMOW!AN$14*AE28)</f>
        <v>1.5195167893269801E-2</v>
      </c>
      <c r="AG28" s="101">
        <f t="shared" ref="AG28" si="65">AF28*1000</f>
        <v>15.195167893269801</v>
      </c>
      <c r="AK28" s="75">
        <v>26</v>
      </c>
      <c r="AL28" s="75">
        <v>2</v>
      </c>
      <c r="AM28" s="75">
        <v>0</v>
      </c>
      <c r="AN28" s="75">
        <v>0</v>
      </c>
    </row>
    <row r="29" spans="1:40" s="75" customFormat="1" x14ac:dyDescent="0.25">
      <c r="A29" s="75">
        <v>4598</v>
      </c>
      <c r="B29" s="75" t="s">
        <v>145</v>
      </c>
      <c r="C29" s="75" t="s">
        <v>62</v>
      </c>
      <c r="D29" s="75" t="s">
        <v>166</v>
      </c>
      <c r="E29" s="75" t="s">
        <v>177</v>
      </c>
      <c r="F29" s="75">
        <v>-3.9594669199929999</v>
      </c>
      <c r="G29" s="75">
        <v>-3.96732675500163</v>
      </c>
      <c r="H29" s="75">
        <v>4.4708031828851703E-3</v>
      </c>
      <c r="I29" s="75">
        <v>-7.4582083394466796</v>
      </c>
      <c r="J29" s="75">
        <v>-7.4861598865284096</v>
      </c>
      <c r="K29" s="75">
        <v>1.5210363146215E-3</v>
      </c>
      <c r="L29" s="75">
        <v>-1.46343349146346E-2</v>
      </c>
      <c r="M29" s="75">
        <v>4.51208666176596E-3</v>
      </c>
      <c r="N29" s="75">
        <v>-14.114091774713399</v>
      </c>
      <c r="O29" s="75">
        <v>4.4252233820502203E-3</v>
      </c>
      <c r="P29" s="75">
        <v>-27.2059280010258</v>
      </c>
      <c r="Q29" s="75">
        <v>1.4907736103316801E-3</v>
      </c>
      <c r="R29" s="75">
        <v>-41.810183293691097</v>
      </c>
      <c r="S29" s="75">
        <v>0.15921804658817301</v>
      </c>
      <c r="T29" s="75">
        <v>138.219163350841</v>
      </c>
      <c r="U29" s="75">
        <v>7.1990400987769598E-2</v>
      </c>
      <c r="V29" s="76">
        <v>44981.540810185186</v>
      </c>
      <c r="W29" s="75">
        <v>2.5</v>
      </c>
      <c r="X29" s="88">
        <v>3.8969529515151899E-5</v>
      </c>
      <c r="Y29" s="75">
        <v>2.3498213129689001E-4</v>
      </c>
      <c r="Z29" s="100">
        <f>((((N29/1000)+1)/((SMOW!$Z$4/1000)+1))-1)*1000</f>
        <v>-3.9117972911321131</v>
      </c>
      <c r="AA29" s="100">
        <f>((((P29/1000)+1)/((SMOW!$AA$4/1000)+1))-1)*1000</f>
        <v>-7.4286119056043987</v>
      </c>
      <c r="AB29" s="100">
        <f>Z29*SMOW!$AN$6</f>
        <v>-4.0135864655353091</v>
      </c>
      <c r="AC29" s="100">
        <f>AA29*SMOW!$AN$12</f>
        <v>-7.6157029241333412</v>
      </c>
      <c r="AD29" s="100">
        <f t="shared" ref="AD29" si="66">LN((AB29/1000)+1)*1000</f>
        <v>-4.0216625202324154</v>
      </c>
      <c r="AE29" s="100">
        <f t="shared" ref="AE29" si="67">LN((AC29/1000)+1)*1000</f>
        <v>-7.6448504699826403</v>
      </c>
      <c r="AF29" s="100">
        <f>(AD29-SMOW!AN$14*AE29)</f>
        <v>1.48185279184192E-2</v>
      </c>
      <c r="AG29" s="101">
        <f t="shared" ref="AG29" si="68">AF29*1000</f>
        <v>14.8185279184192</v>
      </c>
      <c r="AH29" s="2">
        <f>AVERAGE(AG28:AG29)</f>
        <v>15.0068479058445</v>
      </c>
      <c r="AI29" s="75">
        <f>STDEV(AG28:AG29)</f>
        <v>0.26632468028279077</v>
      </c>
      <c r="AK29" s="75">
        <v>26</v>
      </c>
      <c r="AL29" s="75">
        <v>0</v>
      </c>
      <c r="AM29" s="75">
        <v>0</v>
      </c>
      <c r="AN29" s="75">
        <v>0</v>
      </c>
    </row>
    <row r="30" spans="1:40" s="75" customFormat="1" x14ac:dyDescent="0.25">
      <c r="A30" s="75">
        <v>4599</v>
      </c>
      <c r="B30" s="75" t="s">
        <v>145</v>
      </c>
      <c r="C30" s="75" t="s">
        <v>62</v>
      </c>
      <c r="D30" s="75" t="s">
        <v>166</v>
      </c>
      <c r="E30" s="75" t="s">
        <v>178</v>
      </c>
      <c r="F30" s="75">
        <v>-3.32873732032321</v>
      </c>
      <c r="G30" s="75">
        <v>-3.3342905668302998</v>
      </c>
      <c r="H30" s="75">
        <v>5.8637983182636697E-3</v>
      </c>
      <c r="I30" s="75">
        <v>-6.2685718726627799</v>
      </c>
      <c r="J30" s="75">
        <v>-6.2883019040127603</v>
      </c>
      <c r="K30" s="75">
        <v>1.40334210426013E-3</v>
      </c>
      <c r="L30" s="75">
        <v>-1.40671615115599E-2</v>
      </c>
      <c r="M30" s="75">
        <v>5.8350045800532897E-3</v>
      </c>
      <c r="N30" s="75">
        <v>-13.4897924580057</v>
      </c>
      <c r="O30" s="75">
        <v>5.8040169437433096E-3</v>
      </c>
      <c r="P30" s="75">
        <v>-26.0399606710406</v>
      </c>
      <c r="Q30" s="75">
        <v>1.37542105680666E-3</v>
      </c>
      <c r="R30" s="75">
        <v>-39.772626732971801</v>
      </c>
      <c r="S30" s="75">
        <v>0.13819173242683999</v>
      </c>
      <c r="T30" s="75">
        <v>157.67167427679101</v>
      </c>
      <c r="U30" s="75">
        <v>7.0672898880077994E-2</v>
      </c>
      <c r="V30" s="76">
        <v>44981.619050925925</v>
      </c>
      <c r="W30" s="75">
        <v>2.5</v>
      </c>
      <c r="X30" s="75">
        <v>7.5317437793342001E-3</v>
      </c>
      <c r="Y30" s="75">
        <v>3.85552023533809E-3</v>
      </c>
      <c r="Z30" s="100">
        <f>((((N30/1000)+1)/((SMOW!$Z$4/1000)+1))-1)*1000</f>
        <v>-3.2810375052954033</v>
      </c>
      <c r="AA30" s="100">
        <f>((((P30/1000)+1)/((SMOW!$AA$4/1000)+1))-1)*1000</f>
        <v>-6.2389399652542643</v>
      </c>
      <c r="AB30" s="100">
        <f>Z30*SMOW!$AN$6</f>
        <v>-3.3664136314068069</v>
      </c>
      <c r="AC30" s="100">
        <f>AA30*SMOW!$AN$12</f>
        <v>-6.3960688673254218</v>
      </c>
      <c r="AD30" s="100">
        <f t="shared" ref="AD30" si="69">LN((AB30/1000)+1)*1000</f>
        <v>-3.3720927508677336</v>
      </c>
      <c r="AE30" s="100">
        <f t="shared" ref="AE30" si="70">LN((AC30/1000)+1)*1000</f>
        <v>-6.4166113567694705</v>
      </c>
      <c r="AF30" s="100">
        <f>(AD30-SMOW!AN$14*AE30)</f>
        <v>1.5878045506546812E-2</v>
      </c>
      <c r="AG30" s="101">
        <f t="shared" ref="AG30" si="71">AF30*1000</f>
        <v>15.878045506546812</v>
      </c>
      <c r="AK30" s="75">
        <v>26</v>
      </c>
      <c r="AL30" s="75">
        <v>0</v>
      </c>
      <c r="AM30" s="75">
        <v>0</v>
      </c>
      <c r="AN30" s="75">
        <v>0</v>
      </c>
    </row>
    <row r="31" spans="1:40" s="75" customFormat="1" x14ac:dyDescent="0.25">
      <c r="A31" s="75">
        <v>4600</v>
      </c>
      <c r="B31" s="75" t="s">
        <v>145</v>
      </c>
      <c r="C31" s="75" t="s">
        <v>62</v>
      </c>
      <c r="D31" s="75" t="s">
        <v>166</v>
      </c>
      <c r="E31" s="75" t="s">
        <v>179</v>
      </c>
      <c r="F31" s="75">
        <v>-3.3188770793880402</v>
      </c>
      <c r="G31" s="75">
        <v>-3.3243974934120599</v>
      </c>
      <c r="H31" s="75">
        <v>6.07863425927404E-3</v>
      </c>
      <c r="I31" s="75">
        <v>-6.2713291520026804</v>
      </c>
      <c r="J31" s="75">
        <v>-6.2910765882452599</v>
      </c>
      <c r="K31" s="75">
        <v>1.5377864484843299E-3</v>
      </c>
      <c r="L31" s="75">
        <v>-2.7090548185593798E-3</v>
      </c>
      <c r="M31" s="75">
        <v>6.0823878265352004E-3</v>
      </c>
      <c r="N31" s="75">
        <v>-13.4800327421439</v>
      </c>
      <c r="O31" s="75">
        <v>6.0166626341421501E-3</v>
      </c>
      <c r="P31" s="75">
        <v>-26.042663091250301</v>
      </c>
      <c r="Q31" s="75">
        <v>1.5071904817041499E-3</v>
      </c>
      <c r="R31" s="75">
        <v>-39.952727135630397</v>
      </c>
      <c r="S31" s="75">
        <v>0.140611681467356</v>
      </c>
      <c r="T31" s="75">
        <v>134.474226396945</v>
      </c>
      <c r="U31" s="75">
        <v>6.12665478837763E-2</v>
      </c>
      <c r="V31" s="76">
        <v>44981.699421296296</v>
      </c>
      <c r="W31" s="75">
        <v>2.5</v>
      </c>
      <c r="X31" s="75">
        <v>8.1051649072668902E-2</v>
      </c>
      <c r="Y31" s="75">
        <v>6.9927287010482495E-2</v>
      </c>
      <c r="Z31" s="100">
        <f>((((N31/1000)+1)/((SMOW!$Z$4/1000)+1))-1)*1000</f>
        <v>-3.2711767924576973</v>
      </c>
      <c r="AA31" s="100">
        <f>((((P31/1000)+1)/((SMOW!$AA$4/1000)+1))-1)*1000</f>
        <v>-6.2416973268129006</v>
      </c>
      <c r="AB31" s="100">
        <f>Z31*SMOW!$AN$6</f>
        <v>-3.3562963322114561</v>
      </c>
      <c r="AC31" s="100">
        <f>AA31*SMOW!$AN$12</f>
        <v>-6.3988956735648426</v>
      </c>
      <c r="AD31" s="100">
        <f t="shared" ref="AD31" si="72">LN((AB31/1000)+1)*1000</f>
        <v>-3.3619413291403397</v>
      </c>
      <c r="AE31" s="100">
        <f t="shared" ref="AE31" si="73">LN((AC31/1000)+1)*1000</f>
        <v>-6.4194563638915154</v>
      </c>
      <c r="AF31" s="100">
        <f>(AD31-SMOW!AN$14*AE31)</f>
        <v>2.7531630994380496E-2</v>
      </c>
      <c r="AG31" s="101">
        <f t="shared" ref="AG31" si="74">AF31*1000</f>
        <v>27.531630994380496</v>
      </c>
      <c r="AH31" s="2">
        <f>AVERAGE(AG30:AG31)</f>
        <v>21.704838250463652</v>
      </c>
      <c r="AI31" s="75">
        <f>STDEV(AG30:AG31)</f>
        <v>8.2403293235843513</v>
      </c>
      <c r="AK31" s="75">
        <v>26</v>
      </c>
      <c r="AL31" s="75">
        <v>0</v>
      </c>
      <c r="AM31" s="75">
        <v>0</v>
      </c>
      <c r="AN31" s="75">
        <v>0</v>
      </c>
    </row>
    <row r="32" spans="1:40" s="75" customFormat="1" x14ac:dyDescent="0.25">
      <c r="A32" s="75">
        <v>4601</v>
      </c>
      <c r="B32" s="75" t="s">
        <v>145</v>
      </c>
      <c r="C32" s="75" t="s">
        <v>62</v>
      </c>
      <c r="D32" s="75" t="s">
        <v>166</v>
      </c>
      <c r="E32" s="75" t="s">
        <v>180</v>
      </c>
      <c r="F32" s="75">
        <v>-3.8106715054518099</v>
      </c>
      <c r="G32" s="75">
        <v>-3.8179509617763201</v>
      </c>
      <c r="H32" s="75">
        <v>4.2179610171121798E-3</v>
      </c>
      <c r="I32" s="75">
        <v>-7.1555881240439199</v>
      </c>
      <c r="J32" s="75">
        <v>-7.1813124204075498</v>
      </c>
      <c r="K32" s="75">
        <v>3.81950067947642E-3</v>
      </c>
      <c r="L32" s="75">
        <v>-2.62180038011374E-2</v>
      </c>
      <c r="M32" s="75">
        <v>4.31185438405842E-3</v>
      </c>
      <c r="N32" s="75">
        <v>-13.9668133281716</v>
      </c>
      <c r="O32" s="75">
        <v>4.1749589400307402E-3</v>
      </c>
      <c r="P32" s="75">
        <v>-26.909328750410602</v>
      </c>
      <c r="Q32" s="75">
        <v>3.7435074776798602E-3</v>
      </c>
      <c r="R32" s="75">
        <v>-42.0091983236101</v>
      </c>
      <c r="S32" s="75">
        <v>0.13801031189815499</v>
      </c>
      <c r="T32" s="75">
        <v>113.84001839937299</v>
      </c>
      <c r="U32" s="75">
        <v>7.6884812140530598E-2</v>
      </c>
      <c r="V32" s="76">
        <v>44984.42087962963</v>
      </c>
      <c r="W32" s="75">
        <v>2.5</v>
      </c>
      <c r="X32" s="75">
        <v>2.2738941826776E-2</v>
      </c>
      <c r="Y32" s="75">
        <v>2.1304522356932001E-2</v>
      </c>
      <c r="Z32" s="100">
        <f>((((N32/1000)+1)/((SMOW!$Z$4/1000)+1))-1)*1000</f>
        <v>-3.7629947553726728</v>
      </c>
      <c r="AA32" s="100">
        <f>((((P32/1000)+1)/((SMOW!$AA$4/1000)+1))-1)*1000</f>
        <v>-7.1259826664212822</v>
      </c>
      <c r="AB32" s="100">
        <f>Z32*SMOW!$AN$6</f>
        <v>-3.8609119276917143</v>
      </c>
      <c r="AC32" s="100">
        <f>AA32*SMOW!$AN$12</f>
        <v>-7.3054519093998431</v>
      </c>
      <c r="AD32" s="100">
        <f t="shared" ref="AD32" si="75">LN((AB32/1000)+1)*1000</f>
        <v>-3.8683844882817233</v>
      </c>
      <c r="AE32" s="100">
        <f t="shared" ref="AE32" si="76">LN((AC32/1000)+1)*1000</f>
        <v>-7.3322674025491237</v>
      </c>
      <c r="AF32" s="100">
        <f>(AD32-SMOW!AN$14*AE32)</f>
        <v>3.0527002642140033E-3</v>
      </c>
      <c r="AG32" s="101">
        <f t="shared" ref="AG32" si="77">AF32*1000</f>
        <v>3.0527002642140033</v>
      </c>
      <c r="AK32" s="75">
        <v>26</v>
      </c>
      <c r="AL32" s="75">
        <v>0</v>
      </c>
      <c r="AM32" s="75">
        <v>0</v>
      </c>
      <c r="AN32" s="75">
        <v>0</v>
      </c>
    </row>
    <row r="33" spans="1:40" s="75" customFormat="1" x14ac:dyDescent="0.25">
      <c r="A33" s="75">
        <v>4602</v>
      </c>
      <c r="B33" s="75" t="s">
        <v>145</v>
      </c>
      <c r="C33" s="75" t="s">
        <v>62</v>
      </c>
      <c r="D33" s="75" t="s">
        <v>166</v>
      </c>
      <c r="E33" s="75" t="s">
        <v>181</v>
      </c>
      <c r="F33" s="75">
        <v>-3.74536002074551</v>
      </c>
      <c r="G33" s="75">
        <v>-3.7523916764787799</v>
      </c>
      <c r="H33" s="75">
        <v>3.5325095017398E-3</v>
      </c>
      <c r="I33" s="75">
        <v>-7.0254040671532998</v>
      </c>
      <c r="J33" s="75">
        <v>-7.0501984521168399</v>
      </c>
      <c r="K33" s="75">
        <v>1.4361818018276699E-3</v>
      </c>
      <c r="L33" s="75">
        <v>-2.9886893761089401E-2</v>
      </c>
      <c r="M33" s="75">
        <v>3.6339782281661001E-3</v>
      </c>
      <c r="N33" s="75">
        <v>-13.902167693502401</v>
      </c>
      <c r="O33" s="75">
        <v>3.4964955970896998E-3</v>
      </c>
      <c r="P33" s="75">
        <v>-26.7817348497043</v>
      </c>
      <c r="Q33" s="75">
        <v>1.40760737217209E-3</v>
      </c>
      <c r="R33" s="75">
        <v>-41.416559768351803</v>
      </c>
      <c r="S33" s="75">
        <v>0.17403684145812001</v>
      </c>
      <c r="T33" s="75">
        <v>131.38117668166299</v>
      </c>
      <c r="U33" s="75">
        <v>8.6452917489599698E-2</v>
      </c>
      <c r="V33" s="76">
        <v>44984.526053240741</v>
      </c>
      <c r="W33" s="75">
        <v>2.5</v>
      </c>
      <c r="X33" s="75">
        <v>1.66792503386898E-4</v>
      </c>
      <c r="Y33" s="75">
        <v>1.6730803092438001E-2</v>
      </c>
      <c r="Z33" s="100">
        <f>((((N33/1000)+1)/((SMOW!$Z$4/1000)+1))-1)*1000</f>
        <v>-3.6976801449157826</v>
      </c>
      <c r="AA33" s="100">
        <f>((((P33/1000)+1)/((SMOW!$AA$4/1000)+1))-1)*1000</f>
        <v>-6.9957947275944843</v>
      </c>
      <c r="AB33" s="100">
        <f>Z33*SMOW!$AN$6</f>
        <v>-3.7938977607956534</v>
      </c>
      <c r="AC33" s="100">
        <f>AA33*SMOW!$AN$12</f>
        <v>-7.1719851623131987</v>
      </c>
      <c r="AD33" s="100">
        <f t="shared" ref="AD33" si="78">LN((AB33/1000)+1)*1000</f>
        <v>-3.8011128455491474</v>
      </c>
      <c r="AE33" s="100">
        <f t="shared" ref="AE33" si="79">LN((AC33/1000)+1)*1000</f>
        <v>-7.1978274825204434</v>
      </c>
      <c r="AF33" s="100">
        <f>(AD33-SMOW!AN$14*AE33)</f>
        <v>-6.5993477835313286E-4</v>
      </c>
      <c r="AG33" s="101">
        <f t="shared" ref="AG33" si="80">AF33*1000</f>
        <v>-0.65993477835313286</v>
      </c>
      <c r="AH33" s="2">
        <f>AVERAGE(AG32:AG33)</f>
        <v>1.1963827429304352</v>
      </c>
      <c r="AI33" s="75">
        <f>STDEV(AG32:AG33)</f>
        <v>2.6252294146700286</v>
      </c>
      <c r="AK33" s="75">
        <v>26</v>
      </c>
      <c r="AL33" s="75">
        <v>0</v>
      </c>
      <c r="AM33" s="75">
        <v>0</v>
      </c>
      <c r="AN33" s="75">
        <v>0</v>
      </c>
    </row>
    <row r="34" spans="1:40" s="75" customFormat="1" x14ac:dyDescent="0.25">
      <c r="A34" s="75">
        <v>4603</v>
      </c>
      <c r="B34" s="75" t="s">
        <v>145</v>
      </c>
      <c r="C34" s="75" t="s">
        <v>62</v>
      </c>
      <c r="D34" s="75" t="s">
        <v>166</v>
      </c>
      <c r="E34" s="75" t="s">
        <v>182</v>
      </c>
      <c r="F34" s="75">
        <v>-3.2244124195353101</v>
      </c>
      <c r="G34" s="75">
        <v>-3.2296224068138701</v>
      </c>
      <c r="H34" s="75">
        <v>4.3295531334250703E-3</v>
      </c>
      <c r="I34" s="75">
        <v>-6.0419204871893903</v>
      </c>
      <c r="J34" s="75">
        <v>-6.0602467709469199</v>
      </c>
      <c r="K34" s="75">
        <v>1.1845693982891401E-3</v>
      </c>
      <c r="L34" s="75">
        <v>-2.98121117538938E-2</v>
      </c>
      <c r="M34" s="75">
        <v>4.3612828633279197E-3</v>
      </c>
      <c r="N34" s="75">
        <v>-13.3865311487036</v>
      </c>
      <c r="O34" s="75">
        <v>4.2854133756553003E-3</v>
      </c>
      <c r="P34" s="75">
        <v>-25.817818766234801</v>
      </c>
      <c r="Q34" s="75">
        <v>1.16100107643779E-3</v>
      </c>
      <c r="R34" s="75">
        <v>-40.107280341604202</v>
      </c>
      <c r="S34" s="75">
        <v>0.13889749493421899</v>
      </c>
      <c r="T34" s="75">
        <v>92.384649993554405</v>
      </c>
      <c r="U34" s="75">
        <v>6.0818680526150103E-2</v>
      </c>
      <c r="V34" s="76">
        <v>44984.613391203704</v>
      </c>
      <c r="W34" s="75">
        <v>2.5</v>
      </c>
      <c r="X34" s="75">
        <v>7.8725639293763805E-3</v>
      </c>
      <c r="Y34" s="75">
        <v>1.0458545307087201E-2</v>
      </c>
      <c r="Z34" s="100">
        <f>((((N34/1000)+1)/((SMOW!$Z$4/1000)+1))-1)*1000</f>
        <v>-3.176707611608931</v>
      </c>
      <c r="AA34" s="100">
        <f>((((P34/1000)+1)/((SMOW!$AA$4/1000)+1))-1)*1000</f>
        <v>-6.0122818213019791</v>
      </c>
      <c r="AB34" s="100">
        <f>Z34*SMOW!$AN$6</f>
        <v>-3.2593689616331396</v>
      </c>
      <c r="AC34" s="100">
        <f>AA34*SMOW!$AN$12</f>
        <v>-6.1637022944568374</v>
      </c>
      <c r="AD34" s="100">
        <f t="shared" ref="AD34" si="81">LN((AB34/1000)+1)*1000</f>
        <v>-3.2646922748891005</v>
      </c>
      <c r="AE34" s="100">
        <f t="shared" ref="AE34" si="82">LN((AC34/1000)+1)*1000</f>
        <v>-6.1827763256015125</v>
      </c>
      <c r="AF34" s="100">
        <f>(AD34-SMOW!AN$14*AE34)</f>
        <v>-1.8637497150164606E-4</v>
      </c>
      <c r="AG34" s="101">
        <f t="shared" ref="AG34" si="83">AF34*1000</f>
        <v>-0.18637497150164606</v>
      </c>
      <c r="AK34" s="75">
        <v>26</v>
      </c>
      <c r="AL34" s="75">
        <v>0</v>
      </c>
      <c r="AM34" s="75">
        <v>0</v>
      </c>
      <c r="AN34" s="75">
        <v>0</v>
      </c>
    </row>
    <row r="35" spans="1:40" s="75" customFormat="1" x14ac:dyDescent="0.25">
      <c r="A35" s="75">
        <v>4604</v>
      </c>
      <c r="B35" s="75" t="s">
        <v>145</v>
      </c>
      <c r="C35" s="75" t="s">
        <v>62</v>
      </c>
      <c r="D35" s="75" t="s">
        <v>166</v>
      </c>
      <c r="E35" s="75" t="s">
        <v>183</v>
      </c>
      <c r="F35" s="75">
        <v>-3.2100861921045301</v>
      </c>
      <c r="G35" s="75">
        <v>-3.21524997028071</v>
      </c>
      <c r="H35" s="75">
        <v>4.5067003947011396E-3</v>
      </c>
      <c r="I35" s="75">
        <v>-6.0211087307318296</v>
      </c>
      <c r="J35" s="75">
        <v>-6.0393087368200504</v>
      </c>
      <c r="K35" s="75">
        <v>1.3902841202335201E-3</v>
      </c>
      <c r="L35" s="75">
        <v>-2.6494957239724101E-2</v>
      </c>
      <c r="M35" s="75">
        <v>4.6008909315393897E-3</v>
      </c>
      <c r="N35" s="75">
        <v>-13.372350977041</v>
      </c>
      <c r="O35" s="75">
        <v>4.4607546220931799E-3</v>
      </c>
      <c r="P35" s="75">
        <v>-25.797421082751899</v>
      </c>
      <c r="Q35" s="75">
        <v>1.3626228758541799E-3</v>
      </c>
      <c r="R35" s="75">
        <v>-40.354970611094302</v>
      </c>
      <c r="S35" s="75">
        <v>0.13415807318034201</v>
      </c>
      <c r="T35" s="75">
        <v>107.819208129388</v>
      </c>
      <c r="U35" s="75">
        <v>6.2486575825572203E-2</v>
      </c>
      <c r="V35" s="76">
        <v>44984.695960648147</v>
      </c>
      <c r="W35" s="75">
        <v>2.5</v>
      </c>
      <c r="X35" s="75">
        <v>2.5697398248039498E-2</v>
      </c>
      <c r="Y35" s="75">
        <v>2.0346390007167599E-2</v>
      </c>
      <c r="Z35" s="100">
        <f>((((N35/1000)+1)/((SMOW!$Z$4/1000)+1))-1)*1000</f>
        <v>-3.1623806985374703</v>
      </c>
      <c r="AA35" s="100">
        <f>((((P35/1000)+1)/((SMOW!$AA$4/1000)+1))-1)*1000</f>
        <v>-5.9914694442620986</v>
      </c>
      <c r="AB35" s="100">
        <f>Z35*SMOW!$AN$6</f>
        <v>-3.2446692468685554</v>
      </c>
      <c r="AC35" s="100">
        <f>AA35*SMOW!$AN$12</f>
        <v>-6.1423657537013288</v>
      </c>
      <c r="AD35" s="100">
        <f t="shared" ref="AD35" si="84">LN((AB35/1000)+1)*1000</f>
        <v>-3.2499446004050254</v>
      </c>
      <c r="AE35" s="100">
        <f t="shared" ref="AE35" si="85">LN((AC35/1000)+1)*1000</f>
        <v>-6.1613076875849933</v>
      </c>
      <c r="AF35" s="100">
        <f>(AD35-SMOW!AN$14*AE35)</f>
        <v>3.2258586398512534E-3</v>
      </c>
      <c r="AG35" s="101">
        <f t="shared" ref="AG35" si="86">AF35*1000</f>
        <v>3.2258586398512534</v>
      </c>
      <c r="AH35" s="2">
        <f>AVERAGE(AG34:AG35)</f>
        <v>1.5197418341748037</v>
      </c>
      <c r="AI35" s="75">
        <f>STDEV(AG34:AG35)</f>
        <v>2.4128135255802974</v>
      </c>
      <c r="AK35" s="75">
        <v>26</v>
      </c>
      <c r="AL35" s="75">
        <v>0</v>
      </c>
      <c r="AM35" s="75">
        <v>0</v>
      </c>
      <c r="AN35" s="75">
        <v>0</v>
      </c>
    </row>
    <row r="36" spans="1:40" s="75" customFormat="1" x14ac:dyDescent="0.25">
      <c r="A36" s="75">
        <v>4605</v>
      </c>
      <c r="B36" s="75" t="s">
        <v>145</v>
      </c>
      <c r="C36" s="75" t="s">
        <v>62</v>
      </c>
      <c r="D36" s="75" t="s">
        <v>166</v>
      </c>
      <c r="E36" s="75" t="s">
        <v>184</v>
      </c>
      <c r="F36" s="75">
        <v>0.74557019330866403</v>
      </c>
      <c r="G36" s="75">
        <v>0.74529173387801895</v>
      </c>
      <c r="H36" s="75">
        <v>5.8222787229699497E-3</v>
      </c>
      <c r="I36" s="75">
        <v>1.5077888169762601</v>
      </c>
      <c r="J36" s="75">
        <v>1.50665318269278</v>
      </c>
      <c r="K36" s="75">
        <v>1.7865211288456001E-3</v>
      </c>
      <c r="L36" s="75">
        <v>-5.0221146583767501E-2</v>
      </c>
      <c r="M36" s="75">
        <v>5.7465639956597496E-3</v>
      </c>
      <c r="N36" s="75">
        <v>-9.4570224751967906</v>
      </c>
      <c r="O36" s="75">
        <v>5.7629206403750199E-3</v>
      </c>
      <c r="P36" s="75">
        <v>-18.418319301209198</v>
      </c>
      <c r="Q36" s="75">
        <v>1.75097630975519E-3</v>
      </c>
      <c r="R36" s="75">
        <v>-28.2791410787225</v>
      </c>
      <c r="S36" s="75">
        <v>0.15086244442274799</v>
      </c>
      <c r="T36" s="75">
        <v>131.368346865597</v>
      </c>
      <c r="U36" s="75">
        <v>8.9947648818046594E-2</v>
      </c>
      <c r="V36" s="76">
        <v>44985.42</v>
      </c>
      <c r="W36" s="75">
        <v>2.5</v>
      </c>
      <c r="X36" s="75">
        <v>8.8327669857894402E-3</v>
      </c>
      <c r="Y36" s="75">
        <v>7.6811159080241399E-3</v>
      </c>
      <c r="Z36" s="100">
        <f>((((N36/1000)+1)/((SMOW!$Z$4/1000)+1))-1)*1000</f>
        <v>0.79346500113119944</v>
      </c>
      <c r="AA36" s="100">
        <f>((((P36/1000)+1)/((SMOW!$AA$4/1000)+1))-1)*1000</f>
        <v>1.5376526063535234</v>
      </c>
      <c r="AB36" s="100">
        <f>Z36*SMOW!$AN$6</f>
        <v>0.81411181418720047</v>
      </c>
      <c r="AC36" s="100">
        <f>AA36*SMOW!$AN$12</f>
        <v>1.5763786827621358</v>
      </c>
      <c r="AD36" s="100">
        <f t="shared" ref="AD36" si="87">LN((AB36/1000)+1)*1000</f>
        <v>0.81378060491284521</v>
      </c>
      <c r="AE36" s="100">
        <f t="shared" ref="AE36" si="88">LN((AC36/1000)+1)*1000</f>
        <v>1.5751375020956153</v>
      </c>
      <c r="AF36" s="100">
        <f>(AD36-SMOW!AN$14*AE36)</f>
        <v>-1.7891996193639681E-2</v>
      </c>
      <c r="AG36" s="101">
        <f t="shared" ref="AG36" si="89">AF36*1000</f>
        <v>-17.891996193639681</v>
      </c>
      <c r="AK36" s="75">
        <v>26</v>
      </c>
      <c r="AL36" s="75">
        <v>0</v>
      </c>
      <c r="AM36" s="75">
        <v>0</v>
      </c>
      <c r="AN36" s="75">
        <v>0</v>
      </c>
    </row>
    <row r="37" spans="1:40" s="75" customFormat="1" x14ac:dyDescent="0.25">
      <c r="A37" s="75">
        <v>4606</v>
      </c>
      <c r="B37" s="75" t="s">
        <v>145</v>
      </c>
      <c r="C37" s="75" t="s">
        <v>62</v>
      </c>
      <c r="D37" s="75" t="s">
        <v>166</v>
      </c>
      <c r="E37" s="75" t="s">
        <v>185</v>
      </c>
      <c r="F37" s="75">
        <v>0.80796996463019499</v>
      </c>
      <c r="G37" s="75">
        <v>0.80764333324209403</v>
      </c>
      <c r="H37" s="75">
        <v>4.5291902601717797E-3</v>
      </c>
      <c r="I37" s="75">
        <v>1.62963802875649</v>
      </c>
      <c r="J37" s="75">
        <v>1.6283115770486201</v>
      </c>
      <c r="K37" s="75">
        <v>1.29340572867617E-3</v>
      </c>
      <c r="L37" s="75">
        <v>-5.2105179439576502E-2</v>
      </c>
      <c r="M37" s="75">
        <v>4.6580046466584398E-3</v>
      </c>
      <c r="N37" s="75">
        <v>-9.3952588690188907</v>
      </c>
      <c r="O37" s="75">
        <v>4.4830152035730203E-3</v>
      </c>
      <c r="P37" s="75">
        <v>-18.298894414626599</v>
      </c>
      <c r="Q37" s="75">
        <v>1.26767198733405E-3</v>
      </c>
      <c r="R37" s="75">
        <v>-28.214445665565201</v>
      </c>
      <c r="S37" s="75">
        <v>0.154802293999313</v>
      </c>
      <c r="T37" s="75">
        <v>145.512234943729</v>
      </c>
      <c r="U37" s="75">
        <v>6.9626189211254796E-2</v>
      </c>
      <c r="V37" s="76">
        <v>44985.567164351851</v>
      </c>
      <c r="W37" s="75">
        <v>2.5</v>
      </c>
      <c r="X37" s="75">
        <v>9.1513416322160895E-2</v>
      </c>
      <c r="Y37" s="75">
        <v>8.7919038622169099E-2</v>
      </c>
      <c r="Z37" s="100">
        <f>((((N37/1000)+1)/((SMOW!$Z$4/1000)+1))-1)*1000</f>
        <v>0.85586775885104771</v>
      </c>
      <c r="AA37" s="100">
        <f>((((P37/1000)+1)/((SMOW!$AA$4/1000)+1))-1)*1000</f>
        <v>1.659505451534482</v>
      </c>
      <c r="AB37" s="100">
        <f>Z37*SMOW!$AN$6</f>
        <v>0.87813835880500113</v>
      </c>
      <c r="AC37" s="100">
        <f>AA37*SMOW!$AN$12</f>
        <v>1.7013004152675697</v>
      </c>
      <c r="AD37" s="100">
        <f t="shared" ref="AD37" si="90">LN((AB37/1000)+1)*1000</f>
        <v>0.8777530208865828</v>
      </c>
      <c r="AE37" s="100">
        <f t="shared" ref="AE37" si="91">LN((AC37/1000)+1)*1000</f>
        <v>1.6998548430521767</v>
      </c>
      <c r="AF37" s="100">
        <f>(AD37-SMOW!AN$14*AE37)</f>
        <v>-1.9770336244966491E-2</v>
      </c>
      <c r="AG37" s="101">
        <f t="shared" ref="AG37" si="92">AF37*1000</f>
        <v>-19.77033624496649</v>
      </c>
      <c r="AH37" s="2">
        <f>AVERAGE(AG36:AG37)</f>
        <v>-18.831166219303086</v>
      </c>
      <c r="AI37" s="75">
        <f>STDEV(AG36:AG37)</f>
        <v>1.3281869876674746</v>
      </c>
      <c r="AK37" s="75">
        <v>26</v>
      </c>
      <c r="AL37" s="75">
        <v>0</v>
      </c>
      <c r="AM37" s="75">
        <v>0</v>
      </c>
      <c r="AN37" s="75">
        <v>0</v>
      </c>
    </row>
    <row r="38" spans="1:40" s="75" customFormat="1" x14ac:dyDescent="0.25">
      <c r="A38" s="75">
        <v>4607</v>
      </c>
      <c r="B38" s="75" t="s">
        <v>145</v>
      </c>
      <c r="C38" s="75" t="s">
        <v>62</v>
      </c>
      <c r="D38" s="75" t="s">
        <v>166</v>
      </c>
      <c r="E38" s="75" t="s">
        <v>186</v>
      </c>
      <c r="F38" s="75">
        <v>-3.5503389990124998</v>
      </c>
      <c r="G38" s="75">
        <v>-3.5566567347395002</v>
      </c>
      <c r="H38" s="75">
        <v>4.0689755179680103E-3</v>
      </c>
      <c r="I38" s="75">
        <v>-6.6817983507380303</v>
      </c>
      <c r="J38" s="75">
        <v>-6.7042215611117904</v>
      </c>
      <c r="K38" s="75">
        <v>1.6726110904006399E-3</v>
      </c>
      <c r="L38" s="75">
        <v>-1.6827750472476401E-2</v>
      </c>
      <c r="M38" s="75">
        <v>4.2451845620122101E-3</v>
      </c>
      <c r="N38" s="75">
        <v>-13.709134909445201</v>
      </c>
      <c r="O38" s="75">
        <v>4.0274923467954098E-3</v>
      </c>
      <c r="P38" s="75">
        <v>-26.444965550071601</v>
      </c>
      <c r="Q38" s="75">
        <v>1.6393326378537001E-3</v>
      </c>
      <c r="R38" s="75">
        <v>-39.9916744979935</v>
      </c>
      <c r="S38" s="75">
        <v>0.146824525856011</v>
      </c>
      <c r="T38" s="75">
        <v>114.70587934031001</v>
      </c>
      <c r="U38" s="75">
        <v>5.2221263253836102E-2</v>
      </c>
      <c r="V38" s="76">
        <v>44985.660821759258</v>
      </c>
      <c r="W38" s="75">
        <v>2.5</v>
      </c>
      <c r="X38" s="75">
        <v>5.0547880695098898E-2</v>
      </c>
      <c r="Y38" s="75">
        <v>4.6404802208259301E-2</v>
      </c>
      <c r="Z38" s="100">
        <f>((((N38/1000)+1)/((SMOW!$Z$4/1000)+1))-1)*1000</f>
        <v>-3.5026497896473163</v>
      </c>
      <c r="AA38" s="100">
        <f>((((P38/1000)+1)/((SMOW!$AA$4/1000)+1))-1)*1000</f>
        <v>-6.6521787652591424</v>
      </c>
      <c r="AB38" s="100">
        <f>Z38*SMOW!$AN$6</f>
        <v>-3.5937925058407072</v>
      </c>
      <c r="AC38" s="100">
        <f>AA38*SMOW!$AN$12</f>
        <v>-6.8197151659277511</v>
      </c>
      <c r="AD38" s="100">
        <f t="shared" ref="AD38" si="93">LN((AB38/1000)+1)*1000</f>
        <v>-3.6002656916395055</v>
      </c>
      <c r="AE38" s="100">
        <f t="shared" ref="AE38" si="94">LN((AC38/1000)+1)*1000</f>
        <v>-6.8430756920691049</v>
      </c>
      <c r="AF38" s="100">
        <f>(AD38-SMOW!AN$14*AE38)</f>
        <v>1.2878273772982229E-2</v>
      </c>
      <c r="AG38" s="101">
        <f t="shared" ref="AG38" si="95">AF38*1000</f>
        <v>12.878273772982229</v>
      </c>
      <c r="AK38" s="75">
        <v>26</v>
      </c>
      <c r="AL38" s="75">
        <v>2</v>
      </c>
      <c r="AM38" s="75">
        <v>0</v>
      </c>
      <c r="AN38" s="75">
        <v>0</v>
      </c>
    </row>
    <row r="39" spans="1:40" s="75" customFormat="1" x14ac:dyDescent="0.25">
      <c r="A39" s="75">
        <v>4608</v>
      </c>
      <c r="B39" s="75" t="s">
        <v>145</v>
      </c>
      <c r="C39" s="75" t="s">
        <v>62</v>
      </c>
      <c r="D39" s="75" t="s">
        <v>166</v>
      </c>
      <c r="E39" s="75" t="s">
        <v>187</v>
      </c>
      <c r="F39" s="75">
        <v>-3.5913651322743698</v>
      </c>
      <c r="G39" s="75">
        <v>-3.5978297996459601</v>
      </c>
      <c r="H39" s="75">
        <v>3.4482890656934999E-3</v>
      </c>
      <c r="I39" s="75">
        <v>-6.7551490384780699</v>
      </c>
      <c r="J39" s="75">
        <v>-6.7780683594403097</v>
      </c>
      <c r="K39" s="75">
        <v>1.1878377453197499E-3</v>
      </c>
      <c r="L39" s="75">
        <v>-1.9009705861473099E-2</v>
      </c>
      <c r="M39" s="75">
        <v>3.6596387436499001E-3</v>
      </c>
      <c r="N39" s="75">
        <v>-13.749742781623601</v>
      </c>
      <c r="O39" s="75">
        <v>3.41313378767927E-3</v>
      </c>
      <c r="P39" s="75">
        <v>-26.516856844534001</v>
      </c>
      <c r="Q39" s="75">
        <v>1.1642043960800701E-3</v>
      </c>
      <c r="R39" s="75">
        <v>-40.161227476629598</v>
      </c>
      <c r="S39" s="75">
        <v>0.124824578717771</v>
      </c>
      <c r="T39" s="75">
        <v>113.30589961320101</v>
      </c>
      <c r="U39" s="75">
        <v>7.0550441586287801E-2</v>
      </c>
      <c r="V39" s="76">
        <v>44985.737638888888</v>
      </c>
      <c r="W39" s="75">
        <v>2.5</v>
      </c>
      <c r="X39" s="75">
        <v>1.63766842967359E-3</v>
      </c>
      <c r="Y39" s="75">
        <v>7.7834183594741697E-4</v>
      </c>
      <c r="Z39" s="100">
        <f>((((N39/1000)+1)/((SMOW!$Z$4/1000)+1))-1)*1000</f>
        <v>-3.543677886383878</v>
      </c>
      <c r="AA39" s="100">
        <f>((((P39/1000)+1)/((SMOW!$AA$4/1000)+1))-1)*1000</f>
        <v>-6.7255316402307086</v>
      </c>
      <c r="AB39" s="100">
        <f>Z39*SMOW!$AN$6</f>
        <v>-3.6358881977984265</v>
      </c>
      <c r="AC39" s="100">
        <f>AA39*SMOW!$AN$12</f>
        <v>-6.8949154471529814</v>
      </c>
      <c r="AD39" s="100">
        <f t="shared" ref="AD39" si="96">LN((AB39/1000)+1)*1000</f>
        <v>-3.6425141048725105</v>
      </c>
      <c r="AE39" s="100">
        <f t="shared" ref="AE39" si="97">LN((AC39/1000)+1)*1000</f>
        <v>-6.9187952059115174</v>
      </c>
      <c r="AF39" s="100">
        <f>(AD39-SMOW!AN$14*AE39)</f>
        <v>1.0609763848770992E-2</v>
      </c>
      <c r="AG39" s="101">
        <f t="shared" ref="AG39" si="98">AF39*1000</f>
        <v>10.609763848770992</v>
      </c>
      <c r="AH39" s="2">
        <f>AVERAGE(AG38:AG39)</f>
        <v>11.744018810876611</v>
      </c>
      <c r="AI39" s="75">
        <f>STDEV(AG38:AG39)</f>
        <v>1.6040787505987468</v>
      </c>
      <c r="AK39" s="75">
        <v>26</v>
      </c>
      <c r="AL39" s="75">
        <v>0</v>
      </c>
      <c r="AM39" s="75">
        <v>0</v>
      </c>
      <c r="AN39" s="75">
        <v>0</v>
      </c>
    </row>
    <row r="40" spans="1:40" s="75" customFormat="1" x14ac:dyDescent="0.25">
      <c r="A40" s="75">
        <v>4609</v>
      </c>
      <c r="B40" s="75" t="s">
        <v>145</v>
      </c>
      <c r="C40" s="75" t="s">
        <v>62</v>
      </c>
      <c r="D40" s="75" t="s">
        <v>166</v>
      </c>
      <c r="E40" s="75" t="s">
        <v>188</v>
      </c>
      <c r="F40" s="75">
        <v>-4.5627445930424102</v>
      </c>
      <c r="G40" s="75">
        <v>-4.5731861712650703</v>
      </c>
      <c r="H40" s="75">
        <v>4.9745802532462297E-3</v>
      </c>
      <c r="I40" s="75">
        <v>-8.5796294949667509</v>
      </c>
      <c r="J40" s="75">
        <v>-8.61664645032244</v>
      </c>
      <c r="K40" s="75">
        <v>1.6592106023023601E-3</v>
      </c>
      <c r="L40" s="75">
        <v>-2.3596845494820301E-2</v>
      </c>
      <c r="M40" s="75">
        <v>5.04161521509453E-3</v>
      </c>
      <c r="N40" s="75">
        <v>-14.711219036961699</v>
      </c>
      <c r="O40" s="75">
        <v>4.9238644494174703E-3</v>
      </c>
      <c r="P40" s="75">
        <v>-28.305037239014698</v>
      </c>
      <c r="Q40" s="75">
        <v>1.62619876732506E-3</v>
      </c>
      <c r="R40" s="75">
        <v>-42.717919016237602</v>
      </c>
      <c r="S40" s="75">
        <v>0.12697568347875701</v>
      </c>
      <c r="T40" s="75">
        <v>139.18620251413799</v>
      </c>
      <c r="U40" s="75">
        <v>7.7064674726600099E-2</v>
      </c>
      <c r="V40" s="76">
        <v>44986.554942129631</v>
      </c>
      <c r="W40" s="75">
        <v>2.5</v>
      </c>
      <c r="X40" s="75">
        <v>8.1950844827478398E-4</v>
      </c>
      <c r="Y40" s="75">
        <v>1.29988727713273E-3</v>
      </c>
      <c r="Z40" s="100">
        <f>((((N40/1000)+1)/((SMOW!$Z$4/1000)+1))-1)*1000</f>
        <v>-4.5151038365235374</v>
      </c>
      <c r="AA40" s="100">
        <f>((((P40/1000)+1)/((SMOW!$AA$4/1000)+1))-1)*1000</f>
        <v>-8.5500665005899812</v>
      </c>
      <c r="AB40" s="100">
        <f>Z40*SMOW!$AN$6</f>
        <v>-4.6325916963638987</v>
      </c>
      <c r="AC40" s="100">
        <f>AA40*SMOW!$AN$12</f>
        <v>-8.765401568623183</v>
      </c>
      <c r="AD40" s="100">
        <f t="shared" ref="AD40" si="99">LN((AB40/1000)+1)*1000</f>
        <v>-4.643355404718859</v>
      </c>
      <c r="AE40" s="100">
        <f t="shared" ref="AE40" si="100">LN((AC40/1000)+1)*1000</f>
        <v>-8.8040436757279874</v>
      </c>
      <c r="AF40" s="100">
        <f>(AD40-SMOW!AN$14*AE40)</f>
        <v>5.179656065518401E-3</v>
      </c>
      <c r="AG40" s="101">
        <f t="shared" ref="AG40" si="101">AF40*1000</f>
        <v>5.179656065518401</v>
      </c>
      <c r="AK40" s="75">
        <v>26</v>
      </c>
      <c r="AL40" s="75">
        <v>2</v>
      </c>
      <c r="AM40" s="75">
        <v>0</v>
      </c>
      <c r="AN40" s="75">
        <v>0</v>
      </c>
    </row>
    <row r="41" spans="1:40" s="75" customFormat="1" x14ac:dyDescent="0.25">
      <c r="A41" s="75">
        <v>4610</v>
      </c>
      <c r="B41" s="75" t="s">
        <v>145</v>
      </c>
      <c r="C41" s="75" t="s">
        <v>62</v>
      </c>
      <c r="D41" s="75" t="s">
        <v>166</v>
      </c>
      <c r="E41" s="75" t="s">
        <v>189</v>
      </c>
      <c r="F41" s="75">
        <v>-4.5662042622352601</v>
      </c>
      <c r="G41" s="75">
        <v>-4.5766616255391597</v>
      </c>
      <c r="H41" s="75">
        <v>4.5537407836483499E-3</v>
      </c>
      <c r="I41" s="75">
        <v>-8.58636341930948</v>
      </c>
      <c r="J41" s="75">
        <v>-8.6234386559640193</v>
      </c>
      <c r="K41" s="75">
        <v>1.3893925182604399E-3</v>
      </c>
      <c r="L41" s="75">
        <v>-2.3486015190161601E-2</v>
      </c>
      <c r="M41" s="75">
        <v>4.5054220600788796E-3</v>
      </c>
      <c r="N41" s="75">
        <v>-14.7146434348562</v>
      </c>
      <c r="O41" s="75">
        <v>4.5073154346730602E-3</v>
      </c>
      <c r="P41" s="75">
        <v>-28.3116371844648</v>
      </c>
      <c r="Q41" s="75">
        <v>1.3617490132905401E-3</v>
      </c>
      <c r="R41" s="75">
        <v>-43.118678435625498</v>
      </c>
      <c r="S41" s="75">
        <v>0.14070536314163401</v>
      </c>
      <c r="T41" s="75">
        <v>124.388924821713</v>
      </c>
      <c r="U41" s="75">
        <v>6.8381431182486699E-2</v>
      </c>
      <c r="V41" s="76">
        <v>44986.632060185184</v>
      </c>
      <c r="W41" s="75">
        <v>2.5</v>
      </c>
      <c r="X41" s="75">
        <v>1.03651901783853E-3</v>
      </c>
      <c r="Y41" s="75">
        <v>2.4806662937849102E-4</v>
      </c>
      <c r="Z41" s="100">
        <f>((((N41/1000)+1)/((SMOW!$Z$4/1000)+1))-1)*1000</f>
        <v>-4.5185636712929966</v>
      </c>
      <c r="AA41" s="100">
        <f>((((P41/1000)+1)/((SMOW!$AA$4/1000)+1))-1)*1000</f>
        <v>-8.5568006257304994</v>
      </c>
      <c r="AB41" s="100">
        <f>Z41*SMOW!$AN$6</f>
        <v>-4.63614155975666</v>
      </c>
      <c r="AC41" s="100">
        <f>AA41*SMOW!$AN$12</f>
        <v>-8.7723052939995796</v>
      </c>
      <c r="AD41" s="100">
        <f t="shared" ref="AD41" si="102">LN((AB41/1000)+1)*1000</f>
        <v>-4.6469217960767484</v>
      </c>
      <c r="AE41" s="100">
        <f t="shared" ref="AE41" si="103">LN((AC41/1000)+1)*1000</f>
        <v>-8.8110084744031472</v>
      </c>
      <c r="AF41" s="100">
        <f>(AD41-SMOW!AN$14*AE41)</f>
        <v>5.2906784081132585E-3</v>
      </c>
      <c r="AG41" s="101">
        <f t="shared" ref="AG41" si="104">AF41*1000</f>
        <v>5.2906784081132585</v>
      </c>
      <c r="AH41" s="2">
        <f>AVERAGE(AG40:AG41)</f>
        <v>5.2351672368158297</v>
      </c>
      <c r="AI41" s="75">
        <f>STDEV(AG40:AG41)</f>
        <v>7.8504651312039847E-2</v>
      </c>
      <c r="AK41" s="75">
        <v>26</v>
      </c>
      <c r="AL41" s="75">
        <v>0</v>
      </c>
      <c r="AM41" s="75">
        <v>0</v>
      </c>
      <c r="AN41" s="75">
        <v>0</v>
      </c>
    </row>
    <row r="42" spans="1:40" s="75" customFormat="1" x14ac:dyDescent="0.25">
      <c r="A42" s="75">
        <v>4611</v>
      </c>
      <c r="B42" s="75" t="s">
        <v>145</v>
      </c>
      <c r="C42" s="75" t="s">
        <v>62</v>
      </c>
      <c r="D42" s="75" t="s">
        <v>166</v>
      </c>
      <c r="E42" s="75" t="s">
        <v>190</v>
      </c>
      <c r="F42" s="75">
        <v>-4.9107336492901004</v>
      </c>
      <c r="G42" s="75">
        <v>-4.9228312962085097</v>
      </c>
      <c r="H42" s="75">
        <v>4.3571161509091596E-3</v>
      </c>
      <c r="I42" s="75">
        <v>-9.2446184246119998</v>
      </c>
      <c r="J42" s="75">
        <v>-9.2876151566428202</v>
      </c>
      <c r="K42" s="75">
        <v>1.5867689733131301E-3</v>
      </c>
      <c r="L42" s="75">
        <v>-1.89704935011028E-2</v>
      </c>
      <c r="M42" s="75">
        <v>4.3017726024633003E-3</v>
      </c>
      <c r="N42" s="75">
        <v>-15.055660347708701</v>
      </c>
      <c r="O42" s="75">
        <v>4.3126953884084799E-3</v>
      </c>
      <c r="P42" s="75">
        <v>-28.956795476440199</v>
      </c>
      <c r="Q42" s="75">
        <v>1.55519844488312E-3</v>
      </c>
      <c r="R42" s="75">
        <v>-43.641251241182502</v>
      </c>
      <c r="S42" s="75">
        <v>0.137988638693025</v>
      </c>
      <c r="T42" s="75">
        <v>123.34039461117101</v>
      </c>
      <c r="U42" s="75">
        <v>6.8561523941222793E-2</v>
      </c>
      <c r="V42" s="76">
        <v>44986.716724537036</v>
      </c>
      <c r="W42" s="75">
        <v>2.5</v>
      </c>
      <c r="X42" s="75">
        <v>9.71770536437319E-2</v>
      </c>
      <c r="Y42" s="75">
        <v>9.0646001022066297E-2</v>
      </c>
      <c r="Z42" s="100">
        <f>((((N42/1000)+1)/((SMOW!$Z$4/1000)+1))-1)*1000</f>
        <v>-4.8631095472230212</v>
      </c>
      <c r="AA42" s="100">
        <f>((((P42/1000)+1)/((SMOW!$AA$4/1000)+1))-1)*1000</f>
        <v>-9.2150752594263317</v>
      </c>
      <c r="AB42" s="100">
        <f>Z42*SMOW!$AN$6</f>
        <v>-4.9896528900916062</v>
      </c>
      <c r="AC42" s="100">
        <f>AA42*SMOW!$AN$12</f>
        <v>-9.4471587008571927</v>
      </c>
      <c r="AD42" s="100">
        <f t="shared" ref="AD42" si="105">LN((AB42/1000)+1)*1000</f>
        <v>-5.0021427721789928</v>
      </c>
      <c r="AE42" s="100">
        <f t="shared" ref="AE42" si="106">LN((AC42/1000)+1)*1000</f>
        <v>-9.4920661603398173</v>
      </c>
      <c r="AF42" s="100">
        <f>(AD42-SMOW!AN$14*AE42)</f>
        <v>9.668160480431176E-3</v>
      </c>
      <c r="AG42" s="101">
        <f t="shared" ref="AG42" si="107">AF42*1000</f>
        <v>9.668160480431176</v>
      </c>
      <c r="AK42" s="75">
        <v>26</v>
      </c>
      <c r="AL42" s="75">
        <v>1</v>
      </c>
      <c r="AM42" s="75">
        <v>0</v>
      </c>
      <c r="AN42" s="75">
        <v>0</v>
      </c>
    </row>
    <row r="43" spans="1:40" s="75" customFormat="1" x14ac:dyDescent="0.25">
      <c r="A43" s="75">
        <v>4612</v>
      </c>
      <c r="B43" s="75" t="s">
        <v>145</v>
      </c>
      <c r="C43" s="75" t="s">
        <v>62</v>
      </c>
      <c r="D43" s="75" t="s">
        <v>166</v>
      </c>
      <c r="E43" s="75" t="s">
        <v>191</v>
      </c>
      <c r="F43" s="75">
        <v>-4.9309573859844997</v>
      </c>
      <c r="G43" s="75">
        <v>-4.9431553479552202</v>
      </c>
      <c r="H43" s="75">
        <v>5.8713279794127904E-3</v>
      </c>
      <c r="I43" s="75">
        <v>-9.3080979288211907</v>
      </c>
      <c r="J43" s="75">
        <v>-9.3516890528104106</v>
      </c>
      <c r="K43" s="75">
        <v>1.8733566716237699E-3</v>
      </c>
      <c r="L43" s="75">
        <v>-5.4635280713204396E-3</v>
      </c>
      <c r="M43" s="75">
        <v>6.2454312023463498E-3</v>
      </c>
      <c r="N43" s="75">
        <v>-15.075677903577599</v>
      </c>
      <c r="O43" s="75">
        <v>5.8114698400613101E-3</v>
      </c>
      <c r="P43" s="75">
        <v>-29.019011985515199</v>
      </c>
      <c r="Q43" s="75">
        <v>1.83608416311338E-3</v>
      </c>
      <c r="R43" s="75">
        <v>-44.188723323041899</v>
      </c>
      <c r="S43" s="75">
        <v>0.13833365591928301</v>
      </c>
      <c r="T43" s="75">
        <v>179.98518092369699</v>
      </c>
      <c r="U43" s="75">
        <v>9.1628695769637697E-2</v>
      </c>
      <c r="V43" s="76">
        <v>44987.415752314817</v>
      </c>
      <c r="W43" s="75">
        <v>2.5</v>
      </c>
      <c r="X43" s="75">
        <v>3.4823045632621501E-2</v>
      </c>
      <c r="Y43" s="75">
        <v>3.7670020615345599E-2</v>
      </c>
      <c r="Z43" s="100">
        <f>((((N43/1000)+1)/((SMOW!$Z$4/1000)+1))-1)*1000</f>
        <v>-4.8833342518077583</v>
      </c>
      <c r="AA43" s="100">
        <f>((((P43/1000)+1)/((SMOW!$AA$4/1000)+1))-1)*1000</f>
        <v>-9.2785566565198874</v>
      </c>
      <c r="AB43" s="100">
        <f>Z43*SMOW!$AN$6</f>
        <v>-5.0104038632503558</v>
      </c>
      <c r="AC43" s="100">
        <f>AA43*SMOW!$AN$12</f>
        <v>-9.5122388891368796</v>
      </c>
      <c r="AD43" s="100">
        <f t="shared" ref="AD43" si="108">LN((AB43/1000)+1)*1000</f>
        <v>-5.0229980221803441</v>
      </c>
      <c r="AE43" s="100">
        <f t="shared" ref="AE43" si="109">LN((AC43/1000)+1)*1000</f>
        <v>-9.5577691936081983</v>
      </c>
      <c r="AF43" s="100">
        <f>(AD43-SMOW!AN$14*AE43)</f>
        <v>2.3504112044784975E-2</v>
      </c>
      <c r="AG43" s="101">
        <f t="shared" ref="AG43" si="110">AF43*1000</f>
        <v>23.504112044784975</v>
      </c>
      <c r="AH43" s="2">
        <f>AVERAGE(AG42:AG43)</f>
        <v>16.586136262608075</v>
      </c>
      <c r="AI43" s="75">
        <f>STDEV(AG42:AG43)</f>
        <v>9.7834951753231945</v>
      </c>
      <c r="AK43" s="75">
        <v>26</v>
      </c>
      <c r="AL43" s="75">
        <v>0</v>
      </c>
      <c r="AM43" s="75">
        <v>0</v>
      </c>
      <c r="AN43" s="75">
        <v>0</v>
      </c>
    </row>
    <row r="44" spans="1:40" s="75" customFormat="1" x14ac:dyDescent="0.25">
      <c r="A44" s="75">
        <v>4613</v>
      </c>
      <c r="B44" s="75" t="s">
        <v>145</v>
      </c>
      <c r="C44" s="75" t="s">
        <v>62</v>
      </c>
      <c r="D44" s="75" t="s">
        <v>166</v>
      </c>
      <c r="E44" s="75" t="s">
        <v>192</v>
      </c>
      <c r="F44" s="75">
        <v>-4.4293553630788303</v>
      </c>
      <c r="G44" s="75">
        <v>-4.4391942564008398</v>
      </c>
      <c r="H44" s="75">
        <v>3.4597772910078201E-3</v>
      </c>
      <c r="I44" s="75">
        <v>-8.3364697795396392</v>
      </c>
      <c r="J44" s="75">
        <v>-8.3714125195919795</v>
      </c>
      <c r="K44" s="75">
        <v>1.44102711895006E-3</v>
      </c>
      <c r="L44" s="75">
        <v>-1.90884460562726E-2</v>
      </c>
      <c r="M44" s="75">
        <v>3.6213877212675598E-3</v>
      </c>
      <c r="N44" s="75">
        <v>-14.579189709075299</v>
      </c>
      <c r="O44" s="75">
        <v>3.4245048906333402E-3</v>
      </c>
      <c r="P44" s="75">
        <v>-28.066715455787101</v>
      </c>
      <c r="Q44" s="75">
        <v>1.4123562863358301E-3</v>
      </c>
      <c r="R44" s="75">
        <v>-42.995474923203901</v>
      </c>
      <c r="S44" s="75">
        <v>0.160235802863819</v>
      </c>
      <c r="T44" s="75">
        <v>132.85182648457001</v>
      </c>
      <c r="U44" s="75">
        <v>6.4534592939675506E-2</v>
      </c>
      <c r="V44" s="76">
        <v>44987.577465277776</v>
      </c>
      <c r="W44" s="75">
        <v>2.5</v>
      </c>
      <c r="X44" s="75">
        <v>4.92812154814102E-2</v>
      </c>
      <c r="Y44" s="75">
        <v>4.7647589412334802E-2</v>
      </c>
      <c r="Z44" s="100">
        <f>((((N44/1000)+1)/((SMOW!$Z$4/1000)+1))-1)*1000</f>
        <v>-4.3817082226680348</v>
      </c>
      <c r="AA44" s="100">
        <f>((((P44/1000)+1)/((SMOW!$AA$4/1000)+1))-1)*1000</f>
        <v>-8.3068995344248719</v>
      </c>
      <c r="AB44" s="100">
        <f>Z44*SMOW!$AN$6</f>
        <v>-4.4957249851092183</v>
      </c>
      <c r="AC44" s="100">
        <f>AA44*SMOW!$AN$12</f>
        <v>-8.5161103956815545</v>
      </c>
      <c r="AD44" s="100">
        <f t="shared" ref="AD44" si="111">LN((AB44/1000)+1)*1000</f>
        <v>-4.5058611476885329</v>
      </c>
      <c r="AE44" s="100">
        <f t="shared" ref="AE44" si="112">LN((AC44/1000)+1)*1000</f>
        <v>-8.5525796622943808</v>
      </c>
      <c r="AF44" s="100">
        <f>(AD44-SMOW!AN$14*AE44)</f>
        <v>9.900914002900052E-3</v>
      </c>
      <c r="AG44" s="101">
        <f t="shared" ref="AG44" si="113">AF44*1000</f>
        <v>9.900914002900052</v>
      </c>
      <c r="AK44" s="75">
        <v>26</v>
      </c>
      <c r="AL44" s="75">
        <v>1</v>
      </c>
      <c r="AM44" s="75">
        <v>0</v>
      </c>
      <c r="AN44" s="75">
        <v>0</v>
      </c>
    </row>
    <row r="45" spans="1:40" s="75" customFormat="1" x14ac:dyDescent="0.25">
      <c r="A45" s="75">
        <v>4614</v>
      </c>
      <c r="B45" s="75" t="s">
        <v>145</v>
      </c>
      <c r="C45" s="75" t="s">
        <v>62</v>
      </c>
      <c r="D45" s="75" t="s">
        <v>166</v>
      </c>
      <c r="E45" s="75" t="s">
        <v>193</v>
      </c>
      <c r="F45" s="75">
        <v>-4.4531244402996801</v>
      </c>
      <c r="G45" s="75">
        <v>-4.4630695035884997</v>
      </c>
      <c r="H45" s="75">
        <v>4.3953995061371699E-3</v>
      </c>
      <c r="I45" s="75">
        <v>-8.3799514860411701</v>
      </c>
      <c r="J45" s="75">
        <v>-8.4152607287112495</v>
      </c>
      <c r="K45" s="75">
        <v>1.6294670442533301E-3</v>
      </c>
      <c r="L45" s="75">
        <v>-1.9811838828961401E-2</v>
      </c>
      <c r="M45" s="75">
        <v>4.4245999531115302E-3</v>
      </c>
      <c r="N45" s="75">
        <v>-14.6027164607539</v>
      </c>
      <c r="O45" s="75">
        <v>4.3505884451518302E-3</v>
      </c>
      <c r="P45" s="75">
        <v>-28.109332045517199</v>
      </c>
      <c r="Q45" s="75">
        <v>1.5970469903494699E-3</v>
      </c>
      <c r="R45" s="75">
        <v>-42.929514846906201</v>
      </c>
      <c r="S45" s="75">
        <v>0.145046569626295</v>
      </c>
      <c r="T45" s="75">
        <v>123.767185565978</v>
      </c>
      <c r="U45" s="75">
        <v>5.5261880188627002E-2</v>
      </c>
      <c r="V45" s="76">
        <v>44987.667916666665</v>
      </c>
      <c r="W45" s="75">
        <v>2.5</v>
      </c>
      <c r="X45" s="75">
        <v>4.9668202936491497E-2</v>
      </c>
      <c r="Y45" s="75">
        <v>0.16741961643315401</v>
      </c>
      <c r="Z45" s="100">
        <f>((((N45/1000)+1)/((SMOW!$Z$4/1000)+1))-1)*1000</f>
        <v>-4.4054784374562006</v>
      </c>
      <c r="AA45" s="100">
        <f>((((P45/1000)+1)/((SMOW!$AA$4/1000)+1))-1)*1000</f>
        <v>-8.3503825375000886</v>
      </c>
      <c r="AB45" s="100">
        <f>Z45*SMOW!$AN$6</f>
        <v>-4.5201137264616724</v>
      </c>
      <c r="AC45" s="100">
        <f>AA45*SMOW!$AN$12</f>
        <v>-8.5606885265461106</v>
      </c>
      <c r="AD45" s="100">
        <f t="shared" ref="AD45" si="114">LN((AB45/1000)+1)*1000</f>
        <v>-4.5303603293775554</v>
      </c>
      <c r="AE45" s="100">
        <f t="shared" ref="AE45" si="115">LN((AC45/1000)+1)*1000</f>
        <v>-8.5975416969791727</v>
      </c>
      <c r="AF45" s="100">
        <f>(AD45-SMOW!AN$14*AE45)</f>
        <v>9.1416866274478537E-3</v>
      </c>
      <c r="AG45" s="101">
        <f t="shared" ref="AG45" si="116">AF45*1000</f>
        <v>9.1416866274478537</v>
      </c>
      <c r="AH45" s="2">
        <f>AVERAGE(AG44:AG45)</f>
        <v>9.5213003151739528</v>
      </c>
      <c r="AI45" s="75">
        <f>STDEV(AG44:AG45)</f>
        <v>0.53685482564471443</v>
      </c>
      <c r="AK45" s="75">
        <v>26</v>
      </c>
      <c r="AL45" s="75">
        <v>0</v>
      </c>
      <c r="AM45" s="75">
        <v>0</v>
      </c>
      <c r="AN45" s="75">
        <v>0</v>
      </c>
    </row>
    <row r="46" spans="1:40" s="75" customFormat="1" x14ac:dyDescent="0.25">
      <c r="A46" s="75">
        <v>4615</v>
      </c>
      <c r="B46" s="75" t="s">
        <v>145</v>
      </c>
      <c r="C46" s="75" t="s">
        <v>62</v>
      </c>
      <c r="D46" s="75" t="s">
        <v>166</v>
      </c>
      <c r="E46" s="75" t="s">
        <v>194</v>
      </c>
      <c r="F46" s="75">
        <v>-7.5883026730517296</v>
      </c>
      <c r="G46" s="75">
        <v>-7.6172406050452901</v>
      </c>
      <c r="H46" s="75">
        <v>3.7507218115334401E-3</v>
      </c>
      <c r="I46" s="75">
        <v>-14.312458764898301</v>
      </c>
      <c r="J46" s="75">
        <v>-14.415869939957</v>
      </c>
      <c r="K46" s="75">
        <v>1.4018865886321001E-3</v>
      </c>
      <c r="L46" s="75">
        <v>-5.6612767480082897E-3</v>
      </c>
      <c r="M46" s="75">
        <v>3.7341997453691198E-3</v>
      </c>
      <c r="N46" s="75">
        <v>-17.705931577800399</v>
      </c>
      <c r="O46" s="75">
        <v>3.71248323422158E-3</v>
      </c>
      <c r="P46" s="75">
        <v>-33.9238055129847</v>
      </c>
      <c r="Q46" s="75">
        <v>1.37399450027583E-3</v>
      </c>
      <c r="R46" s="75">
        <v>-51.602450645287398</v>
      </c>
      <c r="S46" s="75">
        <v>0.146608706670628</v>
      </c>
      <c r="T46" s="75">
        <v>124.334336091187</v>
      </c>
      <c r="U46" s="75">
        <v>7.4090477651616596E-2</v>
      </c>
      <c r="V46" s="76">
        <v>44987.744456018518</v>
      </c>
      <c r="W46" s="75">
        <v>2.5</v>
      </c>
      <c r="X46" s="75">
        <v>1.9090067662244501E-2</v>
      </c>
      <c r="Y46" s="75">
        <v>2.2344758849640701E-2</v>
      </c>
      <c r="Z46" s="100">
        <f>((((N46/1000)+1)/((SMOW!$Z$4/1000)+1))-1)*1000</f>
        <v>-7.5408067170966708</v>
      </c>
      <c r="AA46" s="100">
        <f>((((P46/1000)+1)/((SMOW!$AA$4/1000)+1))-1)*1000</f>
        <v>-14.283066716776482</v>
      </c>
      <c r="AB46" s="100">
        <f>Z46*SMOW!$AN$6</f>
        <v>-7.7370266213865486</v>
      </c>
      <c r="AC46" s="100">
        <f>AA46*SMOW!$AN$12</f>
        <v>-14.642788497065276</v>
      </c>
      <c r="AD46" s="100">
        <f t="shared" ref="AD46" si="117">LN((AB46/1000)+1)*1000</f>
        <v>-7.7671126968381934</v>
      </c>
      <c r="AE46" s="100">
        <f t="shared" ref="AE46" si="118">LN((AC46/1000)+1)*1000</f>
        <v>-14.751052280111914</v>
      </c>
      <c r="AF46" s="100">
        <f>(AD46-SMOW!AN$14*AE46)</f>
        <v>2.1442907060897021E-2</v>
      </c>
      <c r="AG46" s="101">
        <f t="shared" ref="AG46" si="119">AF46*1000</f>
        <v>21.442907060897021</v>
      </c>
      <c r="AK46" s="75">
        <v>26</v>
      </c>
      <c r="AL46" s="75">
        <v>0</v>
      </c>
      <c r="AM46" s="75">
        <v>0</v>
      </c>
      <c r="AN46" s="75">
        <v>0</v>
      </c>
    </row>
    <row r="47" spans="1:40" s="75" customFormat="1" x14ac:dyDescent="0.25">
      <c r="A47" s="75">
        <v>4616</v>
      </c>
      <c r="B47" s="75" t="s">
        <v>145</v>
      </c>
      <c r="C47" s="75" t="s">
        <v>62</v>
      </c>
      <c r="D47" s="75" t="s">
        <v>166</v>
      </c>
      <c r="E47" s="75" t="s">
        <v>195</v>
      </c>
      <c r="F47" s="75">
        <v>-7.6381531659941304</v>
      </c>
      <c r="G47" s="75">
        <v>-7.6674737611024799</v>
      </c>
      <c r="H47" s="75">
        <v>5.0596214387264599E-3</v>
      </c>
      <c r="I47" s="75">
        <v>-14.4102823561393</v>
      </c>
      <c r="J47" s="75">
        <v>-14.5151188940492</v>
      </c>
      <c r="K47" s="75">
        <v>1.5998166480355701E-3</v>
      </c>
      <c r="L47" s="75">
        <v>-3.4909850444721801E-3</v>
      </c>
      <c r="M47" s="75">
        <v>4.9264857590423997E-3</v>
      </c>
      <c r="N47" s="75">
        <v>-17.755273845386601</v>
      </c>
      <c r="O47" s="75">
        <v>5.0080386407271903E-3</v>
      </c>
      <c r="P47" s="75">
        <v>-34.019682795392796</v>
      </c>
      <c r="Q47" s="75">
        <v>1.56798652164754E-3</v>
      </c>
      <c r="R47" s="75">
        <v>-50.925110394328499</v>
      </c>
      <c r="S47" s="75">
        <v>0.17385416181921201</v>
      </c>
      <c r="T47" s="75">
        <v>131.494886484147</v>
      </c>
      <c r="U47" s="75">
        <v>8.4360097291577896E-2</v>
      </c>
      <c r="V47" s="76">
        <v>44988.422106481485</v>
      </c>
      <c r="W47" s="75">
        <v>2.5</v>
      </c>
      <c r="X47" s="75">
        <v>6.9802425857527304E-3</v>
      </c>
      <c r="Y47" s="75">
        <v>5.8206246541868296E-3</v>
      </c>
      <c r="Z47" s="100">
        <f>((((N47/1000)+1)/((SMOW!$Z$4/1000)+1))-1)*1000</f>
        <v>-7.5906595958399325</v>
      </c>
      <c r="AA47" s="100">
        <f>((((P47/1000)+1)/((SMOW!$AA$4/1000)+1))-1)*1000</f>
        <v>-14.380893225002467</v>
      </c>
      <c r="AB47" s="100">
        <f>Z47*SMOW!$AN$6</f>
        <v>-7.7881767256737833</v>
      </c>
      <c r="AC47" s="100">
        <f>AA47*SMOW!$AN$12</f>
        <v>-14.743078784701964</v>
      </c>
      <c r="AD47" s="100">
        <f t="shared" ref="AD47" si="120">LN((AB47/1000)+1)*1000</f>
        <v>-7.8186629653372881</v>
      </c>
      <c r="AE47" s="100">
        <f t="shared" ref="AE47" si="121">LN((AC47/1000)+1)*1000</f>
        <v>-14.85283810013437</v>
      </c>
      <c r="AF47" s="100">
        <f>(AD47-SMOW!AN$14*AE47)</f>
        <v>2.3635551533660148E-2</v>
      </c>
      <c r="AG47" s="101">
        <f t="shared" ref="AG47" si="122">AF47*1000</f>
        <v>23.635551533660148</v>
      </c>
      <c r="AH47" s="2">
        <f>AVERAGE(AG46:AG47)</f>
        <v>22.539229297278585</v>
      </c>
      <c r="AI47" s="75">
        <f>STDEV(AG46:AG47)</f>
        <v>1.5504337754220099</v>
      </c>
      <c r="AK47" s="75">
        <v>26</v>
      </c>
      <c r="AL47" s="75">
        <v>0</v>
      </c>
      <c r="AM47" s="75">
        <v>0</v>
      </c>
      <c r="AN47" s="75">
        <v>0</v>
      </c>
    </row>
    <row r="48" spans="1:40" s="75" customFormat="1" x14ac:dyDescent="0.25">
      <c r="A48" s="75">
        <v>4617</v>
      </c>
      <c r="B48" s="75" t="s">
        <v>145</v>
      </c>
      <c r="C48" s="75" t="s">
        <v>61</v>
      </c>
      <c r="D48" s="75" t="s">
        <v>68</v>
      </c>
      <c r="E48" s="75" t="s">
        <v>196</v>
      </c>
      <c r="F48" s="75">
        <v>-10.379784271540199</v>
      </c>
      <c r="G48" s="75">
        <v>-10.4340303054627</v>
      </c>
      <c r="H48" s="75">
        <v>4.3368845170569902E-3</v>
      </c>
      <c r="I48" s="75">
        <v>-19.576445255203499</v>
      </c>
      <c r="J48" s="75">
        <v>-19.770602009043198</v>
      </c>
      <c r="K48" s="75">
        <v>1.3996164654653399E-3</v>
      </c>
      <c r="L48" s="75">
        <v>4.8475553121649596E-3</v>
      </c>
      <c r="M48" s="75">
        <v>4.5681937654554403E-3</v>
      </c>
      <c r="N48" s="75">
        <v>-20.468954044878</v>
      </c>
      <c r="O48" s="75">
        <v>4.2926700158928601E-3</v>
      </c>
      <c r="P48" s="75">
        <v>-39.083059154369799</v>
      </c>
      <c r="Q48" s="75">
        <v>1.3717695437269299E-3</v>
      </c>
      <c r="R48" s="75">
        <v>-58.078565904503101</v>
      </c>
      <c r="S48" s="75">
        <v>0.136389548414663</v>
      </c>
      <c r="T48" s="75">
        <v>101.824312002342</v>
      </c>
      <c r="U48" s="75">
        <v>4.7548749632579497E-2</v>
      </c>
      <c r="V48" s="76">
        <v>44988.515219907407</v>
      </c>
      <c r="W48" s="75">
        <v>2.5</v>
      </c>
      <c r="X48" s="75">
        <v>8.9785668804242096E-3</v>
      </c>
      <c r="Y48" s="75">
        <v>7.08716134486196E-3</v>
      </c>
      <c r="Z48" s="100">
        <f>((((N48/1000)+1)/((SMOW!$Z$4/1000)+1))-1)*1000</f>
        <v>-10.332421913453294</v>
      </c>
      <c r="AA48" s="100">
        <f>((((P48/1000)+1)/((SMOW!$AA$4/1000)+1))-1)*1000</f>
        <v>-19.547210172994212</v>
      </c>
      <c r="AB48" s="100">
        <f>Z48*SMOW!$AN$6</f>
        <v>-10.60128264878335</v>
      </c>
      <c r="AC48" s="100">
        <f>AA48*SMOW!$AN$12</f>
        <v>-20.039510417930384</v>
      </c>
      <c r="AD48" s="100">
        <f t="shared" ref="AD48" si="123">LN((AB48/1000)+1)*1000</f>
        <v>-10.65787657989204</v>
      </c>
      <c r="AE48" s="100">
        <f t="shared" ref="AE48" si="124">LN((AC48/1000)+1)*1000</f>
        <v>-20.243024883251778</v>
      </c>
      <c r="AF48" s="100">
        <f>(AD48-SMOW!AN$14*AE48)</f>
        <v>3.0440558464899681E-2</v>
      </c>
      <c r="AG48" s="101">
        <f t="shared" ref="AG48" si="125">AF48*1000</f>
        <v>30.440558464899681</v>
      </c>
      <c r="AK48" s="75">
        <v>26</v>
      </c>
      <c r="AL48" s="75">
        <v>1</v>
      </c>
      <c r="AM48" s="75">
        <v>0</v>
      </c>
      <c r="AN48" s="75">
        <v>0</v>
      </c>
    </row>
    <row r="49" spans="1:40" s="75" customFormat="1" x14ac:dyDescent="0.25">
      <c r="A49" s="75">
        <v>4618</v>
      </c>
      <c r="B49" s="75" t="s">
        <v>145</v>
      </c>
      <c r="C49" s="75" t="s">
        <v>61</v>
      </c>
      <c r="D49" s="75" t="s">
        <v>68</v>
      </c>
      <c r="E49" s="75" t="s">
        <v>197</v>
      </c>
      <c r="F49" s="75">
        <v>-10.3601277737815</v>
      </c>
      <c r="G49" s="75">
        <v>-10.4141678055502</v>
      </c>
      <c r="H49" s="75">
        <v>4.1644137357617402E-3</v>
      </c>
      <c r="I49" s="75">
        <v>-19.537057508522899</v>
      </c>
      <c r="J49" s="75">
        <v>-19.730428594602198</v>
      </c>
      <c r="K49" s="75">
        <v>1.28198062564449E-3</v>
      </c>
      <c r="L49" s="75">
        <v>3.49849239976718E-3</v>
      </c>
      <c r="M49" s="75">
        <v>4.3780839145052299E-3</v>
      </c>
      <c r="N49" s="75">
        <v>-20.449497944948501</v>
      </c>
      <c r="O49" s="75">
        <v>4.1219575727627199E-3</v>
      </c>
      <c r="P49" s="75">
        <v>-39.044455070589898</v>
      </c>
      <c r="Q49" s="75">
        <v>1.25647419939599E-3</v>
      </c>
      <c r="R49" s="75">
        <v>-57.788220510177503</v>
      </c>
      <c r="S49" s="75">
        <v>0.143867661202153</v>
      </c>
      <c r="T49" s="75">
        <v>117.28726205683</v>
      </c>
      <c r="U49" s="75">
        <v>6.8091014239991393E-2</v>
      </c>
      <c r="V49" s="76">
        <v>44988.59275462963</v>
      </c>
      <c r="W49" s="75">
        <v>2.5</v>
      </c>
      <c r="X49" s="75">
        <v>6.6762573849949006E-2</v>
      </c>
      <c r="Y49" s="75">
        <v>6.1370977700630103E-2</v>
      </c>
      <c r="Z49" s="100">
        <f>((((N49/1000)+1)/((SMOW!$Z$4/1000)+1))-1)*1000</f>
        <v>-10.312764474951774</v>
      </c>
      <c r="AA49" s="100">
        <f>((((P49/1000)+1)/((SMOW!$AA$4/1000)+1))-1)*1000</f>
        <v>-19.507821251817049</v>
      </c>
      <c r="AB49" s="100">
        <f>Z49*SMOW!$AN$6</f>
        <v>-10.581113702581652</v>
      </c>
      <c r="AC49" s="100">
        <f>AA49*SMOW!$AN$12</f>
        <v>-19.999129479203315</v>
      </c>
      <c r="AD49" s="100">
        <f t="shared" ref="AD49" si="126">LN((AB49/1000)+1)*1000</f>
        <v>-10.637491733744294</v>
      </c>
      <c r="AE49" s="100">
        <f t="shared" ref="AE49" si="127">LN((AC49/1000)+1)*1000</f>
        <v>-20.201819031386776</v>
      </c>
      <c r="AF49" s="100">
        <f>(AD49-SMOW!AN$14*AE49)</f>
        <v>2.9068714827923614E-2</v>
      </c>
      <c r="AG49" s="101">
        <f t="shared" ref="AG49" si="128">AF49*1000</f>
        <v>29.068714827923614</v>
      </c>
      <c r="AH49" s="2">
        <f>AVERAGE(AG48:AG49)</f>
        <v>29.754636646411647</v>
      </c>
      <c r="AI49" s="75">
        <f>STDEV(AG48:AG49)</f>
        <v>0.9700399384333932</v>
      </c>
      <c r="AK49" s="75">
        <v>26</v>
      </c>
      <c r="AL49" s="75">
        <v>0</v>
      </c>
      <c r="AM49" s="75">
        <v>0</v>
      </c>
      <c r="AN49" s="75">
        <v>0</v>
      </c>
    </row>
    <row r="50" spans="1:40" s="75" customFormat="1" x14ac:dyDescent="0.25">
      <c r="A50" s="75">
        <v>4619</v>
      </c>
      <c r="B50" s="75" t="s">
        <v>145</v>
      </c>
      <c r="C50" s="75" t="s">
        <v>62</v>
      </c>
      <c r="D50" s="75" t="s">
        <v>137</v>
      </c>
      <c r="E50" s="75" t="s">
        <v>198</v>
      </c>
      <c r="F50" s="75">
        <v>-5.4843120981690197</v>
      </c>
      <c r="G50" s="75">
        <v>-5.4994065757792896</v>
      </c>
      <c r="H50" s="75">
        <v>4.6468461890477797E-3</v>
      </c>
      <c r="I50" s="75">
        <v>-10.311102671601899</v>
      </c>
      <c r="J50" s="75">
        <v>-10.3646304301414</v>
      </c>
      <c r="K50" s="75">
        <v>1.8544597835997499E-3</v>
      </c>
      <c r="L50" s="75">
        <v>-2.68817086646258E-2</v>
      </c>
      <c r="M50" s="75">
        <v>4.7863082900078003E-3</v>
      </c>
      <c r="N50" s="75">
        <v>-15.623391169127</v>
      </c>
      <c r="O50" s="75">
        <v>4.5994716312459799E-3</v>
      </c>
      <c r="P50" s="75">
        <v>-30.002060836618501</v>
      </c>
      <c r="Q50" s="75">
        <v>1.8175632496324099E-3</v>
      </c>
      <c r="R50" s="75">
        <v>-44.9169966473508</v>
      </c>
      <c r="S50" s="75">
        <v>0.15208361451421601</v>
      </c>
      <c r="T50" s="75">
        <v>142.16818180953999</v>
      </c>
      <c r="U50" s="75">
        <v>7.9149722209411993E-2</v>
      </c>
      <c r="V50" s="76">
        <v>44988.683449074073</v>
      </c>
      <c r="W50" s="75">
        <v>2.5</v>
      </c>
      <c r="X50" s="75">
        <v>2.58336827384191E-2</v>
      </c>
      <c r="Y50" s="75">
        <v>2.23008750135779E-2</v>
      </c>
      <c r="Z50" s="100">
        <f>((((N50/1000)+1)/((SMOW!$Z$4/1000)+1))-1)*1000</f>
        <v>-5.4367154470650325</v>
      </c>
      <c r="AA50" s="100">
        <f>((((P50/1000)+1)/((SMOW!$AA$4/1000)+1))-1)*1000</f>
        <v>-10.281591307727433</v>
      </c>
      <c r="AB50" s="100">
        <f>Z50*SMOW!$AN$6</f>
        <v>-5.5781846326172557</v>
      </c>
      <c r="AC50" s="100">
        <f>AA50*SMOW!$AN$12</f>
        <v>-10.540535160805803</v>
      </c>
      <c r="AD50" s="100">
        <f t="shared" ref="AD50" si="129">LN((AB50/1000)+1)*1000</f>
        <v>-5.5938008048522656</v>
      </c>
      <c r="AE50" s="100">
        <f t="shared" ref="AE50" si="130">LN((AC50/1000)+1)*1000</f>
        <v>-10.596480075035471</v>
      </c>
      <c r="AF50" s="100">
        <f>(AD50-SMOW!AN$14*AE50)</f>
        <v>1.140674766463512E-3</v>
      </c>
      <c r="AG50" s="101">
        <f t="shared" ref="AG50" si="131">AF50*1000</f>
        <v>1.140674766463512</v>
      </c>
      <c r="AK50" s="75">
        <v>26</v>
      </c>
      <c r="AL50" s="75">
        <v>1</v>
      </c>
      <c r="AM50" s="75">
        <v>0</v>
      </c>
      <c r="AN50" s="75">
        <v>0</v>
      </c>
    </row>
    <row r="51" spans="1:40" s="75" customFormat="1" x14ac:dyDescent="0.25">
      <c r="A51" s="75">
        <v>4620</v>
      </c>
      <c r="B51" s="75" t="s">
        <v>145</v>
      </c>
      <c r="C51" s="75" t="s">
        <v>62</v>
      </c>
      <c r="D51" s="75" t="s">
        <v>137</v>
      </c>
      <c r="E51" s="75" t="s">
        <v>199</v>
      </c>
      <c r="F51" s="75">
        <v>-5.48594034612226</v>
      </c>
      <c r="G51" s="75">
        <v>-5.5010444031711501</v>
      </c>
      <c r="H51" s="75">
        <v>7.2094595857999802E-3</v>
      </c>
      <c r="I51" s="75">
        <v>-10.300925807589399</v>
      </c>
      <c r="J51" s="75">
        <v>-10.354347905283801</v>
      </c>
      <c r="K51" s="75">
        <v>4.3843620860452102E-3</v>
      </c>
      <c r="L51" s="75">
        <v>-3.3948709181325802E-2</v>
      </c>
      <c r="M51" s="75">
        <v>6.3006548851157699E-3</v>
      </c>
      <c r="N51" s="75">
        <v>-15.625002817105999</v>
      </c>
      <c r="O51" s="75">
        <v>7.1359592059779403E-3</v>
      </c>
      <c r="P51" s="75">
        <v>-29.992086452601601</v>
      </c>
      <c r="Q51" s="75">
        <v>4.2971303401416203E-3</v>
      </c>
      <c r="R51" s="75">
        <v>-45.498710768280297</v>
      </c>
      <c r="S51" s="75">
        <v>0.18888403362077499</v>
      </c>
      <c r="T51" s="75">
        <v>264.9191821064</v>
      </c>
      <c r="U51" s="75">
        <v>0.16016944083839399</v>
      </c>
      <c r="V51" s="76">
        <v>44991.428043981483</v>
      </c>
      <c r="W51" s="75">
        <v>2.5</v>
      </c>
      <c r="X51" s="75">
        <v>0.13650222016346</v>
      </c>
      <c r="Y51" s="75">
        <v>0.13273084722432801</v>
      </c>
      <c r="Z51" s="100">
        <f>((((N51/1000)+1)/((SMOW!$Z$4/1000)+1))-1)*1000</f>
        <v>-5.4383437729447204</v>
      </c>
      <c r="AA51" s="100">
        <f>((((P51/1000)+1)/((SMOW!$AA$4/1000)+1))-1)*1000</f>
        <v>-10.271414140252899</v>
      </c>
      <c r="AB51" s="100">
        <f>Z51*SMOW!$AN$6</f>
        <v>-5.5798553292883266</v>
      </c>
      <c r="AC51" s="100">
        <f>AA51*SMOW!$AN$12</f>
        <v>-10.530101679412498</v>
      </c>
      <c r="AD51" s="100">
        <f t="shared" ref="AD51" si="132">LN((AB51/1000)+1)*1000</f>
        <v>-5.5954808746663369</v>
      </c>
      <c r="AE51" s="100">
        <f t="shared" ref="AE51" si="133">LN((AC51/1000)+1)*1000</f>
        <v>-10.585935503220409</v>
      </c>
      <c r="AF51" s="100">
        <f>(AD51-SMOW!AN$14*AE51)</f>
        <v>-6.1069289659609893E-3</v>
      </c>
      <c r="AG51" s="101">
        <f t="shared" ref="AG51" si="134">AF51*1000</f>
        <v>-6.1069289659609893</v>
      </c>
      <c r="AH51" s="2">
        <f>AVERAGE(AG50:AG51)</f>
        <v>-2.4831270997487387</v>
      </c>
      <c r="AI51" s="75">
        <f>STDEV(AG50:AG51)</f>
        <v>5.1248297465502972</v>
      </c>
      <c r="AK51" s="75">
        <v>26</v>
      </c>
      <c r="AL51" s="75">
        <v>0</v>
      </c>
      <c r="AM51" s="75">
        <v>0</v>
      </c>
      <c r="AN51" s="75">
        <v>0</v>
      </c>
    </row>
    <row r="52" spans="1:40" s="75" customFormat="1" x14ac:dyDescent="0.25">
      <c r="A52" s="75">
        <v>4621</v>
      </c>
      <c r="B52" s="75" t="s">
        <v>145</v>
      </c>
      <c r="C52" s="75" t="s">
        <v>62</v>
      </c>
      <c r="D52" s="75" t="s">
        <v>137</v>
      </c>
      <c r="E52" s="75" t="s">
        <v>200</v>
      </c>
      <c r="F52" s="75">
        <v>-4.8533797124742302</v>
      </c>
      <c r="G52" s="75">
        <v>-4.8651960864188597</v>
      </c>
      <c r="H52" s="75">
        <v>4.9361540827015399E-3</v>
      </c>
      <c r="I52" s="75">
        <v>-9.1549276420071894</v>
      </c>
      <c r="J52" s="75">
        <v>-9.1970915737883594</v>
      </c>
      <c r="K52" s="75">
        <v>1.52532667555019E-3</v>
      </c>
      <c r="L52" s="75">
        <v>-9.13173545860879E-3</v>
      </c>
      <c r="M52" s="75">
        <v>5.0451203609747598E-3</v>
      </c>
      <c r="N52" s="75">
        <v>-14.9988911337961</v>
      </c>
      <c r="O52" s="75">
        <v>4.8858300333582396E-3</v>
      </c>
      <c r="P52" s="75">
        <v>-28.8688891914213</v>
      </c>
      <c r="Q52" s="75">
        <v>1.49497860977161E-3</v>
      </c>
      <c r="R52" s="75">
        <v>-44.276336918227898</v>
      </c>
      <c r="S52" s="75">
        <v>0.13593505538137901</v>
      </c>
      <c r="T52" s="75">
        <v>123.226237304902</v>
      </c>
      <c r="U52" s="75">
        <v>6.5239519742480503E-2</v>
      </c>
      <c r="V52" s="76">
        <v>44991.508368055554</v>
      </c>
      <c r="W52" s="75">
        <v>2.5</v>
      </c>
      <c r="X52" s="75">
        <v>3.74905932138417E-3</v>
      </c>
      <c r="Y52" s="75">
        <v>1.79244312619477E-3</v>
      </c>
      <c r="Z52" s="100">
        <f>((((N52/1000)+1)/((SMOW!$Z$4/1000)+1))-1)*1000</f>
        <v>-4.8057528654980031</v>
      </c>
      <c r="AA52" s="100">
        <f>((((P52/1000)+1)/((SMOW!$AA$4/1000)+1))-1)*1000</f>
        <v>-9.1253818023473432</v>
      </c>
      <c r="AB52" s="100">
        <f>Z52*SMOW!$AN$6</f>
        <v>-4.9308037257953332</v>
      </c>
      <c r="AC52" s="100">
        <f>AA52*SMOW!$AN$12</f>
        <v>-9.3552062968237095</v>
      </c>
      <c r="AD52" s="100">
        <f t="shared" ref="AD52" si="135">LN((AB52/1000)+1)*1000</f>
        <v>-4.9430002474402119</v>
      </c>
      <c r="AE52" s="100">
        <f t="shared" ref="AE52" si="136">LN((AC52/1000)+1)*1000</f>
        <v>-9.3992410908213024</v>
      </c>
      <c r="AF52" s="100">
        <f>(AD52-SMOW!AN$14*AE52)</f>
        <v>1.9799048513435835E-2</v>
      </c>
      <c r="AG52" s="101">
        <f t="shared" ref="AG52" si="137">AF52*1000</f>
        <v>19.799048513435835</v>
      </c>
      <c r="AK52" s="75">
        <v>26</v>
      </c>
      <c r="AL52" s="75">
        <v>0</v>
      </c>
      <c r="AM52" s="75">
        <v>0</v>
      </c>
      <c r="AN52" s="75">
        <v>0</v>
      </c>
    </row>
    <row r="53" spans="1:40" s="75" customFormat="1" x14ac:dyDescent="0.25">
      <c r="A53" s="75">
        <v>4622</v>
      </c>
      <c r="B53" s="75" t="s">
        <v>145</v>
      </c>
      <c r="C53" s="75" t="s">
        <v>62</v>
      </c>
      <c r="D53" s="75" t="s">
        <v>137</v>
      </c>
      <c r="E53" s="75" t="s">
        <v>201</v>
      </c>
      <c r="F53" s="75">
        <v>-4.83918775469051</v>
      </c>
      <c r="G53" s="75">
        <v>-4.8509355726994698</v>
      </c>
      <c r="H53" s="75">
        <v>7.4508372318824604E-3</v>
      </c>
      <c r="I53" s="75">
        <v>-9.1086484821688902</v>
      </c>
      <c r="J53" s="75">
        <v>-9.1503859051109409</v>
      </c>
      <c r="K53" s="75">
        <v>1.5216158684753999E-3</v>
      </c>
      <c r="L53" s="75">
        <v>-1.9531814800892899E-2</v>
      </c>
      <c r="M53" s="75">
        <v>7.4292691719314002E-3</v>
      </c>
      <c r="N53" s="75">
        <v>-14.984843862902601</v>
      </c>
      <c r="O53" s="75">
        <v>7.3748760089894999E-3</v>
      </c>
      <c r="P53" s="75">
        <v>-28.823530806790998</v>
      </c>
      <c r="Q53" s="75">
        <v>1.4913416333194301E-3</v>
      </c>
      <c r="R53" s="75">
        <v>-44.110479165510597</v>
      </c>
      <c r="S53" s="75">
        <v>0.13098102060792799</v>
      </c>
      <c r="T53" s="75">
        <v>126.212422617562</v>
      </c>
      <c r="U53" s="75">
        <v>6.6822609513960504E-2</v>
      </c>
      <c r="V53" s="76">
        <v>44991.585092592592</v>
      </c>
      <c r="W53" s="75">
        <v>2.5</v>
      </c>
      <c r="X53" s="75">
        <v>4.71443360942519E-2</v>
      </c>
      <c r="Y53" s="75">
        <v>0.25039603695997498</v>
      </c>
      <c r="Z53" s="100">
        <f>((((N53/1000)+1)/((SMOW!$Z$4/1000)+1))-1)*1000</f>
        <v>-4.7915602284994696</v>
      </c>
      <c r="AA53" s="100">
        <f>((((P53/1000)+1)/((SMOW!$AA$4/1000)+1))-1)*1000</f>
        <v>-9.0791012625187619</v>
      </c>
      <c r="AB53" s="100">
        <f>Z53*SMOW!$AN$6</f>
        <v>-4.9162417811115677</v>
      </c>
      <c r="AC53" s="100">
        <f>AA53*SMOW!$AN$12</f>
        <v>-9.3077601727050041</v>
      </c>
      <c r="AD53" s="100">
        <f t="shared" ref="AD53" si="138">LN((AB53/1000)+1)*1000</f>
        <v>-4.9283662519464206</v>
      </c>
      <c r="AE53" s="100">
        <f t="shared" ref="AE53" si="139">LN((AC53/1000)+1)*1000</f>
        <v>-9.3513480536197484</v>
      </c>
      <c r="AF53" s="100">
        <f>(AD53-SMOW!AN$14*AE53)</f>
        <v>9.1455203648065364E-3</v>
      </c>
      <c r="AG53" s="101">
        <f t="shared" ref="AG53" si="140">AF53*1000</f>
        <v>9.1455203648065364</v>
      </c>
      <c r="AH53" s="2">
        <f>AVERAGE(AG52:AG53)</f>
        <v>14.472284439121186</v>
      </c>
      <c r="AI53" s="75">
        <f>STDEV(AG52:AG53)</f>
        <v>7.5331819974575431</v>
      </c>
      <c r="AK53" s="75">
        <v>26</v>
      </c>
      <c r="AL53" s="75">
        <v>0</v>
      </c>
      <c r="AM53" s="75">
        <v>0</v>
      </c>
      <c r="AN53" s="75">
        <v>0</v>
      </c>
    </row>
    <row r="54" spans="1:40" s="75" customFormat="1" x14ac:dyDescent="0.25">
      <c r="A54" s="75">
        <v>4623</v>
      </c>
      <c r="B54" s="75" t="s">
        <v>145</v>
      </c>
      <c r="C54" s="75" t="s">
        <v>62</v>
      </c>
      <c r="D54" s="75" t="s">
        <v>137</v>
      </c>
      <c r="E54" s="75" t="s">
        <v>202</v>
      </c>
      <c r="F54" s="75">
        <v>-5.1890488514683497</v>
      </c>
      <c r="G54" s="75">
        <v>-5.2025594001151099</v>
      </c>
      <c r="H54" s="75">
        <v>5.8694144735354703E-3</v>
      </c>
      <c r="I54" s="75">
        <v>-9.7521964595216808</v>
      </c>
      <c r="J54" s="75">
        <v>-9.8000605973478407</v>
      </c>
      <c r="K54" s="75">
        <v>1.2058959034364099E-3</v>
      </c>
      <c r="L54" s="75">
        <v>-2.8127404715446402E-2</v>
      </c>
      <c r="M54" s="75">
        <v>5.7910547070925602E-3</v>
      </c>
      <c r="N54" s="75">
        <v>-15.3311381287423</v>
      </c>
      <c r="O54" s="75">
        <v>5.80957584235772E-3</v>
      </c>
      <c r="P54" s="75">
        <v>-29.4542746834477</v>
      </c>
      <c r="Q54" s="75">
        <v>1.18190326711407E-3</v>
      </c>
      <c r="R54" s="75">
        <v>-44.820760248290703</v>
      </c>
      <c r="S54" s="75">
        <v>0.150709537630766</v>
      </c>
      <c r="T54" s="75">
        <v>120.477915368125</v>
      </c>
      <c r="U54" s="75">
        <v>7.4600911427920497E-2</v>
      </c>
      <c r="V54" s="76">
        <v>44991.66443287037</v>
      </c>
      <c r="W54" s="75">
        <v>2.5</v>
      </c>
      <c r="X54" s="75">
        <v>3.5267072947914098E-2</v>
      </c>
      <c r="Y54" s="75">
        <v>4.2037049191529299E-2</v>
      </c>
      <c r="Z54" s="100">
        <f>((((N54/1000)+1)/((SMOW!$Z$4/1000)+1))-1)*1000</f>
        <v>-5.1414380693235451</v>
      </c>
      <c r="AA54" s="100">
        <f>((((P54/1000)+1)/((SMOW!$AA$4/1000)+1))-1)*1000</f>
        <v>-9.7226684297186949</v>
      </c>
      <c r="AB54" s="100">
        <f>Z54*SMOW!$AN$6</f>
        <v>-5.2752238198040224</v>
      </c>
      <c r="AC54" s="100">
        <f>AA54*SMOW!$AN$12</f>
        <v>-9.9675357026964271</v>
      </c>
      <c r="AD54" s="100">
        <f t="shared" ref="AD54" si="141">LN((AB54/1000)+1)*1000</f>
        <v>-5.2891869403505529</v>
      </c>
      <c r="AE54" s="100">
        <f t="shared" ref="AE54" si="142">LN((AC54/1000)+1)*1000</f>
        <v>-10.017544171655905</v>
      </c>
      <c r="AF54" s="100">
        <f>(AD54-SMOW!AN$14*AE54)</f>
        <v>7.6382283764608871E-5</v>
      </c>
      <c r="AG54" s="101">
        <f t="shared" ref="AG54" si="143">AF54*1000</f>
        <v>7.6382283764608871E-2</v>
      </c>
      <c r="AK54" s="75">
        <v>26</v>
      </c>
      <c r="AL54" s="75">
        <v>0</v>
      </c>
      <c r="AM54" s="75">
        <v>0</v>
      </c>
      <c r="AN54" s="75">
        <v>0</v>
      </c>
    </row>
    <row r="55" spans="1:40" s="75" customFormat="1" x14ac:dyDescent="0.25">
      <c r="A55" s="75">
        <v>4624</v>
      </c>
      <c r="B55" s="75" t="s">
        <v>145</v>
      </c>
      <c r="C55" s="75" t="s">
        <v>62</v>
      </c>
      <c r="D55" s="75" t="s">
        <v>137</v>
      </c>
      <c r="E55" s="75" t="s">
        <v>203</v>
      </c>
      <c r="F55" s="75">
        <v>-5.1902310309465101</v>
      </c>
      <c r="G55" s="75">
        <v>-5.2037476500471396</v>
      </c>
      <c r="H55" s="75">
        <v>5.4356189582172197E-3</v>
      </c>
      <c r="I55" s="75">
        <v>-9.7516166469037593</v>
      </c>
      <c r="J55" s="75">
        <v>-9.7994751079043105</v>
      </c>
      <c r="K55" s="75">
        <v>1.7664831828249001E-3</v>
      </c>
      <c r="L55" s="75">
        <v>-2.9624793073662298E-2</v>
      </c>
      <c r="M55" s="75">
        <v>5.5873517411148899E-3</v>
      </c>
      <c r="N55" s="75">
        <v>-15.332308255910601</v>
      </c>
      <c r="O55" s="75">
        <v>5.3802028686704001E-3</v>
      </c>
      <c r="P55" s="75">
        <v>-29.453706406844798</v>
      </c>
      <c r="Q55" s="75">
        <v>1.73133704089457E-3</v>
      </c>
      <c r="R55" s="75">
        <v>-44.9342607872115</v>
      </c>
      <c r="S55" s="75">
        <v>0.165496836774364</v>
      </c>
      <c r="T55" s="75">
        <v>154.30912816043201</v>
      </c>
      <c r="U55" s="75">
        <v>8.4685030066221495E-2</v>
      </c>
      <c r="V55" s="76">
        <v>44992.421435185184</v>
      </c>
      <c r="W55" s="75">
        <v>2.5</v>
      </c>
      <c r="X55" s="88">
        <v>1.99775261764932E-5</v>
      </c>
      <c r="Y55" s="88">
        <v>5.8702089692209002E-6</v>
      </c>
      <c r="Z55" s="100">
        <f>((((N55/1000)+1)/((SMOW!$Z$4/1000)+1))-1)*1000</f>
        <v>-5.1426203053797082</v>
      </c>
      <c r="AA55" s="100">
        <f>((((P55/1000)+1)/((SMOW!$AA$4/1000)+1))-1)*1000</f>
        <v>-9.7220885998112738</v>
      </c>
      <c r="AB55" s="100">
        <f>Z55*SMOW!$AN$6</f>
        <v>-5.2764368189143909</v>
      </c>
      <c r="AC55" s="100">
        <f>AA55*SMOW!$AN$12</f>
        <v>-9.9669412696613513</v>
      </c>
      <c r="AD55" s="100">
        <f t="shared" ref="AD55" si="144">LN((AB55/1000)+1)*1000</f>
        <v>-5.2904063729805735</v>
      </c>
      <c r="AE55" s="100">
        <f t="shared" ref="AE55" si="145">LN((AC55/1000)+1)*1000</f>
        <v>-10.016943754116076</v>
      </c>
      <c r="AF55" s="100">
        <f>(AD55-SMOW!AN$14*AE55)</f>
        <v>-1.4600708072851631E-3</v>
      </c>
      <c r="AG55" s="101">
        <f t="shared" ref="AG55" si="146">AF55*1000</f>
        <v>-1.4600708072851631</v>
      </c>
      <c r="AH55" s="2">
        <f>AVERAGE(AG54:AG55)</f>
        <v>-0.69184426176027713</v>
      </c>
      <c r="AI55" s="75">
        <f>STDEV(AG54:AG55)</f>
        <v>1.0864363996563258</v>
      </c>
      <c r="AK55" s="75">
        <v>26</v>
      </c>
      <c r="AL55" s="75">
        <v>0</v>
      </c>
      <c r="AM55" s="75">
        <v>0</v>
      </c>
      <c r="AN55" s="75">
        <v>0</v>
      </c>
    </row>
    <row r="56" spans="1:40" s="75" customFormat="1" x14ac:dyDescent="0.25">
      <c r="A56" s="75">
        <v>4625</v>
      </c>
      <c r="B56" s="75" t="s">
        <v>145</v>
      </c>
      <c r="C56" s="75" t="s">
        <v>62</v>
      </c>
      <c r="D56" s="75" t="s">
        <v>137</v>
      </c>
      <c r="E56" s="75" t="s">
        <v>204</v>
      </c>
      <c r="F56" s="75">
        <v>-3.4984679161341301</v>
      </c>
      <c r="G56" s="75">
        <v>-3.5046023469686198</v>
      </c>
      <c r="H56" s="75">
        <v>4.9517436158001199E-3</v>
      </c>
      <c r="I56" s="75">
        <v>-6.5635352969843996</v>
      </c>
      <c r="J56" s="75">
        <v>-6.5851700571340803</v>
      </c>
      <c r="K56" s="75">
        <v>1.4850355529585899E-3</v>
      </c>
      <c r="L56" s="75">
        <v>-2.7632556801826101E-2</v>
      </c>
      <c r="M56" s="75">
        <v>5.1901689134888603E-3</v>
      </c>
      <c r="N56" s="75">
        <v>-13.657792651820399</v>
      </c>
      <c r="O56" s="75">
        <v>4.9012606312978596E-3</v>
      </c>
      <c r="P56" s="75">
        <v>-26.329055470924601</v>
      </c>
      <c r="Q56" s="75">
        <v>1.4554891237461101E-3</v>
      </c>
      <c r="R56" s="75">
        <v>-40.172379703274203</v>
      </c>
      <c r="S56" s="75">
        <v>0.14027202048510001</v>
      </c>
      <c r="T56" s="75">
        <v>132.89082049092499</v>
      </c>
      <c r="U56" s="75">
        <v>8.3203113965919895E-2</v>
      </c>
      <c r="V56" s="76">
        <v>44992.521099537036</v>
      </c>
      <c r="W56" s="75">
        <v>2.5</v>
      </c>
      <c r="X56" s="75">
        <v>6.5323379997517103E-3</v>
      </c>
      <c r="Y56" s="75">
        <v>5.0943478479199304E-3</v>
      </c>
      <c r="Z56" s="100">
        <f>((((N56/1000)+1)/((SMOW!$Z$4/1000)+1))-1)*1000</f>
        <v>-3.4507762242642626</v>
      </c>
      <c r="AA56" s="100">
        <f>((((P56/1000)+1)/((SMOW!$AA$4/1000)+1))-1)*1000</f>
        <v>-6.5339121850397364</v>
      </c>
      <c r="AB56" s="100">
        <f>Z56*SMOW!$AN$6</f>
        <v>-3.5405691344731611</v>
      </c>
      <c r="AC56" s="100">
        <f>AA56*SMOW!$AN$12</f>
        <v>-6.6984700191561615</v>
      </c>
      <c r="AD56" s="100">
        <f t="shared" ref="AD56" si="147">LN((AB56/1000)+1)*1000</f>
        <v>-3.5468517831896156</v>
      </c>
      <c r="AE56" s="100">
        <f t="shared" ref="AE56" si="148">LN((AC56/1000)+1)*1000</f>
        <v>-6.7210054611534078</v>
      </c>
      <c r="AF56" s="100">
        <f>(AD56-SMOW!AN$14*AE56)</f>
        <v>1.8391002993838335E-3</v>
      </c>
      <c r="AG56" s="101">
        <f t="shared" ref="AG56" si="149">AF56*1000</f>
        <v>1.8391002993838335</v>
      </c>
      <c r="AK56" s="75">
        <v>26</v>
      </c>
      <c r="AL56" s="75">
        <v>1</v>
      </c>
      <c r="AM56" s="75">
        <v>0</v>
      </c>
      <c r="AN56" s="75">
        <v>0</v>
      </c>
    </row>
    <row r="57" spans="1:40" s="75" customFormat="1" x14ac:dyDescent="0.25">
      <c r="A57" s="75">
        <v>4626</v>
      </c>
      <c r="B57" s="75" t="s">
        <v>145</v>
      </c>
      <c r="C57" s="75" t="s">
        <v>62</v>
      </c>
      <c r="D57" s="75" t="s">
        <v>137</v>
      </c>
      <c r="E57" s="75" t="s">
        <v>205</v>
      </c>
      <c r="F57" s="75">
        <v>-3.4986011754551498</v>
      </c>
      <c r="G57" s="75">
        <v>-3.5047359995748302</v>
      </c>
      <c r="H57" s="75">
        <v>4.5521728782707402E-3</v>
      </c>
      <c r="I57" s="75">
        <v>-6.5443432548542599</v>
      </c>
      <c r="J57" s="75">
        <v>-6.5658513898773396</v>
      </c>
      <c r="K57" s="75">
        <v>1.2675092870752999E-3</v>
      </c>
      <c r="L57" s="75">
        <v>-3.7966465719594597E-2</v>
      </c>
      <c r="M57" s="75">
        <v>4.7070361747055204E-3</v>
      </c>
      <c r="N57" s="75">
        <v>-13.657924552563699</v>
      </c>
      <c r="O57" s="75">
        <v>4.5057635140773799E-3</v>
      </c>
      <c r="P57" s="75">
        <v>-26.310245275756401</v>
      </c>
      <c r="Q57" s="75">
        <v>1.2422907841560999E-3</v>
      </c>
      <c r="R57" s="75">
        <v>-40.4938287037563</v>
      </c>
      <c r="S57" s="75">
        <v>0.129616592058934</v>
      </c>
      <c r="T57" s="75">
        <v>137.279232328745</v>
      </c>
      <c r="U57" s="75">
        <v>6.2572664900078595E-2</v>
      </c>
      <c r="V57" s="76">
        <v>44992.599074074074</v>
      </c>
      <c r="W57" s="75">
        <v>2.5</v>
      </c>
      <c r="X57" s="75">
        <v>8.8815871548700298E-2</v>
      </c>
      <c r="Y57" s="75">
        <v>9.5615616710318402E-2</v>
      </c>
      <c r="Z57" s="100">
        <f>((((N57/1000)+1)/((SMOW!$Z$4/1000)+1))-1)*1000</f>
        <v>-3.4509094899628501</v>
      </c>
      <c r="AA57" s="100">
        <f>((((P57/1000)+1)/((SMOW!$AA$4/1000)+1))-1)*1000</f>
        <v>-6.5147195706254379</v>
      </c>
      <c r="AB57" s="100">
        <f>Z57*SMOW!$AN$6</f>
        <v>-3.540705867888613</v>
      </c>
      <c r="AC57" s="100">
        <f>AA57*SMOW!$AN$12</f>
        <v>-6.6787940350592585</v>
      </c>
      <c r="AD57" s="100">
        <f t="shared" ref="AD57" si="150">LN((AB57/1000)+1)*1000</f>
        <v>-3.5469890024486381</v>
      </c>
      <c r="AE57" s="100">
        <f t="shared" ref="AE57" si="151">LN((AC57/1000)+1)*1000</f>
        <v>-6.70119698545086</v>
      </c>
      <c r="AF57" s="100">
        <f>(AD57-SMOW!AN$14*AE57)</f>
        <v>-8.7569941305840615E-3</v>
      </c>
      <c r="AG57" s="101">
        <f t="shared" ref="AG57" si="152">AF57*1000</f>
        <v>-8.7569941305840615</v>
      </c>
      <c r="AH57" s="2">
        <f>AVERAGE(AG56:AG57)</f>
        <v>-3.458946915600114</v>
      </c>
      <c r="AI57" s="75">
        <f>STDEV(AG56:AG57)</f>
        <v>7.4925702255233038</v>
      </c>
      <c r="AK57" s="75">
        <v>26</v>
      </c>
      <c r="AL57" s="75">
        <v>0</v>
      </c>
      <c r="AM57" s="75">
        <v>0</v>
      </c>
      <c r="AN57" s="75">
        <v>0</v>
      </c>
    </row>
    <row r="58" spans="1:40" s="75" customFormat="1" x14ac:dyDescent="0.25">
      <c r="A58" s="75">
        <v>4627</v>
      </c>
      <c r="B58" s="75" t="s">
        <v>145</v>
      </c>
      <c r="C58" s="75" t="s">
        <v>62</v>
      </c>
      <c r="D58" s="75" t="s">
        <v>137</v>
      </c>
      <c r="E58" s="75" t="s">
        <v>206</v>
      </c>
      <c r="F58" s="75">
        <v>-3.8630715534627602</v>
      </c>
      <c r="G58" s="75">
        <v>-3.8705528347409199</v>
      </c>
      <c r="H58" s="75">
        <v>4.2075148653554903E-3</v>
      </c>
      <c r="I58" s="75">
        <v>-7.3165145403788401</v>
      </c>
      <c r="J58" s="75">
        <v>-7.3434115453055799</v>
      </c>
      <c r="K58" s="75">
        <v>1.37495408271546E-3</v>
      </c>
      <c r="L58" s="75">
        <v>6.7684611804235198E-3</v>
      </c>
      <c r="M58" s="75">
        <v>4.2597985827622304E-3</v>
      </c>
      <c r="N58" s="75">
        <v>-14.018679158133899</v>
      </c>
      <c r="O58" s="75">
        <v>4.1646192867038504E-3</v>
      </c>
      <c r="P58" s="75">
        <v>-27.067053357227099</v>
      </c>
      <c r="Q58" s="75">
        <v>1.3475978464337201E-3</v>
      </c>
      <c r="R58" s="75">
        <v>-41.708423056058898</v>
      </c>
      <c r="S58" s="75">
        <v>0.153285379345761</v>
      </c>
      <c r="T58" s="75">
        <v>144.60593982952699</v>
      </c>
      <c r="U58" s="75">
        <v>5.7344001807015398E-2</v>
      </c>
      <c r="V58" s="76">
        <v>44992.676817129628</v>
      </c>
      <c r="W58" s="75">
        <v>2.5</v>
      </c>
      <c r="X58" s="75">
        <v>1.1784837088657201E-2</v>
      </c>
      <c r="Y58" s="75">
        <v>9.6021705037529301E-3</v>
      </c>
      <c r="Z58" s="100">
        <f>((((N58/1000)+1)/((SMOW!$Z$4/1000)+1))-1)*1000</f>
        <v>-3.8153973112040607</v>
      </c>
      <c r="AA58" s="100">
        <f>((((P58/1000)+1)/((SMOW!$AA$4/1000)+1))-1)*1000</f>
        <v>-7.2869138813934642</v>
      </c>
      <c r="AB58" s="100">
        <f>Z58*SMOW!$AN$6</f>
        <v>-3.9146780544082258</v>
      </c>
      <c r="AC58" s="100">
        <f>AA58*SMOW!$AN$12</f>
        <v>-7.4704362079500664</v>
      </c>
      <c r="AD58" s="100">
        <f t="shared" ref="AD58" si="153">LN((AB58/1000)+1)*1000</f>
        <v>-3.9223604625337027</v>
      </c>
      <c r="AE58" s="100">
        <f t="shared" ref="AE58" si="154">LN((AC58/1000)+1)*1000</f>
        <v>-7.4984796684012069</v>
      </c>
      <c r="AF58" s="100">
        <f>(AD58-SMOW!AN$14*AE58)</f>
        <v>3.6836802382134604E-2</v>
      </c>
      <c r="AG58" s="101">
        <f t="shared" ref="AG58" si="155">AF58*1000</f>
        <v>36.836802382134607</v>
      </c>
      <c r="AK58" s="75">
        <v>26</v>
      </c>
      <c r="AL58" s="75">
        <v>0</v>
      </c>
      <c r="AM58" s="75">
        <v>0</v>
      </c>
      <c r="AN58" s="75">
        <v>0</v>
      </c>
    </row>
    <row r="59" spans="1:40" s="75" customFormat="1" x14ac:dyDescent="0.25">
      <c r="A59" s="75">
        <v>4628</v>
      </c>
      <c r="B59" s="75" t="s">
        <v>145</v>
      </c>
      <c r="C59" s="75" t="s">
        <v>62</v>
      </c>
      <c r="D59" s="75" t="s">
        <v>137</v>
      </c>
      <c r="E59" s="75" t="s">
        <v>207</v>
      </c>
      <c r="F59" s="75">
        <v>-3.8033788605860801</v>
      </c>
      <c r="G59" s="75">
        <v>-3.8106307936259798</v>
      </c>
      <c r="H59" s="75">
        <v>5.9503306580616496E-3</v>
      </c>
      <c r="I59" s="75">
        <v>-7.2246310820000801</v>
      </c>
      <c r="J59" s="75">
        <v>-7.25085516706097</v>
      </c>
      <c r="K59" s="75">
        <v>1.67681535537548E-3</v>
      </c>
      <c r="L59" s="75">
        <v>1.78207345822106E-2</v>
      </c>
      <c r="M59" s="75">
        <v>6.0119935561998303E-3</v>
      </c>
      <c r="N59" s="75">
        <v>-13.9595950317589</v>
      </c>
      <c r="O59" s="75">
        <v>5.8896670870645903E-3</v>
      </c>
      <c r="P59" s="75">
        <v>-26.976998022150401</v>
      </c>
      <c r="Q59" s="75">
        <v>1.64345325431246E-3</v>
      </c>
      <c r="R59" s="75">
        <v>-41.826067860612199</v>
      </c>
      <c r="S59" s="75">
        <v>0.153848739503779</v>
      </c>
      <c r="T59" s="75">
        <v>215.329470109059</v>
      </c>
      <c r="U59" s="75">
        <v>0.124529398131262</v>
      </c>
      <c r="V59" s="76">
        <v>44993.446273148147</v>
      </c>
      <c r="W59" s="75">
        <v>2.5</v>
      </c>
      <c r="X59" s="75">
        <v>2.6069747068183199E-2</v>
      </c>
      <c r="Y59" s="75">
        <v>2.3096994776631598E-2</v>
      </c>
      <c r="Z59" s="100">
        <f>((((N59/1000)+1)/((SMOW!$Z$4/1000)+1))-1)*1000</f>
        <v>-3.7557017614872068</v>
      </c>
      <c r="AA59" s="100">
        <f>((((P59/1000)+1)/((SMOW!$AA$4/1000)+1))-1)*1000</f>
        <v>-7.1950276831574955</v>
      </c>
      <c r="AB59" s="100">
        <f>Z59*SMOW!$AN$6</f>
        <v>-3.8534291622584709</v>
      </c>
      <c r="AC59" s="100">
        <f>AA59*SMOW!$AN$12</f>
        <v>-7.3762358381521462</v>
      </c>
      <c r="AD59" s="100">
        <f t="shared" ref="AD59" si="156">LN((AB59/1000)+1)*1000</f>
        <v>-3.860872748788208</v>
      </c>
      <c r="AE59" s="100">
        <f t="shared" ref="AE59" si="157">LN((AC59/1000)+1)*1000</f>
        <v>-7.4035747877130236</v>
      </c>
      <c r="AF59" s="100">
        <f>(AD59-SMOW!AN$14*AE59)</f>
        <v>4.8214739124268657E-2</v>
      </c>
      <c r="AG59" s="101">
        <f t="shared" ref="AG59" si="158">AF59*1000</f>
        <v>48.214739124268661</v>
      </c>
      <c r="AH59" s="2">
        <f>AVERAGE(AG58:AG59)</f>
        <v>42.525770753201634</v>
      </c>
      <c r="AI59" s="75">
        <f>STDEV(AG58:AG59)</f>
        <v>8.0454162262745701</v>
      </c>
      <c r="AK59" s="75">
        <v>26</v>
      </c>
      <c r="AL59" s="75">
        <v>0</v>
      </c>
      <c r="AM59" s="75">
        <v>0</v>
      </c>
      <c r="AN59" s="75">
        <v>0</v>
      </c>
    </row>
    <row r="60" spans="1:40" s="75" customFormat="1" x14ac:dyDescent="0.25">
      <c r="A60" s="75">
        <v>4629</v>
      </c>
      <c r="B60" s="75" t="s">
        <v>145</v>
      </c>
      <c r="C60" s="75" t="s">
        <v>62</v>
      </c>
      <c r="D60" s="75" t="s">
        <v>137</v>
      </c>
      <c r="E60" s="75" t="s">
        <v>208</v>
      </c>
      <c r="F60" s="75">
        <v>-3.45526563429849</v>
      </c>
      <c r="G60" s="75">
        <v>-3.4612494108543199</v>
      </c>
      <c r="H60" s="75">
        <v>5.3397655063473302E-3</v>
      </c>
      <c r="I60" s="75">
        <v>-6.5085280834804298</v>
      </c>
      <c r="J60" s="75">
        <v>-6.5298009273551898</v>
      </c>
      <c r="K60" s="75">
        <v>1.0445552935431999E-3</v>
      </c>
      <c r="L60" s="75">
        <v>-1.35145212107816E-2</v>
      </c>
      <c r="M60" s="75">
        <v>5.3305962368255496E-3</v>
      </c>
      <c r="N60" s="75">
        <v>-13.6150308168846</v>
      </c>
      <c r="O60" s="75">
        <v>5.2853266419352297E-3</v>
      </c>
      <c r="P60" s="75">
        <v>-26.275142686935599</v>
      </c>
      <c r="Q60" s="75">
        <v>1.02377270758044E-3</v>
      </c>
      <c r="R60" s="75">
        <v>-41.0070682068555</v>
      </c>
      <c r="S60" s="75">
        <v>0.13680505107125099</v>
      </c>
      <c r="T60" s="75">
        <v>132.25081292500599</v>
      </c>
      <c r="U60" s="75">
        <v>6.2768059733283796E-2</v>
      </c>
      <c r="V60" s="76">
        <v>44993.522997685184</v>
      </c>
      <c r="W60" s="75">
        <v>2.5</v>
      </c>
      <c r="X60" s="75">
        <v>1.2357947821734299E-4</v>
      </c>
      <c r="Y60" s="75">
        <v>1.64578943989266E-3</v>
      </c>
      <c r="Z60" s="100">
        <f>((((N60/1000)+1)/((SMOW!$Z$4/1000)+1))-1)*1000</f>
        <v>-3.4075718748052264</v>
      </c>
      <c r="AA60" s="100">
        <f>((((P60/1000)+1)/((SMOW!$AA$4/1000)+1))-1)*1000</f>
        <v>-6.4789033312850908</v>
      </c>
      <c r="AB60" s="100">
        <f>Z60*SMOW!$AN$6</f>
        <v>-3.4962405613555956</v>
      </c>
      <c r="AC60" s="100">
        <f>AA60*SMOW!$AN$12</f>
        <v>-6.6420757568476922</v>
      </c>
      <c r="AD60" s="100">
        <f t="shared" ref="AD60" si="159">LN((AB60/1000)+1)*1000</f>
        <v>-3.5023666935094679</v>
      </c>
      <c r="AE60" s="100">
        <f t="shared" ref="AE60" si="160">LN((AC60/1000)+1)*1000</f>
        <v>-6.6642325077379088</v>
      </c>
      <c r="AF60" s="100">
        <f>(AD60-SMOW!AN$14*AE60)</f>
        <v>1.6348070576147844E-2</v>
      </c>
      <c r="AG60" s="101">
        <f t="shared" ref="AG60" si="161">AF60*1000</f>
        <v>16.348070576147844</v>
      </c>
      <c r="AK60" s="75">
        <v>26</v>
      </c>
      <c r="AL60" s="75">
        <v>0</v>
      </c>
      <c r="AM60" s="75">
        <v>0</v>
      </c>
      <c r="AN60" s="75">
        <v>0</v>
      </c>
    </row>
    <row r="61" spans="1:40" s="75" customFormat="1" x14ac:dyDescent="0.25">
      <c r="A61" s="75">
        <v>4630</v>
      </c>
      <c r="B61" s="75" t="s">
        <v>145</v>
      </c>
      <c r="C61" s="75" t="s">
        <v>62</v>
      </c>
      <c r="D61" s="75" t="s">
        <v>137</v>
      </c>
      <c r="E61" s="75" t="s">
        <v>209</v>
      </c>
      <c r="F61" s="75">
        <v>-3.4185579243581499</v>
      </c>
      <c r="G61" s="75">
        <v>-3.4244148493421198</v>
      </c>
      <c r="H61" s="75">
        <v>3.9385863102599696E-3</v>
      </c>
      <c r="I61" s="75">
        <v>-6.4623828277319104</v>
      </c>
      <c r="J61" s="75">
        <v>-6.4833544749255401</v>
      </c>
      <c r="K61" s="75">
        <v>1.6142420744838799E-3</v>
      </c>
      <c r="L61" s="75">
        <v>-1.2036865814355801E-3</v>
      </c>
      <c r="M61" s="75">
        <v>4.0147651972280802E-3</v>
      </c>
      <c r="N61" s="75">
        <v>-13.5786973417382</v>
      </c>
      <c r="O61" s="75">
        <v>3.8984324559630302E-3</v>
      </c>
      <c r="P61" s="75">
        <v>-26.229915542224699</v>
      </c>
      <c r="Q61" s="75">
        <v>1.58212493823781E-3</v>
      </c>
      <c r="R61" s="75">
        <v>-41.066996458407701</v>
      </c>
      <c r="S61" s="75">
        <v>0.16545750639826601</v>
      </c>
      <c r="T61" s="75">
        <v>133.88348307898099</v>
      </c>
      <c r="U61" s="75">
        <v>7.1450423217794601E-2</v>
      </c>
      <c r="V61" s="76">
        <v>44993.599664351852</v>
      </c>
      <c r="W61" s="75">
        <v>2.5</v>
      </c>
      <c r="X61" s="75">
        <v>6.5267321186745298E-3</v>
      </c>
      <c r="Y61" s="75">
        <v>9.6554432098303403E-3</v>
      </c>
      <c r="Z61" s="100">
        <f>((((N61/1000)+1)/((SMOW!$Z$4/1000)+1))-1)*1000</f>
        <v>-3.3708624080658334</v>
      </c>
      <c r="AA61" s="100">
        <f>((((P61/1000)+1)/((SMOW!$AA$4/1000)+1))-1)*1000</f>
        <v>-6.4327566995390217</v>
      </c>
      <c r="AB61" s="100">
        <f>Z61*SMOW!$AN$6</f>
        <v>-3.4585758747941897</v>
      </c>
      <c r="AC61" s="100">
        <f>AA61*SMOW!$AN$12</f>
        <v>-6.5947669133122924</v>
      </c>
      <c r="AD61" s="100">
        <f t="shared" ref="AD61" si="162">LN((AB61/1000)+1)*1000</f>
        <v>-3.4645705744083992</v>
      </c>
      <c r="AE61" s="100">
        <f t="shared" ref="AE61" si="163">LN((AC61/1000)+1)*1000</f>
        <v>-6.6166084682344231</v>
      </c>
      <c r="AF61" s="100">
        <f>(AD61-SMOW!AN$14*AE61)</f>
        <v>2.8998696819376502E-2</v>
      </c>
      <c r="AG61" s="101">
        <f t="shared" ref="AG61" si="164">AF61*1000</f>
        <v>28.998696819376502</v>
      </c>
      <c r="AH61" s="2">
        <f>AVERAGE(AG60:AG61)</f>
        <v>22.673383697762173</v>
      </c>
      <c r="AI61" s="75">
        <f>STDEV(AG60:AG61)</f>
        <v>8.9453436028434758</v>
      </c>
      <c r="AK61" s="75">
        <v>26</v>
      </c>
      <c r="AL61" s="75">
        <v>0</v>
      </c>
      <c r="AM61" s="75">
        <v>0</v>
      </c>
      <c r="AN61" s="75">
        <v>0</v>
      </c>
    </row>
    <row r="62" spans="1:40" s="75" customFormat="1" x14ac:dyDescent="0.25">
      <c r="A62" s="75">
        <v>4631</v>
      </c>
      <c r="B62" s="75" t="s">
        <v>145</v>
      </c>
      <c r="C62" s="75" t="s">
        <v>62</v>
      </c>
      <c r="D62" s="75" t="s">
        <v>137</v>
      </c>
      <c r="E62" s="75" t="s">
        <v>210</v>
      </c>
      <c r="F62" s="75">
        <v>-2.7157042452512501</v>
      </c>
      <c r="G62" s="75">
        <v>-2.7193989800260501</v>
      </c>
      <c r="H62" s="75">
        <v>5.1510574468119899E-3</v>
      </c>
      <c r="I62" s="75">
        <v>-5.0863023551995798</v>
      </c>
      <c r="J62" s="75">
        <v>-5.0992816547778803</v>
      </c>
      <c r="K62" s="75">
        <v>1.3150801179108501E-3</v>
      </c>
      <c r="L62" s="75">
        <v>-2.6978266303329099E-2</v>
      </c>
      <c r="M62" s="75">
        <v>5.1671199419083399E-3</v>
      </c>
      <c r="N62" s="75">
        <v>-12.883009249976499</v>
      </c>
      <c r="O62" s="75">
        <v>5.0985424594780504E-3</v>
      </c>
      <c r="P62" s="75">
        <v>-24.881213716749599</v>
      </c>
      <c r="Q62" s="75">
        <v>1.2889151405573E-3</v>
      </c>
      <c r="R62" s="75">
        <v>-38.891937759164897</v>
      </c>
      <c r="S62" s="75">
        <v>0.141499631151662</v>
      </c>
      <c r="T62" s="75">
        <v>143.75898525622</v>
      </c>
      <c r="U62" s="75">
        <v>7.5973949508395894E-2</v>
      </c>
      <c r="V62" s="76">
        <v>44993.69767361111</v>
      </c>
      <c r="W62" s="75">
        <v>2.5</v>
      </c>
      <c r="X62" s="75">
        <v>8.5197547171191705E-3</v>
      </c>
      <c r="Y62" s="75">
        <v>1.02311314229409E-2</v>
      </c>
      <c r="Z62" s="100">
        <f>((((N62/1000)+1)/((SMOW!$Z$4/1000)+1))-1)*1000</f>
        <v>-2.6679750909965882</v>
      </c>
      <c r="AA62" s="100">
        <f>((((P62/1000)+1)/((SMOW!$AA$4/1000)+1))-1)*1000</f>
        <v>-5.0566351938986509</v>
      </c>
      <c r="AB62" s="100">
        <f>Z62*SMOW!$AN$6</f>
        <v>-2.7373986734650551</v>
      </c>
      <c r="AC62" s="100">
        <f>AA62*SMOW!$AN$12</f>
        <v>-5.1839875230790273</v>
      </c>
      <c r="AD62" s="100">
        <f t="shared" ref="AD62" si="165">LN((AB62/1000)+1)*1000</f>
        <v>-2.7411522007122926</v>
      </c>
      <c r="AE62" s="100">
        <f t="shared" ref="AE62" si="166">LN((AC62/1000)+1)*1000</f>
        <v>-5.1974710053879285</v>
      </c>
      <c r="AF62" s="100">
        <f>(AD62-SMOW!AN$14*AE62)</f>
        <v>3.1124901325338961E-3</v>
      </c>
      <c r="AG62" s="101">
        <f t="shared" ref="AG62" si="167">AF62*1000</f>
        <v>3.1124901325338961</v>
      </c>
      <c r="AK62" s="75">
        <v>26</v>
      </c>
      <c r="AL62" s="75">
        <v>0</v>
      </c>
      <c r="AM62" s="75">
        <v>0</v>
      </c>
      <c r="AN62" s="75">
        <v>0</v>
      </c>
    </row>
    <row r="63" spans="1:40" s="75" customFormat="1" x14ac:dyDescent="0.25">
      <c r="A63" s="75">
        <v>4632</v>
      </c>
      <c r="B63" s="75" t="s">
        <v>145</v>
      </c>
      <c r="C63" s="75" t="s">
        <v>62</v>
      </c>
      <c r="D63" s="75" t="s">
        <v>137</v>
      </c>
      <c r="E63" s="75" t="s">
        <v>212</v>
      </c>
      <c r="F63" s="75">
        <v>-2.7041658620929101</v>
      </c>
      <c r="G63" s="75">
        <v>-2.7078292347183202</v>
      </c>
      <c r="H63" s="75">
        <v>5.1067916523104299E-3</v>
      </c>
      <c r="I63" s="75">
        <v>-5.0559054775555197</v>
      </c>
      <c r="J63" s="75">
        <v>-5.0687298581620501</v>
      </c>
      <c r="K63" s="75">
        <v>1.53638983713464E-3</v>
      </c>
      <c r="L63" s="75">
        <v>-3.1539869608755898E-2</v>
      </c>
      <c r="M63" s="75">
        <v>5.2269922927003203E-3</v>
      </c>
      <c r="N63" s="75">
        <v>-12.8715885005373</v>
      </c>
      <c r="O63" s="75">
        <v>5.0547279543805201E-3</v>
      </c>
      <c r="P63" s="75">
        <v>-24.851421618696001</v>
      </c>
      <c r="Q63" s="75">
        <v>1.50582165748743E-3</v>
      </c>
      <c r="R63" s="75">
        <v>-37.191115230238701</v>
      </c>
      <c r="S63" s="75">
        <v>0.17746344448580501</v>
      </c>
      <c r="T63" s="75">
        <v>182.00949850887099</v>
      </c>
      <c r="U63" s="75">
        <v>0.111539833519401</v>
      </c>
      <c r="V63" s="76">
        <v>44994.430254629631</v>
      </c>
      <c r="W63" s="75">
        <v>2.5</v>
      </c>
      <c r="X63" s="75">
        <v>5.4627590539752004E-3</v>
      </c>
      <c r="Y63" s="75">
        <v>4.6704944358756098E-3</v>
      </c>
      <c r="Z63" s="100">
        <f>((((N63/1000)+1)/((SMOW!$Z$4/1000)+1))-1)*1000</f>
        <v>-2.6564361556211669</v>
      </c>
      <c r="AA63" s="100">
        <f>((((P63/1000)+1)/((SMOW!$AA$4/1000)+1))-1)*1000</f>
        <v>-5.0262374098553053</v>
      </c>
      <c r="AB63" s="100">
        <f>Z63*SMOW!$AN$6</f>
        <v>-2.7255594825758784</v>
      </c>
      <c r="AC63" s="100">
        <f>AA63*SMOW!$AN$12</f>
        <v>-5.1528241650024764</v>
      </c>
      <c r="AD63" s="100">
        <f t="shared" ref="AD63" si="168">LN((AB63/1000)+1)*1000</f>
        <v>-2.7292805827469628</v>
      </c>
      <c r="AE63" s="100">
        <f t="shared" ref="AE63" si="169">LN((AC63/1000)+1)*1000</f>
        <v>-5.1661457456533881</v>
      </c>
      <c r="AF63" s="100">
        <f>(AD63-SMOW!AN$14*AE63)</f>
        <v>-1.5556290419738161E-3</v>
      </c>
      <c r="AG63" s="101">
        <f t="shared" ref="AG63" si="170">AF63*1000</f>
        <v>-1.5556290419738161</v>
      </c>
      <c r="AH63" s="2">
        <f>AVERAGE(AG62:AG63)</f>
        <v>0.77843054528003996</v>
      </c>
      <c r="AI63" s="75">
        <f>STDEV(AG62:AG63)</f>
        <v>3.3008587236813516</v>
      </c>
      <c r="AK63" s="75">
        <v>26</v>
      </c>
      <c r="AL63" s="75">
        <v>0</v>
      </c>
      <c r="AM63" s="75">
        <v>0</v>
      </c>
      <c r="AN63" s="75">
        <v>0</v>
      </c>
    </row>
    <row r="64" spans="1:40" s="75" customFormat="1" x14ac:dyDescent="0.25">
      <c r="A64" s="75">
        <v>4633</v>
      </c>
      <c r="B64" s="75" t="s">
        <v>145</v>
      </c>
      <c r="C64" s="75" t="s">
        <v>62</v>
      </c>
      <c r="D64" s="75" t="s">
        <v>137</v>
      </c>
      <c r="E64" s="75" t="s">
        <v>213</v>
      </c>
      <c r="F64" s="75">
        <v>-2.7116667909670298</v>
      </c>
      <c r="G64" s="75">
        <v>-2.7153508639743902</v>
      </c>
      <c r="H64" s="75">
        <v>6.5636021257854098E-3</v>
      </c>
      <c r="I64" s="75">
        <v>-5.1357411501511896</v>
      </c>
      <c r="J64" s="75">
        <v>-5.1489744405449001</v>
      </c>
      <c r="K64" s="75">
        <v>1.49470644953297E-3</v>
      </c>
      <c r="L64" s="75">
        <v>3.3076406333168999E-3</v>
      </c>
      <c r="M64" s="75">
        <v>6.4593160932315697E-3</v>
      </c>
      <c r="N64" s="75">
        <v>-12.879012957504701</v>
      </c>
      <c r="O64" s="75">
        <v>6.4966862573360403E-3</v>
      </c>
      <c r="P64" s="75">
        <v>-24.929668872048602</v>
      </c>
      <c r="Q64" s="75">
        <v>1.4649676071082801E-3</v>
      </c>
      <c r="R64" s="75">
        <v>-37.514193112715702</v>
      </c>
      <c r="S64" s="75">
        <v>0.17685346140710201</v>
      </c>
      <c r="T64" s="75">
        <v>138.53020980482</v>
      </c>
      <c r="U64" s="75">
        <v>8.0912868034130794E-2</v>
      </c>
      <c r="V64" s="76">
        <v>44994.526701388888</v>
      </c>
      <c r="W64" s="75">
        <v>2.5</v>
      </c>
      <c r="X64" s="75">
        <v>1.4888982797033399E-3</v>
      </c>
      <c r="Y64" s="75">
        <v>5.79996752198551E-4</v>
      </c>
      <c r="Z64" s="100">
        <f>((((N64/1000)+1)/((SMOW!$Z$4/1000)+1))-1)*1000</f>
        <v>-2.6639374434832552</v>
      </c>
      <c r="AA64" s="100">
        <f>((((P64/1000)+1)/((SMOW!$AA$4/1000)+1))-1)*1000</f>
        <v>-5.1060754630571914</v>
      </c>
      <c r="AB64" s="100">
        <f>Z64*SMOW!$AN$6</f>
        <v>-2.733255962019129</v>
      </c>
      <c r="AC64" s="100">
        <f>AA64*SMOW!$AN$12</f>
        <v>-5.2346729549181275</v>
      </c>
      <c r="AD64" s="100">
        <f t="shared" ref="AD64" si="171">LN((AB64/1000)+1)*1000</f>
        <v>-2.7369981265137642</v>
      </c>
      <c r="AE64" s="100">
        <f t="shared" ref="AE64" si="172">LN((AC64/1000)+1)*1000</f>
        <v>-5.2484218570502197</v>
      </c>
      <c r="AF64" s="100">
        <f>(AD64-SMOW!AN$14*AE64)</f>
        <v>3.4168614008752041E-2</v>
      </c>
      <c r="AG64" s="101">
        <f t="shared" ref="AG64" si="173">AF64*1000</f>
        <v>34.168614008752044</v>
      </c>
      <c r="AK64" s="75">
        <v>26</v>
      </c>
      <c r="AL64" s="75">
        <v>0</v>
      </c>
      <c r="AM64" s="75">
        <v>0</v>
      </c>
      <c r="AN64" s="75">
        <v>0</v>
      </c>
    </row>
    <row r="65" spans="1:40" s="75" customFormat="1" x14ac:dyDescent="0.25">
      <c r="A65" s="75">
        <v>4634</v>
      </c>
      <c r="B65" s="75" t="s">
        <v>145</v>
      </c>
      <c r="C65" s="75" t="s">
        <v>62</v>
      </c>
      <c r="D65" s="75" t="s">
        <v>137</v>
      </c>
      <c r="E65" s="75" t="s">
        <v>214</v>
      </c>
      <c r="F65" s="75">
        <v>-2.73961365610025</v>
      </c>
      <c r="G65" s="75">
        <v>-2.74337380409857</v>
      </c>
      <c r="H65" s="75">
        <v>5.23989257161809E-3</v>
      </c>
      <c r="I65" s="75">
        <v>-5.1798193081610497</v>
      </c>
      <c r="J65" s="75">
        <v>-5.1932811116548097</v>
      </c>
      <c r="K65" s="75">
        <v>1.29376749879194E-3</v>
      </c>
      <c r="L65" s="75">
        <v>-1.3213771448260399E-3</v>
      </c>
      <c r="M65" s="75">
        <v>5.3981714020769102E-3</v>
      </c>
      <c r="N65" s="75">
        <v>-12.906674904582999</v>
      </c>
      <c r="O65" s="75">
        <v>5.1864719109350902E-3</v>
      </c>
      <c r="P65" s="75">
        <v>-24.972870046222699</v>
      </c>
      <c r="Q65" s="75">
        <v>1.26802655963245E-3</v>
      </c>
      <c r="R65" s="75">
        <v>-37.410520460919102</v>
      </c>
      <c r="S65" s="75">
        <v>0.14287553110655801</v>
      </c>
      <c r="T65" s="75">
        <v>131.61007923750199</v>
      </c>
      <c r="U65" s="75">
        <v>5.8864027751081703E-2</v>
      </c>
      <c r="V65" s="76">
        <v>44994.603391203702</v>
      </c>
      <c r="W65" s="75">
        <v>2.5</v>
      </c>
      <c r="X65" s="75">
        <v>8.8182029194711401E-4</v>
      </c>
      <c r="Y65" s="75">
        <v>2.81178518667413E-3</v>
      </c>
      <c r="Z65" s="100">
        <f>((((N65/1000)+1)/((SMOW!$Z$4/1000)+1))-1)*1000</f>
        <v>-2.6918856461289886</v>
      </c>
      <c r="AA65" s="100">
        <f>((((P65/1000)+1)/((SMOW!$AA$4/1000)+1))-1)*1000</f>
        <v>-5.1501549354261433</v>
      </c>
      <c r="AB65" s="100">
        <f>Z65*SMOW!$AN$6</f>
        <v>-2.761931406968499</v>
      </c>
      <c r="AC65" s="100">
        <f>AA65*SMOW!$AN$12</f>
        <v>-5.2798625772702144</v>
      </c>
      <c r="AD65" s="100">
        <f t="shared" ref="AD65" si="174">LN((AB65/1000)+1)*1000</f>
        <v>-2.765752577011662</v>
      </c>
      <c r="AE65" s="100">
        <f t="shared" ref="AE65" si="175">LN((AC65/1000)+1)*1000</f>
        <v>-5.2938503089459212</v>
      </c>
      <c r="AF65" s="100">
        <f>(AD65-SMOW!AN$14*AE65)</f>
        <v>2.9400386111784638E-2</v>
      </c>
      <c r="AG65" s="101">
        <f t="shared" ref="AG65" si="176">AF65*1000</f>
        <v>29.400386111784638</v>
      </c>
      <c r="AH65" s="2">
        <f>AVERAGE(AG64:AG65)</f>
        <v>31.784500060268343</v>
      </c>
      <c r="AI65" s="75">
        <f>STDEV(AG64:AG65)</f>
        <v>3.3716462801885236</v>
      </c>
      <c r="AK65" s="75">
        <v>26</v>
      </c>
      <c r="AL65" s="75">
        <v>0</v>
      </c>
      <c r="AM65" s="75">
        <v>0</v>
      </c>
      <c r="AN65" s="75">
        <v>0</v>
      </c>
    </row>
    <row r="66" spans="1:40" s="75" customFormat="1" x14ac:dyDescent="0.25">
      <c r="A66" s="75">
        <v>4635</v>
      </c>
      <c r="B66" s="75" t="s">
        <v>145</v>
      </c>
      <c r="C66" s="75" t="s">
        <v>62</v>
      </c>
      <c r="D66" s="75" t="s">
        <v>137</v>
      </c>
      <c r="E66" s="75" t="s">
        <v>215</v>
      </c>
      <c r="F66" s="75">
        <v>-2.6335800287765001</v>
      </c>
      <c r="G66" s="75">
        <v>-2.6370543864179998</v>
      </c>
      <c r="H66" s="75">
        <v>4.5504152652450199E-3</v>
      </c>
      <c r="I66" s="75">
        <v>-4.8563835651070004</v>
      </c>
      <c r="J66" s="75">
        <v>-4.8682141558647603</v>
      </c>
      <c r="K66" s="75">
        <v>1.5011363449621601E-3</v>
      </c>
      <c r="L66" s="75">
        <v>-6.6637312121409303E-2</v>
      </c>
      <c r="M66" s="75">
        <v>4.8396351903144596E-3</v>
      </c>
      <c r="N66" s="75">
        <v>-12.8017222891977</v>
      </c>
      <c r="O66" s="75">
        <v>4.5040238199005704E-3</v>
      </c>
      <c r="P66" s="75">
        <v>-24.655869415962901</v>
      </c>
      <c r="Q66" s="75">
        <v>1.47126957263631E-3</v>
      </c>
      <c r="R66" s="75">
        <v>-37.102188642427301</v>
      </c>
      <c r="S66" s="75">
        <v>0.131418910105431</v>
      </c>
      <c r="T66" s="75">
        <v>142.46302726248899</v>
      </c>
      <c r="U66" s="75">
        <v>4.7539801288456099E-2</v>
      </c>
      <c r="V66" s="76">
        <v>44994.718726851854</v>
      </c>
      <c r="W66" s="75">
        <v>2.5</v>
      </c>
      <c r="X66" s="75">
        <v>0.154016022458978</v>
      </c>
      <c r="Y66" s="75">
        <v>0.21967521832179901</v>
      </c>
      <c r="Z66" s="100">
        <f>((((N66/1000)+1)/((SMOW!$Z$4/1000)+1))-1)*1000</f>
        <v>-2.5858469441285559</v>
      </c>
      <c r="AA66" s="100">
        <f>((((P66/1000)+1)/((SMOW!$AA$4/1000)+1))-1)*1000</f>
        <v>-4.8267095478968791</v>
      </c>
      <c r="AB66" s="100">
        <f>Z66*SMOW!$AN$6</f>
        <v>-2.6531334638499544</v>
      </c>
      <c r="AC66" s="100">
        <f>AA66*SMOW!$AN$12</f>
        <v>-4.9482711554938676</v>
      </c>
      <c r="AD66" s="100">
        <f t="shared" ref="AD66" si="177">LN((AB66/1000)+1)*1000</f>
        <v>-2.656659260091244</v>
      </c>
      <c r="AE66" s="100">
        <f t="shared" ref="AE66" si="178">LN((AC66/1000)+1)*1000</f>
        <v>-4.960554386466165</v>
      </c>
      <c r="AF66" s="100">
        <f>(AD66-SMOW!AN$14*AE66)</f>
        <v>-3.7486544037108604E-2</v>
      </c>
      <c r="AG66" s="101">
        <f t="shared" ref="AG66" si="179">AF66*1000</f>
        <v>-37.486544037108601</v>
      </c>
      <c r="AK66" s="75">
        <v>26</v>
      </c>
      <c r="AL66" s="75">
        <v>0</v>
      </c>
      <c r="AM66" s="75">
        <v>0</v>
      </c>
      <c r="AN66" s="75">
        <v>0</v>
      </c>
    </row>
    <row r="67" spans="1:40" s="75" customFormat="1" x14ac:dyDescent="0.25">
      <c r="A67" s="75">
        <v>4636</v>
      </c>
      <c r="B67" s="75" t="s">
        <v>145</v>
      </c>
      <c r="C67" s="75" t="s">
        <v>62</v>
      </c>
      <c r="D67" s="75" t="s">
        <v>137</v>
      </c>
      <c r="E67" s="75" t="s">
        <v>216</v>
      </c>
      <c r="F67" s="75">
        <v>-2.6568145757333701</v>
      </c>
      <c r="G67" s="75">
        <v>-2.6603505919490198</v>
      </c>
      <c r="H67" s="75">
        <v>4.6324816091598596E-3</v>
      </c>
      <c r="I67" s="75">
        <v>-4.8857248207105402</v>
      </c>
      <c r="J67" s="75">
        <v>-4.8976990528801103</v>
      </c>
      <c r="K67" s="75">
        <v>1.7609985662727799E-3</v>
      </c>
      <c r="L67" s="75">
        <v>-7.4365492028325E-2</v>
      </c>
      <c r="M67" s="75">
        <v>4.8277927481861103E-3</v>
      </c>
      <c r="N67" s="75">
        <v>-12.8247199601439</v>
      </c>
      <c r="O67" s="75">
        <v>4.5852534981299002E-3</v>
      </c>
      <c r="P67" s="75">
        <v>-24.684626894747201</v>
      </c>
      <c r="Q67" s="75">
        <v>1.72596154687072E-3</v>
      </c>
      <c r="R67" s="75">
        <v>-37.468285105834099</v>
      </c>
      <c r="S67" s="75">
        <v>0.123819545587706</v>
      </c>
      <c r="T67" s="75">
        <v>164.54127257858599</v>
      </c>
      <c r="U67" s="75">
        <v>9.2169451830677804E-2</v>
      </c>
      <c r="V67" s="76">
        <v>44995.360439814816</v>
      </c>
      <c r="W67" s="75">
        <v>2.5</v>
      </c>
      <c r="X67" s="75">
        <v>1.5189578658757099E-3</v>
      </c>
      <c r="Y67" s="75">
        <v>1.0831408579424699E-3</v>
      </c>
      <c r="Z67" s="100">
        <f>((((N67/1000)+1)/((SMOW!$Z$4/1000)+1))-1)*1000</f>
        <v>-2.6090826030705783</v>
      </c>
      <c r="AA67" s="100">
        <f>((((P67/1000)+1)/((SMOW!$AA$4/1000)+1))-1)*1000</f>
        <v>-4.8560516784224017</v>
      </c>
      <c r="AB67" s="100">
        <f>Z67*SMOW!$AN$6</f>
        <v>-2.6769737396379938</v>
      </c>
      <c r="AC67" s="100">
        <f>AA67*SMOW!$AN$12</f>
        <v>-4.978352273215866</v>
      </c>
      <c r="AD67" s="100">
        <f t="shared" ref="AD67" si="180">LN((AB67/1000)+1)*1000</f>
        <v>-2.6805632412715763</v>
      </c>
      <c r="AE67" s="100">
        <f t="shared" ref="AE67" si="181">LN((AC67/1000)+1)*1000</f>
        <v>-4.9907855508829027</v>
      </c>
      <c r="AF67" s="100">
        <f>(AD67-SMOW!AN$14*AE67)</f>
        <v>-4.5428470405403765E-2</v>
      </c>
      <c r="AG67" s="101">
        <f t="shared" ref="AG67" si="182">AF67*1000</f>
        <v>-45.428470405403765</v>
      </c>
      <c r="AH67" s="2">
        <f>AVERAGE(AG66:AG67)</f>
        <v>-41.457507221256179</v>
      </c>
      <c r="AI67" s="75">
        <f>STDEV(AG66:AG67)</f>
        <v>5.6157899907057605</v>
      </c>
      <c r="AK67" s="75">
        <v>26</v>
      </c>
      <c r="AL67" s="75">
        <v>0</v>
      </c>
      <c r="AM67" s="75">
        <v>0</v>
      </c>
      <c r="AN67" s="75">
        <v>0</v>
      </c>
    </row>
    <row r="68" spans="1:40" s="75" customFormat="1" x14ac:dyDescent="0.25">
      <c r="A68" s="75">
        <v>4637</v>
      </c>
      <c r="B68" s="75" t="s">
        <v>145</v>
      </c>
      <c r="C68" s="75" t="s">
        <v>62</v>
      </c>
      <c r="D68" s="75" t="s">
        <v>137</v>
      </c>
      <c r="E68" s="75" t="s">
        <v>217</v>
      </c>
      <c r="F68" s="75">
        <v>-1.85217715096277</v>
      </c>
      <c r="G68" s="75">
        <v>-1.85389494958548</v>
      </c>
      <c r="H68" s="75">
        <v>4.5070093309628797E-3</v>
      </c>
      <c r="I68" s="75">
        <v>-3.4568210148096199</v>
      </c>
      <c r="J68" s="75">
        <v>-3.4628096502964798</v>
      </c>
      <c r="K68" s="75">
        <v>1.1216291687212599E-3</v>
      </c>
      <c r="L68" s="75">
        <v>-2.55314542289359E-2</v>
      </c>
      <c r="M68" s="75">
        <v>4.5045610995949996E-3</v>
      </c>
      <c r="N68" s="75">
        <v>-12.0282858071491</v>
      </c>
      <c r="O68" s="75">
        <v>4.4610604087527896E-3</v>
      </c>
      <c r="P68" s="75">
        <v>-23.2841527147012</v>
      </c>
      <c r="Q68" s="75">
        <v>1.0993131125367399E-3</v>
      </c>
      <c r="R68" s="75">
        <v>-35.575640086735902</v>
      </c>
      <c r="S68" s="75">
        <v>0.15786041081045599</v>
      </c>
      <c r="T68" s="75">
        <v>157.65474204008601</v>
      </c>
      <c r="U68" s="75">
        <v>8.1810515769423095E-2</v>
      </c>
      <c r="V68" s="76">
        <v>44995.444502314815</v>
      </c>
      <c r="W68" s="75">
        <v>2.5</v>
      </c>
      <c r="X68" s="75">
        <v>0.119754029820397</v>
      </c>
      <c r="Y68" s="75">
        <v>0.11298707929938499</v>
      </c>
      <c r="Z68" s="100">
        <f>((((N68/1000)+1)/((SMOW!$Z$4/1000)+1))-1)*1000</f>
        <v>-1.8044066690564575</v>
      </c>
      <c r="AA68" s="100">
        <f>((((P68/1000)+1)/((SMOW!$AA$4/1000)+1))-1)*1000</f>
        <v>-3.4271052642834698</v>
      </c>
      <c r="AB68" s="100">
        <f>Z68*SMOW!$AN$6</f>
        <v>-1.851359272031885</v>
      </c>
      <c r="AC68" s="100">
        <f>AA68*SMOW!$AN$12</f>
        <v>-3.5134175690112168</v>
      </c>
      <c r="AD68" s="100">
        <f t="shared" ref="AD68" si="183">LN((AB68/1000)+1)*1000</f>
        <v>-1.8530751557474507</v>
      </c>
      <c r="AE68" s="100">
        <f t="shared" ref="AE68" si="184">LN((AC68/1000)+1)*1000</f>
        <v>-3.5196041153827724</v>
      </c>
      <c r="AF68" s="100">
        <f>(AD68-SMOW!AN$14*AE68)</f>
        <v>5.2758171746531968E-3</v>
      </c>
      <c r="AG68" s="101">
        <f t="shared" ref="AG68" si="185">AF68*1000</f>
        <v>5.2758171746531968</v>
      </c>
      <c r="AK68" s="75">
        <v>26</v>
      </c>
      <c r="AL68" s="75">
        <v>1</v>
      </c>
      <c r="AM68" s="75">
        <v>0</v>
      </c>
      <c r="AN68" s="75">
        <v>0</v>
      </c>
    </row>
    <row r="69" spans="1:40" s="75" customFormat="1" x14ac:dyDescent="0.25">
      <c r="A69" s="75">
        <v>4638</v>
      </c>
      <c r="B69" s="75" t="s">
        <v>145</v>
      </c>
      <c r="C69" s="75" t="s">
        <v>62</v>
      </c>
      <c r="D69" s="75" t="s">
        <v>137</v>
      </c>
      <c r="E69" s="75" t="s">
        <v>218</v>
      </c>
      <c r="F69" s="75">
        <v>-1.9183803965997399</v>
      </c>
      <c r="G69" s="75">
        <v>-1.9202233335227601</v>
      </c>
      <c r="H69" s="75">
        <v>4.9956710360995896E-3</v>
      </c>
      <c r="I69" s="75">
        <v>-3.5648189623170299</v>
      </c>
      <c r="J69" s="75">
        <v>-3.5711881027957699</v>
      </c>
      <c r="K69" s="75">
        <v>1.2839833474459399E-3</v>
      </c>
      <c r="L69" s="75">
        <v>-3.4636015246589998E-2</v>
      </c>
      <c r="M69" s="75">
        <v>5.1612064167376598E-3</v>
      </c>
      <c r="N69" s="75">
        <v>-12.093814111253799</v>
      </c>
      <c r="O69" s="75">
        <v>4.9447402119165099E-3</v>
      </c>
      <c r="P69" s="75">
        <v>-23.3900019232745</v>
      </c>
      <c r="Q69" s="75">
        <v>1.25843707482549E-3</v>
      </c>
      <c r="R69" s="75">
        <v>-35.632996487933603</v>
      </c>
      <c r="S69" s="75">
        <v>0.144345078333765</v>
      </c>
      <c r="T69" s="75">
        <v>145.690336794421</v>
      </c>
      <c r="U69" s="75">
        <v>7.6774651397206697E-2</v>
      </c>
      <c r="V69" s="76">
        <v>44995.521099537036</v>
      </c>
      <c r="W69" s="75">
        <v>2.5</v>
      </c>
      <c r="X69" s="75">
        <v>2.91811067119736E-2</v>
      </c>
      <c r="Y69" s="75">
        <v>2.40324823941498E-2</v>
      </c>
      <c r="Z69" s="100">
        <f>((((N69/1000)+1)/((SMOW!$Z$4/1000)+1))-1)*1000</f>
        <v>-1.8706130831228629</v>
      </c>
      <c r="AA69" s="100">
        <f>((((P69/1000)+1)/((SMOW!$AA$4/1000)+1))-1)*1000</f>
        <v>-3.5351064321630377</v>
      </c>
      <c r="AB69" s="100">
        <f>Z69*SMOW!$AN$6</f>
        <v>-1.9192884482269141</v>
      </c>
      <c r="AC69" s="100">
        <f>AA69*SMOW!$AN$12</f>
        <v>-3.6241387670603049</v>
      </c>
      <c r="AD69" s="100">
        <f t="shared" ref="AD69" si="186">LN((AB69/1000)+1)*1000</f>
        <v>-1.9211326423720894</v>
      </c>
      <c r="AE69" s="100">
        <f t="shared" ref="AE69" si="187">LN((AC69/1000)+1)*1000</f>
        <v>-3.6307218681559879</v>
      </c>
      <c r="AF69" s="100">
        <f>(AD69-SMOW!AN$14*AE69)</f>
        <v>-4.1114959857275757E-3</v>
      </c>
      <c r="AG69" s="101">
        <f t="shared" ref="AG69" si="188">AF69*1000</f>
        <v>-4.1114959857275757</v>
      </c>
      <c r="AH69" s="2">
        <f>AVERAGE(AG68:AG69)</f>
        <v>0.58216059446281054</v>
      </c>
      <c r="AI69" s="75">
        <f>STDEV(AG68:AG69)</f>
        <v>6.6378327928269654</v>
      </c>
      <c r="AK69" s="75">
        <v>26</v>
      </c>
      <c r="AL69" s="75">
        <v>0</v>
      </c>
      <c r="AM69" s="75">
        <v>0</v>
      </c>
      <c r="AN69" s="75">
        <v>0</v>
      </c>
    </row>
    <row r="70" spans="1:40" s="75" customFormat="1" x14ac:dyDescent="0.25">
      <c r="A70" s="75">
        <v>4639</v>
      </c>
      <c r="B70" s="75" t="s">
        <v>145</v>
      </c>
      <c r="C70" s="75" t="s">
        <v>61</v>
      </c>
      <c r="D70" s="75" t="s">
        <v>66</v>
      </c>
      <c r="E70" s="75" t="s">
        <v>219</v>
      </c>
      <c r="F70" s="75">
        <v>-1.3325083370762301</v>
      </c>
      <c r="G70" s="75">
        <v>-1.33339722372636</v>
      </c>
      <c r="H70" s="75">
        <v>3.9688028431587499E-3</v>
      </c>
      <c r="I70" s="75">
        <v>-2.4991705246368499</v>
      </c>
      <c r="J70" s="75">
        <v>-2.5022986990814702</v>
      </c>
      <c r="K70" s="75">
        <v>1.33381913812318E-3</v>
      </c>
      <c r="L70" s="75">
        <v>-1.2183510611348199E-2</v>
      </c>
      <c r="M70" s="75">
        <v>4.0369638615608801E-3</v>
      </c>
      <c r="N70" s="75">
        <v>-11.513915012448001</v>
      </c>
      <c r="O70" s="75">
        <v>3.9283409315642604E-3</v>
      </c>
      <c r="P70" s="75">
        <v>-22.345555743052898</v>
      </c>
      <c r="Q70" s="75">
        <v>1.30728132718114E-3</v>
      </c>
      <c r="R70" s="75">
        <v>-34.025011752459001</v>
      </c>
      <c r="S70" s="75">
        <v>0.152745572616453</v>
      </c>
      <c r="T70" s="75">
        <v>139.68619423957401</v>
      </c>
      <c r="U70" s="75">
        <v>5.6590640378460302E-2</v>
      </c>
      <c r="V70" s="76">
        <v>44995.604699074072</v>
      </c>
      <c r="W70" s="75">
        <v>2.5</v>
      </c>
      <c r="X70" s="75">
        <v>2.77624913924371E-2</v>
      </c>
      <c r="Y70" s="75">
        <v>2.5319659659453299E-2</v>
      </c>
      <c r="Z70" s="100">
        <f>((((N70/1000)+1)/((SMOW!$Z$4/1000)+1))-1)*1000</f>
        <v>-1.284712984275016</v>
      </c>
      <c r="AA70" s="100">
        <f>((((P70/1000)+1)/((SMOW!$AA$4/1000)+1))-1)*1000</f>
        <v>-2.4694262180945392</v>
      </c>
      <c r="AB70" s="100">
        <f>Z70*SMOW!$AN$6</f>
        <v>-1.318142598409386</v>
      </c>
      <c r="AC70" s="100">
        <f>AA70*SMOW!$AN$12</f>
        <v>-2.531619191990083</v>
      </c>
      <c r="AD70" s="100">
        <f t="shared" ref="AD70" si="189">LN((AB70/1000)+1)*1000</f>
        <v>-1.3190121125439533</v>
      </c>
      <c r="AE70" s="100">
        <f t="shared" ref="AE70" si="190">LN((AC70/1000)+1)*1000</f>
        <v>-2.5348291586099245</v>
      </c>
      <c r="AF70" s="100">
        <f>(AD70-SMOW!AN$14*AE70)</f>
        <v>1.9377683202086882E-2</v>
      </c>
      <c r="AG70" s="101">
        <f t="shared" ref="AG70" si="191">AF70*1000</f>
        <v>19.377683202086882</v>
      </c>
      <c r="AK70" s="75">
        <v>26</v>
      </c>
      <c r="AL70" s="75">
        <v>0</v>
      </c>
      <c r="AM70" s="75">
        <v>0</v>
      </c>
      <c r="AN70" s="75">
        <v>0</v>
      </c>
    </row>
    <row r="71" spans="1:40" s="75" customFormat="1" x14ac:dyDescent="0.25">
      <c r="A71" s="75">
        <v>4640</v>
      </c>
      <c r="B71" s="75" t="s">
        <v>145</v>
      </c>
      <c r="C71" s="75" t="s">
        <v>61</v>
      </c>
      <c r="D71" s="75" t="s">
        <v>66</v>
      </c>
      <c r="E71" s="75" t="s">
        <v>220</v>
      </c>
      <c r="F71" s="75">
        <v>-1.28340535322784</v>
      </c>
      <c r="G71" s="75">
        <v>-1.2842303391191201</v>
      </c>
      <c r="H71" s="75">
        <v>6.0513479559290801E-3</v>
      </c>
      <c r="I71" s="75">
        <v>-2.41637003929061</v>
      </c>
      <c r="J71" s="75">
        <v>-2.41929434441992</v>
      </c>
      <c r="K71" s="75">
        <v>2.9590201775897599E-3</v>
      </c>
      <c r="L71" s="75">
        <v>-6.84292526540594E-3</v>
      </c>
      <c r="M71" s="75">
        <v>5.9670220169216297E-3</v>
      </c>
      <c r="N71" s="75">
        <v>-11.4653126331068</v>
      </c>
      <c r="O71" s="75">
        <v>5.9896545144311796E-3</v>
      </c>
      <c r="P71" s="75">
        <v>-22.264402665187301</v>
      </c>
      <c r="Q71" s="75">
        <v>2.9001471896409202E-3</v>
      </c>
      <c r="R71" s="75">
        <v>-35.3523107654743</v>
      </c>
      <c r="S71" s="75">
        <v>0.16323037033311699</v>
      </c>
      <c r="T71" s="75">
        <v>142.92765239309199</v>
      </c>
      <c r="U71" s="75">
        <v>0.110492780831</v>
      </c>
      <c r="V71" s="76">
        <v>44999.429699074077</v>
      </c>
      <c r="W71" s="75">
        <v>2.5</v>
      </c>
      <c r="X71" s="75">
        <v>0.27866262971105998</v>
      </c>
      <c r="Y71" s="75">
        <v>0.27247234142812599</v>
      </c>
      <c r="Z71" s="100">
        <f>((((N71/1000)+1)/((SMOW!$Z$4/1000)+1))-1)*1000</f>
        <v>-1.2356076504007607</v>
      </c>
      <c r="AA71" s="100">
        <f>((((P71/1000)+1)/((SMOW!$AA$4/1000)+1))-1)*1000</f>
        <v>-2.3866232637347329</v>
      </c>
      <c r="AB71" s="100">
        <f>Z71*SMOW!$AN$6</f>
        <v>-1.2677594909129686</v>
      </c>
      <c r="AC71" s="100">
        <f>AA71*SMOW!$AN$12</f>
        <v>-2.4467308293110328</v>
      </c>
      <c r="AD71" s="100">
        <f t="shared" ref="AD71" si="192">LN((AB71/1000)+1)*1000</f>
        <v>-1.268563777809784</v>
      </c>
      <c r="AE71" s="100">
        <f t="shared" ref="AE71" si="193">LN((AC71/1000)+1)*1000</f>
        <v>-2.4497289666083035</v>
      </c>
      <c r="AF71" s="100">
        <f>(AD71-SMOW!AN$14*AE71)</f>
        <v>2.4893116559400408E-2</v>
      </c>
      <c r="AG71" s="101">
        <f t="shared" ref="AG71" si="194">AF71*1000</f>
        <v>24.893116559400408</v>
      </c>
      <c r="AH71" s="2">
        <f>AVERAGE(AG70:AG71)</f>
        <v>22.135399880743645</v>
      </c>
      <c r="AI71" s="75">
        <f>STDEV(AG70:AG71)</f>
        <v>3.9000003281388724</v>
      </c>
      <c r="AK71" s="75">
        <v>26</v>
      </c>
      <c r="AL71" s="75">
        <v>1</v>
      </c>
      <c r="AM71" s="75">
        <v>0</v>
      </c>
      <c r="AN71" s="75">
        <v>0</v>
      </c>
    </row>
    <row r="72" spans="1:40" s="75" customFormat="1" x14ac:dyDescent="0.25">
      <c r="A72" s="75">
        <v>4641</v>
      </c>
      <c r="B72" s="75" t="s">
        <v>145</v>
      </c>
      <c r="C72" s="75" t="s">
        <v>62</v>
      </c>
      <c r="D72" s="75" t="s">
        <v>137</v>
      </c>
      <c r="E72" s="75" t="s">
        <v>221</v>
      </c>
      <c r="F72" s="75">
        <v>-0.45640933556485902</v>
      </c>
      <c r="G72" s="75">
        <v>-0.45651404910041998</v>
      </c>
      <c r="H72" s="75">
        <v>5.1967363455855597E-3</v>
      </c>
      <c r="I72" s="75">
        <v>-0.77712398580938602</v>
      </c>
      <c r="J72" s="75">
        <v>-0.77742612891749496</v>
      </c>
      <c r="K72" s="75">
        <v>1.1478315793995099E-3</v>
      </c>
      <c r="L72" s="75">
        <v>-4.6033053031983399E-2</v>
      </c>
      <c r="M72" s="75">
        <v>5.2320152323597803E-3</v>
      </c>
      <c r="N72" s="75">
        <v>-10.646747832886099</v>
      </c>
      <c r="O72" s="75">
        <v>5.1437556622636804E-3</v>
      </c>
      <c r="P72" s="75">
        <v>-20.657771229843501</v>
      </c>
      <c r="Q72" s="75">
        <v>1.1249941971972399E-3</v>
      </c>
      <c r="R72" s="75">
        <v>-33.0220933382559</v>
      </c>
      <c r="S72" s="75">
        <v>0.12252550951883601</v>
      </c>
      <c r="T72" s="75">
        <v>141.77491794436699</v>
      </c>
      <c r="U72" s="75">
        <v>7.4676377308057207E-2</v>
      </c>
      <c r="V72" s="76">
        <v>44999.506412037037</v>
      </c>
      <c r="W72" s="75">
        <v>2.5</v>
      </c>
      <c r="X72" s="75">
        <v>2.5223846917919301E-3</v>
      </c>
      <c r="Y72" s="75">
        <v>1.66670383390223E-4</v>
      </c>
      <c r="Z72" s="100">
        <f>((((N72/1000)+1)/((SMOW!$Z$4/1000)+1))-1)*1000</f>
        <v>-0.40857205343158842</v>
      </c>
      <c r="AA72" s="100">
        <f>((((P72/1000)+1)/((SMOW!$AA$4/1000)+1))-1)*1000</f>
        <v>-0.74732832985591191</v>
      </c>
      <c r="AB72" s="100">
        <f>Z72*SMOW!$AN$6</f>
        <v>-0.41920353786389752</v>
      </c>
      <c r="AC72" s="100">
        <f>AA72*SMOW!$AN$12</f>
        <v>-0.76614993747049087</v>
      </c>
      <c r="AD72" s="100">
        <f t="shared" ref="AD72" si="195">LN((AB72/1000)+1)*1000</f>
        <v>-0.41929142823041576</v>
      </c>
      <c r="AE72" s="100">
        <f t="shared" ref="AE72" si="196">LN((AC72/1000)+1)*1000</f>
        <v>-0.76644358032637705</v>
      </c>
      <c r="AF72" s="100">
        <f>(AD72-SMOW!AN$14*AE72)</f>
        <v>-1.460921781808866E-2</v>
      </c>
      <c r="AG72" s="101">
        <f t="shared" ref="AG72" si="197">AF72*1000</f>
        <v>-14.609217818088659</v>
      </c>
      <c r="AK72" s="75">
        <v>26</v>
      </c>
      <c r="AL72" s="75">
        <v>0</v>
      </c>
      <c r="AM72" s="75">
        <v>0</v>
      </c>
      <c r="AN72" s="75">
        <v>0</v>
      </c>
    </row>
    <row r="73" spans="1:40" s="75" customFormat="1" x14ac:dyDescent="0.25">
      <c r="A73" s="75">
        <v>4642</v>
      </c>
      <c r="B73" s="75" t="s">
        <v>145</v>
      </c>
      <c r="C73" s="75" t="s">
        <v>62</v>
      </c>
      <c r="D73" s="75" t="s">
        <v>137</v>
      </c>
      <c r="E73" s="75" t="s">
        <v>222</v>
      </c>
      <c r="F73" s="75">
        <v>-0.432926600244954</v>
      </c>
      <c r="G73" s="75">
        <v>-0.43302093555787702</v>
      </c>
      <c r="H73" s="75">
        <v>5.5239320139151803E-3</v>
      </c>
      <c r="I73" s="75">
        <v>-0.75691955475677697</v>
      </c>
      <c r="J73" s="75">
        <v>-0.75720619577942605</v>
      </c>
      <c r="K73" s="75">
        <v>1.29558454813374E-3</v>
      </c>
      <c r="L73" s="75">
        <v>-3.3216064186339898E-2</v>
      </c>
      <c r="M73" s="75">
        <v>5.5340991312664897E-3</v>
      </c>
      <c r="N73" s="75">
        <v>-10.6235045038552</v>
      </c>
      <c r="O73" s="75">
        <v>5.46761557350925E-3</v>
      </c>
      <c r="P73" s="75">
        <v>-20.637968788353199</v>
      </c>
      <c r="Q73" s="75">
        <v>1.26980745676163E-3</v>
      </c>
      <c r="R73" s="75">
        <v>-32.474685721812598</v>
      </c>
      <c r="S73" s="75">
        <v>0.15617496881533799</v>
      </c>
      <c r="T73" s="75">
        <v>132.45172038374</v>
      </c>
      <c r="U73" s="75">
        <v>8.2456716525690296E-2</v>
      </c>
      <c r="V73" s="76">
        <v>44999.586712962962</v>
      </c>
      <c r="W73" s="75">
        <v>2.5</v>
      </c>
      <c r="X73" s="75">
        <v>1.0507346515797499E-2</v>
      </c>
      <c r="Y73" s="75">
        <v>1.42204113259861E-2</v>
      </c>
      <c r="Z73" s="100">
        <f>((((N73/1000)+1)/((SMOW!$Z$4/1000)+1))-1)*1000</f>
        <v>-0.38508819424842855</v>
      </c>
      <c r="AA73" s="100">
        <f>((((P73/1000)+1)/((SMOW!$AA$4/1000)+1))-1)*1000</f>
        <v>-0.72712329633095596</v>
      </c>
      <c r="AB73" s="100">
        <f>Z73*SMOW!$AN$6</f>
        <v>-0.39510860339739573</v>
      </c>
      <c r="AC73" s="100">
        <f>AA73*SMOW!$AN$12</f>
        <v>-0.74543603629305422</v>
      </c>
      <c r="AD73" s="100">
        <f t="shared" ref="AD73" si="198">LN((AB73/1000)+1)*1000</f>
        <v>-0.39518667936799556</v>
      </c>
      <c r="AE73" s="100">
        <f t="shared" ref="AE73" si="199">LN((AC73/1000)+1)*1000</f>
        <v>-0.7457140118857708</v>
      </c>
      <c r="AF73" s="100">
        <f>(AD73-SMOW!AN$14*AE73)</f>
        <v>-1.4496810923085857E-3</v>
      </c>
      <c r="AG73" s="101">
        <f t="shared" ref="AG73" si="200">AF73*1000</f>
        <v>-1.4496810923085857</v>
      </c>
      <c r="AH73" s="2">
        <f>AVERAGE(AG72:AG73)</f>
        <v>-8.0294494551986233</v>
      </c>
      <c r="AI73" s="75">
        <f>STDEV(AG72:AG73)</f>
        <v>9.3051976560725063</v>
      </c>
      <c r="AK73" s="75">
        <v>26</v>
      </c>
      <c r="AL73" s="75">
        <v>0</v>
      </c>
      <c r="AM73" s="75">
        <v>0</v>
      </c>
      <c r="AN73" s="75">
        <v>0</v>
      </c>
    </row>
    <row r="74" spans="1:40" s="75" customFormat="1" x14ac:dyDescent="0.25">
      <c r="A74" s="75">
        <v>4643</v>
      </c>
      <c r="B74" s="75" t="s">
        <v>145</v>
      </c>
      <c r="C74" s="75" t="s">
        <v>62</v>
      </c>
      <c r="D74" s="75" t="s">
        <v>137</v>
      </c>
      <c r="E74" s="75" t="s">
        <v>223</v>
      </c>
      <c r="F74" s="75">
        <v>-0.92997671387812797</v>
      </c>
      <c r="G74" s="75">
        <v>-0.93040971299790498</v>
      </c>
      <c r="H74" s="75">
        <v>3.9349129627214404E-3</v>
      </c>
      <c r="I74" s="75">
        <v>-1.69048725180923</v>
      </c>
      <c r="J74" s="75">
        <v>-1.69191777808649</v>
      </c>
      <c r="K74" s="75">
        <v>1.4356968674856601E-3</v>
      </c>
      <c r="L74" s="75">
        <v>-3.7077126168237003E-2</v>
      </c>
      <c r="M74" s="75">
        <v>4.0143566343126798E-3</v>
      </c>
      <c r="N74" s="75">
        <v>-11.1154871957618</v>
      </c>
      <c r="O74" s="75">
        <v>3.8947965581733598E-3</v>
      </c>
      <c r="P74" s="75">
        <v>-21.552962120757801</v>
      </c>
      <c r="Q74" s="75">
        <v>1.40713208613806E-3</v>
      </c>
      <c r="R74" s="75">
        <v>-33.7743592053328</v>
      </c>
      <c r="S74" s="75">
        <v>0.151610226883126</v>
      </c>
      <c r="T74" s="75">
        <v>137.70330756410101</v>
      </c>
      <c r="U74" s="75">
        <v>7.0314352405066297E-2</v>
      </c>
      <c r="V74" s="76">
        <v>44999.663437499999</v>
      </c>
      <c r="W74" s="75">
        <v>2.5</v>
      </c>
      <c r="X74" s="75">
        <v>9.5037657501868406E-2</v>
      </c>
      <c r="Y74" s="75">
        <v>0.107665234579612</v>
      </c>
      <c r="Z74" s="100">
        <f>((((N74/1000)+1)/((SMOW!$Z$4/1000)+1))-1)*1000</f>
        <v>-0.88216209626545972</v>
      </c>
      <c r="AA74" s="100">
        <f>((((P74/1000)+1)/((SMOW!$AA$4/1000)+1))-1)*1000</f>
        <v>-1.660718831278718</v>
      </c>
      <c r="AB74" s="100">
        <f>Z74*SMOW!$AN$6</f>
        <v>-0.90511690317025895</v>
      </c>
      <c r="AC74" s="100">
        <f>AA74*SMOW!$AN$12</f>
        <v>-1.7025443542138605</v>
      </c>
      <c r="AD74" s="100">
        <f t="shared" ref="AD74" si="201">LN((AB74/1000)+1)*1000</f>
        <v>-0.90552676881071159</v>
      </c>
      <c r="AE74" s="100">
        <f t="shared" ref="AE74" si="202">LN((AC74/1000)+1)*1000</f>
        <v>-1.7039953299872213</v>
      </c>
      <c r="AF74" s="100">
        <f>(AD74-SMOW!AN$14*AE74)</f>
        <v>-5.8172345774587519E-3</v>
      </c>
      <c r="AG74" s="101">
        <f t="shared" ref="AG74" si="203">AF74*1000</f>
        <v>-5.8172345774587519</v>
      </c>
      <c r="AK74" s="75">
        <v>26</v>
      </c>
      <c r="AL74" s="75">
        <v>0</v>
      </c>
      <c r="AM74" s="75">
        <v>0</v>
      </c>
      <c r="AN74" s="75">
        <v>0</v>
      </c>
    </row>
    <row r="75" spans="1:40" s="75" customFormat="1" x14ac:dyDescent="0.25">
      <c r="A75" s="75">
        <v>4644</v>
      </c>
      <c r="B75" s="75" t="s">
        <v>145</v>
      </c>
      <c r="C75" s="75" t="s">
        <v>62</v>
      </c>
      <c r="D75" s="75" t="s">
        <v>137</v>
      </c>
      <c r="E75" s="75" t="s">
        <v>224</v>
      </c>
      <c r="F75" s="75">
        <v>-0.93513460998216302</v>
      </c>
      <c r="G75" s="75">
        <v>-0.93557247074177197</v>
      </c>
      <c r="H75" s="75">
        <v>4.2302855006260296E-3</v>
      </c>
      <c r="I75" s="75">
        <v>-1.70937089539975</v>
      </c>
      <c r="J75" s="75">
        <v>-1.71083358495451</v>
      </c>
      <c r="K75" s="75">
        <v>1.5677189921685199E-3</v>
      </c>
      <c r="L75" s="75">
        <v>-3.2252337885791703E-2</v>
      </c>
      <c r="M75" s="75">
        <v>4.4343147182604103E-3</v>
      </c>
      <c r="N75" s="75">
        <v>-11.120592507158401</v>
      </c>
      <c r="O75" s="75">
        <v>4.1871577755374203E-3</v>
      </c>
      <c r="P75" s="75">
        <v>-21.571470053317402</v>
      </c>
      <c r="Q75" s="75">
        <v>1.5365274842382801E-3</v>
      </c>
      <c r="R75" s="75">
        <v>-32.675861861180401</v>
      </c>
      <c r="S75" s="75">
        <v>0.15190630410268299</v>
      </c>
      <c r="T75" s="75">
        <v>186.286968768234</v>
      </c>
      <c r="U75" s="75">
        <v>9.7679956290002895E-2</v>
      </c>
      <c r="V75" s="76">
        <v>45000.420567129629</v>
      </c>
      <c r="W75" s="75">
        <v>2.5</v>
      </c>
      <c r="X75" s="75">
        <v>2.9710354698347399E-2</v>
      </c>
      <c r="Y75" s="75">
        <v>2.7825456285800201E-2</v>
      </c>
      <c r="Z75" s="100">
        <f>((((N75/1000)+1)/((SMOW!$Z$4/1000)+1))-1)*1000</f>
        <v>-0.88732023922177827</v>
      </c>
      <c r="AA75" s="100">
        <f>((((P75/1000)+1)/((SMOW!$AA$4/1000)+1))-1)*1000</f>
        <v>-1.6796030379574445</v>
      </c>
      <c r="AB75" s="100">
        <f>Z75*SMOW!$AN$6</f>
        <v>-0.91040926655619114</v>
      </c>
      <c r="AC75" s="100">
        <f>AA75*SMOW!$AN$12</f>
        <v>-1.7219041632670991</v>
      </c>
      <c r="AD75" s="100">
        <f t="shared" ref="AD75" si="204">LN((AB75/1000)+1)*1000</f>
        <v>-0.91082394077375328</v>
      </c>
      <c r="AE75" s="100">
        <f t="shared" ref="AE75" si="205">LN((AC75/1000)+1)*1000</f>
        <v>-1.7233883442304749</v>
      </c>
      <c r="AF75" s="100">
        <f>(AD75-SMOW!AN$14*AE75)</f>
        <v>-8.7489502006243836E-4</v>
      </c>
      <c r="AG75" s="101">
        <f t="shared" ref="AG75" si="206">AF75*1000</f>
        <v>-0.87489502006243836</v>
      </c>
      <c r="AH75" s="2">
        <f>AVERAGE(AG74:AG75)</f>
        <v>-3.3460647987605951</v>
      </c>
      <c r="AI75" s="75">
        <f>STDEV(AG74:AG75)</f>
        <v>3.494761815961454</v>
      </c>
      <c r="AK75" s="75">
        <v>26</v>
      </c>
      <c r="AL75" s="75">
        <v>0</v>
      </c>
      <c r="AM75" s="75">
        <v>0</v>
      </c>
      <c r="AN75" s="75">
        <v>0</v>
      </c>
    </row>
    <row r="76" spans="1:40" s="75" customFormat="1" ht="15.75" customHeight="1" x14ac:dyDescent="0.25">
      <c r="A76" s="75">
        <v>4645</v>
      </c>
      <c r="B76" s="75" t="s">
        <v>145</v>
      </c>
      <c r="C76" s="75" t="s">
        <v>62</v>
      </c>
      <c r="D76" s="75" t="s">
        <v>137</v>
      </c>
      <c r="E76" s="75" t="s">
        <v>225</v>
      </c>
      <c r="F76" s="75">
        <v>1.20017028405549</v>
      </c>
      <c r="G76" s="75">
        <v>1.1994499500509199</v>
      </c>
      <c r="H76" s="75">
        <v>6.0216686486603901E-3</v>
      </c>
      <c r="I76" s="75">
        <v>2.4687096197314098</v>
      </c>
      <c r="J76" s="75">
        <v>2.46566734439372</v>
      </c>
      <c r="K76" s="75">
        <v>9.5461877799378697E-4</v>
      </c>
      <c r="L76" s="75">
        <v>-0.10242240778896</v>
      </c>
      <c r="M76" s="75">
        <v>6.0677187330157199E-3</v>
      </c>
      <c r="N76" s="75">
        <v>-9.0070570285504203</v>
      </c>
      <c r="O76" s="75">
        <v>5.9602777874502803E-3</v>
      </c>
      <c r="P76" s="75">
        <v>-17.4765170834741</v>
      </c>
      <c r="Q76" s="75">
        <v>9.3562557874422197E-4</v>
      </c>
      <c r="R76" s="75">
        <v>-26.663634398722799</v>
      </c>
      <c r="S76" s="75">
        <v>0.15863647192658201</v>
      </c>
      <c r="T76" s="75">
        <v>156.39590741526399</v>
      </c>
      <c r="U76" s="75">
        <v>7.6002355026519905E-2</v>
      </c>
      <c r="V76" s="76">
        <v>45000.510671296295</v>
      </c>
      <c r="W76" s="75">
        <v>2.5</v>
      </c>
      <c r="X76" s="75">
        <v>1.8974805498075101E-3</v>
      </c>
      <c r="Y76" s="75">
        <v>3.0152462239610902E-3</v>
      </c>
      <c r="Z76" s="100">
        <f>((((N76/1000)+1)/((SMOW!$Z$4/1000)+1))-1)*1000</f>
        <v>1.2480868486406393</v>
      </c>
      <c r="AA76" s="100">
        <f>((((P76/1000)+1)/((SMOW!$AA$4/1000)+1))-1)*1000</f>
        <v>2.4986020626416305</v>
      </c>
      <c r="AB76" s="100">
        <f>Z76*SMOW!$AN$6</f>
        <v>1.2805634113180093</v>
      </c>
      <c r="AC76" s="100">
        <f>AA76*SMOW!$AN$12</f>
        <v>2.5615298357893255</v>
      </c>
      <c r="AD76" s="100">
        <f t="shared" ref="AD76" si="207">LN((AB76/1000)+1)*1000</f>
        <v>1.2797441892953718</v>
      </c>
      <c r="AE76" s="100">
        <f t="shared" ref="AE76" si="208">LN((AC76/1000)+1)*1000</f>
        <v>2.5582547099356181</v>
      </c>
      <c r="AF76" s="100">
        <f>(AD76-SMOW!AN$14*AE76)</f>
        <v>-7.1014297550634709E-2</v>
      </c>
      <c r="AG76" s="101">
        <f t="shared" ref="AG76" si="209">AF76*1000</f>
        <v>-71.014297550634709</v>
      </c>
      <c r="AK76" s="75">
        <v>26</v>
      </c>
      <c r="AL76" s="75">
        <v>1</v>
      </c>
      <c r="AM76" s="75">
        <v>0</v>
      </c>
      <c r="AN76" s="75">
        <v>0</v>
      </c>
    </row>
    <row r="77" spans="1:40" s="75" customFormat="1" ht="15.75" customHeight="1" x14ac:dyDescent="0.25">
      <c r="A77" s="75">
        <v>4646</v>
      </c>
      <c r="B77" s="75" t="s">
        <v>145</v>
      </c>
      <c r="C77" s="75" t="s">
        <v>62</v>
      </c>
      <c r="D77" s="75" t="s">
        <v>137</v>
      </c>
      <c r="E77" s="75" t="s">
        <v>226</v>
      </c>
      <c r="F77" s="75">
        <v>1.19551142864379</v>
      </c>
      <c r="G77" s="75">
        <v>1.1947970455388399</v>
      </c>
      <c r="H77" s="75">
        <v>4.1084868006206398E-3</v>
      </c>
      <c r="I77" s="75">
        <v>2.4459900832878199</v>
      </c>
      <c r="J77" s="75">
        <v>2.4430034875751399</v>
      </c>
      <c r="K77" s="75">
        <v>1.26493772314753E-3</v>
      </c>
      <c r="L77" s="75">
        <v>-9.5108795900835999E-2</v>
      </c>
      <c r="M77" s="75">
        <v>4.0556864979677601E-3</v>
      </c>
      <c r="N77" s="75">
        <v>-9.0116683869704008</v>
      </c>
      <c r="O77" s="75">
        <v>4.06660081225563E-3</v>
      </c>
      <c r="P77" s="75">
        <v>-17.4987845895444</v>
      </c>
      <c r="Q77" s="75">
        <v>1.2397703843447E-3</v>
      </c>
      <c r="R77" s="75">
        <v>-26.861330769021599</v>
      </c>
      <c r="S77" s="75">
        <v>0.14370432978022399</v>
      </c>
      <c r="T77" s="75">
        <v>152.57164773194299</v>
      </c>
      <c r="U77" s="75">
        <v>7.0694031051380099E-2</v>
      </c>
      <c r="V77" s="76">
        <v>45000.587395833332</v>
      </c>
      <c r="W77" s="75">
        <v>2.5</v>
      </c>
      <c r="X77" s="75">
        <v>5.0367734173895097E-2</v>
      </c>
      <c r="Y77" s="75">
        <v>4.3326269055564998E-2</v>
      </c>
      <c r="Z77" s="100">
        <f>((((N77/1000)+1)/((SMOW!$Z$4/1000)+1))-1)*1000</f>
        <v>1.2434277702602081</v>
      </c>
      <c r="AA77" s="100">
        <f>((((P77/1000)+1)/((SMOW!$AA$4/1000)+1))-1)*1000</f>
        <v>2.4758818487280454</v>
      </c>
      <c r="AB77" s="100">
        <f>Z77*SMOW!$AN$6</f>
        <v>1.2757830987051961</v>
      </c>
      <c r="AC77" s="100">
        <f>AA77*SMOW!$AN$12</f>
        <v>2.5382374089217858</v>
      </c>
      <c r="AD77" s="100">
        <f t="shared" ref="AD77" si="210">LN((AB77/1000)+1)*1000</f>
        <v>1.2749699789504774</v>
      </c>
      <c r="AE77" s="100">
        <f t="shared" ref="AE77" si="211">LN((AC77/1000)+1)*1000</f>
        <v>2.5350215249848773</v>
      </c>
      <c r="AF77" s="100">
        <f>(AD77-SMOW!AN$14*AE77)</f>
        <v>-6.3521386241538025E-2</v>
      </c>
      <c r="AG77" s="101">
        <f t="shared" ref="AG77" si="212">AF77*1000</f>
        <v>-63.521386241538025</v>
      </c>
      <c r="AH77" s="2">
        <f>AVERAGE(AG76:AG77)</f>
        <v>-67.267841896086367</v>
      </c>
      <c r="AI77" s="75">
        <f>STDEV(AG76:AG77)</f>
        <v>5.2982883974916364</v>
      </c>
      <c r="AK77" s="75">
        <v>26</v>
      </c>
      <c r="AL77" s="75">
        <v>0</v>
      </c>
      <c r="AM77" s="75">
        <v>0</v>
      </c>
      <c r="AN77" s="75">
        <v>0</v>
      </c>
    </row>
    <row r="78" spans="1:40" s="75" customFormat="1" x14ac:dyDescent="0.25">
      <c r="A78" s="75">
        <v>4647</v>
      </c>
      <c r="B78" s="75" t="s">
        <v>145</v>
      </c>
      <c r="C78" s="75" t="s">
        <v>62</v>
      </c>
      <c r="D78" s="75" t="s">
        <v>137</v>
      </c>
      <c r="E78" s="75" t="s">
        <v>227</v>
      </c>
      <c r="F78" s="75">
        <v>1.2509487778030599</v>
      </c>
      <c r="G78" s="75">
        <v>1.2501665593200399</v>
      </c>
      <c r="H78" s="75">
        <v>4.84941961146821E-3</v>
      </c>
      <c r="I78" s="75">
        <v>2.5806684946024498</v>
      </c>
      <c r="J78" s="75">
        <v>2.5773442564069899</v>
      </c>
      <c r="K78" s="75">
        <v>1.3008550574120099E-3</v>
      </c>
      <c r="L78" s="75">
        <v>-0.110671208062848</v>
      </c>
      <c r="M78" s="75">
        <v>4.8120233106856598E-3</v>
      </c>
      <c r="N78" s="75">
        <v>-8.9567962211194008</v>
      </c>
      <c r="O78" s="75">
        <v>4.7999798193286104E-3</v>
      </c>
      <c r="P78" s="75">
        <v>-17.366785754579599</v>
      </c>
      <c r="Q78" s="75">
        <v>1.27497310341188E-3</v>
      </c>
      <c r="R78" s="75">
        <v>-26.628494226422202</v>
      </c>
      <c r="S78" s="75">
        <v>0.15469569449168</v>
      </c>
      <c r="T78" s="75">
        <v>167.33292697660599</v>
      </c>
      <c r="U78" s="75">
        <v>6.4654926708607896E-2</v>
      </c>
      <c r="V78" s="76">
        <v>45000.671840277777</v>
      </c>
      <c r="W78" s="75">
        <v>2.5</v>
      </c>
      <c r="X78" s="75">
        <v>5.1406650296154502E-2</v>
      </c>
      <c r="Y78" s="75">
        <v>1.89993396976132E-2</v>
      </c>
      <c r="Z78" s="100">
        <f>((((N78/1000)+1)/((SMOW!$Z$4/1000)+1))-1)*1000</f>
        <v>1.2988677726024633</v>
      </c>
      <c r="AA78" s="100">
        <f>((((P78/1000)+1)/((SMOW!$AA$4/1000)+1))-1)*1000</f>
        <v>2.6105642759952641</v>
      </c>
      <c r="AB78" s="100">
        <f>Z78*SMOW!$AN$6</f>
        <v>1.3326657095589205</v>
      </c>
      <c r="AC78" s="100">
        <f>AA78*SMOW!$AN$12</f>
        <v>2.6763118390040073</v>
      </c>
      <c r="AD78" s="100">
        <f t="shared" ref="AD78" si="213">LN((AB78/1000)+1)*1000</f>
        <v>1.331778498761667</v>
      </c>
      <c r="AE78" s="100">
        <f t="shared" ref="AE78" si="214">LN((AC78/1000)+1)*1000</f>
        <v>2.6727368934997311</v>
      </c>
      <c r="AF78" s="100">
        <f>(AD78-SMOW!AN$14*AE78)</f>
        <v>-7.9426581006191155E-2</v>
      </c>
      <c r="AG78" s="101">
        <f t="shared" ref="AG78" si="215">AF78*1000</f>
        <v>-79.426581006191157</v>
      </c>
      <c r="AK78" s="75">
        <v>26</v>
      </c>
      <c r="AL78" s="75">
        <v>0</v>
      </c>
      <c r="AM78" s="75">
        <v>0</v>
      </c>
      <c r="AN78" s="75">
        <v>0</v>
      </c>
    </row>
    <row r="79" spans="1:40" s="75" customFormat="1" x14ac:dyDescent="0.25">
      <c r="A79" s="75">
        <v>4648</v>
      </c>
      <c r="B79" s="75" t="s">
        <v>145</v>
      </c>
      <c r="C79" s="75" t="s">
        <v>62</v>
      </c>
      <c r="D79" s="75" t="s">
        <v>137</v>
      </c>
      <c r="E79" s="75" t="s">
        <v>228</v>
      </c>
      <c r="F79" s="75">
        <v>1.22037460996494</v>
      </c>
      <c r="G79" s="75">
        <v>1.21963009455281</v>
      </c>
      <c r="H79" s="75">
        <v>4.8818717270402304E-3</v>
      </c>
      <c r="I79" s="75">
        <v>2.5145253764083502</v>
      </c>
      <c r="J79" s="75">
        <v>2.5113691972965602</v>
      </c>
      <c r="K79" s="75">
        <v>1.60287108801933E-3</v>
      </c>
      <c r="L79" s="75">
        <v>-0.106372841619778</v>
      </c>
      <c r="M79" s="75">
        <v>4.8889231886717196E-3</v>
      </c>
      <c r="N79" s="75">
        <v>-8.9870586855736097</v>
      </c>
      <c r="O79" s="75">
        <v>4.8321010858541399E-3</v>
      </c>
      <c r="P79" s="75">
        <v>-17.4316128820853</v>
      </c>
      <c r="Q79" s="75">
        <v>1.5709801901577401E-3</v>
      </c>
      <c r="R79" s="75">
        <v>-27.0781147280996</v>
      </c>
      <c r="S79" s="75">
        <v>0.14939607503161301</v>
      </c>
      <c r="T79" s="75">
        <v>180.371439101779</v>
      </c>
      <c r="U79" s="75">
        <v>8.9732630206842107E-2</v>
      </c>
      <c r="V79" s="76">
        <v>45001.426354166666</v>
      </c>
      <c r="W79" s="75">
        <v>2.5</v>
      </c>
      <c r="X79" s="75">
        <v>0.104222481515726</v>
      </c>
      <c r="Y79" s="75">
        <v>0.10013114061410799</v>
      </c>
      <c r="Z79" s="100">
        <f>((((N79/1000)+1)/((SMOW!$Z$4/1000)+1))-1)*1000</f>
        <v>1.2682921415114734</v>
      </c>
      <c r="AA79" s="100">
        <f>((((P79/1000)+1)/((SMOW!$AA$4/1000)+1))-1)*1000</f>
        <v>2.5444191854908649</v>
      </c>
      <c r="AB79" s="100">
        <f>Z79*SMOW!$AN$6</f>
        <v>1.3012944676491738</v>
      </c>
      <c r="AC79" s="100">
        <f>AA79*SMOW!$AN$12</f>
        <v>2.6085008716829958</v>
      </c>
      <c r="AD79" s="100">
        <f t="shared" ref="AD79" si="216">LN((AB79/1000)+1)*1000</f>
        <v>1.3004485178104179</v>
      </c>
      <c r="AE79" s="100">
        <f t="shared" ref="AE79" si="217">LN((AC79/1000)+1)*1000</f>
        <v>2.6051046380543843</v>
      </c>
      <c r="AF79" s="100">
        <f>(AD79-SMOW!AN$14*AE79)</f>
        <v>-7.5046731082297091E-2</v>
      </c>
      <c r="AG79" s="101">
        <f t="shared" ref="AG79" si="218">AF79*1000</f>
        <v>-75.046731082297086</v>
      </c>
      <c r="AH79" s="2">
        <f>AVERAGE(AG78:AG79)</f>
        <v>-77.236656044244114</v>
      </c>
      <c r="AI79" s="75">
        <f>STDEV(AG78:AG79)</f>
        <v>3.0970215817648814</v>
      </c>
      <c r="AK79" s="75">
        <v>26</v>
      </c>
      <c r="AL79" s="75">
        <v>0</v>
      </c>
      <c r="AM79" s="75">
        <v>0</v>
      </c>
      <c r="AN79" s="75">
        <v>0</v>
      </c>
    </row>
    <row r="80" spans="1:40" s="75" customFormat="1" x14ac:dyDescent="0.25">
      <c r="A80" s="75">
        <v>4649</v>
      </c>
      <c r="B80" s="75" t="s">
        <v>145</v>
      </c>
      <c r="C80" s="75" t="s">
        <v>62</v>
      </c>
      <c r="D80" s="75" t="s">
        <v>137</v>
      </c>
      <c r="E80" s="75" t="s">
        <v>229</v>
      </c>
      <c r="F80" s="75">
        <v>3.6273322122291498</v>
      </c>
      <c r="G80" s="75">
        <v>3.6207688477279798</v>
      </c>
      <c r="H80" s="75">
        <v>4.8786467801184103E-3</v>
      </c>
      <c r="I80" s="75">
        <v>7.0579204567073202</v>
      </c>
      <c r="J80" s="75">
        <v>7.0331298504249702</v>
      </c>
      <c r="K80" s="75">
        <v>1.8215406545954E-3</v>
      </c>
      <c r="L80" s="75">
        <v>-9.2723713296408203E-2</v>
      </c>
      <c r="M80" s="75">
        <v>4.95340859620505E-3</v>
      </c>
      <c r="N80" s="75">
        <v>-6.6046399958139501</v>
      </c>
      <c r="O80" s="75">
        <v>4.8289090172392501E-3</v>
      </c>
      <c r="P80" s="75">
        <v>-12.9786136854775</v>
      </c>
      <c r="Q80" s="75">
        <v>1.7852990832051599E-3</v>
      </c>
      <c r="R80" s="75">
        <v>-20.482203258317401</v>
      </c>
      <c r="S80" s="75">
        <v>0.16813774475943799</v>
      </c>
      <c r="T80" s="75">
        <v>157.197700028762</v>
      </c>
      <c r="U80" s="75">
        <v>6.7468105849482901E-2</v>
      </c>
      <c r="V80" s="76">
        <v>45001.511793981481</v>
      </c>
      <c r="W80" s="75">
        <v>2.5</v>
      </c>
      <c r="X80" s="75">
        <v>3.9690843776853398E-2</v>
      </c>
      <c r="Y80" s="75">
        <v>3.5336267383890098E-2</v>
      </c>
      <c r="Z80" s="100">
        <f>((((N80/1000)+1)/((SMOW!$Z$4/1000)+1))-1)*1000</f>
        <v>3.6753649386616072</v>
      </c>
      <c r="AA80" s="100">
        <f>((((P80/1000)+1)/((SMOW!$AA$4/1000)+1))-1)*1000</f>
        <v>7.0879497445102135</v>
      </c>
      <c r="AB80" s="100">
        <f>Z80*SMOW!$AN$6</f>
        <v>3.7710018888647574</v>
      </c>
      <c r="AC80" s="100">
        <f>AA80*SMOW!$AN$12</f>
        <v>7.266461121040992</v>
      </c>
      <c r="AD80" s="100">
        <f t="shared" ref="AD80" si="219">LN((AB80/1000)+1)*1000</f>
        <v>3.7639094859597986</v>
      </c>
      <c r="AE80" s="100">
        <f t="shared" ref="AE80" si="220">LN((AC80/1000)+1)*1000</f>
        <v>7.240187592703367</v>
      </c>
      <c r="AF80" s="100">
        <f>(AD80-SMOW!AN$14*AE80)</f>
        <v>-5.8909562987579545E-2</v>
      </c>
      <c r="AG80" s="101">
        <f t="shared" ref="AG80" si="221">AF80*1000</f>
        <v>-58.909562987579548</v>
      </c>
      <c r="AK80" s="75">
        <v>26</v>
      </c>
      <c r="AL80" s="75">
        <v>1</v>
      </c>
      <c r="AM80" s="75">
        <v>0</v>
      </c>
      <c r="AN80" s="75">
        <v>0</v>
      </c>
    </row>
    <row r="81" spans="1:40" s="75" customFormat="1" x14ac:dyDescent="0.25">
      <c r="A81" s="75">
        <v>4650</v>
      </c>
      <c r="B81" s="75" t="s">
        <v>145</v>
      </c>
      <c r="C81" s="75" t="s">
        <v>62</v>
      </c>
      <c r="D81" s="75" t="s">
        <v>137</v>
      </c>
      <c r="E81" s="75" t="s">
        <v>230</v>
      </c>
      <c r="F81" s="75">
        <v>3.6403818329751298</v>
      </c>
      <c r="G81" s="75">
        <v>3.63377113057139</v>
      </c>
      <c r="H81" s="75">
        <v>5.32982182770081E-3</v>
      </c>
      <c r="I81" s="75">
        <v>7.0763860910254497</v>
      </c>
      <c r="J81" s="75">
        <v>7.0514659109439899</v>
      </c>
      <c r="K81" s="75">
        <v>1.67458132542088E-3</v>
      </c>
      <c r="L81" s="75">
        <v>-8.9402870407034304E-2</v>
      </c>
      <c r="M81" s="75">
        <v>5.5707388814996003E-3</v>
      </c>
      <c r="N81" s="75">
        <v>-6.59172341584169</v>
      </c>
      <c r="O81" s="75">
        <v>5.2754843390082403E-3</v>
      </c>
      <c r="P81" s="75">
        <v>-12.9605154454323</v>
      </c>
      <c r="Q81" s="75">
        <v>1.6412636728589799E-3</v>
      </c>
      <c r="R81" s="75">
        <v>-20.345314196204701</v>
      </c>
      <c r="S81" s="75">
        <v>0.17831573988107</v>
      </c>
      <c r="T81" s="75">
        <v>166.06681202470801</v>
      </c>
      <c r="U81" s="75">
        <v>6.6406084036482793E-2</v>
      </c>
      <c r="V81" s="76">
        <v>45001.588796296295</v>
      </c>
      <c r="W81" s="75">
        <v>2.5</v>
      </c>
      <c r="X81" s="75">
        <v>0.15630971580268399</v>
      </c>
      <c r="Y81" s="75">
        <v>0.140316071441421</v>
      </c>
      <c r="Z81" s="100">
        <f>((((N81/1000)+1)/((SMOW!$Z$4/1000)+1))-1)*1000</f>
        <v>3.6884151839511325</v>
      </c>
      <c r="AA81" s="100">
        <f>((((P81/1000)+1)/((SMOW!$AA$4/1000)+1))-1)*1000</f>
        <v>7.1064159294518259</v>
      </c>
      <c r="AB81" s="100">
        <f>Z81*SMOW!$AN$6</f>
        <v>3.7843917155780931</v>
      </c>
      <c r="AC81" s="100">
        <f>AA81*SMOW!$AN$12</f>
        <v>7.2853923803993288</v>
      </c>
      <c r="AD81" s="100">
        <f t="shared" ref="AD81" si="222">LN((AB81/1000)+1)*1000</f>
        <v>3.7772489203345883</v>
      </c>
      <c r="AE81" s="100">
        <f t="shared" ref="AE81" si="223">LN((AC81/1000)+1)*1000</f>
        <v>7.2589821045706309</v>
      </c>
      <c r="AF81" s="100">
        <f>(AD81-SMOW!AN$14*AE81)</f>
        <v>-5.5493630878705069E-2</v>
      </c>
      <c r="AG81" s="101">
        <f t="shared" ref="AG81" si="224">AF81*1000</f>
        <v>-55.493630878705069</v>
      </c>
      <c r="AH81" s="2">
        <f>AVERAGE(AG80:AG81)</f>
        <v>-57.201596933142312</v>
      </c>
      <c r="AI81" s="75">
        <f>STDEV(AG80:AG81)</f>
        <v>2.4154287582580078</v>
      </c>
      <c r="AK81" s="75">
        <v>26</v>
      </c>
      <c r="AL81" s="75">
        <v>0</v>
      </c>
      <c r="AM81" s="75">
        <v>0</v>
      </c>
      <c r="AN81" s="75">
        <v>0</v>
      </c>
    </row>
    <row r="82" spans="1:40" s="75" customFormat="1" x14ac:dyDescent="0.25">
      <c r="A82" s="75">
        <v>4651</v>
      </c>
      <c r="B82" s="75" t="s">
        <v>145</v>
      </c>
      <c r="C82" s="75" t="s">
        <v>61</v>
      </c>
      <c r="D82" s="75" t="s">
        <v>22</v>
      </c>
      <c r="E82" s="75" t="s">
        <v>232</v>
      </c>
      <c r="F82" s="75">
        <v>-4.9746199646896701E-2</v>
      </c>
      <c r="G82" s="75">
        <v>-4.9747880962556397E-2</v>
      </c>
      <c r="H82" s="75">
        <v>4.7711324905784502E-3</v>
      </c>
      <c r="I82" s="75">
        <v>-2.2940864061982098E-2</v>
      </c>
      <c r="J82" s="75">
        <v>-2.29411694266165E-2</v>
      </c>
      <c r="K82" s="75">
        <v>1.4713880239566499E-3</v>
      </c>
      <c r="L82" s="75">
        <v>-3.7634943505302901E-2</v>
      </c>
      <c r="M82" s="75">
        <v>4.7471405503942401E-3</v>
      </c>
      <c r="N82" s="75">
        <v>-10.244230624217399</v>
      </c>
      <c r="O82" s="75">
        <v>4.7224908349768604E-3</v>
      </c>
      <c r="P82" s="75">
        <v>-19.918593417682999</v>
      </c>
      <c r="Q82" s="75">
        <v>1.4421131274684001E-3</v>
      </c>
      <c r="R82" s="75">
        <v>-30.643681739163402</v>
      </c>
      <c r="S82" s="75">
        <v>0.14192576640271101</v>
      </c>
      <c r="T82" s="75">
        <v>173.53920724935901</v>
      </c>
      <c r="U82" s="75">
        <v>8.5242354801502898E-2</v>
      </c>
      <c r="V82" s="76">
        <v>45001.672523148147</v>
      </c>
      <c r="W82" s="75">
        <v>2.5</v>
      </c>
      <c r="X82" s="88">
        <v>1.0689195541328799E-5</v>
      </c>
      <c r="Y82" s="88">
        <v>6.3870474543085894E-5</v>
      </c>
      <c r="Z82" s="100">
        <f>((((N82/1000)+1)/((SMOW!$Z$4/1000)+1))-1)*1000</f>
        <v>-1.8894549714820741E-3</v>
      </c>
      <c r="AA82" s="100">
        <f>((((P82/1000)+1)/((SMOW!$AA$4/1000)+1))-1)*1000</f>
        <v>6.8772807488848287E-3</v>
      </c>
      <c r="AB82" s="100">
        <f>Z82*SMOW!$AN$6</f>
        <v>-1.9386206227941119E-3</v>
      </c>
      <c r="AC82" s="100">
        <f>AA82*SMOW!$AN$12</f>
        <v>7.0504863862728357E-3</v>
      </c>
      <c r="AD82" s="100">
        <f t="shared" ref="AD82" si="225">LN((AB82/1000)+1)*1000</f>
        <v>-1.9386225019374162E-3</v>
      </c>
      <c r="AE82" s="100">
        <f t="shared" ref="AE82" si="226">LN((AC82/1000)+1)*1000</f>
        <v>7.0504615317107189E-3</v>
      </c>
      <c r="AF82" s="100">
        <f>(AD82-SMOW!AN$14*AE82)</f>
        <v>-5.661266190680676E-3</v>
      </c>
      <c r="AG82" s="101">
        <f t="shared" ref="AG82" si="227">AF82*1000</f>
        <v>-5.661266190680676</v>
      </c>
      <c r="AJ82" s="75" t="s">
        <v>233</v>
      </c>
      <c r="AK82" s="75">
        <v>26</v>
      </c>
      <c r="AL82" s="75">
        <v>2</v>
      </c>
      <c r="AM82" s="75">
        <v>0</v>
      </c>
      <c r="AN82" s="75">
        <v>0</v>
      </c>
    </row>
    <row r="83" spans="1:40" s="75" customFormat="1" x14ac:dyDescent="0.25">
      <c r="A83" s="75">
        <v>4652</v>
      </c>
      <c r="B83" s="75" t="s">
        <v>145</v>
      </c>
      <c r="C83" s="75" t="s">
        <v>61</v>
      </c>
      <c r="D83" s="75" t="s">
        <v>22</v>
      </c>
      <c r="E83" s="75" t="s">
        <v>231</v>
      </c>
      <c r="F83" s="75">
        <v>-9.0305967998605102E-2</v>
      </c>
      <c r="G83" s="75">
        <v>-9.0310411316619196E-2</v>
      </c>
      <c r="H83" s="75">
        <v>4.3289105788026699E-3</v>
      </c>
      <c r="I83" s="75">
        <v>-0.127613281108274</v>
      </c>
      <c r="J83" s="75">
        <v>-0.127621467470381</v>
      </c>
      <c r="K83" s="75">
        <v>1.4864103929230299E-3</v>
      </c>
      <c r="L83" s="75">
        <v>-2.2926276492258198E-2</v>
      </c>
      <c r="M83" s="75">
        <v>4.5467589715425701E-3</v>
      </c>
      <c r="N83" s="75">
        <v>-10.284376886072</v>
      </c>
      <c r="O83" s="75">
        <v>4.2847773718723099E-3</v>
      </c>
      <c r="P83" s="75">
        <v>-20.021183260911702</v>
      </c>
      <c r="Q83" s="75">
        <v>1.45683660974541E-3</v>
      </c>
      <c r="R83" s="75">
        <v>-30.690974523711699</v>
      </c>
      <c r="S83" s="75">
        <v>0.169296729437141</v>
      </c>
      <c r="T83" s="75">
        <v>135.983732563524</v>
      </c>
      <c r="U83" s="75">
        <v>5.4776323335591501E-2</v>
      </c>
      <c r="V83" s="76">
        <v>45001.80673611111</v>
      </c>
      <c r="W83" s="75">
        <v>2.5</v>
      </c>
      <c r="X83" s="75">
        <v>5.1420854085809202E-2</v>
      </c>
      <c r="Y83" s="75">
        <v>5.4780560436287103E-2</v>
      </c>
      <c r="Z83" s="100">
        <f>((((N83/1000)+1)/((SMOW!$Z$4/1000)+1))-1)*1000</f>
        <v>-4.2451164478207737E-2</v>
      </c>
      <c r="AA83" s="100">
        <f>((((P83/1000)+1)/((SMOW!$AA$4/1000)+1))-1)*1000</f>
        <v>-9.7798257506331865E-2</v>
      </c>
      <c r="AB83" s="100">
        <f>Z83*SMOW!$AN$6</f>
        <v>-4.3555789453148731E-2</v>
      </c>
      <c r="AC83" s="100">
        <f>AA83*SMOW!$AN$12</f>
        <v>-0.10026132541723072</v>
      </c>
      <c r="AD83" s="100">
        <f t="shared" ref="AD83" si="228">LN((AB83/1000)+1)*1000</f>
        <v>-4.3556738034084094E-2</v>
      </c>
      <c r="AE83" s="100">
        <f t="shared" ref="AE83" si="229">LN((AC83/1000)+1)*1000</f>
        <v>-0.10026635191984946</v>
      </c>
      <c r="AF83" s="100">
        <f>(AD83-SMOW!AN$14*AE83)</f>
        <v>9.3838957795964253E-3</v>
      </c>
      <c r="AG83" s="101">
        <f t="shared" ref="AG83" si="230">AF83*1000</f>
        <v>9.3838957795964255</v>
      </c>
      <c r="AH83" s="2"/>
      <c r="AK83" s="75">
        <v>26</v>
      </c>
      <c r="AL83" s="75">
        <v>0</v>
      </c>
      <c r="AM83" s="75">
        <v>0</v>
      </c>
      <c r="AN83" s="75">
        <v>0</v>
      </c>
    </row>
    <row r="84" spans="1:40" s="75" customFormat="1" x14ac:dyDescent="0.25">
      <c r="A84" s="75">
        <v>4653</v>
      </c>
      <c r="B84" s="75" t="s">
        <v>145</v>
      </c>
      <c r="C84" s="75" t="s">
        <v>61</v>
      </c>
      <c r="D84" s="75" t="s">
        <v>22</v>
      </c>
      <c r="E84" s="75" t="s">
        <v>255</v>
      </c>
      <c r="F84" s="75">
        <v>-7.2567442788454298E-2</v>
      </c>
      <c r="G84" s="75">
        <v>-7.2570484437900803E-2</v>
      </c>
      <c r="H84" s="75">
        <v>4.5766846727943698E-3</v>
      </c>
      <c r="I84" s="75">
        <v>-9.1798493843400802E-2</v>
      </c>
      <c r="J84" s="75">
        <v>-9.1802767868209498E-2</v>
      </c>
      <c r="K84" s="75">
        <v>1.7581097351140301E-3</v>
      </c>
      <c r="L84" s="75">
        <v>-2.40986230034862E-2</v>
      </c>
      <c r="M84" s="75">
        <v>4.3338441044752903E-3</v>
      </c>
      <c r="N84" s="75">
        <v>-10.2668192049772</v>
      </c>
      <c r="O84" s="75">
        <v>4.5300254110602501E-3</v>
      </c>
      <c r="P84" s="75">
        <v>-19.986081048557701</v>
      </c>
      <c r="Q84" s="75">
        <v>1.72313019221167E-3</v>
      </c>
      <c r="R84" s="75">
        <v>-30.898429579329498</v>
      </c>
      <c r="S84" s="75">
        <v>0.155263688936047</v>
      </c>
      <c r="T84" s="75">
        <v>144.234525631422</v>
      </c>
      <c r="U84" s="75">
        <v>8.7033484977094705E-2</v>
      </c>
      <c r="V84" s="76">
        <v>45002.420624999999</v>
      </c>
      <c r="W84" s="75">
        <v>2.5</v>
      </c>
      <c r="X84" s="75">
        <v>1.0064650051367301E-2</v>
      </c>
      <c r="Y84" s="75">
        <v>8.8014389420921803E-3</v>
      </c>
      <c r="Z84" s="100">
        <f>((((N84/1000)+1)/((SMOW!$Z$4/1000)+1))-1)*1000</f>
        <v>-2.471179031782178E-2</v>
      </c>
      <c r="AA84" s="100">
        <f>((((P84/1000)+1)/((SMOW!$AA$4/1000)+1))-1)*1000</f>
        <v>-6.1982402286497873E-2</v>
      </c>
      <c r="AB84" s="100">
        <f>Z84*SMOW!$AN$6</f>
        <v>-2.5354817690476872E-2</v>
      </c>
      <c r="AC84" s="100">
        <f>AA84*SMOW!$AN$12</f>
        <v>-6.3543441000325801E-2</v>
      </c>
      <c r="AD84" s="100">
        <f t="shared" ref="AD84" si="231">LN((AB84/1000)+1)*1000</f>
        <v>-2.535513912932727E-2</v>
      </c>
      <c r="AE84" s="100">
        <f t="shared" ref="AE84" si="232">LN((AC84/1000)+1)*1000</f>
        <v>-6.3545459970322335E-2</v>
      </c>
      <c r="AF84" s="100">
        <f>(AD84-SMOW!AN$14*AE84)</f>
        <v>8.1968637350029253E-3</v>
      </c>
      <c r="AG84" s="101">
        <f t="shared" ref="AG84" si="233">AF84*1000</f>
        <v>8.1968637350029248</v>
      </c>
      <c r="AK84" s="75">
        <v>26</v>
      </c>
      <c r="AL84" s="75">
        <v>0</v>
      </c>
      <c r="AM84" s="75">
        <v>0</v>
      </c>
      <c r="AN84" s="75">
        <v>0</v>
      </c>
    </row>
    <row r="85" spans="1:40" s="75" customFormat="1" x14ac:dyDescent="0.25">
      <c r="A85" s="75">
        <v>4654</v>
      </c>
      <c r="B85" s="75" t="s">
        <v>145</v>
      </c>
      <c r="C85" s="75" t="s">
        <v>61</v>
      </c>
      <c r="D85" s="75" t="s">
        <v>22</v>
      </c>
      <c r="E85" s="75" t="s">
        <v>256</v>
      </c>
      <c r="F85" s="75">
        <v>-7.5932119715119206E-2</v>
      </c>
      <c r="G85" s="75">
        <v>-7.5935449725749601E-2</v>
      </c>
      <c r="H85" s="75">
        <v>4.7875659534664401E-3</v>
      </c>
      <c r="I85" s="75">
        <v>-0.100723831439942</v>
      </c>
      <c r="J85" s="75">
        <v>-0.100728950246388</v>
      </c>
      <c r="K85" s="75">
        <v>1.53274320707671E-3</v>
      </c>
      <c r="L85" s="75">
        <v>-2.2750563995656701E-2</v>
      </c>
      <c r="M85" s="75">
        <v>5.0137075950913001E-3</v>
      </c>
      <c r="N85" s="75">
        <v>-10.2701495790509</v>
      </c>
      <c r="O85" s="75">
        <v>4.7387567588500898E-3</v>
      </c>
      <c r="P85" s="75">
        <v>-19.9948288066646</v>
      </c>
      <c r="Q85" s="75">
        <v>1.50224758117858E-3</v>
      </c>
      <c r="R85" s="75">
        <v>-31.201714428404799</v>
      </c>
      <c r="S85" s="75">
        <v>0.13821273831927799</v>
      </c>
      <c r="T85" s="75">
        <v>150.76738555116799</v>
      </c>
      <c r="U85" s="75">
        <v>7.5727918238184602E-2</v>
      </c>
      <c r="V85" s="76">
        <v>45002.537083333336</v>
      </c>
      <c r="W85" s="75">
        <v>2.5</v>
      </c>
      <c r="X85" s="75">
        <v>1.3985515503455099E-4</v>
      </c>
      <c r="Y85" s="75">
        <v>3.8417036094234798E-4</v>
      </c>
      <c r="Z85" s="100">
        <f>((((N85/1000)+1)/((SMOW!$Z$4/1000)+1))-1)*1000</f>
        <v>-2.8076628275086613E-2</v>
      </c>
      <c r="AA85" s="100">
        <f>((((P85/1000)+1)/((SMOW!$AA$4/1000)+1))-1)*1000</f>
        <v>-7.0908006026049186E-2</v>
      </c>
      <c r="AB85" s="100">
        <f>Z85*SMOW!$AN$6</f>
        <v>-2.8807212351778227E-2</v>
      </c>
      <c r="AC85" s="100">
        <f>AA85*SMOW!$AN$12</f>
        <v>-7.2693837785447121E-2</v>
      </c>
      <c r="AD85" s="100">
        <f t="shared" ref="AD85" si="234">LN((AB85/1000)+1)*1000</f>
        <v>-2.8807627287477384E-2</v>
      </c>
      <c r="AE85" s="100">
        <f t="shared" ref="AE85" si="235">LN((AC85/1000)+1)*1000</f>
        <v>-7.2696480110489764E-2</v>
      </c>
      <c r="AF85" s="100">
        <f>(AD85-SMOW!AN$14*AE85)</f>
        <v>9.5761142108612141E-3</v>
      </c>
      <c r="AG85" s="101">
        <f t="shared" ref="AG85" si="236">AF85*1000</f>
        <v>9.5761142108612134</v>
      </c>
      <c r="AH85" s="2">
        <f>AVERAGE(AG82:AG85)</f>
        <v>5.3739018836949715</v>
      </c>
      <c r="AI85" s="75">
        <f>STDEV(AG82:AG85)</f>
        <v>7.3820206703272078</v>
      </c>
      <c r="AK85" s="75">
        <v>26</v>
      </c>
      <c r="AL85" s="75">
        <v>0</v>
      </c>
      <c r="AM85" s="75">
        <v>0</v>
      </c>
      <c r="AN85" s="75">
        <v>0</v>
      </c>
    </row>
    <row r="86" spans="1:40" s="75" customFormat="1" x14ac:dyDescent="0.25">
      <c r="A86" s="75">
        <v>4655</v>
      </c>
      <c r="B86" s="75" t="s">
        <v>145</v>
      </c>
      <c r="C86" s="75" t="s">
        <v>61</v>
      </c>
      <c r="D86" s="75" t="s">
        <v>24</v>
      </c>
      <c r="E86" s="75" t="s">
        <v>257</v>
      </c>
      <c r="F86" s="75">
        <v>-29.214221358734001</v>
      </c>
      <c r="G86" s="75">
        <v>-29.6494548006321</v>
      </c>
      <c r="H86" s="75">
        <v>4.6677095027780804E-3</v>
      </c>
      <c r="I86" s="75">
        <v>-54.561236171147698</v>
      </c>
      <c r="J86" s="75">
        <v>-56.106158932254402</v>
      </c>
      <c r="K86" s="75">
        <v>1.3162787853503799E-3</v>
      </c>
      <c r="L86" s="75">
        <v>-2.5402884401776099E-2</v>
      </c>
      <c r="M86" s="75">
        <v>4.9836316363668504E-3</v>
      </c>
      <c r="N86" s="75">
        <v>-39.111374204428401</v>
      </c>
      <c r="O86" s="75">
        <v>4.6201222436688099E-3</v>
      </c>
      <c r="P86" s="75">
        <v>-73.371788857343603</v>
      </c>
      <c r="Q86" s="75">
        <v>1.2900899591797501E-3</v>
      </c>
      <c r="R86" s="75">
        <v>-108.29589719138001</v>
      </c>
      <c r="S86" s="75">
        <v>0.13273666762227199</v>
      </c>
      <c r="T86" s="75">
        <v>37.322175090652301</v>
      </c>
      <c r="U86" s="75">
        <v>6.9280683278446706E-2</v>
      </c>
      <c r="V86" s="76">
        <v>45002.630324074074</v>
      </c>
      <c r="W86" s="75">
        <v>2.5</v>
      </c>
      <c r="X86" s="75">
        <v>1.4092561703957999E-4</v>
      </c>
      <c r="Y86" s="88">
        <v>6.7079876279470897E-6</v>
      </c>
      <c r="Z86" s="100">
        <f>((((N86/1000)+1)/((SMOW!$Z$4/1000)+1))-1)*1000</f>
        <v>-29.167760400335084</v>
      </c>
      <c r="AA86" s="100">
        <f>((((P86/1000)+1)/((SMOW!$AA$4/1000)+1))-1)*1000</f>
        <v>-54.533044294432067</v>
      </c>
      <c r="AB86" s="100">
        <f>Z86*SMOW!$AN$6</f>
        <v>-29.926736908926383</v>
      </c>
      <c r="AC86" s="100">
        <f>AA86*SMOW!$AN$12</f>
        <v>-55.906469495556387</v>
      </c>
      <c r="AD86" s="100">
        <f t="shared" ref="AD86" si="237">LN((AB86/1000)+1)*1000</f>
        <v>-30.383681377007061</v>
      </c>
      <c r="AE86" s="100">
        <f t="shared" ref="AE86" si="238">LN((AC86/1000)+1)*1000</f>
        <v>-57.530038820430114</v>
      </c>
      <c r="AF86" s="100">
        <f>(AD86-SMOW!AN$14*AE86)</f>
        <v>-7.820879819959714E-3</v>
      </c>
      <c r="AG86" s="101">
        <f t="shared" ref="AG86" si="239">AF86*1000</f>
        <v>-7.820879819959714</v>
      </c>
      <c r="AK86" s="75">
        <v>26</v>
      </c>
      <c r="AL86" s="75">
        <v>2</v>
      </c>
      <c r="AM86" s="75">
        <v>0</v>
      </c>
      <c r="AN86" s="75">
        <v>0</v>
      </c>
    </row>
    <row r="87" spans="1:40" s="75" customFormat="1" x14ac:dyDescent="0.25">
      <c r="A87" s="75">
        <v>4656</v>
      </c>
      <c r="B87" s="75" t="s">
        <v>145</v>
      </c>
      <c r="C87" s="75" t="s">
        <v>61</v>
      </c>
      <c r="D87" s="75" t="s">
        <v>24</v>
      </c>
      <c r="E87" s="75" t="s">
        <v>258</v>
      </c>
      <c r="F87" s="75">
        <v>-29.194339854078201</v>
      </c>
      <c r="G87" s="75">
        <v>-29.62897537744</v>
      </c>
      <c r="H87" s="75">
        <v>5.4924018091676904E-3</v>
      </c>
      <c r="I87" s="75">
        <v>-54.541841665920401</v>
      </c>
      <c r="J87" s="75">
        <v>-56.085645401342603</v>
      </c>
      <c r="K87" s="75">
        <v>1.6290151170574199E-3</v>
      </c>
      <c r="L87" s="75">
        <v>-1.5754605531136699E-2</v>
      </c>
      <c r="M87" s="75">
        <v>5.61345065026265E-3</v>
      </c>
      <c r="N87" s="75">
        <v>-39.091695391545301</v>
      </c>
      <c r="O87" s="75">
        <v>5.4364068189332896E-3</v>
      </c>
      <c r="P87" s="75">
        <v>-73.352780227305999</v>
      </c>
      <c r="Q87" s="75">
        <v>1.59660405474609E-3</v>
      </c>
      <c r="R87" s="75">
        <v>-107.968657643052</v>
      </c>
      <c r="S87" s="75">
        <v>0.16782656487146699</v>
      </c>
      <c r="T87" s="75">
        <v>33.792767131917699</v>
      </c>
      <c r="U87" s="75">
        <v>5.5186368102364998E-2</v>
      </c>
      <c r="V87" s="76">
        <v>45002.729016203702</v>
      </c>
      <c r="W87" s="75">
        <v>2.5</v>
      </c>
      <c r="X87" s="75">
        <v>5.1845419228506301E-2</v>
      </c>
      <c r="Y87" s="75">
        <v>4.6832769570324499E-2</v>
      </c>
      <c r="Z87" s="100">
        <f>((((N87/1000)+1)/((SMOW!$Z$4/1000)+1))-1)*1000</f>
        <v>-29.147877944167845</v>
      </c>
      <c r="AA87" s="100">
        <f>((((P87/1000)+1)/((SMOW!$AA$4/1000)+1))-1)*1000</f>
        <v>-54.513649210883194</v>
      </c>
      <c r="AB87" s="100">
        <f>Z87*SMOW!$AN$6</f>
        <v>-29.906337089857196</v>
      </c>
      <c r="AC87" s="100">
        <f>AA87*SMOW!$AN$12</f>
        <v>-55.88658594310084</v>
      </c>
      <c r="AD87" s="100">
        <f t="shared" ref="AD87" si="240">LN((AB87/1000)+1)*1000</f>
        <v>-30.362652445118307</v>
      </c>
      <c r="AE87" s="100">
        <f t="shared" ref="AE87" si="241">LN((AC87/1000)+1)*1000</f>
        <v>-57.508978043682475</v>
      </c>
      <c r="AF87" s="100">
        <f>(AD87-SMOW!AN$14*AE87)</f>
        <v>2.0879619460423271E-3</v>
      </c>
      <c r="AG87" s="101">
        <f t="shared" ref="AG87" si="242">AF87*1000</f>
        <v>2.0879619460423271</v>
      </c>
      <c r="AK87" s="75">
        <v>26</v>
      </c>
      <c r="AL87" s="75">
        <v>0</v>
      </c>
      <c r="AM87" s="75">
        <v>0</v>
      </c>
      <c r="AN87" s="75">
        <v>0</v>
      </c>
    </row>
    <row r="88" spans="1:40" s="75" customFormat="1" x14ac:dyDescent="0.25">
      <c r="A88" s="75">
        <v>4657</v>
      </c>
      <c r="B88" s="75" t="s">
        <v>238</v>
      </c>
      <c r="C88" s="75" t="s">
        <v>61</v>
      </c>
      <c r="D88" s="75" t="s">
        <v>24</v>
      </c>
      <c r="E88" s="75" t="s">
        <v>259</v>
      </c>
      <c r="F88" s="75">
        <v>-28.764105386515201</v>
      </c>
      <c r="G88" s="75">
        <v>-29.185901309446699</v>
      </c>
      <c r="H88" s="75">
        <v>6.8965819640499403E-3</v>
      </c>
      <c r="I88" s="75">
        <v>-53.7486402332122</v>
      </c>
      <c r="J88" s="75">
        <v>-55.247037537571799</v>
      </c>
      <c r="K88" s="75">
        <v>3.7844134672480401E-3</v>
      </c>
      <c r="L88" s="75">
        <v>-1.5465489608811901E-2</v>
      </c>
      <c r="M88" s="75">
        <v>6.4522743929621099E-3</v>
      </c>
      <c r="N88" s="75">
        <v>-38.665847160759398</v>
      </c>
      <c r="O88" s="75">
        <v>6.8262713689500997E-3</v>
      </c>
      <c r="P88" s="75">
        <v>-72.575360416752105</v>
      </c>
      <c r="Q88" s="75">
        <v>3.7091183644498999E-3</v>
      </c>
      <c r="R88" s="75">
        <v>-107.44761211688299</v>
      </c>
      <c r="S88" s="75">
        <v>0.15176119438767599</v>
      </c>
      <c r="T88" s="75">
        <v>104.009492966165</v>
      </c>
      <c r="U88" s="75">
        <v>7.8921472148545502E-2</v>
      </c>
      <c r="V88" s="76">
        <v>45003.506481481483</v>
      </c>
      <c r="W88" s="75">
        <v>2.5</v>
      </c>
      <c r="X88" s="75">
        <v>5.1566276409848399E-2</v>
      </c>
      <c r="Y88" s="75">
        <v>5.9095950274379597E-2</v>
      </c>
      <c r="Z88" s="100">
        <f>((((N88/1000)+1)/((SMOW!$Z$4/1000)+1))-1)*1000</f>
        <v>-28.717622885959472</v>
      </c>
      <c r="AA88" s="100">
        <f>((((P88/1000)+1)/((SMOW!$AA$4/1000)+1))-1)*1000</f>
        <v>-53.720424125837326</v>
      </c>
      <c r="AB88" s="100">
        <f>Z88*SMOW!$AN$6</f>
        <v>-29.464886332102452</v>
      </c>
      <c r="AC88" s="100">
        <f>AA88*SMOW!$AN$12</f>
        <v>-55.073383331840155</v>
      </c>
      <c r="AD88" s="100">
        <f t="shared" ref="AD88" si="243">LN((AB88/1000)+1)*1000</f>
        <v>-29.907696019966536</v>
      </c>
      <c r="AE88" s="100">
        <f t="shared" ref="AE88" si="244">LN((AC88/1000)+1)*1000</f>
        <v>-56.648008823054674</v>
      </c>
      <c r="AF88" s="100">
        <f>(AD88-SMOW!AN$14*AE88)</f>
        <v>2.4526386063321581E-3</v>
      </c>
      <c r="AG88" s="101">
        <f t="shared" ref="AG88" si="245">AF88*1000</f>
        <v>2.4526386063321581</v>
      </c>
      <c r="AH88" s="2"/>
      <c r="AK88" s="75">
        <v>26</v>
      </c>
      <c r="AL88" s="75">
        <v>0</v>
      </c>
      <c r="AM88" s="75">
        <v>0</v>
      </c>
      <c r="AN88" s="75">
        <v>0</v>
      </c>
    </row>
    <row r="89" spans="1:40" s="75" customFormat="1" x14ac:dyDescent="0.25">
      <c r="A89" s="75">
        <v>4658</v>
      </c>
      <c r="B89" s="75" t="s">
        <v>238</v>
      </c>
      <c r="C89" s="75" t="s">
        <v>61</v>
      </c>
      <c r="D89" s="75" t="s">
        <v>24</v>
      </c>
      <c r="E89" s="75" t="s">
        <v>260</v>
      </c>
      <c r="F89" s="75">
        <v>-29.167780376918401</v>
      </c>
      <c r="G89" s="75">
        <v>-29.601617354926699</v>
      </c>
      <c r="H89" s="75">
        <v>4.4441385006114198E-3</v>
      </c>
      <c r="I89" s="75">
        <v>-54.4741875705623</v>
      </c>
      <c r="J89" s="75">
        <v>-56.014091002541001</v>
      </c>
      <c r="K89" s="75">
        <v>1.3845903684483101E-3</v>
      </c>
      <c r="L89" s="75">
        <v>-2.6177305585052699E-2</v>
      </c>
      <c r="M89" s="75">
        <v>4.6933895718955102E-3</v>
      </c>
      <c r="N89" s="75">
        <v>-39.065406688031601</v>
      </c>
      <c r="O89" s="75">
        <v>4.3988305459879201E-3</v>
      </c>
      <c r="P89" s="75">
        <v>-73.286472185202598</v>
      </c>
      <c r="Q89" s="75">
        <v>1.35704240757481E-3</v>
      </c>
      <c r="R89" s="75">
        <v>-107.729099817532</v>
      </c>
      <c r="S89" s="75">
        <v>0.14635151184600101</v>
      </c>
      <c r="T89" s="75">
        <v>59.548939266747098</v>
      </c>
      <c r="U89" s="75">
        <v>7.8299811055183896E-2</v>
      </c>
      <c r="V89" s="76">
        <v>45003.593900462962</v>
      </c>
      <c r="W89" s="75">
        <v>2.5</v>
      </c>
      <c r="X89" s="75">
        <v>7.5412792446818699E-2</v>
      </c>
      <c r="Y89" s="75">
        <v>8.0169260422171498E-2</v>
      </c>
      <c r="Z89" s="100">
        <f>((((N89/1000)+1)/((SMOW!$Z$4/1000)+1))-1)*1000</f>
        <v>-29.121317195894612</v>
      </c>
      <c r="AA89" s="100">
        <f>((((P89/1000)+1)/((SMOW!$AA$4/1000)+1))-1)*1000</f>
        <v>-54.445993098159228</v>
      </c>
      <c r="AB89" s="100">
        <f>Z89*SMOW!$AN$6</f>
        <v>-29.879085202335926</v>
      </c>
      <c r="AC89" s="100">
        <f>AA89*SMOW!$AN$12</f>
        <v>-55.817225898175266</v>
      </c>
      <c r="AD89" s="100">
        <f t="shared" ref="AD89:AD91" si="246">LN((AB89/1000)+1)*1000</f>
        <v>-30.334560822844988</v>
      </c>
      <c r="AE89" s="100">
        <f t="shared" ref="AE89:AE91" si="247">LN((AC89/1000)+1)*1000</f>
        <v>-57.435514944628764</v>
      </c>
      <c r="AF89" s="100">
        <f>(AD89-SMOW!AN$14*AE89)</f>
        <v>-8.608932080999665E-3</v>
      </c>
      <c r="AG89" s="101">
        <f t="shared" ref="AG89:AG91" si="248">AF89*1000</f>
        <v>-8.608932080999665</v>
      </c>
      <c r="AH89" s="2">
        <f>AVERAGE(AG86:AG89)</f>
        <v>-2.9723028371462235</v>
      </c>
      <c r="AI89" s="75">
        <f>STDEV(AG86:AG89)</f>
        <v>6.0640074024822939</v>
      </c>
      <c r="AK89" s="75">
        <v>26</v>
      </c>
      <c r="AL89" s="75">
        <v>0</v>
      </c>
      <c r="AM89" s="75">
        <v>0</v>
      </c>
      <c r="AN89" s="75">
        <v>0</v>
      </c>
    </row>
    <row r="90" spans="1:40" s="75" customFormat="1" x14ac:dyDescent="0.25">
      <c r="A90" s="75">
        <v>4659</v>
      </c>
      <c r="B90" s="75" t="s">
        <v>238</v>
      </c>
      <c r="C90" s="75" t="s">
        <v>63</v>
      </c>
      <c r="D90" s="75" t="s">
        <v>98</v>
      </c>
      <c r="E90" s="75" t="s">
        <v>261</v>
      </c>
      <c r="F90" s="75">
        <v>15.2218387278101</v>
      </c>
      <c r="G90" s="75">
        <v>15.1071486748311</v>
      </c>
      <c r="H90" s="75">
        <v>3.7146072658636401E-3</v>
      </c>
      <c r="I90" s="75">
        <v>29.457453926375901</v>
      </c>
      <c r="J90" s="75">
        <v>29.031919654346702</v>
      </c>
      <c r="K90" s="75">
        <v>1.6179510348079899E-3</v>
      </c>
      <c r="L90" s="75">
        <v>-0.22170490266397899</v>
      </c>
      <c r="M90" s="75">
        <v>3.7473821334919298E-3</v>
      </c>
      <c r="N90" s="75">
        <v>4.8716606233891797</v>
      </c>
      <c r="O90" s="75">
        <v>3.67673687604068E-3</v>
      </c>
      <c r="P90" s="75">
        <v>8.9752562250082395</v>
      </c>
      <c r="Q90" s="75">
        <v>1.5857601046839599E-3</v>
      </c>
      <c r="R90" s="75">
        <v>11.235323896236901</v>
      </c>
      <c r="S90" s="75">
        <v>0.155810035408426</v>
      </c>
      <c r="T90" s="75">
        <v>234.84560614682201</v>
      </c>
      <c r="U90" s="75">
        <v>6.3824028145610695E-2</v>
      </c>
      <c r="V90" s="76">
        <v>45003.727812500001</v>
      </c>
      <c r="W90" s="75">
        <v>2.5</v>
      </c>
      <c r="X90" s="75">
        <v>7.6078712821518102E-3</v>
      </c>
      <c r="Y90" s="75">
        <v>6.8542760092754097E-3</v>
      </c>
      <c r="Z90" s="100">
        <f>((((N90/1000)+1)/((SMOW!$Z$4/1000)+1))-1)*1000</f>
        <v>15.270426357184785</v>
      </c>
      <c r="AA90" s="100">
        <f>((((P90/1000)+1)/((SMOW!$AA$4/1000)+1))-1)*1000</f>
        <v>29.488151142034404</v>
      </c>
      <c r="AB90" s="100">
        <f>Z90*SMOW!$AN$6</f>
        <v>15.667779281173544</v>
      </c>
      <c r="AC90" s="100">
        <f>AA90*SMOW!$AN$12</f>
        <v>30.230815895800369</v>
      </c>
      <c r="AD90" s="100">
        <f t="shared" si="246"/>
        <v>15.546306787281196</v>
      </c>
      <c r="AE90" s="100">
        <f t="shared" si="247"/>
        <v>29.782870239154466</v>
      </c>
      <c r="AF90" s="100">
        <f>(AD90-SMOW!AN$14*AE90)</f>
        <v>-0.17904869899236253</v>
      </c>
      <c r="AG90" s="101">
        <f t="shared" si="248"/>
        <v>-179.04869899236252</v>
      </c>
      <c r="AJ90" s="75" t="s">
        <v>241</v>
      </c>
      <c r="AK90" s="75">
        <v>26</v>
      </c>
      <c r="AL90" s="75">
        <v>0</v>
      </c>
      <c r="AM90" s="75">
        <v>0</v>
      </c>
      <c r="AN90" s="75">
        <v>1</v>
      </c>
    </row>
    <row r="91" spans="1:40" s="75" customFormat="1" x14ac:dyDescent="0.25">
      <c r="A91" s="75">
        <v>4660</v>
      </c>
      <c r="B91" s="75" t="s">
        <v>238</v>
      </c>
      <c r="C91" s="75" t="s">
        <v>63</v>
      </c>
      <c r="D91" s="75" t="s">
        <v>98</v>
      </c>
      <c r="E91" s="75" t="s">
        <v>262</v>
      </c>
      <c r="F91" s="75">
        <v>17.329456392544898</v>
      </c>
      <c r="G91" s="75">
        <v>17.181013412030101</v>
      </c>
      <c r="H91" s="75">
        <v>4.8836714178818698E-3</v>
      </c>
      <c r="I91" s="75">
        <v>33.459694935097701</v>
      </c>
      <c r="J91" s="75">
        <v>32.912100737822499</v>
      </c>
      <c r="K91" s="75">
        <v>1.28138009130078E-3</v>
      </c>
      <c r="L91" s="75">
        <v>-0.19657577754019101</v>
      </c>
      <c r="M91" s="75">
        <v>4.7997597010533402E-3</v>
      </c>
      <c r="N91" s="75">
        <v>6.9577911437641697</v>
      </c>
      <c r="O91" s="75">
        <v>4.8338824288687498E-3</v>
      </c>
      <c r="P91" s="75">
        <v>12.897868210425999</v>
      </c>
      <c r="Q91" s="75">
        <v>1.25588561335075E-3</v>
      </c>
      <c r="R91" s="75">
        <v>17.281003226025</v>
      </c>
      <c r="S91" s="75">
        <v>0.155291717792511</v>
      </c>
      <c r="T91" s="75">
        <v>256.22792566124798</v>
      </c>
      <c r="U91" s="75">
        <v>9.6214555919575298E-2</v>
      </c>
      <c r="V91" s="76">
        <v>45003.845127314817</v>
      </c>
      <c r="W91" s="75">
        <v>2.5</v>
      </c>
      <c r="X91" s="75">
        <v>3.4607630266476799E-4</v>
      </c>
      <c r="Y91" s="75">
        <v>6.6707385974154501E-4</v>
      </c>
      <c r="Z91" s="100">
        <f>((((N91/1000)+1)/((SMOW!$Z$4/1000)+1))-1)*1000</f>
        <v>17.378144890658032</v>
      </c>
      <c r="AA91" s="100">
        <f>((((P91/1000)+1)/((SMOW!$AA$4/1000)+1))-1)*1000</f>
        <v>33.490511492895834</v>
      </c>
      <c r="AB91" s="100">
        <f>Z91*SMOW!$AN$6</f>
        <v>17.830342918681939</v>
      </c>
      <c r="AC91" s="100">
        <f>AA91*SMOW!$AN$12</f>
        <v>34.333976461301845</v>
      </c>
      <c r="AD91" s="100">
        <f t="shared" si="246"/>
        <v>17.673246988664609</v>
      </c>
      <c r="AE91" s="100">
        <f t="shared" si="247"/>
        <v>33.757718578122329</v>
      </c>
      <c r="AF91" s="100">
        <f>(AD91-SMOW!AN$14*AE91)</f>
        <v>-0.15082842058398072</v>
      </c>
      <c r="AG91" s="101">
        <f t="shared" si="248"/>
        <v>-150.82842058398072</v>
      </c>
      <c r="AK91" s="75">
        <v>26</v>
      </c>
      <c r="AL91" s="75">
        <v>0</v>
      </c>
      <c r="AM91" s="75">
        <v>0</v>
      </c>
      <c r="AN91" s="75">
        <v>0</v>
      </c>
    </row>
    <row r="92" spans="1:40" s="75" customFormat="1" x14ac:dyDescent="0.25">
      <c r="A92" s="75">
        <v>4661</v>
      </c>
      <c r="B92" s="75" t="s">
        <v>238</v>
      </c>
      <c r="C92" s="75" t="s">
        <v>63</v>
      </c>
      <c r="D92" s="75" t="s">
        <v>98</v>
      </c>
      <c r="E92" s="75" t="s">
        <v>263</v>
      </c>
      <c r="F92" s="75">
        <v>17.151541442902001</v>
      </c>
      <c r="G92" s="75">
        <v>17.0061139709101</v>
      </c>
      <c r="H92" s="75">
        <v>3.9672518627033998E-3</v>
      </c>
      <c r="I92" s="75">
        <v>33.184542600826603</v>
      </c>
      <c r="J92" s="75">
        <v>32.645821322856698</v>
      </c>
      <c r="K92" s="75">
        <v>2.35105244183405E-3</v>
      </c>
      <c r="L92" s="75">
        <v>-0.23087968755827401</v>
      </c>
      <c r="M92" s="75">
        <v>4.4319089623861196E-3</v>
      </c>
      <c r="N92" s="75">
        <v>6.7816900355360401</v>
      </c>
      <c r="O92" s="75">
        <v>3.9268057633394804E-3</v>
      </c>
      <c r="P92" s="75">
        <v>12.628190336985799</v>
      </c>
      <c r="Q92" s="75">
        <v>2.3042756462172799E-3</v>
      </c>
      <c r="R92" s="75">
        <v>17.657026710342301</v>
      </c>
      <c r="S92" s="75">
        <v>0.13111841299972701</v>
      </c>
      <c r="T92" s="75">
        <v>239.111790433214</v>
      </c>
      <c r="U92" s="75">
        <v>0.11619165161966299</v>
      </c>
      <c r="V92" s="76">
        <v>45004.499826388892</v>
      </c>
      <c r="W92" s="75">
        <v>2.5</v>
      </c>
      <c r="X92" s="75">
        <v>4.9847153025137501E-2</v>
      </c>
      <c r="Y92" s="75">
        <v>5.3056776848599101E-2</v>
      </c>
      <c r="Z92" s="100">
        <f>((((N92/1000)+1)/((SMOW!$Z$4/1000)+1))-1)*1000</f>
        <v>17.200221426161065</v>
      </c>
      <c r="AA92" s="100">
        <f>((((P92/1000)+1)/((SMOW!$AA$4/1000)+1))-1)*1000</f>
        <v>33.215350953904377</v>
      </c>
      <c r="AB92" s="100">
        <f>Z92*SMOW!$AN$6</f>
        <v>17.64778969420248</v>
      </c>
      <c r="AC92" s="100">
        <f>AA92*SMOW!$AN$12</f>
        <v>34.051885951253475</v>
      </c>
      <c r="AD92" s="100">
        <f t="shared" ref="AD92" si="249">LN((AB92/1000)+1)*1000</f>
        <v>17.493875643874397</v>
      </c>
      <c r="AE92" s="100">
        <f t="shared" ref="AE92" si="250">LN((AC92/1000)+1)*1000</f>
        <v>33.484954664073747</v>
      </c>
      <c r="AF92" s="100">
        <f>(AD92-SMOW!AN$14*AE92)</f>
        <v>-0.18618041875654257</v>
      </c>
      <c r="AG92" s="101">
        <f t="shared" ref="AG92" si="251">AF92*1000</f>
        <v>-186.18041875654257</v>
      </c>
      <c r="AK92" s="75">
        <v>26</v>
      </c>
      <c r="AL92" s="75">
        <v>0</v>
      </c>
      <c r="AM92" s="75">
        <v>0</v>
      </c>
      <c r="AN92" s="75">
        <v>0</v>
      </c>
    </row>
    <row r="93" spans="1:40" s="75" customFormat="1" x14ac:dyDescent="0.25">
      <c r="A93" s="75">
        <v>4662</v>
      </c>
      <c r="B93" s="75" t="s">
        <v>238</v>
      </c>
      <c r="C93" s="75" t="s">
        <v>48</v>
      </c>
      <c r="D93" s="75" t="s">
        <v>137</v>
      </c>
      <c r="E93" s="75" t="s">
        <v>382</v>
      </c>
      <c r="F93" s="75">
        <v>17.370306939059699</v>
      </c>
      <c r="G93" s="75">
        <v>17.221167279839499</v>
      </c>
      <c r="H93" s="75">
        <v>4.9573228022612601E-3</v>
      </c>
      <c r="I93" s="75">
        <v>33.653637471507103</v>
      </c>
      <c r="J93" s="75">
        <v>33.099746484605298</v>
      </c>
      <c r="K93" s="75">
        <v>1.7151431768442299E-3</v>
      </c>
      <c r="L93" s="75">
        <v>-0.255498864032152</v>
      </c>
      <c r="M93" s="75">
        <v>4.9693346062029999E-3</v>
      </c>
      <c r="N93" s="75">
        <v>6.9982252193009202</v>
      </c>
      <c r="O93" s="75">
        <v>4.9067829379971098E-3</v>
      </c>
      <c r="P93" s="75">
        <v>13.0879520449938</v>
      </c>
      <c r="Q93" s="75">
        <v>1.6810185012659999E-3</v>
      </c>
      <c r="R93" s="75">
        <v>18.4273949316946</v>
      </c>
      <c r="S93" s="75">
        <v>0.154828742602556</v>
      </c>
      <c r="T93" s="75">
        <v>254.65471163553099</v>
      </c>
      <c r="U93" s="75">
        <v>0.10371170893503</v>
      </c>
      <c r="V93" s="76">
        <v>45004.678935185184</v>
      </c>
      <c r="W93" s="75">
        <v>2.5</v>
      </c>
      <c r="X93" s="75">
        <v>0.115608575440543</v>
      </c>
      <c r="Y93" s="75">
        <v>0.11932266402714101</v>
      </c>
      <c r="Z93" s="100">
        <f>((((N93/1000)+1)/((SMOW!$Z$4/1000)+1))-1)*1000</f>
        <v>17.418997392244062</v>
      </c>
      <c r="AA93" s="100">
        <f>((((P93/1000)+1)/((SMOW!$AA$4/1000)+1))-1)*1000</f>
        <v>33.684459812444615</v>
      </c>
      <c r="AB93" s="100">
        <f>Z93*SMOW!$AN$6</f>
        <v>17.87225844631438</v>
      </c>
      <c r="AC93" s="100">
        <f>AA93*SMOW!$AN$12</f>
        <v>34.5328094065529</v>
      </c>
      <c r="AD93" s="100">
        <f t="shared" ref="AD93" si="252">LN((AB93/1000)+1)*1000</f>
        <v>17.714427392531434</v>
      </c>
      <c r="AE93" s="100">
        <f>LN((AC93/1000)+1)*1000</f>
        <v>33.949932931623984</v>
      </c>
      <c r="AF93" s="100">
        <f>(AD93-SMOW!AN$14*AE93)</f>
        <v>-0.2111371953660317</v>
      </c>
      <c r="AG93" s="101">
        <f t="shared" ref="AG93" si="253">AF93*1000</f>
        <v>-211.1371953660317</v>
      </c>
      <c r="AK93" s="75">
        <v>26</v>
      </c>
      <c r="AL93" s="75">
        <v>0</v>
      </c>
      <c r="AM93" s="75">
        <v>0</v>
      </c>
      <c r="AN93" s="75">
        <v>0</v>
      </c>
    </row>
    <row r="94" spans="1:40" s="18" customFormat="1" x14ac:dyDescent="0.25">
      <c r="A94" s="18">
        <v>4663</v>
      </c>
      <c r="B94" s="18" t="s">
        <v>238</v>
      </c>
      <c r="C94" s="18" t="s">
        <v>63</v>
      </c>
      <c r="D94" s="18" t="s">
        <v>98</v>
      </c>
      <c r="E94" s="18" t="s">
        <v>242</v>
      </c>
      <c r="F94" s="18">
        <v>17.646022087905099</v>
      </c>
      <c r="G94" s="18">
        <v>17.4921381856939</v>
      </c>
      <c r="H94" s="18">
        <v>5.1723643822748E-3</v>
      </c>
      <c r="I94" s="18">
        <v>34.077510687835797</v>
      </c>
      <c r="J94" s="18">
        <v>33.509735218423401</v>
      </c>
      <c r="K94" s="18">
        <v>1.4587262633437099E-3</v>
      </c>
      <c r="L94" s="18">
        <v>-0.20100200963369</v>
      </c>
      <c r="M94" s="18">
        <v>5.0561037167412403E-3</v>
      </c>
      <c r="N94" s="18">
        <v>7.2711294545234999</v>
      </c>
      <c r="O94" s="18">
        <v>5.1196321709176098E-3</v>
      </c>
      <c r="P94" s="18">
        <v>13.503391833613501</v>
      </c>
      <c r="Q94" s="18">
        <v>1.4297032866246199E-3</v>
      </c>
      <c r="R94" s="18">
        <v>19.142692269315202</v>
      </c>
      <c r="S94" s="18">
        <v>0.126649234860121</v>
      </c>
      <c r="T94" s="18">
        <v>315.71302632802002</v>
      </c>
      <c r="U94" s="18">
        <v>8.5001650733659895E-2</v>
      </c>
      <c r="V94" s="12">
        <v>45004.80269675926</v>
      </c>
      <c r="W94" s="18">
        <v>2.5</v>
      </c>
      <c r="X94" s="18">
        <v>0.137796589009889</v>
      </c>
      <c r="Y94" s="18">
        <v>0.141730865322129</v>
      </c>
      <c r="Z94" s="120">
        <f>((((N94/1000)+1)/((SMOW!$Z$4/1000)+1))-1)*1000</f>
        <v>17.694725736575599</v>
      </c>
      <c r="AA94" s="120">
        <f>((((P94/1000)+1)/((SMOW!$AA$4/1000)+1))-1)*1000</f>
        <v>34.108345668176334</v>
      </c>
      <c r="AB94" s="120">
        <f>Z94*SMOW!$AN$6</f>
        <v>18.155161538834605</v>
      </c>
      <c r="AC94" s="120">
        <f>AA94*SMOW!$AN$12</f>
        <v>34.967370909026783</v>
      </c>
      <c r="AD94" s="120">
        <f t="shared" ref="AD94" si="254">LN((AB94/1000)+1)*1000</f>
        <v>17.992324528457942</v>
      </c>
      <c r="AE94" s="120">
        <f t="shared" ref="AE94" si="255">LN((AC94/1000)+1)*1000</f>
        <v>34.369900528625784</v>
      </c>
      <c r="AF94" s="120">
        <f>(AD94-SMOW!AN$14*AE94)</f>
        <v>-0.15498295065647127</v>
      </c>
      <c r="AG94" s="121">
        <f t="shared" ref="AG94" si="256">AF94*1000</f>
        <v>-154.98295065647127</v>
      </c>
      <c r="AI94" s="18" t="s">
        <v>250</v>
      </c>
      <c r="AJ94" s="18" t="s">
        <v>244</v>
      </c>
      <c r="AK94" s="18">
        <v>26</v>
      </c>
      <c r="AL94" s="18">
        <v>0</v>
      </c>
      <c r="AM94" s="18">
        <v>0</v>
      </c>
      <c r="AN94" s="18">
        <v>1</v>
      </c>
    </row>
    <row r="95" spans="1:40" s="75" customFormat="1" x14ac:dyDescent="0.25">
      <c r="A95" s="75">
        <v>4664</v>
      </c>
      <c r="B95" s="75" t="s">
        <v>145</v>
      </c>
      <c r="C95" s="75" t="s">
        <v>63</v>
      </c>
      <c r="D95" s="75" t="s">
        <v>98</v>
      </c>
      <c r="E95" s="75" t="s">
        <v>243</v>
      </c>
      <c r="F95" s="75">
        <v>17.476771323155599</v>
      </c>
      <c r="G95" s="75">
        <v>17.3258085966796</v>
      </c>
      <c r="H95" s="75">
        <v>4.0628020341465397E-3</v>
      </c>
      <c r="I95" s="75">
        <v>33.787441428750597</v>
      </c>
      <c r="J95" s="75">
        <v>33.229185649650901</v>
      </c>
      <c r="K95" s="75">
        <v>2.1772723950532098E-3</v>
      </c>
      <c r="L95" s="75">
        <v>-0.219201426336078</v>
      </c>
      <c r="M95" s="75">
        <v>3.8698727955577398E-3</v>
      </c>
      <c r="N95" s="75">
        <v>7.1036041998966803</v>
      </c>
      <c r="O95" s="75">
        <v>4.0213818015908303E-3</v>
      </c>
      <c r="P95" s="75">
        <v>13.219093824121</v>
      </c>
      <c r="Q95" s="75">
        <v>2.13395314618343E-3</v>
      </c>
      <c r="R95" s="75">
        <v>17.9165116382447</v>
      </c>
      <c r="S95" s="75">
        <v>0.12554470451424901</v>
      </c>
      <c r="T95" s="75">
        <v>227.21657055146699</v>
      </c>
      <c r="U95" s="75">
        <v>0.123387269381789</v>
      </c>
      <c r="V95" s="76">
        <v>45005.509143518517</v>
      </c>
      <c r="W95" s="75">
        <v>2.5</v>
      </c>
      <c r="X95" s="75">
        <v>8.4609150239788895E-3</v>
      </c>
      <c r="Y95" s="75">
        <v>7.2956273910027396E-3</v>
      </c>
      <c r="Z95" s="100">
        <f>((((N95/1000)+1)/((SMOW!$Z$4/1000)+1))-1)*1000</f>
        <v>17.525466871632254</v>
      </c>
      <c r="AA95" s="100">
        <f>((((P95/1000)+1)/((SMOW!$AA$4/1000)+1))-1)*1000</f>
        <v>33.818267759565536</v>
      </c>
      <c r="AB95" s="100">
        <f>Z95*SMOW!$AN$6</f>
        <v>17.981498376111809</v>
      </c>
      <c r="AC95" s="100">
        <f>AA95*SMOW!$AN$12</f>
        <v>34.669987332538277</v>
      </c>
      <c r="AD95" s="100">
        <f t="shared" ref="AD95" si="257">LN((AB95/1000)+1)*1000</f>
        <v>17.821743479982253</v>
      </c>
      <c r="AE95" s="100">
        <f t="shared" ref="AE95" si="258">LN((AC95/1000)+1)*1000</f>
        <v>34.082523054160525</v>
      </c>
      <c r="AF95" s="100">
        <f>(AD95-SMOW!AN$14*AE95)</f>
        <v>-0.17382869261450651</v>
      </c>
      <c r="AG95" s="101">
        <f t="shared" ref="AG95" si="259">AF95*1000</f>
        <v>-173.82869261450651</v>
      </c>
      <c r="AJ95" s="75" t="s">
        <v>245</v>
      </c>
      <c r="AK95" s="75">
        <v>26</v>
      </c>
      <c r="AL95" s="75">
        <v>0</v>
      </c>
      <c r="AM95" s="75">
        <v>0</v>
      </c>
      <c r="AN95" s="75">
        <v>0</v>
      </c>
    </row>
    <row r="96" spans="1:40" s="75" customFormat="1" x14ac:dyDescent="0.25">
      <c r="A96" s="75">
        <v>4665</v>
      </c>
      <c r="B96" s="75" t="s">
        <v>238</v>
      </c>
      <c r="C96" s="75" t="s">
        <v>63</v>
      </c>
      <c r="D96" s="75" t="s">
        <v>98</v>
      </c>
      <c r="E96" s="75" t="s">
        <v>248</v>
      </c>
      <c r="F96" s="75">
        <v>17.748851167233099</v>
      </c>
      <c r="G96" s="75">
        <v>17.593179139099099</v>
      </c>
      <c r="H96" s="75">
        <v>4.9677181221788403E-3</v>
      </c>
      <c r="I96" s="75">
        <v>34.293879133920797</v>
      </c>
      <c r="J96" s="75">
        <v>33.718951466412499</v>
      </c>
      <c r="K96" s="75">
        <v>1.38557568133258E-3</v>
      </c>
      <c r="L96" s="75">
        <v>-0.210427235166736</v>
      </c>
      <c r="M96" s="75">
        <v>4.9420294688673804E-3</v>
      </c>
      <c r="N96" s="75">
        <v>7.3729101922528999</v>
      </c>
      <c r="O96" s="75">
        <v>4.9170722777179404E-3</v>
      </c>
      <c r="P96" s="75">
        <v>13.7154553895137</v>
      </c>
      <c r="Q96" s="75">
        <v>1.3580081165670999E-3</v>
      </c>
      <c r="R96" s="75">
        <v>18.7138985715739</v>
      </c>
      <c r="S96" s="75">
        <v>0.13871539530908</v>
      </c>
      <c r="T96" s="75">
        <v>295.83245481175197</v>
      </c>
      <c r="U96" s="75">
        <v>8.7977837278527593E-2</v>
      </c>
      <c r="V96" s="76">
        <v>45005.620729166665</v>
      </c>
      <c r="W96" s="75">
        <v>2.5</v>
      </c>
      <c r="X96" s="75">
        <v>6.5682160132215302E-4</v>
      </c>
      <c r="Y96" s="75">
        <v>1.09736283338775E-3</v>
      </c>
      <c r="Z96" s="100">
        <f>((((N96/1000)+1)/((SMOW!$Z$4/1000)+1))-1)*1000</f>
        <v>17.797559737213309</v>
      </c>
      <c r="AA96" s="100">
        <f>((((P96/1000)+1)/((SMOW!$AA$4/1000)+1))-1)*1000</f>
        <v>34.324720566115019</v>
      </c>
      <c r="AB96" s="100">
        <f>Z96*SMOW!$AN$6</f>
        <v>18.260671390812877</v>
      </c>
      <c r="AC96" s="100">
        <f>AA96*SMOW!$AN$12</f>
        <v>35.189195250354608</v>
      </c>
      <c r="AD96" s="100">
        <f t="shared" ref="AD96" si="260">LN((AB96/1000)+1)*1000</f>
        <v>18.095947619937085</v>
      </c>
      <c r="AE96" s="100">
        <f t="shared" ref="AE96" si="261">LN((AC96/1000)+1)*1000</f>
        <v>34.584207355271666</v>
      </c>
      <c r="AF96" s="100">
        <f>(AD96-SMOW!AN$14*AE96)</f>
        <v>-0.16451386364635567</v>
      </c>
      <c r="AG96" s="101">
        <f t="shared" ref="AG96" si="262">AF96*1000</f>
        <v>-164.51386364635567</v>
      </c>
      <c r="AH96" s="2">
        <f>AVERAGE(AG95:AG96)</f>
        <v>-169.17127813043109</v>
      </c>
      <c r="AI96" s="2">
        <f>STDEV(AG95:AG96)</f>
        <v>6.5865787289723459</v>
      </c>
      <c r="AK96" s="75">
        <v>26</v>
      </c>
      <c r="AL96" s="75">
        <v>0</v>
      </c>
      <c r="AM96" s="75">
        <v>0</v>
      </c>
      <c r="AN96" s="75">
        <v>0</v>
      </c>
    </row>
    <row r="97" spans="1:40" s="75" customFormat="1" x14ac:dyDescent="0.25">
      <c r="A97" s="75">
        <v>4666</v>
      </c>
      <c r="B97" s="75" t="s">
        <v>238</v>
      </c>
      <c r="C97" s="75" t="s">
        <v>48</v>
      </c>
      <c r="D97" s="75" t="s">
        <v>137</v>
      </c>
      <c r="E97" s="75" t="s">
        <v>246</v>
      </c>
      <c r="F97" s="75">
        <v>17.3400904755878</v>
      </c>
      <c r="G97" s="75">
        <v>17.191466418500699</v>
      </c>
      <c r="H97" s="75">
        <v>4.1695535838897103E-3</v>
      </c>
      <c r="I97" s="75">
        <v>33.559556580289197</v>
      </c>
      <c r="J97" s="75">
        <v>33.008724562146199</v>
      </c>
      <c r="K97" s="75">
        <v>1.1216614725515701E-3</v>
      </c>
      <c r="L97" s="75">
        <v>-0.23714015031244001</v>
      </c>
      <c r="M97" s="75">
        <v>4.0955006481119003E-3</v>
      </c>
      <c r="N97" s="75">
        <v>6.9683168124199399</v>
      </c>
      <c r="O97" s="75">
        <v>4.1270450201813403E-3</v>
      </c>
      <c r="P97" s="75">
        <v>12.9957429974411</v>
      </c>
      <c r="Q97" s="75">
        <v>1.0993447736491299E-3</v>
      </c>
      <c r="R97" s="75">
        <v>17.724926826268099</v>
      </c>
      <c r="S97" s="75">
        <v>0.148062770458706</v>
      </c>
      <c r="T97" s="75">
        <v>241.268024217674</v>
      </c>
      <c r="U97" s="75">
        <v>8.7632263575525504E-2</v>
      </c>
      <c r="V97" s="76">
        <v>45005.837905092594</v>
      </c>
      <c r="W97" s="75">
        <v>2.5</v>
      </c>
      <c r="X97" s="75">
        <v>7.4152535114031803E-2</v>
      </c>
      <c r="Y97" s="75">
        <v>7.7010112617562604E-2</v>
      </c>
      <c r="Z97" s="100">
        <f>((((N97/1000)+1)/((SMOW!$Z$4/1000)+1))-1)*1000</f>
        <v>17.388779482638839</v>
      </c>
      <c r="AA97" s="100">
        <f>((((P97/1000)+1)/((SMOW!$AA$4/1000)+1))-1)*1000</f>
        <v>33.590376115844478</v>
      </c>
      <c r="AB97" s="100">
        <f>Z97*SMOW!$AN$6</f>
        <v>17.841254234188348</v>
      </c>
      <c r="AC97" s="100">
        <f>AA97*SMOW!$AN$12</f>
        <v>34.436356193972181</v>
      </c>
      <c r="AD97" s="100">
        <f t="shared" ref="AD97" si="263">LN((AB97/1000)+1)*1000</f>
        <v>17.683967102382187</v>
      </c>
      <c r="AE97" s="100">
        <f t="shared" ref="AE97" si="264">LN((AC97/1000)+1)*1000</f>
        <v>33.856694990475113</v>
      </c>
      <c r="AF97" s="100">
        <f>(AD97-SMOW!AN$14*AE97)</f>
        <v>-0.19236785258867428</v>
      </c>
      <c r="AG97" s="101">
        <f t="shared" ref="AG97" si="265">AF97*1000</f>
        <v>-192.36785258867428</v>
      </c>
      <c r="AK97" s="75">
        <v>26</v>
      </c>
      <c r="AL97" s="75">
        <v>0</v>
      </c>
      <c r="AM97" s="75">
        <v>0</v>
      </c>
      <c r="AN97" s="75">
        <v>0</v>
      </c>
    </row>
    <row r="98" spans="1:40" s="75" customFormat="1" x14ac:dyDescent="0.25">
      <c r="A98" s="75">
        <v>4667</v>
      </c>
      <c r="B98" s="75" t="s">
        <v>238</v>
      </c>
      <c r="C98" s="75" t="s">
        <v>48</v>
      </c>
      <c r="D98" s="75" t="s">
        <v>137</v>
      </c>
      <c r="E98" s="75" t="s">
        <v>247</v>
      </c>
      <c r="F98" s="75">
        <v>17.2161679687377</v>
      </c>
      <c r="G98" s="75">
        <v>17.069648421751101</v>
      </c>
      <c r="H98" s="75">
        <v>5.6409832507629699E-3</v>
      </c>
      <c r="I98" s="75">
        <v>33.363909502567601</v>
      </c>
      <c r="J98" s="75">
        <v>32.819412167178399</v>
      </c>
      <c r="K98" s="75">
        <v>1.80107052122471E-3</v>
      </c>
      <c r="L98" s="75">
        <v>-0.25900120251912601</v>
      </c>
      <c r="M98" s="75">
        <v>5.3605889105833096E-3</v>
      </c>
      <c r="N98" s="75">
        <v>6.8456576944844896</v>
      </c>
      <c r="O98" s="75">
        <v>5.5834734739815999E-3</v>
      </c>
      <c r="P98" s="75">
        <v>12.803988535301</v>
      </c>
      <c r="Q98" s="75">
        <v>1.76523622584018E-3</v>
      </c>
      <c r="R98" s="75">
        <v>17.088769919025498</v>
      </c>
      <c r="S98" s="75">
        <v>0.15207361184370799</v>
      </c>
      <c r="T98" s="75">
        <v>255.52201170631099</v>
      </c>
      <c r="U98" s="75">
        <v>0.12936211958218199</v>
      </c>
      <c r="V98" s="76">
        <v>45006.492418981485</v>
      </c>
      <c r="W98" s="75">
        <v>2.5</v>
      </c>
      <c r="X98" s="75">
        <v>5.1890125410096501E-2</v>
      </c>
      <c r="Y98" s="75">
        <v>4.8709174202938299E-2</v>
      </c>
      <c r="Z98" s="100">
        <f>((((N98/1000)+1)/((SMOW!$Z$4/1000)+1))-1)*1000</f>
        <v>17.264851044965781</v>
      </c>
      <c r="AA98" s="100">
        <f>((((P98/1000)+1)/((SMOW!$AA$4/1000)+1))-1)*1000</f>
        <v>33.394723204156485</v>
      </c>
      <c r="AB98" s="100">
        <f>Z98*SMOW!$AN$6</f>
        <v>17.714101045226563</v>
      </c>
      <c r="AC98" s="100">
        <f>AA98*SMOW!$AN$12</f>
        <v>34.235775726101288</v>
      </c>
      <c r="AD98" s="100">
        <f t="shared" ref="AD98" si="266">LN((AB98/1000)+1)*1000</f>
        <v>17.5590349173671</v>
      </c>
      <c r="AE98" s="100">
        <f t="shared" ref="AE98" si="267">LN((AC98/1000)+1)*1000</f>
        <v>33.662773038896177</v>
      </c>
      <c r="AF98" s="100">
        <f>(AD98-SMOW!AN$14*AE98)</f>
        <v>-0.21490924717008042</v>
      </c>
      <c r="AG98" s="101">
        <f t="shared" ref="AG98" si="268">AF98*1000</f>
        <v>-214.90924717008042</v>
      </c>
      <c r="AH98" s="2">
        <f>AVERAGE(AG93,AG97,AG98)</f>
        <v>-206.13809837492883</v>
      </c>
      <c r="AI98" s="2">
        <f>STDEV(AG93,AG97,AG98)</f>
        <v>12.073601180406039</v>
      </c>
      <c r="AK98" s="75">
        <v>26</v>
      </c>
      <c r="AL98" s="75">
        <v>0</v>
      </c>
      <c r="AM98" s="75">
        <v>0</v>
      </c>
      <c r="AN98" s="75">
        <v>0</v>
      </c>
    </row>
    <row r="99" spans="1:40" s="75" customFormat="1" x14ac:dyDescent="0.25">
      <c r="A99" s="75">
        <v>4668</v>
      </c>
      <c r="B99" s="75" t="s">
        <v>238</v>
      </c>
      <c r="C99" s="75" t="s">
        <v>48</v>
      </c>
      <c r="D99" s="75" t="s">
        <v>137</v>
      </c>
      <c r="E99" s="75" t="s">
        <v>249</v>
      </c>
      <c r="F99" s="75">
        <v>17.3094856794796</v>
      </c>
      <c r="G99" s="75">
        <v>17.161382584031301</v>
      </c>
      <c r="H99" s="75">
        <v>5.4418005378661701E-3</v>
      </c>
      <c r="I99" s="75">
        <v>33.501952658453597</v>
      </c>
      <c r="J99" s="75">
        <v>32.952989455158601</v>
      </c>
      <c r="K99" s="75">
        <v>1.6126441105349201E-3</v>
      </c>
      <c r="L99" s="75">
        <v>-0.237795848292433</v>
      </c>
      <c r="M99" s="75">
        <v>5.3959994130108697E-3</v>
      </c>
      <c r="N99" s="75">
        <v>6.9380240319505404</v>
      </c>
      <c r="O99" s="75">
        <v>5.3863214271633502E-3</v>
      </c>
      <c r="P99" s="75">
        <v>12.9392851695125</v>
      </c>
      <c r="Q99" s="75">
        <v>1.58055876755386E-3</v>
      </c>
      <c r="R99" s="75">
        <v>18.038838981619602</v>
      </c>
      <c r="S99" s="75">
        <v>0.148984707784548</v>
      </c>
      <c r="T99" s="75">
        <v>185.86669994776599</v>
      </c>
      <c r="U99" s="75">
        <v>8.8842426353688997E-2</v>
      </c>
      <c r="V99" s="76">
        <v>45006.600902777776</v>
      </c>
      <c r="W99" s="75">
        <v>2.5</v>
      </c>
      <c r="X99" s="75">
        <v>2.4594035645461101E-2</v>
      </c>
      <c r="Y99" s="75">
        <v>2.7199259396755701E-2</v>
      </c>
      <c r="Z99" s="100">
        <f>((((N99/1000)+1)/((SMOW!$Z$4/1000)+1))-1)*1000</f>
        <v>17.358173221811768</v>
      </c>
      <c r="AA99" s="100">
        <f>((((P99/1000)+1)/((SMOW!$AA$4/1000)+1))-1)*1000</f>
        <v>33.532770476327521</v>
      </c>
      <c r="AB99" s="100">
        <f>Z99*SMOW!$AN$6</f>
        <v>17.809851565523832</v>
      </c>
      <c r="AC99" s="100">
        <f>AA99*SMOW!$AN$12</f>
        <v>34.377299745352907</v>
      </c>
      <c r="AD99" s="100">
        <f t="shared" ref="AD99" si="269">LN((AB99/1000)+1)*1000</f>
        <v>17.653114400190198</v>
      </c>
      <c r="AE99" s="100">
        <f t="shared" ref="AE99" si="270">LN((AC99/1000)+1)*1000</f>
        <v>33.799602899589239</v>
      </c>
      <c r="AF99" s="100">
        <f>(AD99-SMOW!AN$14*AE99)</f>
        <v>-0.19307593079292218</v>
      </c>
      <c r="AG99" s="101">
        <f t="shared" ref="AG99" si="271">AF99*1000</f>
        <v>-193.07593079292218</v>
      </c>
      <c r="AK99" s="75">
        <v>26</v>
      </c>
      <c r="AL99" s="75">
        <v>0</v>
      </c>
      <c r="AM99" s="75">
        <v>0</v>
      </c>
      <c r="AN99" s="75">
        <v>0</v>
      </c>
    </row>
    <row r="100" spans="1:40" s="75" customFormat="1" x14ac:dyDescent="0.25">
      <c r="A100" s="75">
        <v>4669</v>
      </c>
      <c r="B100" s="75" t="s">
        <v>238</v>
      </c>
      <c r="C100" s="75" t="s">
        <v>48</v>
      </c>
      <c r="D100" s="75" t="s">
        <v>137</v>
      </c>
      <c r="E100" s="75" t="s">
        <v>253</v>
      </c>
      <c r="F100" s="75">
        <v>17.370353759254701</v>
      </c>
      <c r="G100" s="75">
        <v>17.221213446485301</v>
      </c>
      <c r="H100" s="75">
        <v>4.1028698333612102E-3</v>
      </c>
      <c r="I100" s="75">
        <v>33.629675497530599</v>
      </c>
      <c r="J100" s="75">
        <v>33.076564409332697</v>
      </c>
      <c r="K100" s="75">
        <v>1.45979258624318E-3</v>
      </c>
      <c r="L100" s="75">
        <v>-0.243212561642352</v>
      </c>
      <c r="M100" s="75">
        <v>4.1623303396140796E-3</v>
      </c>
      <c r="N100" s="75">
        <v>6.9982715621644003</v>
      </c>
      <c r="O100" s="75">
        <v>4.0610411099294896E-3</v>
      </c>
      <c r="P100" s="75">
        <v>13.064466821063</v>
      </c>
      <c r="Q100" s="75">
        <v>1.43074839385019E-3</v>
      </c>
      <c r="R100" s="75">
        <v>18.094816841627399</v>
      </c>
      <c r="S100" s="75">
        <v>0.15573592411114601</v>
      </c>
      <c r="T100" s="75">
        <v>195.829885785714</v>
      </c>
      <c r="U100" s="75">
        <v>7.0949340660987695E-2</v>
      </c>
      <c r="V100" s="76">
        <v>45006.788483796299</v>
      </c>
      <c r="W100" s="75">
        <v>2.5</v>
      </c>
      <c r="X100" s="75">
        <v>6.8431176712037299E-3</v>
      </c>
      <c r="Y100" s="75">
        <v>8.1211612402406902E-3</v>
      </c>
      <c r="Z100" s="100">
        <f>((((N100/1000)+1)/((SMOW!$Z$4/1000)+1))-1)*1000</f>
        <v>17.419044214679992</v>
      </c>
      <c r="AA100" s="100">
        <f>((((P100/1000)+1)/((SMOW!$AA$4/1000)+1))-1)*1000</f>
        <v>33.66049712395025</v>
      </c>
      <c r="AB100" s="100">
        <f>Z100*SMOW!$AN$6</f>
        <v>17.872306487120472</v>
      </c>
      <c r="AC100" s="100">
        <f>AA100*SMOW!$AN$12</f>
        <v>34.50824321314348</v>
      </c>
      <c r="AD100" s="100">
        <f t="shared" ref="AD100" si="272">LN((AB100/1000)+1)*1000</f>
        <v>17.714474589814262</v>
      </c>
      <c r="AE100" s="100">
        <f t="shared" ref="AE100" si="273">LN((AC100/1000)+1)*1000</f>
        <v>33.926186478280712</v>
      </c>
      <c r="AF100" s="100">
        <f>(AD100-SMOW!AN$14*AE100)</f>
        <v>-0.19855187071795299</v>
      </c>
      <c r="AG100" s="101">
        <f t="shared" ref="AG100" si="274">AF100*1000</f>
        <v>-198.55187071795299</v>
      </c>
      <c r="AH100" s="2">
        <f>AVERAGE(AG99:AG100)</f>
        <v>-195.8139007554376</v>
      </c>
      <c r="AI100" s="2">
        <f>STDEV(AG99:AG100)</f>
        <v>3.8720742543594442</v>
      </c>
      <c r="AK100" s="75">
        <v>26</v>
      </c>
      <c r="AL100" s="75">
        <v>0</v>
      </c>
      <c r="AM100" s="75">
        <v>0</v>
      </c>
      <c r="AN100" s="75">
        <v>0</v>
      </c>
    </row>
    <row r="101" spans="1:40" s="75" customFormat="1" x14ac:dyDescent="0.25">
      <c r="A101" s="75">
        <v>4670</v>
      </c>
      <c r="B101" s="75" t="s">
        <v>238</v>
      </c>
      <c r="C101" s="75" t="s">
        <v>48</v>
      </c>
      <c r="D101" s="75" t="s">
        <v>137</v>
      </c>
      <c r="E101" s="75" t="s">
        <v>252</v>
      </c>
      <c r="F101" s="75">
        <v>17.185718145725598</v>
      </c>
      <c r="G101" s="75">
        <v>17.0397135655654</v>
      </c>
      <c r="H101" s="75">
        <v>5.3607744223729999E-3</v>
      </c>
      <c r="I101" s="75">
        <v>33.227881402762797</v>
      </c>
      <c r="J101" s="75">
        <v>32.687767318934497</v>
      </c>
      <c r="K101" s="75">
        <v>1.50156205930117E-3</v>
      </c>
      <c r="L101" s="75">
        <v>-0.21942757883202099</v>
      </c>
      <c r="M101" s="75">
        <v>5.2455435524521102E-3</v>
      </c>
      <c r="N101" s="75">
        <v>6.8155183071618604</v>
      </c>
      <c r="O101" s="75">
        <v>5.3061213722361902E-3</v>
      </c>
      <c r="P101" s="75">
        <v>12.670666865395299</v>
      </c>
      <c r="Q101" s="75">
        <v>1.47168681691625E-3</v>
      </c>
      <c r="R101" s="75">
        <v>17.7614681519687</v>
      </c>
      <c r="S101" s="75">
        <v>0.15324633652141001</v>
      </c>
      <c r="T101" s="75">
        <v>229.21008970773099</v>
      </c>
      <c r="U101" s="75">
        <v>6.5391216119162099E-2</v>
      </c>
      <c r="V101" s="76">
        <v>45006.918773148151</v>
      </c>
      <c r="W101" s="75">
        <v>2.5</v>
      </c>
      <c r="X101" s="75">
        <v>5.3188323123460599E-2</v>
      </c>
      <c r="Y101" s="75">
        <v>5.6789370336827398E-2</v>
      </c>
      <c r="Z101" s="100">
        <f>((((N101/1000)+1)/((SMOW!$Z$4/1000)+1))-1)*1000</f>
        <v>17.234399764651798</v>
      </c>
      <c r="AA101" s="100">
        <f>((((P101/1000)+1)/((SMOW!$AA$4/1000)+1))-1)*1000</f>
        <v>33.258691048152933</v>
      </c>
      <c r="AB101" s="100">
        <f>Z101*SMOW!$AN$6</f>
        <v>17.682857389834837</v>
      </c>
      <c r="AC101" s="100">
        <f>AA101*SMOW!$AN$12</f>
        <v>34.096317574105107</v>
      </c>
      <c r="AD101" s="100">
        <f t="shared" ref="AD101" si="275">LN((AB101/1000)+1)*1000</f>
        <v>17.528334610712193</v>
      </c>
      <c r="AE101" s="100">
        <f t="shared" ref="AE101" si="276">LN((AC101/1000)+1)*1000</f>
        <v>33.52792220651844</v>
      </c>
      <c r="AF101" s="100">
        <f>(AD101-SMOW!AN$14*AE101)</f>
        <v>-0.1744083143295434</v>
      </c>
      <c r="AG101" s="101">
        <f t="shared" ref="AG101" si="277">AF101*1000</f>
        <v>-174.4083143295434</v>
      </c>
      <c r="AK101" s="75">
        <v>26</v>
      </c>
      <c r="AL101" s="75">
        <v>0</v>
      </c>
      <c r="AM101" s="75">
        <v>0</v>
      </c>
      <c r="AN101" s="75">
        <v>0</v>
      </c>
    </row>
    <row r="102" spans="1:40" s="75" customFormat="1" x14ac:dyDescent="0.25">
      <c r="A102" s="75">
        <v>4671</v>
      </c>
      <c r="B102" s="75" t="s">
        <v>238</v>
      </c>
      <c r="C102" s="75" t="s">
        <v>48</v>
      </c>
      <c r="D102" s="75" t="s">
        <v>137</v>
      </c>
      <c r="E102" s="75" t="s">
        <v>251</v>
      </c>
      <c r="F102" s="75">
        <v>16.879813902017499</v>
      </c>
      <c r="G102" s="75">
        <v>16.738932531940801</v>
      </c>
      <c r="H102" s="75">
        <v>4.95781577617468E-3</v>
      </c>
      <c r="I102" s="75">
        <v>32.687830657153398</v>
      </c>
      <c r="J102" s="75">
        <v>32.1649475361897</v>
      </c>
      <c r="K102" s="75">
        <v>2.1400839846965102E-3</v>
      </c>
      <c r="L102" s="75">
        <v>-0.24415976716732599</v>
      </c>
      <c r="M102" s="75">
        <v>4.8357682375962602E-3</v>
      </c>
      <c r="N102" s="75">
        <v>6.5127327546446399</v>
      </c>
      <c r="O102" s="75">
        <v>4.9072708860500398E-3</v>
      </c>
      <c r="P102" s="75">
        <v>12.141361028279301</v>
      </c>
      <c r="Q102" s="75">
        <v>2.09750464049514E-3</v>
      </c>
      <c r="R102" s="75">
        <v>16.110415354164299</v>
      </c>
      <c r="S102" s="75">
        <v>0.13085681212449901</v>
      </c>
      <c r="T102" s="75">
        <v>248.645175160262</v>
      </c>
      <c r="U102" s="75">
        <v>7.5107408244681095E-2</v>
      </c>
      <c r="V102" s="76">
        <v>45007.485983796294</v>
      </c>
      <c r="W102" s="75">
        <v>2.5</v>
      </c>
      <c r="X102" s="75">
        <v>9.5685182080985801E-4</v>
      </c>
      <c r="Y102" s="75">
        <v>6.3312182416249904E-4</v>
      </c>
      <c r="Z102" s="100">
        <f>((((N102/1000)+1)/((SMOW!$Z$4/1000)+1))-1)*1000</f>
        <v>16.928480880634034</v>
      </c>
      <c r="AA102" s="100">
        <f>((((P102/1000)+1)/((SMOW!$AA$4/1000)+1))-1)*1000</f>
        <v>32.718624198862621</v>
      </c>
      <c r="AB102" s="100">
        <f>Z102*SMOW!$AN$6</f>
        <v>17.368978167302316</v>
      </c>
      <c r="AC102" s="100">
        <f>AA102*SMOW!$AN$12</f>
        <v>33.54264903742132</v>
      </c>
      <c r="AD102" s="100">
        <f t="shared" ref="AD102" si="278">LN((AB102/1000)+1)*1000</f>
        <v>17.21986165730894</v>
      </c>
      <c r="AE102" s="100">
        <f t="shared" ref="AE102" si="279">LN((AC102/1000)+1)*1000</f>
        <v>32.992365894359359</v>
      </c>
      <c r="AF102" s="100">
        <f>(AD102-SMOW!AN$14*AE102)</f>
        <v>-0.20010753491280298</v>
      </c>
      <c r="AG102" s="101">
        <f t="shared" ref="AG102" si="280">AF102*1000</f>
        <v>-200.10753491280298</v>
      </c>
      <c r="AH102" s="2">
        <f>AVERAGE(AG101:AG102)</f>
        <v>-187.25792462117317</v>
      </c>
      <c r="AI102" s="2">
        <f>STDEV(AG101:AG102)</f>
        <v>18.172093145631749</v>
      </c>
      <c r="AK102" s="75">
        <v>26</v>
      </c>
      <c r="AL102" s="75">
        <v>0</v>
      </c>
      <c r="AM102" s="75">
        <v>0</v>
      </c>
      <c r="AN102" s="75">
        <v>0</v>
      </c>
    </row>
    <row r="103" spans="1:40" s="75" customFormat="1" x14ac:dyDescent="0.25">
      <c r="A103" s="75">
        <v>4673</v>
      </c>
      <c r="B103" s="75" t="s">
        <v>238</v>
      </c>
      <c r="C103" s="75" t="s">
        <v>48</v>
      </c>
      <c r="D103" s="75" t="s">
        <v>137</v>
      </c>
      <c r="E103" s="75" t="s">
        <v>254</v>
      </c>
      <c r="F103" s="75">
        <v>16.878709556547101</v>
      </c>
      <c r="G103" s="75">
        <v>16.7378460958031</v>
      </c>
      <c r="H103" s="75">
        <v>6.8516958410706104E-3</v>
      </c>
      <c r="I103" s="75">
        <v>32.634890371731601</v>
      </c>
      <c r="J103" s="75">
        <v>32.113681689828802</v>
      </c>
      <c r="K103" s="75">
        <v>1.77798400638509E-3</v>
      </c>
      <c r="L103" s="75">
        <v>-0.21817783642647301</v>
      </c>
      <c r="M103" s="75">
        <v>6.46726147450044E-3</v>
      </c>
      <c r="N103" s="75">
        <v>6.5116396679670503</v>
      </c>
      <c r="O103" s="75">
        <v>6.78184285961875E-3</v>
      </c>
      <c r="P103" s="75">
        <v>12.0894740485461</v>
      </c>
      <c r="Q103" s="75">
        <v>1.7426090428166801E-3</v>
      </c>
      <c r="R103" s="75">
        <v>16.158343751892701</v>
      </c>
      <c r="S103" s="75">
        <v>0.16194651752768299</v>
      </c>
      <c r="T103" s="75">
        <v>203.68464863943601</v>
      </c>
      <c r="U103" s="75">
        <v>8.3444635898679606E-2</v>
      </c>
      <c r="V103" s="76">
        <v>45007.720347222225</v>
      </c>
      <c r="W103" s="75">
        <v>2.5</v>
      </c>
      <c r="X103" s="75">
        <v>2.47915407435217E-2</v>
      </c>
      <c r="Y103" s="75">
        <v>2.7786465778253298E-2</v>
      </c>
      <c r="Z103" s="100">
        <f>((((N103/1000)+1)/((SMOW!$Z$4/1000)+1))-1)*1000</f>
        <v>16.927376482310574</v>
      </c>
      <c r="AA103" s="100">
        <f>((((P103/1000)+1)/((SMOW!$AA$4/1000)+1))-1)*1000</f>
        <v>32.665682334823472</v>
      </c>
      <c r="AB103" s="100">
        <f>Z103*SMOW!$AN$6</f>
        <v>17.367845031346206</v>
      </c>
      <c r="AC103" s="100">
        <f>AA103*SMOW!$AN$12</f>
        <v>33.488373822361581</v>
      </c>
      <c r="AD103" s="100">
        <f t="shared" ref="AD103" si="281">LN((AB103/1000)+1)*1000</f>
        <v>17.218747866136283</v>
      </c>
      <c r="AE103" s="100">
        <f t="shared" ref="AE103" si="282">LN((AC103/1000)+1)*1000</f>
        <v>32.939850751169089</v>
      </c>
      <c r="AF103" s="100">
        <f>(AD103-SMOW!AN$14*AE103)</f>
        <v>-0.1734933304809978</v>
      </c>
      <c r="AG103" s="101">
        <f t="shared" ref="AG103" si="283">AF103*1000</f>
        <v>-173.4933304809978</v>
      </c>
      <c r="AK103" s="75">
        <v>26</v>
      </c>
      <c r="AL103" s="75">
        <v>0</v>
      </c>
      <c r="AM103" s="75">
        <v>0</v>
      </c>
      <c r="AN103" s="75">
        <v>0</v>
      </c>
    </row>
    <row r="104" spans="1:40" s="75" customFormat="1" x14ac:dyDescent="0.25">
      <c r="A104" s="75">
        <v>4674</v>
      </c>
      <c r="B104" s="75" t="s">
        <v>238</v>
      </c>
      <c r="C104" s="75" t="s">
        <v>48</v>
      </c>
      <c r="D104" s="75" t="s">
        <v>137</v>
      </c>
      <c r="E104" s="75" t="s">
        <v>264</v>
      </c>
      <c r="F104" s="75">
        <v>17.0360501830102</v>
      </c>
      <c r="G104" s="75">
        <v>16.892563334421901</v>
      </c>
      <c r="H104" s="75">
        <v>5.9969716781003704E-3</v>
      </c>
      <c r="I104" s="75">
        <v>32.946562414733201</v>
      </c>
      <c r="J104" s="75">
        <v>32.4154582929025</v>
      </c>
      <c r="K104" s="75">
        <v>1.2174098981382101E-3</v>
      </c>
      <c r="L104" s="75">
        <v>-0.22279864423062201</v>
      </c>
      <c r="M104" s="75">
        <v>5.8763925172051097E-3</v>
      </c>
      <c r="N104" s="75">
        <v>6.6673762080670897</v>
      </c>
      <c r="O104" s="75">
        <v>5.9358326022979696E-3</v>
      </c>
      <c r="P104" s="75">
        <v>12.394945030611799</v>
      </c>
      <c r="Q104" s="75">
        <v>1.19318817812337E-3</v>
      </c>
      <c r="R104" s="75">
        <v>16.276828018879101</v>
      </c>
      <c r="S104" s="75">
        <v>0.129155949828589</v>
      </c>
      <c r="T104" s="75">
        <v>225.697904177026</v>
      </c>
      <c r="U104" s="75">
        <v>8.1069125053635893E-2</v>
      </c>
      <c r="V104" s="76">
        <v>45007.82744212963</v>
      </c>
      <c r="W104" s="75">
        <v>2.5</v>
      </c>
      <c r="X104" s="75">
        <v>1.37543835586515E-2</v>
      </c>
      <c r="Y104" s="75">
        <v>1.5778927310383401E-2</v>
      </c>
      <c r="Z104" s="100">
        <f>((((N104/1000)+1)/((SMOW!$Z$4/1000)+1))-1)*1000</f>
        <v>17.084724638958715</v>
      </c>
      <c r="AA104" s="100">
        <f>((((P104/1000)+1)/((SMOW!$AA$4/1000)+1))-1)*1000</f>
        <v>32.977363671520486</v>
      </c>
      <c r="AB104" s="100">
        <f>Z104*SMOW!$AN$6</f>
        <v>17.529287556328665</v>
      </c>
      <c r="AC104" s="100">
        <f>AA104*SMOW!$AN$12</f>
        <v>33.807904913424565</v>
      </c>
      <c r="AD104" s="100">
        <f t="shared" ref="AD104:AD105" si="284">LN((AB104/1000)+1)*1000</f>
        <v>17.377421759509893</v>
      </c>
      <c r="AE104" s="100">
        <f t="shared" ref="AE104:AE105" si="285">LN((AC104/1000)+1)*1000</f>
        <v>33.248980213543803</v>
      </c>
      <c r="AF104" s="100">
        <f>(AD104-SMOW!AN$14*AE104)</f>
        <v>-0.17803979324123631</v>
      </c>
      <c r="AG104" s="101">
        <f t="shared" ref="AG104:AG105" si="286">AF104*1000</f>
        <v>-178.03979324123631</v>
      </c>
      <c r="AH104" s="2">
        <f>AVERAGE(AG103:AG104)</f>
        <v>-175.76656186111705</v>
      </c>
      <c r="AI104" s="2">
        <f>STDEV(AG103:AG104)</f>
        <v>3.2148346481767605</v>
      </c>
      <c r="AK104" s="75">
        <v>26</v>
      </c>
      <c r="AL104" s="75">
        <v>0</v>
      </c>
      <c r="AM104" s="75">
        <v>0</v>
      </c>
      <c r="AN104" s="75">
        <v>0</v>
      </c>
    </row>
    <row r="105" spans="1:40" s="75" customFormat="1" x14ac:dyDescent="0.25">
      <c r="A105" s="75">
        <v>4675</v>
      </c>
      <c r="B105" s="75" t="s">
        <v>238</v>
      </c>
      <c r="C105" s="75" t="s">
        <v>48</v>
      </c>
      <c r="D105" s="75" t="s">
        <v>137</v>
      </c>
      <c r="E105" s="75" t="s">
        <v>265</v>
      </c>
      <c r="F105" s="75">
        <v>16.548768348596798</v>
      </c>
      <c r="G105" s="75">
        <v>16.4133288812959</v>
      </c>
      <c r="H105" s="75">
        <v>6.4563433566910697E-3</v>
      </c>
      <c r="I105" s="75">
        <v>31.9876803132932</v>
      </c>
      <c r="J105" s="75">
        <v>31.486729271144501</v>
      </c>
      <c r="K105" s="75">
        <v>1.4032519679093899E-3</v>
      </c>
      <c r="L105" s="75">
        <v>-0.20785733256647901</v>
      </c>
      <c r="M105" s="75">
        <v>5.0257742850343696E-3</v>
      </c>
      <c r="N105" s="75">
        <v>6.1850622078558697</v>
      </c>
      <c r="O105" s="75">
        <v>6.3905209904888197E-3</v>
      </c>
      <c r="P105" s="75">
        <v>11.4551409519682</v>
      </c>
      <c r="Q105" s="75">
        <v>1.3753327138213501E-3</v>
      </c>
      <c r="R105" s="75">
        <v>14.750704895269299</v>
      </c>
      <c r="S105" s="75">
        <v>0.157377868460017</v>
      </c>
      <c r="T105" s="75">
        <v>805.81847160029395</v>
      </c>
      <c r="U105" s="75">
        <v>0.11880285131749101</v>
      </c>
      <c r="V105" s="76">
        <v>45007.933391203704</v>
      </c>
      <c r="W105" s="75">
        <v>2.5</v>
      </c>
      <c r="X105" s="75">
        <v>0.13220514251489501</v>
      </c>
      <c r="Y105" s="75">
        <v>0.139542098903429</v>
      </c>
      <c r="Z105" s="100">
        <f>((((N105/1000)+1)/((SMOW!$Z$4/1000)+1))-1)*1000</f>
        <v>16.597419483662669</v>
      </c>
      <c r="AA105" s="100">
        <f>((((P105/1000)+1)/((SMOW!$AA$4/1000)+1))-1)*1000</f>
        <v>32.018452977339074</v>
      </c>
      <c r="AB105" s="100">
        <f>Z105*SMOW!$AN$6</f>
        <v>17.029302196577124</v>
      </c>
      <c r="AC105" s="100">
        <f>AA105*SMOW!$AN$12</f>
        <v>32.824843869119555</v>
      </c>
      <c r="AD105" s="100">
        <f t="shared" si="284"/>
        <v>16.885929037368882</v>
      </c>
      <c r="AE105" s="100">
        <f t="shared" si="285"/>
        <v>32.297615130385189</v>
      </c>
      <c r="AF105" s="100">
        <f>(AD105-SMOW!AN$14*AE105)</f>
        <v>-0.16721175147449685</v>
      </c>
      <c r="AG105" s="101">
        <f t="shared" si="286"/>
        <v>-167.21175147449685</v>
      </c>
      <c r="AK105" s="75">
        <v>26</v>
      </c>
      <c r="AL105" s="75">
        <v>0</v>
      </c>
      <c r="AM105" s="75">
        <v>0</v>
      </c>
      <c r="AN105" s="75">
        <v>0</v>
      </c>
    </row>
    <row r="106" spans="1:40" s="75" customFormat="1" x14ac:dyDescent="0.25">
      <c r="A106" s="75">
        <v>4676</v>
      </c>
      <c r="B106" s="75" t="s">
        <v>266</v>
      </c>
      <c r="C106" s="75" t="s">
        <v>63</v>
      </c>
      <c r="D106" s="75" t="s">
        <v>50</v>
      </c>
      <c r="E106" s="75" t="s">
        <v>268</v>
      </c>
      <c r="F106" s="75">
        <v>11.9818935552978</v>
      </c>
      <c r="G106" s="75">
        <v>11.9106784703716</v>
      </c>
      <c r="H106" s="75">
        <v>5.0783686424569E-3</v>
      </c>
      <c r="I106" s="75">
        <v>23.161322897796602</v>
      </c>
      <c r="J106" s="75">
        <v>22.897170361148799</v>
      </c>
      <c r="K106" s="75">
        <v>1.9095973759934101E-3</v>
      </c>
      <c r="L106" s="75">
        <v>-0.17902748031489699</v>
      </c>
      <c r="M106" s="75">
        <v>4.7420626339077102E-3</v>
      </c>
      <c r="N106" s="75">
        <v>1.66474666465189</v>
      </c>
      <c r="O106" s="75">
        <v>5.0265947168726998E-3</v>
      </c>
      <c r="P106" s="75">
        <v>2.8043937055734198</v>
      </c>
      <c r="Q106" s="75">
        <v>1.87160381847625E-3</v>
      </c>
      <c r="R106" s="75">
        <v>3.3514046424097801</v>
      </c>
      <c r="S106" s="75">
        <v>0.14944816284602599</v>
      </c>
      <c r="T106" s="75">
        <v>201.54638661195099</v>
      </c>
      <c r="U106" s="75">
        <v>0.101305423606474</v>
      </c>
      <c r="V106" s="76">
        <v>45008.446956018517</v>
      </c>
      <c r="W106" s="75">
        <v>2.5</v>
      </c>
      <c r="X106" s="75">
        <v>7.5456112803844899E-2</v>
      </c>
      <c r="Y106" s="75">
        <v>7.2091590785436199E-2</v>
      </c>
      <c r="Z106" s="100">
        <f>((((N106/1000)+1)/((SMOW!$Z$4/1000)+1))-1)*1000</f>
        <v>12.030326123730006</v>
      </c>
      <c r="AA106" s="100">
        <f>((((P106/1000)+1)/((SMOW!$AA$4/1000)+1))-1)*1000</f>
        <v>23.191832370201393</v>
      </c>
      <c r="AB106" s="100">
        <f>Z106*SMOW!$AN$6</f>
        <v>12.343368153467003</v>
      </c>
      <c r="AC106" s="100">
        <f>AA106*SMOW!$AN$12</f>
        <v>23.775923125625027</v>
      </c>
      <c r="AD106" s="100">
        <f t="shared" ref="AD106" si="287">LN((AB106/1000)+1)*1000</f>
        <v>12.267809911536231</v>
      </c>
      <c r="AE106" s="100">
        <f t="shared" ref="AE106" si="288">LN((AC106/1000)+1)*1000</f>
        <v>23.497677598984588</v>
      </c>
      <c r="AF106" s="100">
        <f>(AD106-SMOW!AN$14*AE106)</f>
        <v>-0.13896386072763178</v>
      </c>
      <c r="AG106" s="101">
        <f t="shared" ref="AG106" si="289">AF106*1000</f>
        <v>-138.96386072763178</v>
      </c>
      <c r="AJ106" s="75" t="s">
        <v>269</v>
      </c>
      <c r="AK106" s="75">
        <v>26</v>
      </c>
      <c r="AL106" s="75">
        <v>0</v>
      </c>
      <c r="AM106" s="75">
        <v>0</v>
      </c>
      <c r="AN106" s="75">
        <v>1</v>
      </c>
    </row>
    <row r="107" spans="1:40" s="75" customFormat="1" x14ac:dyDescent="0.25">
      <c r="A107" s="75">
        <v>4677</v>
      </c>
      <c r="B107" s="75" t="s">
        <v>266</v>
      </c>
      <c r="C107" s="75" t="s">
        <v>63</v>
      </c>
      <c r="D107" s="75" t="s">
        <v>50</v>
      </c>
      <c r="E107" s="75" t="s">
        <v>267</v>
      </c>
      <c r="F107" s="75">
        <v>12.1204576857843</v>
      </c>
      <c r="G107" s="75">
        <v>12.0475926825229</v>
      </c>
      <c r="H107" s="75">
        <v>4.7698657617170504E-3</v>
      </c>
      <c r="I107" s="75">
        <v>23.382045025843698</v>
      </c>
      <c r="J107" s="75">
        <v>23.1128727630777</v>
      </c>
      <c r="K107" s="75">
        <v>1.4187928185288E-3</v>
      </c>
      <c r="L107" s="75">
        <v>-0.15600413638209801</v>
      </c>
      <c r="M107" s="75">
        <v>4.8518652541753304E-3</v>
      </c>
      <c r="N107" s="75">
        <v>1.8018981349938299</v>
      </c>
      <c r="O107" s="75">
        <v>4.7212370204051902E-3</v>
      </c>
      <c r="P107" s="75">
        <v>3.0207243221049702</v>
      </c>
      <c r="Q107" s="75">
        <v>1.3905643619802901E-3</v>
      </c>
      <c r="R107" s="75">
        <v>3.8380886267393701</v>
      </c>
      <c r="S107" s="75">
        <v>0.13544015044559801</v>
      </c>
      <c r="T107" s="75">
        <v>232.830926500521</v>
      </c>
      <c r="U107" s="75">
        <v>8.3678725521786304E-2</v>
      </c>
      <c r="V107" s="76">
        <v>45008.560474537036</v>
      </c>
      <c r="W107" s="75">
        <v>2.5</v>
      </c>
      <c r="X107" s="75">
        <v>1.3674954442882499E-2</v>
      </c>
      <c r="Y107" s="75">
        <v>1.20437420760399E-2</v>
      </c>
      <c r="Z107" s="100">
        <f>((((N107/1000)+1)/((SMOW!$Z$4/1000)+1))-1)*1000</f>
        <v>12.168896885774494</v>
      </c>
      <c r="AA107" s="100">
        <f>((((P107/1000)+1)/((SMOW!$AA$4/1000)+1))-1)*1000</f>
        <v>23.41256107992362</v>
      </c>
      <c r="AB107" s="100">
        <f>Z107*SMOW!$AN$6</f>
        <v>12.485544675834733</v>
      </c>
      <c r="AC107" s="100">
        <f>AA107*SMOW!$AN$12</f>
        <v>24.002210930322907</v>
      </c>
      <c r="AD107" s="100">
        <f t="shared" ref="AD107" si="290">LN((AB107/1000)+1)*1000</f>
        <v>12.40824303326867</v>
      </c>
      <c r="AE107" s="100">
        <f t="shared" ref="AE107" si="291">LN((AC107/1000)+1)*1000</f>
        <v>23.718685726628568</v>
      </c>
      <c r="AF107" s="100">
        <f>(AD107-SMOW!AN$14*AE107)</f>
        <v>-0.1152230303912134</v>
      </c>
      <c r="AG107" s="101">
        <f t="shared" ref="AG107" si="292">AF107*1000</f>
        <v>-115.2230303912134</v>
      </c>
      <c r="AH107" s="2"/>
      <c r="AI107" s="2"/>
      <c r="AK107" s="75">
        <v>26</v>
      </c>
      <c r="AL107" s="75">
        <v>0</v>
      </c>
      <c r="AM107" s="75">
        <v>0</v>
      </c>
      <c r="AN107" s="75">
        <v>0</v>
      </c>
    </row>
    <row r="108" spans="1:40" s="75" customFormat="1" x14ac:dyDescent="0.25">
      <c r="A108" s="75">
        <v>4678</v>
      </c>
      <c r="B108" s="75" t="s">
        <v>145</v>
      </c>
      <c r="C108" s="75" t="s">
        <v>63</v>
      </c>
      <c r="D108" s="75" t="s">
        <v>50</v>
      </c>
      <c r="E108" s="75" t="s">
        <v>270</v>
      </c>
      <c r="F108" s="75">
        <v>11.8907592972296</v>
      </c>
      <c r="G108" s="75">
        <v>11.820619214455901</v>
      </c>
      <c r="H108" s="75">
        <v>4.9457089776350901E-3</v>
      </c>
      <c r="I108" s="75">
        <v>22.9516500411614</v>
      </c>
      <c r="J108" s="75">
        <v>22.692222911749401</v>
      </c>
      <c r="K108" s="75">
        <v>1.24636546169667E-3</v>
      </c>
      <c r="L108" s="75">
        <v>-0.160874482947794</v>
      </c>
      <c r="M108" s="75">
        <v>5.0992373410219402E-3</v>
      </c>
      <c r="N108" s="75">
        <v>1.5745415195780099</v>
      </c>
      <c r="O108" s="75">
        <v>4.8952875162189902E-3</v>
      </c>
      <c r="P108" s="75">
        <v>2.5988925229455999</v>
      </c>
      <c r="Q108" s="75">
        <v>1.22156763863299E-3</v>
      </c>
      <c r="R108" s="75">
        <v>2.87214998427199</v>
      </c>
      <c r="S108" s="75">
        <v>0.12715542204824001</v>
      </c>
      <c r="T108" s="75">
        <v>211.46096210739799</v>
      </c>
      <c r="U108" s="75">
        <v>7.5568287020029504E-2</v>
      </c>
      <c r="V108" s="76">
        <v>45008.679837962962</v>
      </c>
      <c r="W108" s="75">
        <v>2.5</v>
      </c>
      <c r="X108" s="75">
        <v>7.3111344398442205E-2</v>
      </c>
      <c r="Y108" s="75">
        <v>7.6432385444870604E-2</v>
      </c>
      <c r="Z108" s="100">
        <f>((((N108/1000)+1)/((SMOW!$Z$4/1000)+1))-1)*1000</f>
        <v>11.939187504055981</v>
      </c>
      <c r="AA108" s="100">
        <f>((((P108/1000)+1)/((SMOW!$AA$4/1000)+1))-1)*1000</f>
        <v>22.982153261366989</v>
      </c>
      <c r="AB108" s="100">
        <f>Z108*SMOW!$AN$6</f>
        <v>12.249858008848705</v>
      </c>
      <c r="AC108" s="100">
        <f>AA108*SMOW!$AN$12</f>
        <v>23.560963208136926</v>
      </c>
      <c r="AD108" s="100">
        <f t="shared" ref="AD108" si="293">LN((AB108/1000)+1)*1000</f>
        <v>12.17543565731434</v>
      </c>
      <c r="AE108" s="100">
        <f t="shared" ref="AE108" si="294">LN((AC108/1000)+1)*1000</f>
        <v>23.28768781204441</v>
      </c>
      <c r="AF108" s="100">
        <f>(AD108-SMOW!AN$14*AE108)</f>
        <v>-0.12046350744510903</v>
      </c>
      <c r="AG108" s="101">
        <f t="shared" ref="AG108" si="295">AF108*1000</f>
        <v>-120.46350744510903</v>
      </c>
      <c r="AH108" s="2"/>
      <c r="AI108" s="2"/>
      <c r="AK108" s="75">
        <v>26</v>
      </c>
      <c r="AL108" s="75">
        <v>0</v>
      </c>
      <c r="AM108" s="75">
        <v>0</v>
      </c>
      <c r="AN108" s="75">
        <v>0</v>
      </c>
    </row>
    <row r="109" spans="1:40" s="75" customFormat="1" x14ac:dyDescent="0.25">
      <c r="A109" s="75">
        <v>4679</v>
      </c>
      <c r="B109" s="75" t="s">
        <v>145</v>
      </c>
      <c r="C109" s="75" t="s">
        <v>63</v>
      </c>
      <c r="D109" s="75" t="s">
        <v>50</v>
      </c>
      <c r="E109" s="75" t="s">
        <v>271</v>
      </c>
      <c r="F109" s="75">
        <v>11.9063614351982</v>
      </c>
      <c r="G109" s="75">
        <v>11.83603795288</v>
      </c>
      <c r="H109" s="75">
        <v>4.6133306222412504E-3</v>
      </c>
      <c r="I109" s="75">
        <v>22.945841050805502</v>
      </c>
      <c r="J109" s="75">
        <v>22.686544219564698</v>
      </c>
      <c r="K109" s="75">
        <v>1.62444658599381E-3</v>
      </c>
      <c r="L109" s="75">
        <v>-0.14245739505015201</v>
      </c>
      <c r="M109" s="75">
        <v>4.6501703682637601E-3</v>
      </c>
      <c r="N109" s="75">
        <v>1.58998459388123</v>
      </c>
      <c r="O109" s="75">
        <v>4.5662977553608299E-3</v>
      </c>
      <c r="P109" s="75">
        <v>2.5931991088949702</v>
      </c>
      <c r="Q109" s="75">
        <v>1.59212641967533E-3</v>
      </c>
      <c r="R109" s="75">
        <v>2.72290802952821</v>
      </c>
      <c r="S109" s="75">
        <v>0.16418248694489199</v>
      </c>
      <c r="T109" s="75">
        <v>217.61236773133999</v>
      </c>
      <c r="U109" s="75">
        <v>7.6777683625058199E-2</v>
      </c>
      <c r="V109" s="76">
        <v>45008.794178240743</v>
      </c>
      <c r="W109" s="75">
        <v>2.5</v>
      </c>
      <c r="X109" s="75">
        <v>7.5116541498160494E-2</v>
      </c>
      <c r="Y109" s="75">
        <v>7.8119059274515998E-2</v>
      </c>
      <c r="Z109" s="100">
        <f>((((N109/1000)+1)/((SMOW!$Z$4/1000)+1))-1)*1000</f>
        <v>11.954790388729153</v>
      </c>
      <c r="AA109" s="100">
        <f>((((P109/1000)+1)/((SMOW!$AA$4/1000)+1))-1)*1000</f>
        <v>22.97634409779392</v>
      </c>
      <c r="AB109" s="100">
        <f>Z109*SMOW!$AN$6</f>
        <v>12.265866897368953</v>
      </c>
      <c r="AC109" s="100">
        <f>AA109*SMOW!$AN$12</f>
        <v>23.55500773966282</v>
      </c>
      <c r="AD109" s="100">
        <f t="shared" ref="AD109:AD110" si="296">LN((AB109/1000)+1)*1000</f>
        <v>12.191250687371697</v>
      </c>
      <c r="AE109" s="100">
        <f t="shared" ref="AE109:AE110" si="297">LN((AC109/1000)+1)*1000</f>
        <v>23.281869413323022</v>
      </c>
      <c r="AF109" s="100">
        <f>(AD109-SMOW!AN$14*AE109)</f>
        <v>-0.10157636286285943</v>
      </c>
      <c r="AG109" s="101">
        <f t="shared" ref="AG109:AG110" si="298">AF109*1000</f>
        <v>-101.57636286285943</v>
      </c>
      <c r="AH109" s="2">
        <f>AVERAGE(AG107:AG109)</f>
        <v>-112.42096689972728</v>
      </c>
      <c r="AI109" s="2">
        <f>STDEV(AG107:AG109)</f>
        <v>9.7503706327215927</v>
      </c>
      <c r="AK109" s="75">
        <v>26</v>
      </c>
      <c r="AL109" s="75">
        <v>0</v>
      </c>
      <c r="AM109" s="75">
        <v>0</v>
      </c>
      <c r="AN109" s="75">
        <v>0</v>
      </c>
    </row>
    <row r="110" spans="1:40" s="75" customFormat="1" x14ac:dyDescent="0.25">
      <c r="A110" s="75">
        <v>4680</v>
      </c>
      <c r="B110" s="75" t="s">
        <v>145</v>
      </c>
      <c r="C110" s="75" t="s">
        <v>48</v>
      </c>
      <c r="D110" s="75" t="s">
        <v>137</v>
      </c>
      <c r="E110" s="75" t="s">
        <v>272</v>
      </c>
      <c r="F110" s="75">
        <v>12.7793286859093</v>
      </c>
      <c r="G110" s="75">
        <v>12.6983617967649</v>
      </c>
      <c r="H110" s="75">
        <v>4.2132183157849497E-3</v>
      </c>
      <c r="I110" s="75">
        <v>24.699360718198999</v>
      </c>
      <c r="J110" s="75">
        <v>24.399262887014199</v>
      </c>
      <c r="K110" s="75">
        <v>1.8588192737996E-3</v>
      </c>
      <c r="L110" s="75">
        <v>-0.184449007578536</v>
      </c>
      <c r="M110" s="75">
        <v>4.2111202469352904E-3</v>
      </c>
      <c r="N110" s="75">
        <v>2.4540519508159599</v>
      </c>
      <c r="O110" s="75">
        <v>4.1702645905014801E-3</v>
      </c>
      <c r="P110" s="75">
        <v>4.3118305578742397</v>
      </c>
      <c r="Q110" s="75">
        <v>1.8218360029402601E-3</v>
      </c>
      <c r="R110" s="75">
        <v>5.2897940585585497</v>
      </c>
      <c r="S110" s="75">
        <v>0.16104574052710899</v>
      </c>
      <c r="T110" s="75">
        <v>140.22269894946101</v>
      </c>
      <c r="U110" s="75">
        <v>5.6822815770751503E-2</v>
      </c>
      <c r="V110" s="76">
        <v>45008.905821759261</v>
      </c>
      <c r="W110" s="75">
        <v>2.5</v>
      </c>
      <c r="X110" s="75">
        <v>4.3246658169592998E-3</v>
      </c>
      <c r="Y110" s="75">
        <v>3.4830762193944001E-3</v>
      </c>
      <c r="Z110" s="100">
        <f>((((N110/1000)+1)/((SMOW!$Z$4/1000)+1))-1)*1000</f>
        <v>12.827799418889674</v>
      </c>
      <c r="AA110" s="100">
        <f>((((P110/1000)+1)/((SMOW!$AA$4/1000)+1))-1)*1000</f>
        <v>24.729916053090271</v>
      </c>
      <c r="AB110" s="100">
        <f>Z110*SMOW!$AN$6</f>
        <v>13.161592561806007</v>
      </c>
      <c r="AC110" s="100">
        <f>AA110*SMOW!$AN$12</f>
        <v>25.352743741667908</v>
      </c>
      <c r="AD110" s="100">
        <f t="shared" si="296"/>
        <v>13.075731361955372</v>
      </c>
      <c r="AE110" s="100">
        <f t="shared" si="297"/>
        <v>25.036693623476364</v>
      </c>
      <c r="AF110" s="100">
        <f>(AD110-SMOW!AN$14*AE110)</f>
        <v>-0.1436428712401483</v>
      </c>
      <c r="AG110" s="101">
        <f t="shared" si="298"/>
        <v>-143.64287124014828</v>
      </c>
      <c r="AH110" s="2"/>
      <c r="AI110" s="2"/>
      <c r="AJ110" s="75" t="s">
        <v>273</v>
      </c>
      <c r="AK110" s="75">
        <v>26</v>
      </c>
      <c r="AL110" s="75">
        <v>0</v>
      </c>
      <c r="AM110" s="75">
        <v>0</v>
      </c>
      <c r="AN110" s="75">
        <v>0</v>
      </c>
    </row>
    <row r="111" spans="1:40" s="75" customFormat="1" x14ac:dyDescent="0.25">
      <c r="A111" s="75">
        <v>4681</v>
      </c>
      <c r="B111" s="75" t="s">
        <v>145</v>
      </c>
      <c r="C111" s="75" t="s">
        <v>48</v>
      </c>
      <c r="D111" s="75" t="s">
        <v>137</v>
      </c>
      <c r="E111" s="75" t="s">
        <v>274</v>
      </c>
      <c r="F111" s="75">
        <v>12.596965232749501</v>
      </c>
      <c r="G111" s="75">
        <v>12.5182830438455</v>
      </c>
      <c r="H111" s="75">
        <v>5.12930087505639E-3</v>
      </c>
      <c r="I111" s="75">
        <v>24.3749870822136</v>
      </c>
      <c r="J111" s="75">
        <v>24.082657867622899</v>
      </c>
      <c r="K111" s="75">
        <v>1.42860464109219E-3</v>
      </c>
      <c r="L111" s="75">
        <v>-0.197360310259381</v>
      </c>
      <c r="M111" s="75">
        <v>5.2275007507494899E-3</v>
      </c>
      <c r="N111" s="75">
        <v>2.2735476915268298</v>
      </c>
      <c r="O111" s="75">
        <v>5.0770076957899297E-3</v>
      </c>
      <c r="P111" s="75">
        <v>3.9939106951030099</v>
      </c>
      <c r="Q111" s="75">
        <v>1.4001809674513901E-3</v>
      </c>
      <c r="R111" s="75">
        <v>4.3944264168972698</v>
      </c>
      <c r="S111" s="75">
        <v>0.15840459824842901</v>
      </c>
      <c r="T111" s="75">
        <v>166.323577448024</v>
      </c>
      <c r="U111" s="75">
        <v>8.4518750205162793E-2</v>
      </c>
      <c r="V111" s="76">
        <v>45009.451145833336</v>
      </c>
      <c r="W111" s="75">
        <v>2.5</v>
      </c>
      <c r="X111" s="75">
        <v>6.4328398480127701E-4</v>
      </c>
      <c r="Y111" s="75">
        <v>1.05716442316995E-3</v>
      </c>
      <c r="Z111" s="100">
        <f>((((N111/1000)+1)/((SMOW!$Z$4/1000)+1))-1)*1000</f>
        <v>12.645427237974127</v>
      </c>
      <c r="AA111" s="100">
        <f>((((P111/1000)+1)/((SMOW!$AA$4/1000)+1))-1)*1000</f>
        <v>24.405532744662839</v>
      </c>
      <c r="AB111" s="100">
        <f>Z111*SMOW!$AN$6</f>
        <v>12.974474860520171</v>
      </c>
      <c r="AC111" s="100">
        <f>AA111*SMOW!$AN$12</f>
        <v>25.020190777275317</v>
      </c>
      <c r="AD111" s="100">
        <f t="shared" ref="AD111" si="299">LN((AB111/1000)+1)*1000</f>
        <v>12.891027378026211</v>
      </c>
      <c r="AE111" s="100">
        <f t="shared" ref="AE111" si="300">LN((AC111/1000)+1)*1000</f>
        <v>24.712310715655185</v>
      </c>
      <c r="AF111" s="100">
        <f>(AD111-SMOW!AN$14*AE111)</f>
        <v>-0.15707267983972706</v>
      </c>
      <c r="AG111" s="101">
        <f t="shared" ref="AG111" si="301">AF111*1000</f>
        <v>-157.07267983972707</v>
      </c>
      <c r="AH111" s="2">
        <f>AVERAGE(AG110:AG111)</f>
        <v>-150.35777553993768</v>
      </c>
      <c r="AI111" s="2">
        <f>STDEV(AG110:AG111)</f>
        <v>9.4963087307995746</v>
      </c>
      <c r="AK111" s="75">
        <v>26</v>
      </c>
      <c r="AL111" s="75">
        <v>0</v>
      </c>
      <c r="AM111" s="75">
        <v>0</v>
      </c>
      <c r="AN111" s="75">
        <v>0</v>
      </c>
    </row>
    <row r="112" spans="1:40" s="75" customFormat="1" x14ac:dyDescent="0.25">
      <c r="A112" s="75">
        <v>4682</v>
      </c>
      <c r="B112" s="75" t="s">
        <v>145</v>
      </c>
      <c r="C112" s="75" t="s">
        <v>48</v>
      </c>
      <c r="D112" s="75" t="s">
        <v>135</v>
      </c>
      <c r="E112" s="75" t="s">
        <v>275</v>
      </c>
      <c r="F112" s="75">
        <v>12.0726753980473</v>
      </c>
      <c r="G112" s="75">
        <v>12.0003815304286</v>
      </c>
      <c r="H112" s="75">
        <v>4.5307408698278097E-3</v>
      </c>
      <c r="I112" s="75">
        <v>23.318958184765702</v>
      </c>
      <c r="J112" s="75">
        <v>23.051225395849599</v>
      </c>
      <c r="K112" s="75">
        <v>1.79548135298789E-3</v>
      </c>
      <c r="L112" s="75">
        <v>-0.17066547857995901</v>
      </c>
      <c r="M112" s="75">
        <v>4.6306258886537402E-3</v>
      </c>
      <c r="N112" s="75">
        <v>1.75460298727832</v>
      </c>
      <c r="O112" s="75">
        <v>4.4845500047817604E-3</v>
      </c>
      <c r="P112" s="75">
        <v>2.95889266369272</v>
      </c>
      <c r="Q112" s="75">
        <v>1.7597582603050301E-3</v>
      </c>
      <c r="R112" s="75">
        <v>3.46011129298169</v>
      </c>
      <c r="S112" s="75">
        <v>0.14379011944984799</v>
      </c>
      <c r="T112" s="75">
        <v>278.39896706694498</v>
      </c>
      <c r="U112" s="75">
        <v>9.5103401805179399E-2</v>
      </c>
      <c r="V112" s="76">
        <v>45009.572951388887</v>
      </c>
      <c r="W112" s="75">
        <v>2.5</v>
      </c>
      <c r="X112" s="75">
        <v>3.3068699493139899E-3</v>
      </c>
      <c r="Y112" s="75">
        <v>2.7242826303205498E-3</v>
      </c>
      <c r="Z112" s="100">
        <f>((((N112/1000)+1)/((SMOW!$Z$4/1000)+1))-1)*1000</f>
        <v>12.12111231121904</v>
      </c>
      <c r="AA112" s="100">
        <f>((((P112/1000)+1)/((SMOW!$AA$4/1000)+1))-1)*1000</f>
        <v>23.349472357669931</v>
      </c>
      <c r="AB112" s="100">
        <f>Z112*SMOW!$AN$6</f>
        <v>12.43651669523566</v>
      </c>
      <c r="AC112" s="100">
        <f>AA112*SMOW!$AN$12</f>
        <v>23.937533306474396</v>
      </c>
      <c r="AD112" s="100">
        <f t="shared" ref="AD112:AD113" si="302">LN((AB112/1000)+1)*1000</f>
        <v>12.359818472596423</v>
      </c>
      <c r="AE112" s="100">
        <f t="shared" ref="AE112:AE113" si="303">LN((AC112/1000)+1)*1000</f>
        <v>23.655522126183829</v>
      </c>
      <c r="AF112" s="100">
        <f>(AD112-SMOW!AN$14*AE112)</f>
        <v>-0.13029721002863859</v>
      </c>
      <c r="AG112" s="101">
        <f t="shared" ref="AG112:AG113" si="304">AF112*1000</f>
        <v>-130.29721002863857</v>
      </c>
      <c r="AK112" s="75">
        <v>26</v>
      </c>
      <c r="AL112" s="75">
        <v>0</v>
      </c>
      <c r="AM112" s="75">
        <v>0</v>
      </c>
      <c r="AN112" s="75">
        <v>0</v>
      </c>
    </row>
    <row r="113" spans="1:40" s="75" customFormat="1" x14ac:dyDescent="0.25">
      <c r="A113" s="75">
        <v>4683</v>
      </c>
      <c r="B113" s="75" t="s">
        <v>145</v>
      </c>
      <c r="C113" s="75" t="s">
        <v>48</v>
      </c>
      <c r="D113" s="75" t="s">
        <v>135</v>
      </c>
      <c r="E113" s="75" t="s">
        <v>276</v>
      </c>
      <c r="F113" s="75">
        <v>11.864329781395099</v>
      </c>
      <c r="G113" s="75">
        <v>11.794500138695</v>
      </c>
      <c r="H113" s="75">
        <v>3.7337321396738099E-3</v>
      </c>
      <c r="I113" s="75">
        <v>22.899618708029401</v>
      </c>
      <c r="J113" s="75">
        <v>22.641357698515701</v>
      </c>
      <c r="K113" s="75">
        <v>1.2052508032249199E-3</v>
      </c>
      <c r="L113" s="75">
        <v>-0.16013672612131799</v>
      </c>
      <c r="M113" s="75">
        <v>3.8810537590903099E-3</v>
      </c>
      <c r="N113" s="75">
        <v>1.5483814524350701</v>
      </c>
      <c r="O113" s="75">
        <v>3.6956667719225101E-3</v>
      </c>
      <c r="P113" s="75">
        <v>2.5478964108883599</v>
      </c>
      <c r="Q113" s="75">
        <v>1.1812710018851401E-3</v>
      </c>
      <c r="R113" s="75">
        <v>2.6595838611839602</v>
      </c>
      <c r="S113" s="75">
        <v>0.134140335613495</v>
      </c>
      <c r="T113" s="75">
        <v>285.64979828936299</v>
      </c>
      <c r="U113" s="75">
        <v>0.106042376600189</v>
      </c>
      <c r="V113" s="76">
        <v>45009.697094907409</v>
      </c>
      <c r="W113" s="75">
        <v>2.5</v>
      </c>
      <c r="X113" s="75">
        <v>2.1556680905946901E-3</v>
      </c>
      <c r="Y113" s="75">
        <v>1.7319742465892801E-3</v>
      </c>
      <c r="Z113" s="100">
        <f>((((N113/1000)+1)/((SMOW!$Z$4/1000)+1))-1)*1000</f>
        <v>11.912756723327922</v>
      </c>
      <c r="AA113" s="100">
        <f>((((P113/1000)+1)/((SMOW!$AA$4/1000)+1))-1)*1000</f>
        <v>22.930120376721597</v>
      </c>
      <c r="AB113" s="100">
        <f>Z113*SMOW!$AN$6</f>
        <v>12.222739470767971</v>
      </c>
      <c r="AC113" s="100">
        <f>AA113*SMOW!$AN$12</f>
        <v>23.507619865291669</v>
      </c>
      <c r="AD113" s="100">
        <f t="shared" si="302"/>
        <v>12.148644938471032</v>
      </c>
      <c r="AE113" s="100">
        <f t="shared" si="303"/>
        <v>23.235571001402811</v>
      </c>
      <c r="AF113" s="100">
        <f>(AD113-SMOW!AN$14*AE113)</f>
        <v>-0.11973655026965346</v>
      </c>
      <c r="AG113" s="101">
        <f t="shared" si="304"/>
        <v>-119.73655026965346</v>
      </c>
      <c r="AH113" s="2">
        <f>AVERAGE(AG112:AG113)</f>
        <v>-125.01688014914602</v>
      </c>
      <c r="AI113" s="2">
        <f>STDEV(AG112:AG113)</f>
        <v>7.4675141293822627</v>
      </c>
      <c r="AK113" s="75">
        <v>26</v>
      </c>
      <c r="AL113" s="75">
        <v>0</v>
      </c>
      <c r="AM113" s="75">
        <v>0</v>
      </c>
      <c r="AN113" s="75">
        <v>0</v>
      </c>
    </row>
    <row r="114" spans="1:40" s="75" customFormat="1" x14ac:dyDescent="0.25">
      <c r="A114" s="75">
        <v>4684</v>
      </c>
      <c r="B114" s="75" t="s">
        <v>145</v>
      </c>
      <c r="C114" s="75" t="s">
        <v>48</v>
      </c>
      <c r="D114" s="75" t="s">
        <v>135</v>
      </c>
      <c r="E114" s="75" t="s">
        <v>277</v>
      </c>
      <c r="F114" s="75">
        <v>12.0733572368108</v>
      </c>
      <c r="G114" s="75">
        <v>12.001054707052701</v>
      </c>
      <c r="H114" s="75">
        <v>6.9490431627635702E-3</v>
      </c>
      <c r="I114" s="75">
        <v>23.366858569918399</v>
      </c>
      <c r="J114" s="75">
        <v>23.098033130669101</v>
      </c>
      <c r="K114" s="75">
        <v>2.0884622572163898E-3</v>
      </c>
      <c r="L114" s="75">
        <v>-0.19470678594062499</v>
      </c>
      <c r="M114" s="75">
        <v>6.8448510512995903E-3</v>
      </c>
      <c r="N114" s="75">
        <v>1.7552778747014199</v>
      </c>
      <c r="O114" s="75">
        <v>6.8781977261839003E-3</v>
      </c>
      <c r="P114" s="75">
        <v>3.00584001756192</v>
      </c>
      <c r="Q114" s="75">
        <v>2.0469099845324698E-3</v>
      </c>
      <c r="R114" s="75">
        <v>1.7397064535090301</v>
      </c>
      <c r="S114" s="75">
        <v>0.165917203132536</v>
      </c>
      <c r="T114" s="75">
        <v>346.261435779598</v>
      </c>
      <c r="U114" s="75">
        <v>0.210297869862931</v>
      </c>
      <c r="V114" s="76">
        <v>45012.448310185187</v>
      </c>
      <c r="W114" s="75">
        <v>2.5</v>
      </c>
      <c r="X114" s="75">
        <v>1.25412929407986E-2</v>
      </c>
      <c r="Y114" s="75">
        <v>1.1566381883443401E-2</v>
      </c>
      <c r="Z114" s="100">
        <f>((((N114/1000)+1)/((SMOW!$Z$4/1000)+1))-1)*1000</f>
        <v>12.121794182614831</v>
      </c>
      <c r="AA114" s="100">
        <f>((((P114/1000)+1)/((SMOW!$AA$4/1000)+1))-1)*1000</f>
        <v>23.397374171156173</v>
      </c>
      <c r="AB114" s="100">
        <f>Z114*SMOW!$AN$6</f>
        <v>12.437216309658828</v>
      </c>
      <c r="AC114" s="100">
        <f>AA114*SMOW!$AN$12</f>
        <v>23.986641536339416</v>
      </c>
      <c r="AD114" s="100">
        <f t="shared" ref="AD114" si="305">LN((AB114/1000)+1)*1000</f>
        <v>12.360509492892533</v>
      </c>
      <c r="AE114" s="100">
        <f t="shared" ref="AE114" si="306">LN((AC114/1000)+1)*1000</f>
        <v>23.703481157555895</v>
      </c>
      <c r="AF114" s="100">
        <f>(AD114-SMOW!AN$14*AE114)</f>
        <v>-0.15492855829698016</v>
      </c>
      <c r="AG114" s="101">
        <f t="shared" ref="AG114" si="307">AF114*1000</f>
        <v>-154.92855829698016</v>
      </c>
      <c r="AK114" s="75">
        <v>26</v>
      </c>
      <c r="AL114" s="75">
        <v>0</v>
      </c>
      <c r="AM114" s="75">
        <v>0</v>
      </c>
      <c r="AN114" s="75">
        <v>0</v>
      </c>
    </row>
    <row r="115" spans="1:40" s="75" customFormat="1" x14ac:dyDescent="0.25">
      <c r="A115" s="75">
        <v>4685</v>
      </c>
      <c r="B115" s="75" t="s">
        <v>145</v>
      </c>
      <c r="C115" s="75" t="s">
        <v>48</v>
      </c>
      <c r="D115" s="75" t="s">
        <v>135</v>
      </c>
      <c r="E115" s="75" t="s">
        <v>278</v>
      </c>
      <c r="F115" s="75">
        <v>12.310484096701099</v>
      </c>
      <c r="G115" s="75">
        <v>12.2353257912955</v>
      </c>
      <c r="H115" s="75">
        <v>5.0580460545401199E-3</v>
      </c>
      <c r="I115" s="75">
        <v>23.7892604455424</v>
      </c>
      <c r="J115" s="75">
        <v>23.510705032405799</v>
      </c>
      <c r="K115" s="75">
        <v>1.7802588080626199E-3</v>
      </c>
      <c r="L115" s="75">
        <v>-0.17832646581478401</v>
      </c>
      <c r="M115" s="75">
        <v>5.2521566308630901E-3</v>
      </c>
      <c r="N115" s="75">
        <v>1.9899872282501201</v>
      </c>
      <c r="O115" s="75">
        <v>5.0064793175679297E-3</v>
      </c>
      <c r="P115" s="75">
        <v>3.4198377394318999</v>
      </c>
      <c r="Q115" s="75">
        <v>1.7448385847918101E-3</v>
      </c>
      <c r="R115" s="75">
        <v>2.7170756781670602</v>
      </c>
      <c r="S115" s="75">
        <v>0.139873896415523</v>
      </c>
      <c r="T115" s="75">
        <v>342.08774369802899</v>
      </c>
      <c r="U115" s="75">
        <v>8.4697765367696798E-2</v>
      </c>
      <c r="V115" s="76">
        <v>45012.570462962962</v>
      </c>
      <c r="W115" s="75">
        <v>2.5</v>
      </c>
      <c r="X115" s="75">
        <v>2.4576839499509999E-4</v>
      </c>
      <c r="Y115" s="88">
        <v>6.4437772806632306E-5</v>
      </c>
      <c r="Z115" s="100">
        <f>((((N115/1000)+1)/((SMOW!$Z$4/1000)+1))-1)*1000</f>
        <v>12.358932391189237</v>
      </c>
      <c r="AA115" s="100">
        <f>((((P115/1000)+1)/((SMOW!$AA$4/1000)+1))-1)*1000</f>
        <v>23.81978864230927</v>
      </c>
      <c r="AB115" s="100">
        <f>Z115*SMOW!$AN$6</f>
        <v>12.680525109568567</v>
      </c>
      <c r="AC115" s="100">
        <f>AA115*SMOW!$AN$12</f>
        <v>24.419694597131283</v>
      </c>
      <c r="AD115" s="100">
        <f t="shared" ref="AD115" si="308">LN((AB115/1000)+1)*1000</f>
        <v>12.600800510154412</v>
      </c>
      <c r="AE115" s="100">
        <f t="shared" ref="AE115" si="309">LN((AC115/1000)+1)*1000</f>
        <v>24.126300653477731</v>
      </c>
      <c r="AF115" s="100">
        <f>(AD115-SMOW!AN$14*AE115)</f>
        <v>-0.13788623488182949</v>
      </c>
      <c r="AG115" s="101">
        <f t="shared" ref="AG115" si="310">AF115*1000</f>
        <v>-137.88623488182949</v>
      </c>
      <c r="AH115" s="2">
        <f>AVERAGE(AG114:AG115)</f>
        <v>-146.40739658940481</v>
      </c>
      <c r="AI115" s="2">
        <f>STDEV(AG114:AG115)</f>
        <v>12.050742454027315</v>
      </c>
      <c r="AK115" s="75">
        <v>26</v>
      </c>
      <c r="AL115" s="75">
        <v>0</v>
      </c>
      <c r="AM115" s="75">
        <v>0</v>
      </c>
      <c r="AN115" s="75">
        <v>0</v>
      </c>
    </row>
    <row r="116" spans="1:40" s="75" customFormat="1" x14ac:dyDescent="0.25">
      <c r="A116" s="75">
        <v>4687</v>
      </c>
      <c r="B116" s="75" t="s">
        <v>145</v>
      </c>
      <c r="C116" s="75" t="s">
        <v>48</v>
      </c>
      <c r="D116" s="75" t="s">
        <v>135</v>
      </c>
      <c r="E116" s="75" t="s">
        <v>279</v>
      </c>
      <c r="F116" s="75">
        <v>12.814235215847701</v>
      </c>
      <c r="G116" s="75">
        <v>12.7328269101529</v>
      </c>
      <c r="H116" s="75">
        <v>6.0973869401735499E-3</v>
      </c>
      <c r="I116" s="75">
        <v>24.820234089631999</v>
      </c>
      <c r="J116" s="75">
        <v>24.517215708028299</v>
      </c>
      <c r="K116" s="75">
        <v>2.5974222190864702E-3</v>
      </c>
      <c r="L116" s="75">
        <v>-0.21226298368607699</v>
      </c>
      <c r="M116" s="75">
        <v>5.65523410775794E-3</v>
      </c>
      <c r="N116" s="75">
        <v>2.4886026089753002</v>
      </c>
      <c r="O116" s="75">
        <v>6.0352241316158602E-3</v>
      </c>
      <c r="P116" s="75">
        <v>4.4302990195354699</v>
      </c>
      <c r="Q116" s="75">
        <v>2.5457436235276402E-3</v>
      </c>
      <c r="R116" s="75">
        <v>3.9520425398979699</v>
      </c>
      <c r="S116" s="75">
        <v>0.15302494563958399</v>
      </c>
      <c r="T116" s="75">
        <v>388.76125102512702</v>
      </c>
      <c r="U116" s="75">
        <v>0.22663177112555799</v>
      </c>
      <c r="V116" s="76">
        <v>45013.629363425927</v>
      </c>
      <c r="W116" s="75">
        <v>2.5</v>
      </c>
      <c r="X116" s="75">
        <v>9.9600405210539603E-2</v>
      </c>
      <c r="Y116" s="75">
        <v>9.7740615254228697E-2</v>
      </c>
      <c r="Z116" s="100">
        <f>((((N116/1000)+1)/((SMOW!$Z$4/1000)+1))-1)*1000</f>
        <v>12.862707619423874</v>
      </c>
      <c r="AA116" s="100">
        <f>((((P116/1000)+1)/((SMOW!$AA$4/1000)+1))-1)*1000</f>
        <v>24.850793028825755</v>
      </c>
      <c r="AB116" s="100">
        <f>Z116*SMOW!$AN$6</f>
        <v>13.197409111277492</v>
      </c>
      <c r="AC116" s="100">
        <f>AA116*SMOW!$AN$12</f>
        <v>25.476665027268332</v>
      </c>
      <c r="AD116" s="100">
        <f t="shared" ref="AD116:AD118" si="311">LN((AB116/1000)+1)*1000</f>
        <v>13.11108200756707</v>
      </c>
      <c r="AE116" s="100">
        <f t="shared" ref="AE116:AE118" si="312">LN((AC116/1000)+1)*1000</f>
        <v>25.157543544217237</v>
      </c>
      <c r="AF116" s="100">
        <f>(AD116-SMOW!AN$14*AE116)</f>
        <v>-0.17210098377963234</v>
      </c>
      <c r="AG116" s="101">
        <f t="shared" ref="AG116:AG118" si="313">AF116*1000</f>
        <v>-172.10098377963234</v>
      </c>
      <c r="AK116" s="75">
        <v>26</v>
      </c>
      <c r="AL116" s="75">
        <v>0</v>
      </c>
      <c r="AM116" s="75">
        <v>0</v>
      </c>
      <c r="AN116" s="75">
        <v>0</v>
      </c>
    </row>
    <row r="117" spans="1:40" s="75" customFormat="1" x14ac:dyDescent="0.25">
      <c r="A117" s="75">
        <v>4688</v>
      </c>
      <c r="B117" s="75" t="s">
        <v>145</v>
      </c>
      <c r="C117" s="75" t="s">
        <v>48</v>
      </c>
      <c r="D117" s="75" t="s">
        <v>135</v>
      </c>
      <c r="E117" s="75" t="s">
        <v>280</v>
      </c>
      <c r="F117" s="75">
        <v>13.4260779889586</v>
      </c>
      <c r="G117" s="75">
        <v>13.336746370939</v>
      </c>
      <c r="H117" s="75">
        <v>5.2443265867197402E-3</v>
      </c>
      <c r="I117" s="75">
        <v>25.953030328697</v>
      </c>
      <c r="J117" s="75">
        <v>25.621966251165102</v>
      </c>
      <c r="K117" s="75">
        <v>1.5195226117047599E-3</v>
      </c>
      <c r="L117" s="75">
        <v>-0.191651809676218</v>
      </c>
      <c r="M117" s="75">
        <v>5.1705956553075296E-3</v>
      </c>
      <c r="N117" s="75">
        <v>3.09420765016193</v>
      </c>
      <c r="O117" s="75">
        <v>5.1908607212907999E-3</v>
      </c>
      <c r="P117" s="75">
        <v>5.5405570211672899</v>
      </c>
      <c r="Q117" s="75">
        <v>1.4892900242130501E-3</v>
      </c>
      <c r="R117" s="75">
        <v>5.7086607116990598</v>
      </c>
      <c r="S117" s="75">
        <v>0.137331638602817</v>
      </c>
      <c r="T117" s="75">
        <v>296.09347635153301</v>
      </c>
      <c r="U117" s="75">
        <v>0.126861748914397</v>
      </c>
      <c r="V117" s="76">
        <v>45013.770243055558</v>
      </c>
      <c r="W117" s="75">
        <v>2.5</v>
      </c>
      <c r="X117" s="75">
        <v>9.0785384180030303E-3</v>
      </c>
      <c r="Y117" s="75">
        <v>7.8611393779179205E-3</v>
      </c>
      <c r="Z117" s="100">
        <f>((((N117/1000)+1)/((SMOW!$Z$4/1000)+1))-1)*1000</f>
        <v>13.474579674794818</v>
      </c>
      <c r="AA117" s="100">
        <f>((((P117/1000)+1)/((SMOW!$AA$4/1000)+1))-1)*1000</f>
        <v>25.983623046547777</v>
      </c>
      <c r="AB117" s="100">
        <f>Z117*SMOW!$AN$6</f>
        <v>13.825202735871306</v>
      </c>
      <c r="AC117" s="100">
        <f>AA117*SMOW!$AN$12</f>
        <v>26.638025586702444</v>
      </c>
      <c r="AD117" s="100">
        <f t="shared" si="311"/>
        <v>13.730506419507785</v>
      </c>
      <c r="AE117" s="100">
        <f t="shared" si="312"/>
        <v>26.289410772431243</v>
      </c>
      <c r="AF117" s="100">
        <f>(AD117-SMOW!AN$14*AE117)</f>
        <v>-0.15030246833591221</v>
      </c>
      <c r="AG117" s="101">
        <f t="shared" si="313"/>
        <v>-150.30246833591221</v>
      </c>
      <c r="AK117" s="75">
        <v>26</v>
      </c>
      <c r="AL117" s="75">
        <v>0</v>
      </c>
      <c r="AM117" s="75">
        <v>0</v>
      </c>
      <c r="AN117" s="75">
        <v>0</v>
      </c>
    </row>
    <row r="118" spans="1:40" s="75" customFormat="1" x14ac:dyDescent="0.25">
      <c r="A118" s="75">
        <v>4689</v>
      </c>
      <c r="B118" s="75" t="s">
        <v>145</v>
      </c>
      <c r="C118" s="75" t="s">
        <v>48</v>
      </c>
      <c r="D118" s="75" t="s">
        <v>135</v>
      </c>
      <c r="E118" s="75" t="s">
        <v>281</v>
      </c>
      <c r="F118" s="75">
        <v>13.4230908334709</v>
      </c>
      <c r="G118" s="75">
        <v>13.3337989703169</v>
      </c>
      <c r="H118" s="75">
        <v>4.2157013575792697E-3</v>
      </c>
      <c r="I118" s="75">
        <v>25.9829918437709</v>
      </c>
      <c r="J118" s="75">
        <v>25.651169362238399</v>
      </c>
      <c r="K118" s="75">
        <v>2.3072657611242701E-3</v>
      </c>
      <c r="L118" s="75">
        <v>-0.210018452945025</v>
      </c>
      <c r="M118" s="75">
        <v>4.1049160420604299E-3</v>
      </c>
      <c r="N118" s="75">
        <v>3.0912509486992601</v>
      </c>
      <c r="O118" s="75">
        <v>4.17272231770573E-3</v>
      </c>
      <c r="P118" s="75">
        <v>5.5699224186718403</v>
      </c>
      <c r="Q118" s="75">
        <v>2.26136015007337E-3</v>
      </c>
      <c r="R118" s="75">
        <v>5.3276545371873496</v>
      </c>
      <c r="S118" s="75">
        <v>0.15007939558273001</v>
      </c>
      <c r="T118" s="75">
        <v>310.24915031241102</v>
      </c>
      <c r="U118" s="75">
        <v>0.14955620734067299</v>
      </c>
      <c r="V118" s="76">
        <v>45014.488958333335</v>
      </c>
      <c r="W118" s="75">
        <v>2.5</v>
      </c>
      <c r="X118" s="75">
        <v>4.6642344001838199E-2</v>
      </c>
      <c r="Y118" s="75">
        <v>4.4826978324913801E-2</v>
      </c>
      <c r="Z118" s="100">
        <f>((((N118/1000)+1)/((SMOW!$Z$4/1000)+1))-1)*1000</f>
        <v>13.471592376344432</v>
      </c>
      <c r="AA118" s="100">
        <f>((((P118/1000)+1)/((SMOW!$AA$4/1000)+1))-1)*1000</f>
        <v>26.013585455038957</v>
      </c>
      <c r="AB118" s="100">
        <f>Z118*SMOW!$AN$6</f>
        <v>13.822137704701065</v>
      </c>
      <c r="AC118" s="100">
        <f>AA118*SMOW!$AN$12</f>
        <v>26.668742604209875</v>
      </c>
      <c r="AD118" s="100">
        <f t="shared" si="311"/>
        <v>13.727483180595085</v>
      </c>
      <c r="AE118" s="100">
        <f t="shared" si="312"/>
        <v>26.319330332416616</v>
      </c>
      <c r="AF118" s="100">
        <f>(AD118-SMOW!AN$14*AE118)</f>
        <v>-0.16912323492088888</v>
      </c>
      <c r="AG118" s="101">
        <f t="shared" si="313"/>
        <v>-169.12323492088888</v>
      </c>
      <c r="AH118" s="2">
        <f>AVERAGE(AG117:AG118)</f>
        <v>-159.71285162840053</v>
      </c>
      <c r="AI118" s="2">
        <f>STDEV(AG117:AG118)</f>
        <v>13.308291679366182</v>
      </c>
      <c r="AK118" s="75">
        <v>26</v>
      </c>
      <c r="AL118" s="75">
        <v>0</v>
      </c>
      <c r="AM118" s="75">
        <v>0</v>
      </c>
      <c r="AN118" s="75">
        <v>0</v>
      </c>
    </row>
    <row r="119" spans="1:40" s="75" customFormat="1" x14ac:dyDescent="0.25">
      <c r="A119" s="75">
        <v>4690</v>
      </c>
      <c r="B119" s="75" t="s">
        <v>145</v>
      </c>
      <c r="C119" s="75" t="s">
        <v>48</v>
      </c>
      <c r="D119" s="75" t="s">
        <v>135</v>
      </c>
      <c r="E119" s="75" t="s">
        <v>282</v>
      </c>
      <c r="F119" s="75">
        <v>14.1274342069384</v>
      </c>
      <c r="G119" s="75">
        <v>14.028571451461399</v>
      </c>
      <c r="H119" s="75">
        <v>5.5375608001811301E-3</v>
      </c>
      <c r="I119" s="75">
        <v>27.305277588335802</v>
      </c>
      <c r="J119" s="75">
        <v>26.939138538580401</v>
      </c>
      <c r="K119" s="75">
        <v>1.2152120434574601E-3</v>
      </c>
      <c r="L119" s="75">
        <v>-0.19529369690912601</v>
      </c>
      <c r="M119" s="75">
        <v>5.4898216449091901E-3</v>
      </c>
      <c r="N119" s="75">
        <v>3.7884135474001499</v>
      </c>
      <c r="O119" s="75">
        <v>5.4811054144123603E-3</v>
      </c>
      <c r="P119" s="75">
        <v>6.8658998219501797</v>
      </c>
      <c r="Q119" s="75">
        <v>1.19103405219583E-3</v>
      </c>
      <c r="R119" s="75">
        <v>7.6470131225427096</v>
      </c>
      <c r="S119" s="75">
        <v>0.140572916812192</v>
      </c>
      <c r="T119" s="75">
        <v>278.22827104295902</v>
      </c>
      <c r="U119" s="75">
        <v>0.11344951262012901</v>
      </c>
      <c r="V119" s="76">
        <v>45014.60837962963</v>
      </c>
      <c r="W119" s="75">
        <v>2.5</v>
      </c>
      <c r="X119" s="75">
        <v>6.3814094186282599E-3</v>
      </c>
      <c r="Y119" s="75">
        <v>7.6913777647942402E-3</v>
      </c>
      <c r="Z119" s="100">
        <f>((((N119/1000)+1)/((SMOW!$Z$4/1000)+1))-1)*1000</f>
        <v>14.175969459069959</v>
      </c>
      <c r="AA119" s="100">
        <f>((((P119/1000)+1)/((SMOW!$AA$4/1000)+1))-1)*1000</f>
        <v>27.335910628616176</v>
      </c>
      <c r="AB119" s="100">
        <f>Z119*SMOW!$AN$6</f>
        <v>14.544843436991767</v>
      </c>
      <c r="AC119" s="100">
        <f>AA119*SMOW!$AN$12</f>
        <v>28.024370791417997</v>
      </c>
      <c r="AD119" s="100">
        <f t="shared" ref="AD119" si="314">LN((AB119/1000)+1)*1000</f>
        <v>14.440081807561729</v>
      </c>
      <c r="AE119" s="100">
        <f t="shared" ref="AE119" si="315">LN((AC119/1000)+1)*1000</f>
        <v>27.638873747509852</v>
      </c>
      <c r="AF119" s="100">
        <f>(AD119-SMOW!AN$14*AE119)</f>
        <v>-0.15324353112347389</v>
      </c>
      <c r="AG119" s="101">
        <f t="shared" ref="AG119" si="316">AF119*1000</f>
        <v>-153.24353112347387</v>
      </c>
      <c r="AK119" s="75">
        <v>26</v>
      </c>
      <c r="AL119" s="75">
        <v>0</v>
      </c>
      <c r="AM119" s="75">
        <v>0</v>
      </c>
      <c r="AN119" s="75">
        <v>0</v>
      </c>
    </row>
    <row r="120" spans="1:40" s="75" customFormat="1" x14ac:dyDescent="0.25">
      <c r="A120" s="75">
        <v>4691</v>
      </c>
      <c r="B120" s="75" t="s">
        <v>145</v>
      </c>
      <c r="C120" s="75" t="s">
        <v>48</v>
      </c>
      <c r="D120" s="75" t="s">
        <v>135</v>
      </c>
      <c r="E120" s="75" t="s">
        <v>283</v>
      </c>
      <c r="F120" s="75">
        <v>14.1659078200761</v>
      </c>
      <c r="G120" s="75">
        <v>14.0665085808306</v>
      </c>
      <c r="H120" s="75">
        <v>4.6198723954555699E-3</v>
      </c>
      <c r="I120" s="75">
        <v>27.356013522030299</v>
      </c>
      <c r="J120" s="75">
        <v>26.988524718491099</v>
      </c>
      <c r="K120" s="75">
        <v>1.1934452470350799E-3</v>
      </c>
      <c r="L120" s="75">
        <v>-0.183432470532746</v>
      </c>
      <c r="M120" s="75">
        <v>4.53423565275926E-3</v>
      </c>
      <c r="N120" s="75">
        <v>3.8264949223756499</v>
      </c>
      <c r="O120" s="75">
        <v>4.5727728352519398E-3</v>
      </c>
      <c r="P120" s="75">
        <v>6.9156263079783296</v>
      </c>
      <c r="Q120" s="75">
        <v>1.1697003303291599E-3</v>
      </c>
      <c r="R120" s="75">
        <v>7.6929118503270804</v>
      </c>
      <c r="S120" s="75">
        <v>0.17676772046074701</v>
      </c>
      <c r="T120" s="75">
        <v>264.48999879406</v>
      </c>
      <c r="U120" s="75">
        <v>6.4094303684850099E-2</v>
      </c>
      <c r="V120" s="76">
        <v>45014.726157407407</v>
      </c>
      <c r="W120" s="75">
        <v>2.5</v>
      </c>
      <c r="X120" s="75">
        <v>3.88493375546197E-3</v>
      </c>
      <c r="Y120" s="75">
        <v>6.7537349910456396E-3</v>
      </c>
      <c r="Z120" s="100">
        <f>((((N120/1000)+1)/((SMOW!$Z$4/1000)+1))-1)*1000</f>
        <v>14.214444913521085</v>
      </c>
      <c r="AA120" s="100">
        <f>((((P120/1000)+1)/((SMOW!$AA$4/1000)+1))-1)*1000</f>
        <v>27.386648075196973</v>
      </c>
      <c r="AB120" s="100">
        <f>Z120*SMOW!$AN$6</f>
        <v>14.584320064165276</v>
      </c>
      <c r="AC120" s="100">
        <f>AA120*SMOW!$AN$12</f>
        <v>28.076386070342032</v>
      </c>
      <c r="AD120" s="100">
        <f t="shared" ref="AD120" si="317">LN((AB120/1000)+1)*1000</f>
        <v>14.478991728022873</v>
      </c>
      <c r="AE120" s="100">
        <f t="shared" ref="AE120" si="318">LN((AC120/1000)+1)*1000</f>
        <v>27.68946978835228</v>
      </c>
      <c r="AF120" s="100">
        <f>(AD120-SMOW!AN$14*AE120)</f>
        <v>-0.14104832022713154</v>
      </c>
      <c r="AG120" s="101">
        <f t="shared" ref="AG120" si="319">AF120*1000</f>
        <v>-141.04832022713154</v>
      </c>
      <c r="AH120" s="2">
        <f>AVERAGE(AG119:AG120)</f>
        <v>-147.14592567530269</v>
      </c>
      <c r="AI120" s="2">
        <f>STDEV(AG119:AG120)</f>
        <v>8.6233163228037366</v>
      </c>
      <c r="AK120" s="75">
        <v>26</v>
      </c>
      <c r="AL120" s="75">
        <v>0</v>
      </c>
      <c r="AM120" s="75">
        <v>0</v>
      </c>
      <c r="AN120" s="75">
        <v>0</v>
      </c>
    </row>
    <row r="121" spans="1:40" s="122" customFormat="1" x14ac:dyDescent="0.25">
      <c r="A121" s="122">
        <v>4692</v>
      </c>
      <c r="B121" s="122" t="s">
        <v>145</v>
      </c>
      <c r="C121" s="122" t="s">
        <v>48</v>
      </c>
      <c r="D121" s="122" t="s">
        <v>135</v>
      </c>
      <c r="E121" s="122" t="s">
        <v>284</v>
      </c>
      <c r="F121" s="122">
        <v>13.9558023083005</v>
      </c>
      <c r="G121" s="122">
        <v>13.859316189932599</v>
      </c>
      <c r="H121" s="122">
        <v>5.4430903092269499E-3</v>
      </c>
      <c r="I121" s="122">
        <v>27.020513206884999</v>
      </c>
      <c r="J121" s="122">
        <v>26.661904573072</v>
      </c>
      <c r="K121" s="122">
        <v>2.1461703614940298E-3</v>
      </c>
      <c r="L121" s="122">
        <v>-0.21816942464935099</v>
      </c>
      <c r="M121" s="122">
        <v>5.1642238974890804E-3</v>
      </c>
      <c r="N121" s="122">
        <v>3.61853143452492</v>
      </c>
      <c r="O121" s="122">
        <v>5.38759804932166E-3</v>
      </c>
      <c r="P121" s="122">
        <v>6.5868011436684899</v>
      </c>
      <c r="Q121" s="122">
        <v>2.1034699220747501E-3</v>
      </c>
      <c r="R121" s="122">
        <v>8.80740120461234</v>
      </c>
      <c r="S121" s="122">
        <v>0.180401405986851</v>
      </c>
      <c r="T121" s="122">
        <v>464.985028232601</v>
      </c>
      <c r="U121" s="122">
        <v>0.25813339419148001</v>
      </c>
      <c r="V121" s="123">
        <v>45015.488645833335</v>
      </c>
      <c r="W121" s="122">
        <v>2.5</v>
      </c>
      <c r="X121" s="124">
        <v>5.3063525031180502E-5</v>
      </c>
      <c r="Y121" s="124">
        <v>1.6008004435427201E-5</v>
      </c>
      <c r="Z121" s="125">
        <f>((((N121/1000)+1)/((SMOW!$Z$4/1000)+1))-1)*1000</f>
        <v>14.004329346279487</v>
      </c>
      <c r="AA121" s="125">
        <f>((((P121/1000)+1)/((SMOW!$AA$4/1000)+1))-1)*1000</f>
        <v>27.051137755825128</v>
      </c>
      <c r="AB121" s="125">
        <f>Z121*SMOW!$AN$6</f>
        <v>14.368737063790762</v>
      </c>
      <c r="AC121" s="125">
        <f>AA121*SMOW!$AN$12</f>
        <v>27.732425859095919</v>
      </c>
      <c r="AD121" s="125">
        <f t="shared" ref="AD121" si="320">LN((AB121/1000)+1)*1000</f>
        <v>14.266485085320202</v>
      </c>
      <c r="AE121" s="125">
        <f t="shared" ref="AE121" si="321">LN((AC121/1000)+1)*1000</f>
        <v>27.354847023375449</v>
      </c>
      <c r="AF121" s="125">
        <f>(AD121-SMOW!AN$14*AE121)</f>
        <v>-0.17687414302203486</v>
      </c>
      <c r="AG121" s="126">
        <f t="shared" ref="AG121" si="322">AF121*1000</f>
        <v>-176.87414302203484</v>
      </c>
      <c r="AJ121" s="122" t="s">
        <v>287</v>
      </c>
      <c r="AK121" s="122">
        <v>26</v>
      </c>
      <c r="AL121" s="122">
        <v>0</v>
      </c>
      <c r="AM121" s="122">
        <v>0</v>
      </c>
      <c r="AN121" s="122">
        <v>0</v>
      </c>
    </row>
    <row r="122" spans="1:40" s="75" customFormat="1" x14ac:dyDescent="0.25">
      <c r="A122" s="75">
        <v>4693</v>
      </c>
      <c r="B122" s="75" t="s">
        <v>145</v>
      </c>
      <c r="C122" s="75" t="s">
        <v>48</v>
      </c>
      <c r="D122" s="75" t="s">
        <v>135</v>
      </c>
      <c r="E122" s="75" t="s">
        <v>285</v>
      </c>
      <c r="F122" s="75">
        <v>13.8831713664361</v>
      </c>
      <c r="G122" s="75">
        <v>13.7876822312468</v>
      </c>
      <c r="H122" s="75">
        <v>6.0089695195771498E-3</v>
      </c>
      <c r="I122" s="75">
        <v>26.818358672659802</v>
      </c>
      <c r="J122" s="75">
        <v>26.4650493120518</v>
      </c>
      <c r="K122" s="75">
        <v>1.5592633031677101E-3</v>
      </c>
      <c r="L122" s="75">
        <v>-0.18586380551655099</v>
      </c>
      <c r="M122" s="75">
        <v>5.9734409546146599E-3</v>
      </c>
      <c r="N122" s="75">
        <v>3.5466409645018002</v>
      </c>
      <c r="O122" s="75">
        <v>5.94770812588354E-3</v>
      </c>
      <c r="P122" s="75">
        <v>6.3886686980885603</v>
      </c>
      <c r="Q122" s="75">
        <v>1.52824003054786E-3</v>
      </c>
      <c r="R122" s="75">
        <v>8.1864218962653101</v>
      </c>
      <c r="S122" s="75">
        <v>0.13043323314549801</v>
      </c>
      <c r="T122" s="75">
        <v>436.88195355462301</v>
      </c>
      <c r="U122" s="75">
        <v>0.17704565972026901</v>
      </c>
      <c r="V122" s="76">
        <v>45015.711064814815</v>
      </c>
      <c r="W122" s="75">
        <v>2.5</v>
      </c>
      <c r="X122" s="75">
        <v>2.0089534712458501E-2</v>
      </c>
      <c r="Y122" s="75">
        <v>2.1960397006904098E-2</v>
      </c>
      <c r="Z122" s="100">
        <f>((((N122/1000)+1)/((SMOW!$Z$4/1000)+1))-1)*1000</f>
        <v>13.93169492836166</v>
      </c>
      <c r="AA122" s="100">
        <f>((((P122/1000)+1)/((SMOW!$AA$4/1000)+1))-1)*1000</f>
        <v>26.848977193588254</v>
      </c>
      <c r="AB122" s="100">
        <f>Z122*SMOW!$AN$6</f>
        <v>14.294212620167905</v>
      </c>
      <c r="AC122" s="100">
        <f>AA122*SMOW!$AN$12</f>
        <v>27.525173844246382</v>
      </c>
      <c r="AD122" s="100">
        <f t="shared" ref="AD122" si="323">LN((AB122/1000)+1)*1000</f>
        <v>14.193013596458028</v>
      </c>
      <c r="AE122" s="100">
        <f t="shared" ref="AE122" si="324">LN((AC122/1000)+1)*1000</f>
        <v>27.153167179854222</v>
      </c>
      <c r="AF122" s="100">
        <f>(AD122-SMOW!AN$14*AE122)</f>
        <v>-0.14385867450500101</v>
      </c>
      <c r="AG122" s="101">
        <f t="shared" ref="AG122" si="325">AF122*1000</f>
        <v>-143.85867450500101</v>
      </c>
      <c r="AH122" s="2">
        <f>AVERAGE(AG121:AG122)</f>
        <v>-160.36640876351794</v>
      </c>
      <c r="AI122" s="2">
        <f>STDEV(AG121:AG122)</f>
        <v>23.345461672445495</v>
      </c>
      <c r="AJ122" s="75" t="s">
        <v>286</v>
      </c>
      <c r="AK122" s="75">
        <v>26</v>
      </c>
      <c r="AL122" s="75">
        <v>0</v>
      </c>
      <c r="AM122" s="75">
        <v>0</v>
      </c>
      <c r="AN122" s="75">
        <v>0</v>
      </c>
    </row>
    <row r="123" spans="1:40" s="75" customFormat="1" x14ac:dyDescent="0.25">
      <c r="A123" s="75">
        <v>4694</v>
      </c>
      <c r="B123" s="75" t="s">
        <v>145</v>
      </c>
      <c r="C123" s="75" t="s">
        <v>48</v>
      </c>
      <c r="D123" s="75" t="s">
        <v>135</v>
      </c>
      <c r="E123" s="75" t="s">
        <v>289</v>
      </c>
      <c r="F123" s="75">
        <v>14.149657439552101</v>
      </c>
      <c r="G123" s="75">
        <v>14.050485091241001</v>
      </c>
      <c r="H123" s="75">
        <v>4.2996729564031104E-3</v>
      </c>
      <c r="I123" s="75">
        <v>27.361690426010799</v>
      </c>
      <c r="J123" s="75">
        <v>26.994050376641201</v>
      </c>
      <c r="K123" s="75">
        <v>2.2467979081208398E-3</v>
      </c>
      <c r="L123" s="75">
        <v>-0.20237350762554601</v>
      </c>
      <c r="M123" s="75">
        <v>4.0754299051446599E-3</v>
      </c>
      <c r="N123" s="75">
        <v>3.8104102143443499</v>
      </c>
      <c r="O123" s="75">
        <v>4.2558378267858301E-3</v>
      </c>
      <c r="P123" s="75">
        <v>6.9211902636586098</v>
      </c>
      <c r="Q123" s="75">
        <v>2.2020953720654299E-3</v>
      </c>
      <c r="R123" s="75">
        <v>8.4988173833338401</v>
      </c>
      <c r="S123" s="75">
        <v>0.134783020956533</v>
      </c>
      <c r="T123" s="75">
        <v>273.47287925394397</v>
      </c>
      <c r="U123" s="75">
        <v>9.2937398724310893E-2</v>
      </c>
      <c r="V123" s="76">
        <v>45016.491759259261</v>
      </c>
      <c r="W123" s="75">
        <v>2.5</v>
      </c>
      <c r="X123" s="75">
        <v>3.56137545173446E-3</v>
      </c>
      <c r="Y123" s="75">
        <v>4.0425276899211E-3</v>
      </c>
      <c r="Z123" s="100">
        <f>((((N123/1000)+1)/((SMOW!$Z$4/1000)+1))-1)*1000</f>
        <v>14.198193755267985</v>
      </c>
      <c r="AA123" s="100">
        <f>((((P123/1000)+1)/((SMOW!$AA$4/1000)+1))-1)*1000</f>
        <v>27.39232514845602</v>
      </c>
      <c r="AB123" s="100">
        <f>Z123*SMOW!$AN$6</f>
        <v>14.567646033289039</v>
      </c>
      <c r="AC123" s="100">
        <f>AA123*SMOW!$AN$12</f>
        <v>28.082206121782171</v>
      </c>
      <c r="AD123" s="100">
        <f t="shared" ref="AD123:AD125" si="326">LN((AB123/1000)+1)*1000</f>
        <v>14.462557245879394</v>
      </c>
      <c r="AE123" s="100">
        <f t="shared" ref="AE123:AE125" si="327">LN((AC123/1000)+1)*1000</f>
        <v>27.69513088031497</v>
      </c>
      <c r="AF123" s="100">
        <f>(AD123-SMOW!AN$14*AE123)</f>
        <v>-0.16047185892691118</v>
      </c>
      <c r="AG123" s="101">
        <f t="shared" ref="AG123:AG125" si="328">AF123*1000</f>
        <v>-160.47185892691118</v>
      </c>
      <c r="AH123" s="2">
        <f>AVERAGE(AG122:AG123)</f>
        <v>-152.16526671595608</v>
      </c>
      <c r="AI123" s="2">
        <f>STDEV(AG122:AG123)</f>
        <v>11.7472953618354</v>
      </c>
      <c r="AK123" s="75">
        <v>26</v>
      </c>
      <c r="AL123" s="75">
        <v>0</v>
      </c>
      <c r="AM123" s="75">
        <v>0</v>
      </c>
      <c r="AN123" s="75">
        <v>0</v>
      </c>
    </row>
    <row r="124" spans="1:40" s="75" customFormat="1" x14ac:dyDescent="0.25">
      <c r="A124" s="75">
        <v>4695</v>
      </c>
      <c r="B124" s="75" t="s">
        <v>145</v>
      </c>
      <c r="C124" s="75" t="s">
        <v>48</v>
      </c>
      <c r="D124" s="75" t="s">
        <v>137</v>
      </c>
      <c r="E124" s="75" t="s">
        <v>290</v>
      </c>
      <c r="F124" s="75">
        <v>14.761710983047999</v>
      </c>
      <c r="G124" s="75">
        <v>14.653817139569901</v>
      </c>
      <c r="H124" s="75">
        <v>3.8970441338000198E-3</v>
      </c>
      <c r="I124" s="75">
        <v>28.523796696439302</v>
      </c>
      <c r="J124" s="75">
        <v>28.1245670900453</v>
      </c>
      <c r="K124" s="75">
        <v>1.41707381230507E-3</v>
      </c>
      <c r="L124" s="75">
        <v>-0.195954283974001</v>
      </c>
      <c r="M124" s="75">
        <v>3.8216398369384499E-3</v>
      </c>
      <c r="N124" s="75">
        <v>4.4162238771138096</v>
      </c>
      <c r="O124" s="75">
        <v>3.8573138016445899E-3</v>
      </c>
      <c r="P124" s="75">
        <v>8.0601751410754598</v>
      </c>
      <c r="Q124" s="75">
        <v>1.38887955729058E-3</v>
      </c>
      <c r="R124" s="75">
        <v>10.936128135278301</v>
      </c>
      <c r="S124" s="75">
        <v>0.130729171194918</v>
      </c>
      <c r="T124" s="75">
        <v>228.722237327751</v>
      </c>
      <c r="U124" s="75">
        <v>6.8368087612074399E-2</v>
      </c>
      <c r="V124" s="76">
        <v>45016.629444444443</v>
      </c>
      <c r="W124" s="75">
        <v>2.5</v>
      </c>
      <c r="X124" s="75">
        <v>1.6712172848783801E-2</v>
      </c>
      <c r="Y124" s="75">
        <v>1.54278255837722E-2</v>
      </c>
      <c r="Z124" s="100">
        <f>((((N124/1000)+1)/((SMOW!$Z$4/1000)+1))-1)*1000</f>
        <v>14.810276591111338</v>
      </c>
      <c r="AA124" s="100">
        <f>((((P124/1000)+1)/((SMOW!$AA$4/1000)+1))-1)*1000</f>
        <v>28.554466071532445</v>
      </c>
      <c r="AB124" s="100">
        <f>Z124*SMOW!$AN$6</f>
        <v>15.195655923089943</v>
      </c>
      <c r="AC124" s="100">
        <f>AA124*SMOW!$AN$12</f>
        <v>29.273615787355226</v>
      </c>
      <c r="AD124" s="100">
        <f t="shared" si="326"/>
        <v>15.081358373316322</v>
      </c>
      <c r="AE124" s="100">
        <f t="shared" si="327"/>
        <v>28.853326060814879</v>
      </c>
      <c r="AF124" s="100">
        <f>(AD124-SMOW!AN$14*AE124)</f>
        <v>-0.15319778679393536</v>
      </c>
      <c r="AG124" s="101">
        <f t="shared" si="328"/>
        <v>-153.19778679393536</v>
      </c>
      <c r="AK124" s="75">
        <v>26</v>
      </c>
      <c r="AL124" s="75">
        <v>0</v>
      </c>
      <c r="AM124" s="75">
        <v>0</v>
      </c>
      <c r="AN124" s="75">
        <v>0</v>
      </c>
    </row>
    <row r="125" spans="1:40" s="75" customFormat="1" x14ac:dyDescent="0.25">
      <c r="A125" s="75">
        <v>4696</v>
      </c>
      <c r="B125" s="75" t="s">
        <v>145</v>
      </c>
      <c r="C125" s="75" t="s">
        <v>48</v>
      </c>
      <c r="D125" s="75" t="s">
        <v>137</v>
      </c>
      <c r="E125" s="75" t="s">
        <v>291</v>
      </c>
      <c r="F125" s="75">
        <v>14.603561384644699</v>
      </c>
      <c r="G125" s="75">
        <v>14.497956010120101</v>
      </c>
      <c r="H125" s="75">
        <v>3.78111328124654E-3</v>
      </c>
      <c r="I125" s="75">
        <v>28.214413619605999</v>
      </c>
      <c r="J125" s="75">
        <v>27.823718804325999</v>
      </c>
      <c r="K125" s="75">
        <v>1.4751104131586E-3</v>
      </c>
      <c r="L125" s="75">
        <v>-0.192967518564022</v>
      </c>
      <c r="M125" s="75">
        <v>3.7347694367751501E-3</v>
      </c>
      <c r="N125" s="75">
        <v>4.2596866125356003</v>
      </c>
      <c r="O125" s="75">
        <v>3.7425648631579599E-3</v>
      </c>
      <c r="P125" s="75">
        <v>7.7569475836577997</v>
      </c>
      <c r="Q125" s="75">
        <v>1.4457614556118499E-3</v>
      </c>
      <c r="R125" s="75">
        <v>10.152881870630299</v>
      </c>
      <c r="S125" s="75">
        <v>0.18193872521482601</v>
      </c>
      <c r="T125" s="75">
        <v>253.325973870642</v>
      </c>
      <c r="U125" s="75">
        <v>6.0011601134913099E-2</v>
      </c>
      <c r="V125" s="76">
        <v>45016.751215277778</v>
      </c>
      <c r="W125" s="75">
        <v>2.5</v>
      </c>
      <c r="X125" s="75">
        <v>2.23407133488388E-2</v>
      </c>
      <c r="Y125" s="75">
        <v>2.4084773209522799E-2</v>
      </c>
      <c r="Z125" s="100">
        <f>((((N125/1000)+1)/((SMOW!$Z$4/1000)+1))-1)*1000</f>
        <v>14.652119423806287</v>
      </c>
      <c r="AA125" s="100">
        <f>((((P125/1000)+1)/((SMOW!$AA$4/1000)+1))-1)*1000</f>
        <v>28.245073769258333</v>
      </c>
      <c r="AB125" s="100">
        <f>Z125*SMOW!$AN$6</f>
        <v>15.033383336122828</v>
      </c>
      <c r="AC125" s="100">
        <f>AA125*SMOW!$AN$12</f>
        <v>28.956431380487011</v>
      </c>
      <c r="AD125" s="100">
        <f t="shared" si="326"/>
        <v>14.921501939214913</v>
      </c>
      <c r="AE125" s="100">
        <f t="shared" si="327"/>
        <v>28.545115217410416</v>
      </c>
      <c r="AF125" s="100">
        <f>(AD125-SMOW!AN$14*AE125)</f>
        <v>-0.15031889557778655</v>
      </c>
      <c r="AG125" s="101">
        <f t="shared" si="328"/>
        <v>-150.31889557778655</v>
      </c>
      <c r="AH125" s="2">
        <f>AVERAGE(AG124:AG125)</f>
        <v>-151.75834118586096</v>
      </c>
      <c r="AI125" s="2">
        <f>STDEV(AG124:AG125)</f>
        <v>2.0356835012372141</v>
      </c>
      <c r="AK125" s="75">
        <v>26</v>
      </c>
      <c r="AL125" s="75">
        <v>0</v>
      </c>
      <c r="AM125" s="75">
        <v>0</v>
      </c>
      <c r="AN125" s="75">
        <v>0</v>
      </c>
    </row>
    <row r="126" spans="1:40" s="75" customFormat="1" x14ac:dyDescent="0.25">
      <c r="A126" s="75">
        <v>4697</v>
      </c>
      <c r="B126" s="75" t="s">
        <v>145</v>
      </c>
      <c r="C126" s="75" t="s">
        <v>48</v>
      </c>
      <c r="D126" s="75" t="s">
        <v>135</v>
      </c>
      <c r="E126" s="75" t="s">
        <v>293</v>
      </c>
      <c r="F126" s="75">
        <v>14.4457174318428</v>
      </c>
      <c r="G126" s="75">
        <v>14.342371571949</v>
      </c>
      <c r="H126" s="75">
        <v>5.4340898496157098E-3</v>
      </c>
      <c r="I126" s="75">
        <v>27.9718785416357</v>
      </c>
      <c r="J126" s="75">
        <v>27.5878110718226</v>
      </c>
      <c r="K126" s="75">
        <v>2.1174469282443801E-3</v>
      </c>
      <c r="L126" s="75">
        <v>-0.22399267397331199</v>
      </c>
      <c r="M126" s="75">
        <v>5.5290292477454999E-3</v>
      </c>
      <c r="N126" s="75">
        <v>4.1034518775045301</v>
      </c>
      <c r="O126" s="75">
        <v>5.3786893493164602E-3</v>
      </c>
      <c r="P126" s="75">
        <v>7.5192380100320797</v>
      </c>
      <c r="Q126" s="75">
        <v>2.0753179733848698E-3</v>
      </c>
      <c r="R126" s="75">
        <v>8.4498902232489002</v>
      </c>
      <c r="S126" s="75">
        <v>0.17023203803579501</v>
      </c>
      <c r="T126" s="75">
        <v>383.99538646032101</v>
      </c>
      <c r="U126" s="75">
        <v>0.19014760783001899</v>
      </c>
      <c r="V126" s="76">
        <v>45019.448900462965</v>
      </c>
      <c r="W126" s="75">
        <v>2.5</v>
      </c>
      <c r="X126" s="75">
        <v>1.2343850022981801E-4</v>
      </c>
      <c r="Y126" s="88">
        <v>6.8607634000249695E-5</v>
      </c>
      <c r="Z126" s="100">
        <f>((((N126/1000)+1)/((SMOW!$Z$4/1000)+1))-1)*1000</f>
        <v>14.49426791673103</v>
      </c>
      <c r="AA126" s="100">
        <f>((((P126/1000)+1)/((SMOW!$AA$4/1000)+1))-1)*1000</f>
        <v>28.002531459176083</v>
      </c>
      <c r="AB126" s="100">
        <f>Z126*SMOW!$AN$6</f>
        <v>14.871424362993562</v>
      </c>
      <c r="AC126" s="100">
        <f>AA126*SMOW!$AN$12</f>
        <v>28.707780595711739</v>
      </c>
      <c r="AD126" s="100">
        <f t="shared" ref="AD126" si="329">LN((AB126/1000)+1)*1000</f>
        <v>14.761928965291393</v>
      </c>
      <c r="AE126" s="100">
        <f t="shared" ref="AE126" si="330">LN((AC126/1000)+1)*1000</f>
        <v>28.303432648856688</v>
      </c>
      <c r="AF126" s="100">
        <f>(AD126-SMOW!AN$14*AE126)</f>
        <v>-0.1822834733049401</v>
      </c>
      <c r="AG126" s="101">
        <f t="shared" ref="AG126" si="331">AF126*1000</f>
        <v>-182.28347330494012</v>
      </c>
      <c r="AH126" s="2"/>
      <c r="AJ126" s="75" t="s">
        <v>292</v>
      </c>
      <c r="AK126" s="75">
        <v>26</v>
      </c>
      <c r="AL126" s="75">
        <v>0</v>
      </c>
      <c r="AM126" s="75">
        <v>0</v>
      </c>
      <c r="AN126" s="75">
        <v>0</v>
      </c>
    </row>
    <row r="127" spans="1:40" s="75" customFormat="1" x14ac:dyDescent="0.25">
      <c r="A127" s="75">
        <v>4698</v>
      </c>
      <c r="B127" s="75" t="s">
        <v>145</v>
      </c>
      <c r="C127" s="75" t="s">
        <v>48</v>
      </c>
      <c r="D127" s="75" t="s">
        <v>135</v>
      </c>
      <c r="E127" s="75" t="s">
        <v>288</v>
      </c>
      <c r="F127" s="75">
        <v>14.8383987782387</v>
      </c>
      <c r="G127" s="75">
        <v>14.729386446035599</v>
      </c>
      <c r="H127" s="75">
        <v>4.3863574258105201E-3</v>
      </c>
      <c r="I127" s="75">
        <v>28.6675124744329</v>
      </c>
      <c r="J127" s="75">
        <v>28.264287460835</v>
      </c>
      <c r="K127" s="75">
        <v>1.6682959810626801E-3</v>
      </c>
      <c r="L127" s="75">
        <v>-0.194157333285293</v>
      </c>
      <c r="M127" s="75">
        <v>4.1278155329561002E-3</v>
      </c>
      <c r="N127" s="75">
        <v>4.4921298408776904</v>
      </c>
      <c r="O127" s="75">
        <v>4.3416385487597504E-3</v>
      </c>
      <c r="P127" s="75">
        <v>8.2010315342868694</v>
      </c>
      <c r="Q127" s="75">
        <v>1.6351033823991E-3</v>
      </c>
      <c r="R127" s="75">
        <v>10.0718525646665</v>
      </c>
      <c r="S127" s="75">
        <v>0.140248822187099</v>
      </c>
      <c r="T127" s="75">
        <v>386.32350180225899</v>
      </c>
      <c r="U127" s="75">
        <v>0.132583937045198</v>
      </c>
      <c r="V127" s="76">
        <v>45019.567604166667</v>
      </c>
      <c r="W127" s="75">
        <v>2.5</v>
      </c>
      <c r="X127" s="75">
        <v>1.18214720676638E-4</v>
      </c>
      <c r="Y127" s="75">
        <v>1.08547130622256E-4</v>
      </c>
      <c r="Z127" s="100">
        <f>((((N127/1000)+1)/((SMOW!$Z$4/1000)+1))-1)*1000</f>
        <v>14.886968056512906</v>
      </c>
      <c r="AA127" s="100">
        <f>((((P127/1000)+1)/((SMOW!$AA$4/1000)+1))-1)*1000</f>
        <v>28.698186134962221</v>
      </c>
      <c r="AB127" s="100">
        <f>Z127*SMOW!$AN$6</f>
        <v>15.274342982937238</v>
      </c>
      <c r="AC127" s="100">
        <f>AA127*SMOW!$AN$12</f>
        <v>29.42095546820368</v>
      </c>
      <c r="AD127" s="100">
        <f t="shared" ref="AD127" si="332">LN((AB127/1000)+1)*1000</f>
        <v>15.15886462549345</v>
      </c>
      <c r="AE127" s="100">
        <f t="shared" ref="AE127" si="333">LN((AC127/1000)+1)*1000</f>
        <v>28.996465002508561</v>
      </c>
      <c r="AF127" s="100">
        <f>(AD127-SMOW!AN$14*AE127)</f>
        <v>-0.1512688958310715</v>
      </c>
      <c r="AG127" s="101">
        <f t="shared" ref="AG127" si="334">AF127*1000</f>
        <v>-151.26889583107152</v>
      </c>
      <c r="AH127" s="2">
        <f>AVERAGE(AG126:AG127)</f>
        <v>-166.77618456800582</v>
      </c>
      <c r="AI127" s="2">
        <f>STDEV(AG126:AG127)</f>
        <v>21.930618047408029</v>
      </c>
      <c r="AK127" s="75">
        <v>26</v>
      </c>
      <c r="AL127" s="75">
        <v>0</v>
      </c>
      <c r="AM127" s="75">
        <v>0</v>
      </c>
      <c r="AN127" s="75">
        <v>0</v>
      </c>
    </row>
    <row r="128" spans="1:40" s="75" customFormat="1" x14ac:dyDescent="0.25">
      <c r="A128" s="75">
        <v>4700</v>
      </c>
      <c r="B128" s="75" t="s">
        <v>145</v>
      </c>
      <c r="C128" s="75" t="s">
        <v>63</v>
      </c>
      <c r="D128" s="75" t="s">
        <v>98</v>
      </c>
      <c r="E128" s="75" t="s">
        <v>294</v>
      </c>
      <c r="F128" s="75">
        <v>17.767810023575102</v>
      </c>
      <c r="G128" s="75">
        <v>17.611807291986601</v>
      </c>
      <c r="H128" s="75">
        <v>4.4027964393496804E-3</v>
      </c>
      <c r="I128" s="75">
        <v>34.307957436717402</v>
      </c>
      <c r="J128" s="75">
        <v>33.7325628814636</v>
      </c>
      <c r="K128" s="75">
        <v>1.45488241802921E-3</v>
      </c>
      <c r="L128" s="75">
        <v>-0.19898590942612501</v>
      </c>
      <c r="M128" s="75">
        <v>4.3540290955940801E-3</v>
      </c>
      <c r="N128" s="75">
        <v>7.3916757632140699</v>
      </c>
      <c r="O128" s="75">
        <v>4.3579099666920798E-3</v>
      </c>
      <c r="P128" s="75">
        <v>13.7292535888635</v>
      </c>
      <c r="Q128" s="75">
        <v>1.4259359188790799E-3</v>
      </c>
      <c r="R128" s="75">
        <v>18.801440051237702</v>
      </c>
      <c r="S128" s="75">
        <v>0.13568932423073099</v>
      </c>
      <c r="T128" s="75">
        <v>243.142422184807</v>
      </c>
      <c r="U128" s="75">
        <v>7.9486014808446401E-2</v>
      </c>
      <c r="V128" s="76">
        <v>45019.797696759262</v>
      </c>
      <c r="W128" s="75">
        <v>2.5</v>
      </c>
      <c r="X128" s="75">
        <v>0.115957025068075</v>
      </c>
      <c r="Y128" s="75">
        <v>0.111401440988507</v>
      </c>
      <c r="Z128" s="100">
        <f>((((N128/1000)+1)/((SMOW!$Z$4/1000)+1))-1)*1000</f>
        <v>17.816519500909457</v>
      </c>
      <c r="AA128" s="100">
        <f>((((P128/1000)+1)/((SMOW!$AA$4/1000)+1))-1)*1000</f>
        <v>34.338799288710085</v>
      </c>
      <c r="AB128" s="100">
        <f>Z128*SMOW!$AN$6</f>
        <v>18.28012450796011</v>
      </c>
      <c r="AC128" s="100">
        <f>AA128*SMOW!$AN$12</f>
        <v>35.20362854828398</v>
      </c>
      <c r="AD128" s="100">
        <f t="shared" ref="AD128" si="335">LN((AB128/1000)+1)*1000</f>
        <v>18.115051697976568</v>
      </c>
      <c r="AE128" s="100">
        <f t="shared" ref="AE128" si="336">LN((AC128/1000)+1)*1000</f>
        <v>34.598149924781758</v>
      </c>
      <c r="AF128" s="100">
        <f>(AD128-SMOW!AN$14*AE128)</f>
        <v>-0.15277146230820193</v>
      </c>
      <c r="AG128" s="101">
        <f t="shared" ref="AG128" si="337">AF128*1000</f>
        <v>-152.77146230820193</v>
      </c>
      <c r="AK128" s="75">
        <v>26</v>
      </c>
      <c r="AL128" s="75">
        <v>0</v>
      </c>
      <c r="AM128" s="75">
        <v>0</v>
      </c>
      <c r="AN128" s="75">
        <v>0</v>
      </c>
    </row>
    <row r="129" spans="1:40" s="75" customFormat="1" x14ac:dyDescent="0.25">
      <c r="A129" s="75">
        <v>4701</v>
      </c>
      <c r="B129" s="75" t="s">
        <v>145</v>
      </c>
      <c r="C129" s="75" t="s">
        <v>63</v>
      </c>
      <c r="D129" s="75" t="s">
        <v>98</v>
      </c>
      <c r="E129" s="75" t="s">
        <v>295</v>
      </c>
      <c r="F129" s="75">
        <v>17.484264403436399</v>
      </c>
      <c r="G129" s="75">
        <v>17.333173024582401</v>
      </c>
      <c r="H129" s="75">
        <v>3.4995641949249301E-3</v>
      </c>
      <c r="I129" s="75">
        <v>33.799525268251699</v>
      </c>
      <c r="J129" s="75">
        <v>33.240874478934799</v>
      </c>
      <c r="K129" s="75">
        <v>2.2249782103553098E-3</v>
      </c>
      <c r="L129" s="75">
        <v>-0.21800870029519201</v>
      </c>
      <c r="M129" s="75">
        <v>3.3449992396484499E-3</v>
      </c>
      <c r="N129" s="75">
        <v>7.11102088828705</v>
      </c>
      <c r="O129" s="75">
        <v>3.4638861674025898E-3</v>
      </c>
      <c r="P129" s="75">
        <v>13.2309372422344</v>
      </c>
      <c r="Q129" s="75">
        <v>2.1807098013880699E-3</v>
      </c>
      <c r="R129" s="75">
        <v>17.274127517937199</v>
      </c>
      <c r="S129" s="75">
        <v>0.143242984353386</v>
      </c>
      <c r="T129" s="75">
        <v>250.60713117526501</v>
      </c>
      <c r="U129" s="75">
        <v>0.116649868481948</v>
      </c>
      <c r="V129" s="76">
        <v>45020.496620370373</v>
      </c>
      <c r="W129" s="75">
        <v>2.5</v>
      </c>
      <c r="X129" s="75">
        <v>9.6034282171660805E-4</v>
      </c>
      <c r="Y129" s="75">
        <v>7.6007618273276603E-4</v>
      </c>
      <c r="Z129" s="100">
        <f>((((N129/1000)+1)/((SMOW!$Z$4/1000)+1))-1)*1000</f>
        <v>17.532960310525425</v>
      </c>
      <c r="AA129" s="100">
        <f>((((P129/1000)+1)/((SMOW!$AA$4/1000)+1))-1)*1000</f>
        <v>33.830351959392324</v>
      </c>
      <c r="AB129" s="100">
        <f>Z129*SMOW!$AN$6</f>
        <v>17.989186802347525</v>
      </c>
      <c r="AC129" s="100">
        <f>AA129*SMOW!$AN$12</f>
        <v>34.682375875260135</v>
      </c>
      <c r="AD129" s="100">
        <f t="shared" ref="AD129" si="338">LN((AB129/1000)+1)*1000</f>
        <v>17.829296070293982</v>
      </c>
      <c r="AE129" s="100">
        <f t="shared" ref="AE129" si="339">LN((AC129/1000)+1)*1000</f>
        <v>34.094496406734315</v>
      </c>
      <c r="AF129" s="100">
        <f>(AD129-SMOW!AN$14*AE129)</f>
        <v>-0.17259803246173888</v>
      </c>
      <c r="AG129" s="101">
        <f t="shared" ref="AG129" si="340">AF129*1000</f>
        <v>-172.59803246173888</v>
      </c>
      <c r="AK129" s="75">
        <v>26</v>
      </c>
      <c r="AL129" s="75">
        <v>0</v>
      </c>
      <c r="AM129" s="75">
        <v>0</v>
      </c>
      <c r="AN129" s="75">
        <v>0</v>
      </c>
    </row>
    <row r="130" spans="1:40" s="75" customFormat="1" x14ac:dyDescent="0.25">
      <c r="A130" s="75">
        <v>4702</v>
      </c>
      <c r="B130" s="75" t="s">
        <v>145</v>
      </c>
      <c r="C130" s="75" t="s">
        <v>63</v>
      </c>
      <c r="D130" s="75" t="s">
        <v>98</v>
      </c>
      <c r="E130" s="75" t="s">
        <v>296</v>
      </c>
      <c r="F130" s="75">
        <v>17.731682299239701</v>
      </c>
      <c r="G130" s="75">
        <v>17.576309717237699</v>
      </c>
      <c r="H130" s="75">
        <v>3.9220949781153102E-3</v>
      </c>
      <c r="I130" s="75">
        <v>34.275820552478201</v>
      </c>
      <c r="J130" s="75">
        <v>33.7014915105282</v>
      </c>
      <c r="K130" s="75">
        <v>1.0948924253516301E-3</v>
      </c>
      <c r="L130" s="75">
        <v>-0.218077800321169</v>
      </c>
      <c r="M130" s="75">
        <v>3.8393297835686E-3</v>
      </c>
      <c r="N130" s="75">
        <v>7.3559163607242999</v>
      </c>
      <c r="O130" s="75">
        <v>3.8821092528118E-3</v>
      </c>
      <c r="P130" s="75">
        <v>13.6977561035756</v>
      </c>
      <c r="Q130" s="75">
        <v>1.07310832632755E-3</v>
      </c>
      <c r="R130" s="75">
        <v>18.244501245185798</v>
      </c>
      <c r="S130" s="75">
        <v>0.12959182741812</v>
      </c>
      <c r="T130" s="75">
        <v>226.84172360355501</v>
      </c>
      <c r="U130" s="75">
        <v>6.9796275052134801E-2</v>
      </c>
      <c r="V130" s="76">
        <v>45020.639236111114</v>
      </c>
      <c r="W130" s="75">
        <v>2.5</v>
      </c>
      <c r="X130" s="75">
        <v>2.4575081770235801E-2</v>
      </c>
      <c r="Y130" s="75">
        <v>2.6494353544211102E-2</v>
      </c>
      <c r="Z130" s="100">
        <f>((((N130/1000)+1)/((SMOW!$Z$4/1000)+1))-1)*1000</f>
        <v>17.780390047532848</v>
      </c>
      <c r="AA130" s="100">
        <f>((((P130/1000)+1)/((SMOW!$AA$4/1000)+1))-1)*1000</f>
        <v>34.306661446186439</v>
      </c>
      <c r="AB130" s="100">
        <f>Z130*SMOW!$AN$6</f>
        <v>18.243054927333251</v>
      </c>
      <c r="AC130" s="100">
        <f>AA130*SMOW!$AN$12</f>
        <v>35.170681308019887</v>
      </c>
      <c r="AD130" s="100">
        <f t="shared" ref="AD130" si="341">LN((AB130/1000)+1)*1000</f>
        <v>18.078646926349045</v>
      </c>
      <c r="AE130" s="100">
        <f t="shared" ref="AE130" si="342">LN((AC130/1000)+1)*1000</f>
        <v>34.566322597607183</v>
      </c>
      <c r="AF130" s="100">
        <f>(AD130-SMOW!AN$14*AE130)</f>
        <v>-0.17237140518754757</v>
      </c>
      <c r="AG130" s="101">
        <f t="shared" ref="AG130" si="343">AF130*1000</f>
        <v>-172.37140518754757</v>
      </c>
      <c r="AH130" s="2">
        <f>AVERAGE(AG128:AG130)</f>
        <v>-165.91363331916281</v>
      </c>
      <c r="AI130" s="2">
        <f>STDEV(AG128:AG130)</f>
        <v>11.382018017089802</v>
      </c>
      <c r="AK130" s="75">
        <v>26</v>
      </c>
      <c r="AL130" s="75">
        <v>0</v>
      </c>
      <c r="AM130" s="75">
        <v>0</v>
      </c>
      <c r="AN130" s="75">
        <v>0</v>
      </c>
    </row>
    <row r="131" spans="1:40" s="75" customFormat="1" x14ac:dyDescent="0.25">
      <c r="A131" s="75">
        <v>4703</v>
      </c>
      <c r="B131" s="75" t="s">
        <v>301</v>
      </c>
      <c r="C131" s="75" t="s">
        <v>48</v>
      </c>
      <c r="D131" s="75" t="s">
        <v>109</v>
      </c>
      <c r="E131" s="75" t="s">
        <v>297</v>
      </c>
      <c r="F131" s="75">
        <v>14.5440323052831</v>
      </c>
      <c r="G131" s="75">
        <v>14.4392820186763</v>
      </c>
      <c r="H131" s="75">
        <v>3.88203363337227E-3</v>
      </c>
      <c r="I131" s="75">
        <v>28.0980781213805</v>
      </c>
      <c r="J131" s="75">
        <v>27.7105691659138</v>
      </c>
      <c r="K131" s="75">
        <v>1.62951245696165E-3</v>
      </c>
      <c r="L131" s="75">
        <v>-0.191898500926202</v>
      </c>
      <c r="M131" s="75">
        <v>3.7899762576903899E-3</v>
      </c>
      <c r="N131" s="75">
        <v>4.2007644316372801</v>
      </c>
      <c r="O131" s="75">
        <v>3.8424563331416399E-3</v>
      </c>
      <c r="P131" s="75">
        <v>7.6429267091840902</v>
      </c>
      <c r="Q131" s="75">
        <v>1.5970914995218099E-3</v>
      </c>
      <c r="R131" s="75">
        <v>9.44142076239992</v>
      </c>
      <c r="S131" s="75">
        <v>0.15321057042820599</v>
      </c>
      <c r="T131" s="75">
        <v>268.65496610117702</v>
      </c>
      <c r="U131" s="75">
        <v>7.0141534966631405E-2</v>
      </c>
      <c r="V131" s="76">
        <v>45020.765324074076</v>
      </c>
      <c r="W131" s="75">
        <v>2.5</v>
      </c>
      <c r="X131" s="75">
        <v>7.3200772142506801E-3</v>
      </c>
      <c r="Y131" s="75">
        <v>8.2199175319133903E-3</v>
      </c>
      <c r="Z131" s="100">
        <f>((((N131/1000)+1)/((SMOW!$Z$4/1000)+1))-1)*1000</f>
        <v>14.59258749543535</v>
      </c>
      <c r="AA131" s="100">
        <f>((((P131/1000)+1)/((SMOW!$AA$4/1000)+1))-1)*1000</f>
        <v>28.128734802044253</v>
      </c>
      <c r="AB131" s="100">
        <f>Z131*SMOW!$AN$6</f>
        <v>14.972302322922459</v>
      </c>
      <c r="AC131" s="100">
        <f>AA131*SMOW!$AN$12</f>
        <v>28.837162394024748</v>
      </c>
      <c r="AD131" s="100">
        <f t="shared" ref="AD131" si="344">LN((AB131/1000)+1)*1000</f>
        <v>14.861323769616277</v>
      </c>
      <c r="AE131" s="100">
        <f t="shared" ref="AE131" si="345">LN((AC131/1000)+1)*1000</f>
        <v>28.429195927004617</v>
      </c>
      <c r="AF131" s="100">
        <f>(AD131-SMOW!AN$14*AE131)</f>
        <v>-0.14929167984216107</v>
      </c>
      <c r="AG131" s="101">
        <f t="shared" ref="AG131" si="346">AF131*1000</f>
        <v>-149.29167984216107</v>
      </c>
      <c r="AK131" s="75">
        <v>26</v>
      </c>
      <c r="AL131" s="75">
        <v>0</v>
      </c>
      <c r="AM131" s="75">
        <v>0</v>
      </c>
      <c r="AN131" s="75">
        <v>0</v>
      </c>
    </row>
    <row r="132" spans="1:40" s="75" customFormat="1" x14ac:dyDescent="0.25">
      <c r="A132" s="75">
        <v>4704</v>
      </c>
      <c r="B132" s="75" t="s">
        <v>301</v>
      </c>
      <c r="C132" s="75" t="s">
        <v>48</v>
      </c>
      <c r="D132" s="75" t="s">
        <v>109</v>
      </c>
      <c r="E132" s="75" t="s">
        <v>298</v>
      </c>
      <c r="F132" s="75">
        <v>14.239271205981201</v>
      </c>
      <c r="G132" s="75">
        <v>14.1388446968829</v>
      </c>
      <c r="H132" s="75">
        <v>3.9440598958971696E-3</v>
      </c>
      <c r="I132" s="75">
        <v>27.501949094181398</v>
      </c>
      <c r="J132" s="75">
        <v>27.130564271326101</v>
      </c>
      <c r="K132" s="75">
        <v>1.53942863154453E-3</v>
      </c>
      <c r="L132" s="75">
        <v>-0.18609323837731401</v>
      </c>
      <c r="M132" s="75">
        <v>3.8046410921669599E-3</v>
      </c>
      <c r="N132" s="75">
        <v>3.8991103691786901</v>
      </c>
      <c r="O132" s="75">
        <v>3.9038502384417398E-3</v>
      </c>
      <c r="P132" s="75">
        <v>7.0586583300808003</v>
      </c>
      <c r="Q132" s="75">
        <v>1.50879999171103E-3</v>
      </c>
      <c r="R132" s="75">
        <v>8.5772026543834805</v>
      </c>
      <c r="S132" s="75">
        <v>0.116457374771264</v>
      </c>
      <c r="T132" s="75">
        <v>277.05500213215203</v>
      </c>
      <c r="U132" s="75">
        <v>8.7822038027006999E-2</v>
      </c>
      <c r="V132" s="76">
        <v>45020.881192129629</v>
      </c>
      <c r="W132" s="75">
        <v>2.5</v>
      </c>
      <c r="X132" s="75">
        <v>8.44633589410578E-3</v>
      </c>
      <c r="Y132" s="75">
        <v>9.3767263298841792E-3</v>
      </c>
      <c r="Z132" s="100">
        <f>((((N132/1000)+1)/((SMOW!$Z$4/1000)+1))-1)*1000</f>
        <v>14.287811810533624</v>
      </c>
      <c r="AA132" s="100">
        <f>((((P132/1000)+1)/((SMOW!$AA$4/1000)+1))-1)*1000</f>
        <v>27.532587998976066</v>
      </c>
      <c r="AB132" s="100">
        <f>Z132*SMOW!$AN$6</f>
        <v>14.659596046776999</v>
      </c>
      <c r="AC132" s="100">
        <f>AA132*SMOW!$AN$12</f>
        <v>28.226001519149332</v>
      </c>
      <c r="AD132" s="100">
        <f t="shared" ref="AD132" si="347">LN((AB132/1000)+1)*1000</f>
        <v>14.553182890601784</v>
      </c>
      <c r="AE132" s="100">
        <f t="shared" ref="AE132" si="348">LN((AC132/1000)+1)*1000</f>
        <v>27.834988706167291</v>
      </c>
      <c r="AF132" s="100">
        <f>(AD132-SMOW!AN$14*AE132)</f>
        <v>-0.14369114625454671</v>
      </c>
      <c r="AG132" s="101">
        <f t="shared" ref="AG132" si="349">AF132*1000</f>
        <v>-143.69114625454671</v>
      </c>
      <c r="AK132" s="75">
        <v>26</v>
      </c>
      <c r="AL132" s="75">
        <v>0</v>
      </c>
      <c r="AM132" s="75">
        <v>0</v>
      </c>
      <c r="AN132" s="75">
        <v>0</v>
      </c>
    </row>
    <row r="133" spans="1:40" s="75" customFormat="1" x14ac:dyDescent="0.25">
      <c r="A133" s="75">
        <v>4705</v>
      </c>
      <c r="B133" s="75" t="s">
        <v>301</v>
      </c>
      <c r="C133" s="75" t="s">
        <v>48</v>
      </c>
      <c r="D133" s="75" t="s">
        <v>109</v>
      </c>
      <c r="E133" s="75" t="s">
        <v>299</v>
      </c>
      <c r="F133" s="75">
        <v>14.3732346912197</v>
      </c>
      <c r="G133" s="75">
        <v>14.270918651311399</v>
      </c>
      <c r="H133" s="75">
        <v>4.2469424125073504E-3</v>
      </c>
      <c r="I133" s="75">
        <v>27.754673302515702</v>
      </c>
      <c r="J133" s="75">
        <v>27.3764938751644</v>
      </c>
      <c r="K133" s="75">
        <v>1.28082675462302E-3</v>
      </c>
      <c r="L133" s="75">
        <v>-0.183870114775398</v>
      </c>
      <c r="M133" s="75">
        <v>4.1518296970550804E-3</v>
      </c>
      <c r="N133" s="75">
        <v>4.0317080978122997</v>
      </c>
      <c r="O133" s="75">
        <v>4.2036448703434903E-3</v>
      </c>
      <c r="P133" s="75">
        <v>7.3063543100222903</v>
      </c>
      <c r="Q133" s="75">
        <v>1.2553432859181001E-3</v>
      </c>
      <c r="R133" s="75">
        <v>8.6253294600411294</v>
      </c>
      <c r="S133" s="75">
        <v>0.11686144385740101</v>
      </c>
      <c r="T133" s="75">
        <v>216.25550638564999</v>
      </c>
      <c r="U133" s="75">
        <v>7.9380897716925899E-2</v>
      </c>
      <c r="V133" s="76">
        <v>45020.989166666666</v>
      </c>
      <c r="W133" s="75">
        <v>2.5</v>
      </c>
      <c r="X133" s="75">
        <v>2.3907094041240001E-2</v>
      </c>
      <c r="Y133" s="75">
        <v>2.5902685231391699E-2</v>
      </c>
      <c r="Z133" s="100">
        <f>((((N133/1000)+1)/((SMOW!$Z$4/1000)+1))-1)*1000</f>
        <v>14.421781707147474</v>
      </c>
      <c r="AA133" s="100">
        <f>((((P133/1000)+1)/((SMOW!$AA$4/1000)+1))-1)*1000</f>
        <v>27.785319743250049</v>
      </c>
      <c r="AB133" s="100">
        <f>Z133*SMOW!$AN$6</f>
        <v>14.797051984245297</v>
      </c>
      <c r="AC133" s="100">
        <f>AA133*SMOW!$AN$12</f>
        <v>28.485098360974735</v>
      </c>
      <c r="AD133" s="100">
        <f t="shared" ref="AD133" si="350">LN((AB133/1000)+1)*1000</f>
        <v>14.68864371733275</v>
      </c>
      <c r="AE133" s="100">
        <f t="shared" ref="AE133" si="351">LN((AC133/1000)+1)*1000</f>
        <v>28.086941295144111</v>
      </c>
      <c r="AF133" s="100">
        <f>(AD133-SMOW!AN$14*AE133)</f>
        <v>-0.14126128650334024</v>
      </c>
      <c r="AG133" s="101">
        <f t="shared" ref="AG133" si="352">AF133*1000</f>
        <v>-141.26128650334024</v>
      </c>
      <c r="AH133" s="2">
        <f>AVERAGE(AG131:AG133)</f>
        <v>-144.74803753334933</v>
      </c>
      <c r="AI133" s="2">
        <f>STDEV(AG131:AG133)</f>
        <v>4.1181996886323136</v>
      </c>
      <c r="AK133" s="75">
        <v>26</v>
      </c>
      <c r="AL133" s="75">
        <v>0</v>
      </c>
      <c r="AM133" s="75">
        <v>0</v>
      </c>
      <c r="AN133" s="75">
        <v>0</v>
      </c>
    </row>
    <row r="134" spans="1:40" s="75" customFormat="1" x14ac:dyDescent="0.25">
      <c r="A134" s="75">
        <v>4706</v>
      </c>
      <c r="B134" s="75" t="s">
        <v>145</v>
      </c>
      <c r="C134" s="75" t="s">
        <v>48</v>
      </c>
      <c r="D134" s="75" t="s">
        <v>109</v>
      </c>
      <c r="E134" s="75" t="s">
        <v>300</v>
      </c>
      <c r="F134" s="75">
        <v>13.701204247088601</v>
      </c>
      <c r="G134" s="75">
        <v>13.6081911673436</v>
      </c>
      <c r="H134" s="75">
        <v>3.3269501986020098E-3</v>
      </c>
      <c r="I134" s="75">
        <v>26.482078605936199</v>
      </c>
      <c r="J134" s="75">
        <v>26.137498539814199</v>
      </c>
      <c r="K134" s="75">
        <v>1.59551355996266E-3</v>
      </c>
      <c r="L134" s="75">
        <v>-0.192408061678324</v>
      </c>
      <c r="M134" s="75">
        <v>3.0648276743038502E-3</v>
      </c>
      <c r="N134" s="75">
        <v>3.3665289984050402</v>
      </c>
      <c r="O134" s="75">
        <v>3.2930319693165698E-3</v>
      </c>
      <c r="P134" s="75">
        <v>6.0590792962228699</v>
      </c>
      <c r="Q134" s="75">
        <v>1.56376904828307E-3</v>
      </c>
      <c r="R134" s="75">
        <v>6.6439435072203201</v>
      </c>
      <c r="S134" s="75">
        <v>0.16577859450756499</v>
      </c>
      <c r="T134" s="75">
        <v>283.61559115520299</v>
      </c>
      <c r="U134" s="75">
        <v>8.4445574966365705E-2</v>
      </c>
      <c r="V134" s="76">
        <v>45021.48609953704</v>
      </c>
      <c r="W134" s="75">
        <v>2.5</v>
      </c>
      <c r="X134" s="75">
        <v>4.1584484246750602E-3</v>
      </c>
      <c r="Y134" s="75">
        <v>3.7682029865450002E-3</v>
      </c>
      <c r="Z134" s="100">
        <f>((((N134/1000)+1)/((SMOW!$Z$4/1000)+1))-1)*1000</f>
        <v>13.749719100226931</v>
      </c>
      <c r="AA134" s="100">
        <f>((((P134/1000)+1)/((SMOW!$AA$4/1000)+1))-1)*1000</f>
        <v>26.512687099387257</v>
      </c>
      <c r="AB134" s="100">
        <f>Z134*SMOW!$AN$6</f>
        <v>14.1075015851887</v>
      </c>
      <c r="AC134" s="100">
        <f>AA134*SMOW!$AN$12</f>
        <v>27.18041421939218</v>
      </c>
      <c r="AD134" s="100">
        <f t="shared" ref="AD134" si="353">LN((AB134/1000)+1)*1000</f>
        <v>14.00891689194542</v>
      </c>
      <c r="AE134" s="100">
        <f t="shared" ref="AE134" si="354">LN((AC134/1000)+1)*1000</f>
        <v>26.81758661776059</v>
      </c>
      <c r="AF134" s="100">
        <f>(AD134-SMOW!AN$14*AE134)</f>
        <v>-0.15076884223217135</v>
      </c>
      <c r="AG134" s="101">
        <f t="shared" ref="AG134" si="355">AF134*1000</f>
        <v>-150.76884223217135</v>
      </c>
      <c r="AK134" s="75">
        <v>26</v>
      </c>
      <c r="AL134" s="75">
        <v>0</v>
      </c>
      <c r="AM134" s="75">
        <v>0</v>
      </c>
      <c r="AN134" s="75">
        <v>0</v>
      </c>
    </row>
    <row r="135" spans="1:40" s="75" customFormat="1" x14ac:dyDescent="0.25">
      <c r="A135" s="75">
        <v>4707</v>
      </c>
      <c r="B135" s="75" t="s">
        <v>145</v>
      </c>
      <c r="C135" s="75" t="s">
        <v>48</v>
      </c>
      <c r="D135" s="75" t="s">
        <v>109</v>
      </c>
      <c r="E135" s="75" t="s">
        <v>302</v>
      </c>
      <c r="F135" s="75">
        <v>14.214636239361299</v>
      </c>
      <c r="G135" s="75">
        <v>14.114555403994</v>
      </c>
      <c r="H135" s="75">
        <v>3.1268534128740099E-3</v>
      </c>
      <c r="I135" s="75">
        <v>27.461381174569802</v>
      </c>
      <c r="J135" s="75">
        <v>27.091081409054301</v>
      </c>
      <c r="K135" s="75">
        <v>1.4951655823362199E-3</v>
      </c>
      <c r="L135" s="75">
        <v>-0.18953557998663301</v>
      </c>
      <c r="M135" s="75">
        <v>3.1514298287813299E-3</v>
      </c>
      <c r="N135" s="75">
        <v>3.8747265558362201</v>
      </c>
      <c r="O135" s="75">
        <v>3.0949751686385999E-3</v>
      </c>
      <c r="P135" s="75">
        <v>7.0188975542191701</v>
      </c>
      <c r="Q135" s="75">
        <v>1.4654176049541899E-3</v>
      </c>
      <c r="R135" s="75">
        <v>7.9103795427332804</v>
      </c>
      <c r="S135" s="75">
        <v>0.149006783339035</v>
      </c>
      <c r="T135" s="75">
        <v>285.42039348541198</v>
      </c>
      <c r="U135" s="75">
        <v>0.102353117788423</v>
      </c>
      <c r="V135" s="76">
        <v>45021.618090277778</v>
      </c>
      <c r="W135" s="75">
        <v>2.5</v>
      </c>
      <c r="X135" s="75">
        <v>0.17316787623726701</v>
      </c>
      <c r="Y135" s="75">
        <v>0.169913825536291</v>
      </c>
      <c r="Z135" s="100">
        <f>((((N135/1000)+1)/((SMOW!$Z$4/1000)+1))-1)*1000</f>
        <v>14.263175664905869</v>
      </c>
      <c r="AA135" s="100">
        <f>((((P135/1000)+1)/((SMOW!$AA$4/1000)+1))-1)*1000</f>
        <v>27.492018869676336</v>
      </c>
      <c r="AB135" s="100">
        <f>Z135*SMOW!$AN$6</f>
        <v>14.634318842132815</v>
      </c>
      <c r="AC135" s="100">
        <f>AA135*SMOW!$AN$12</f>
        <v>28.184410648531308</v>
      </c>
      <c r="AD135" s="100">
        <f t="shared" ref="AD135" si="356">LN((AB135/1000)+1)*1000</f>
        <v>14.528270575574236</v>
      </c>
      <c r="AE135" s="100">
        <f t="shared" ref="AE135" si="357">LN((AC135/1000)+1)*1000</f>
        <v>27.794538735307849</v>
      </c>
      <c r="AF135" s="100">
        <f>(AD135-SMOW!AN$14*AE135)</f>
        <v>-0.14724587666830935</v>
      </c>
      <c r="AG135" s="101">
        <f t="shared" ref="AG135" si="358">AF135*1000</f>
        <v>-147.24587666830934</v>
      </c>
      <c r="AK135" s="75">
        <v>26</v>
      </c>
      <c r="AL135" s="75">
        <v>0</v>
      </c>
      <c r="AM135" s="75">
        <v>0</v>
      </c>
      <c r="AN135" s="75">
        <v>0</v>
      </c>
    </row>
    <row r="136" spans="1:40" s="75" customFormat="1" x14ac:dyDescent="0.25">
      <c r="A136" s="75">
        <v>4708</v>
      </c>
      <c r="B136" s="75" t="s">
        <v>301</v>
      </c>
      <c r="C136" s="75" t="s">
        <v>48</v>
      </c>
      <c r="D136" s="75" t="s">
        <v>109</v>
      </c>
      <c r="E136" s="75" t="s">
        <v>303</v>
      </c>
      <c r="F136" s="75">
        <v>14.039262010376101</v>
      </c>
      <c r="G136" s="75">
        <v>13.941624075701499</v>
      </c>
      <c r="H136" s="75">
        <v>3.8082698810465699E-3</v>
      </c>
      <c r="I136" s="75">
        <v>27.118276308336299</v>
      </c>
      <c r="J136" s="75">
        <v>26.757091068421101</v>
      </c>
      <c r="K136" s="75">
        <v>1.66797380429579E-3</v>
      </c>
      <c r="L136" s="75">
        <v>-0.186120008424805</v>
      </c>
      <c r="M136" s="75">
        <v>3.6887801362721399E-3</v>
      </c>
      <c r="N136" s="75">
        <v>3.7011402656400199</v>
      </c>
      <c r="O136" s="75">
        <v>3.7694446016523901E-3</v>
      </c>
      <c r="P136" s="75">
        <v>6.6826191397984198</v>
      </c>
      <c r="Q136" s="75">
        <v>1.63478761569686E-3</v>
      </c>
      <c r="R136" s="75">
        <v>7.7263094098724503</v>
      </c>
      <c r="S136" s="75">
        <v>0.136441017396531</v>
      </c>
      <c r="T136" s="75">
        <v>269.11408161681697</v>
      </c>
      <c r="U136" s="75">
        <v>7.5740137747691505E-2</v>
      </c>
      <c r="V136" s="76">
        <v>45021.724756944444</v>
      </c>
      <c r="W136" s="75">
        <v>2.5</v>
      </c>
      <c r="X136" s="75">
        <v>5.9434439641795303E-2</v>
      </c>
      <c r="Y136" s="75">
        <v>5.6595804089024399E-2</v>
      </c>
      <c r="Z136" s="100">
        <f>((((N136/1000)+1)/((SMOW!$Z$4/1000)+1))-1)*1000</f>
        <v>14.087793042663277</v>
      </c>
      <c r="AA136" s="100">
        <f>((((P136/1000)+1)/((SMOW!$AA$4/1000)+1))-1)*1000</f>
        <v>27.148903772457487</v>
      </c>
      <c r="AB136" s="100">
        <f>Z136*SMOW!$AN$6</f>
        <v>14.454372575357002</v>
      </c>
      <c r="AC136" s="100">
        <f>AA136*SMOW!$AN$12</f>
        <v>27.832654131646571</v>
      </c>
      <c r="AD136" s="100">
        <f t="shared" ref="AD136" si="359">LN((AB136/1000)+1)*1000</f>
        <v>14.350903989275055</v>
      </c>
      <c r="AE136" s="100">
        <f t="shared" ref="AE136" si="360">LN((AC136/1000)+1)*1000</f>
        <v>27.452365971917338</v>
      </c>
      <c r="AF136" s="100">
        <f>(AD136-SMOW!AN$14*AE136)</f>
        <v>-0.14394524389729924</v>
      </c>
      <c r="AG136" s="101">
        <f t="shared" ref="AG136" si="361">AF136*1000</f>
        <v>-143.94524389729924</v>
      </c>
      <c r="AH136" s="2">
        <f>AVERAGE(AG134:AG136)</f>
        <v>-147.31998759925997</v>
      </c>
      <c r="AI136" s="2">
        <f>STDEV(AG134:AG136)</f>
        <v>3.4124028017633203</v>
      </c>
      <c r="AK136" s="75">
        <v>26</v>
      </c>
      <c r="AL136" s="75">
        <v>0</v>
      </c>
      <c r="AM136" s="75">
        <v>0</v>
      </c>
      <c r="AN136" s="75">
        <v>0</v>
      </c>
    </row>
    <row r="137" spans="1:40" s="75" customFormat="1" x14ac:dyDescent="0.25">
      <c r="A137" s="75">
        <v>4709</v>
      </c>
      <c r="B137" s="75" t="s">
        <v>301</v>
      </c>
      <c r="C137" s="75" t="s">
        <v>48</v>
      </c>
      <c r="D137" s="75" t="s">
        <v>109</v>
      </c>
      <c r="E137" s="75" t="s">
        <v>304</v>
      </c>
      <c r="F137" s="75">
        <v>14.0120016010783</v>
      </c>
      <c r="G137" s="75">
        <v>13.914740770702901</v>
      </c>
      <c r="H137" s="75">
        <v>3.4577456966244399E-3</v>
      </c>
      <c r="I137" s="75">
        <v>27.070415018833899</v>
      </c>
      <c r="J137" s="75">
        <v>26.710492359774602</v>
      </c>
      <c r="K137" s="75">
        <v>1.3277763060785301E-3</v>
      </c>
      <c r="L137" s="75">
        <v>-0.18839919525805801</v>
      </c>
      <c r="M137" s="75">
        <v>3.59524525387943E-3</v>
      </c>
      <c r="N137" s="75">
        <v>3.67415777598569</v>
      </c>
      <c r="O137" s="75">
        <v>3.4224940083378498E-3</v>
      </c>
      <c r="P137" s="75">
        <v>6.6357101037282504</v>
      </c>
      <c r="Q137" s="75">
        <v>1.30135872398127E-3</v>
      </c>
      <c r="R137" s="75">
        <v>7.1334274946192</v>
      </c>
      <c r="S137" s="75">
        <v>0.158466960779438</v>
      </c>
      <c r="T137" s="75">
        <v>277.51307812323699</v>
      </c>
      <c r="U137" s="75">
        <v>8.4991653910395301E-2</v>
      </c>
      <c r="V137" s="76">
        <v>45021.835185185184</v>
      </c>
      <c r="W137" s="75">
        <v>2.5</v>
      </c>
      <c r="X137" s="75">
        <v>3.1537879765851901E-2</v>
      </c>
      <c r="Y137" s="75">
        <v>2.95035047965592E-2</v>
      </c>
      <c r="Z137" s="100">
        <f>((((N137/1000)+1)/((SMOW!$Z$4/1000)+1))-1)*1000</f>
        <v>14.060531328706327</v>
      </c>
      <c r="AA137" s="100">
        <f>((((P137/1000)+1)/((SMOW!$AA$4/1000)+1))-1)*1000</f>
        <v>27.101041055787476</v>
      </c>
      <c r="AB137" s="100">
        <f>Z137*SMOW!$AN$6</f>
        <v>14.426401482270723</v>
      </c>
      <c r="AC137" s="100">
        <f>AA137*SMOW!$AN$12</f>
        <v>27.783585983258611</v>
      </c>
      <c r="AD137" s="100">
        <f t="shared" ref="AD137" si="362">LN((AB137/1000)+1)*1000</f>
        <v>14.323331059957974</v>
      </c>
      <c r="AE137" s="100">
        <f t="shared" ref="AE137" si="363">LN((AC137/1000)+1)*1000</f>
        <v>27.404625399100727</v>
      </c>
      <c r="AF137" s="100">
        <f>(AD137-SMOW!AN$14*AE137)</f>
        <v>-0.14631115076721102</v>
      </c>
      <c r="AG137" s="101">
        <f t="shared" ref="AG137" si="364">AF137*1000</f>
        <v>-146.31115076721102</v>
      </c>
      <c r="AK137" s="75">
        <v>26</v>
      </c>
      <c r="AL137" s="75">
        <v>0</v>
      </c>
      <c r="AM137" s="75">
        <v>0</v>
      </c>
      <c r="AN137" s="75">
        <v>0</v>
      </c>
    </row>
    <row r="138" spans="1:40" s="75" customFormat="1" x14ac:dyDescent="0.25">
      <c r="A138" s="75">
        <v>4710</v>
      </c>
      <c r="B138" s="75" t="s">
        <v>301</v>
      </c>
      <c r="C138" s="75" t="s">
        <v>48</v>
      </c>
      <c r="D138" s="75" t="s">
        <v>109</v>
      </c>
      <c r="E138" s="75" t="s">
        <v>305</v>
      </c>
      <c r="F138" s="75">
        <v>13.991622530275899</v>
      </c>
      <c r="G138" s="75">
        <v>13.8946429214503</v>
      </c>
      <c r="H138" s="75">
        <v>4.6435647623186199E-3</v>
      </c>
      <c r="I138" s="75">
        <v>27.024151063205998</v>
      </c>
      <c r="J138" s="75">
        <v>26.665446752125501</v>
      </c>
      <c r="K138" s="75">
        <v>1.56970932075982E-3</v>
      </c>
      <c r="L138" s="75">
        <v>-0.184712963671989</v>
      </c>
      <c r="M138" s="75">
        <v>4.67152456056006E-3</v>
      </c>
      <c r="N138" s="75">
        <v>3.6539864696386899</v>
      </c>
      <c r="O138" s="75">
        <v>4.5962236586332304E-3</v>
      </c>
      <c r="P138" s="75">
        <v>6.59036662080368</v>
      </c>
      <c r="Q138" s="75">
        <v>1.53847821303209E-3</v>
      </c>
      <c r="R138" s="75">
        <v>6.8926353073442899</v>
      </c>
      <c r="S138" s="75">
        <v>0.13324795218149499</v>
      </c>
      <c r="T138" s="75">
        <v>273.16944498560201</v>
      </c>
      <c r="U138" s="75">
        <v>6.0455610527165402E-2</v>
      </c>
      <c r="V138" s="76">
        <v>45021.948773148149</v>
      </c>
      <c r="W138" s="75">
        <v>2.5</v>
      </c>
      <c r="X138" s="75">
        <v>3.7519262031877301E-3</v>
      </c>
      <c r="Y138" s="75">
        <v>2.8943705787751201E-3</v>
      </c>
      <c r="Z138" s="100">
        <f>((((N138/1000)+1)/((SMOW!$Z$4/1000)+1))-1)*1000</f>
        <v>14.040151282579405</v>
      </c>
      <c r="AA138" s="100">
        <f>((((P138/1000)+1)/((SMOW!$AA$4/1000)+1))-1)*1000</f>
        <v>27.054775720622537</v>
      </c>
      <c r="AB138" s="100">
        <f>Z138*SMOW!$AN$6</f>
        <v>14.405491125415722</v>
      </c>
      <c r="AC138" s="100">
        <f>AA138*SMOW!$AN$12</f>
        <v>27.736155446735925</v>
      </c>
      <c r="AD138" s="100">
        <f t="shared" ref="AD138" si="365">LN((AB138/1000)+1)*1000</f>
        <v>14.302717861859037</v>
      </c>
      <c r="AE138" s="100">
        <f t="shared" ref="AE138" si="366">LN((AC138/1000)+1)*1000</f>
        <v>27.358475964896598</v>
      </c>
      <c r="AF138" s="100">
        <f>(AD138-SMOW!AN$14*AE138)</f>
        <v>-0.14255744760636802</v>
      </c>
      <c r="AG138" s="101">
        <f t="shared" ref="AG138" si="367">AF138*1000</f>
        <v>-142.55744760636802</v>
      </c>
      <c r="AK138" s="75">
        <v>26</v>
      </c>
      <c r="AL138" s="75">
        <v>0</v>
      </c>
      <c r="AM138" s="75">
        <v>0</v>
      </c>
      <c r="AN138" s="75">
        <v>0</v>
      </c>
    </row>
    <row r="139" spans="1:40" s="75" customFormat="1" x14ac:dyDescent="0.25">
      <c r="A139" s="75">
        <v>4711</v>
      </c>
      <c r="B139" s="75" t="s">
        <v>145</v>
      </c>
      <c r="C139" s="75" t="s">
        <v>48</v>
      </c>
      <c r="D139" s="75" t="s">
        <v>109</v>
      </c>
      <c r="E139" s="75" t="s">
        <v>306</v>
      </c>
      <c r="F139" s="75">
        <v>13.948576412645499</v>
      </c>
      <c r="G139" s="75">
        <v>13.8521900504666</v>
      </c>
      <c r="H139" s="75">
        <v>3.5240287134393599E-3</v>
      </c>
      <c r="I139" s="75">
        <v>26.973694240882299</v>
      </c>
      <c r="J139" s="75">
        <v>26.6163163363927</v>
      </c>
      <c r="K139" s="75">
        <v>2.3901451912583999E-3</v>
      </c>
      <c r="L139" s="75">
        <v>-0.20122497514870799</v>
      </c>
      <c r="M139" s="75">
        <v>3.7167424624213099E-3</v>
      </c>
      <c r="N139" s="75">
        <v>3.6113792068153501</v>
      </c>
      <c r="O139" s="75">
        <v>3.4881012703554498E-3</v>
      </c>
      <c r="P139" s="75">
        <v>6.5409136929161598</v>
      </c>
      <c r="Q139" s="75">
        <v>2.3425906020358598E-3</v>
      </c>
      <c r="R139" s="75">
        <v>6.45170008337832</v>
      </c>
      <c r="S139" s="75">
        <v>0.139846948463064</v>
      </c>
      <c r="T139" s="75">
        <v>295.19847022565898</v>
      </c>
      <c r="U139" s="75">
        <v>0.11761088855329301</v>
      </c>
      <c r="V139" s="76">
        <v>45022.492245370369</v>
      </c>
      <c r="W139" s="75">
        <v>2.5</v>
      </c>
      <c r="X139" s="75">
        <v>1.4310567671093401E-4</v>
      </c>
      <c r="Y139" s="88">
        <v>7.7390384582616E-5</v>
      </c>
      <c r="Z139" s="100">
        <f>((((N139/1000)+1)/((SMOW!$Z$4/1000)+1))-1)*1000</f>
        <v>13.997103104799402</v>
      </c>
      <c r="AA139" s="100">
        <f>((((P139/1000)+1)/((SMOW!$AA$4/1000)+1))-1)*1000</f>
        <v>27.004317393735768</v>
      </c>
      <c r="AB139" s="100">
        <f>Z139*SMOW!$AN$6</f>
        <v>14.361322787732311</v>
      </c>
      <c r="AC139" s="100">
        <f>AA139*SMOW!$AN$12</f>
        <v>27.684426317189054</v>
      </c>
      <c r="AD139" s="100">
        <f t="shared" ref="AD139" si="368">LN((AB139/1000)+1)*1000</f>
        <v>14.259175807259805</v>
      </c>
      <c r="AE139" s="100">
        <f t="shared" ref="AE139" si="369">LN((AC139/1000)+1)*1000</f>
        <v>27.308141614820869</v>
      </c>
      <c r="AF139" s="100">
        <f>(AD139-SMOW!AN$14*AE139)</f>
        <v>-0.15952296536561406</v>
      </c>
      <c r="AG139" s="101">
        <f t="shared" ref="AG139" si="370">AF139*1000</f>
        <v>-159.52296536561406</v>
      </c>
      <c r="AH139" s="2">
        <f>AVERAGE(AG137:AG139)</f>
        <v>-149.46385457973102</v>
      </c>
      <c r="AI139" s="2">
        <f>STDEV(AG137:AG139)</f>
        <v>8.9113329085458286</v>
      </c>
      <c r="AK139" s="75">
        <v>26</v>
      </c>
      <c r="AL139" s="75">
        <v>0</v>
      </c>
      <c r="AM139" s="75">
        <v>0</v>
      </c>
      <c r="AN139" s="75">
        <v>0</v>
      </c>
    </row>
    <row r="140" spans="1:40" s="75" customFormat="1" x14ac:dyDescent="0.25">
      <c r="A140" s="75">
        <v>4712</v>
      </c>
      <c r="B140" s="75" t="s">
        <v>145</v>
      </c>
      <c r="C140" s="75" t="s">
        <v>48</v>
      </c>
      <c r="D140" s="75" t="s">
        <v>109</v>
      </c>
      <c r="E140" s="75" t="s">
        <v>307</v>
      </c>
      <c r="F140" s="75">
        <v>14.397826481135199</v>
      </c>
      <c r="G140" s="75">
        <v>14.295161720775599</v>
      </c>
      <c r="H140" s="75">
        <v>4.0657745693275203E-3</v>
      </c>
      <c r="I140" s="75">
        <v>27.850686162143798</v>
      </c>
      <c r="J140" s="75">
        <v>27.469909528294799</v>
      </c>
      <c r="K140" s="75">
        <v>1.30301135916783E-3</v>
      </c>
      <c r="L140" s="75">
        <v>-0.20895051016407001</v>
      </c>
      <c r="M140" s="75">
        <v>4.0871076487521401E-3</v>
      </c>
      <c r="N140" s="75">
        <v>4.0560491746364304</v>
      </c>
      <c r="O140" s="75">
        <v>4.0243240318001E-3</v>
      </c>
      <c r="P140" s="75">
        <v>7.40045688733096</v>
      </c>
      <c r="Q140" s="75">
        <v>1.2770865031545601E-3</v>
      </c>
      <c r="R140" s="75">
        <v>10.4886521040502</v>
      </c>
      <c r="S140" s="75">
        <v>0.11040441312268499</v>
      </c>
      <c r="T140" s="75">
        <v>314.81826553196998</v>
      </c>
      <c r="U140" s="75">
        <v>9.8863267074591199E-2</v>
      </c>
      <c r="V140" s="76">
        <v>45022.60633101852</v>
      </c>
      <c r="W140" s="75">
        <v>2.5</v>
      </c>
      <c r="X140" s="75">
        <v>2.9976213846265201E-3</v>
      </c>
      <c r="Y140" s="75">
        <v>2.2706232214207002E-3</v>
      </c>
      <c r="Z140" s="100">
        <f>((((N140/1000)+1)/((SMOW!$Z$4/1000)+1))-1)*1000</f>
        <v>14.446374674004447</v>
      </c>
      <c r="AA140" s="100">
        <f>((((P140/1000)+1)/((SMOW!$AA$4/1000)+1))-1)*1000</f>
        <v>27.881335465869128</v>
      </c>
      <c r="AB140" s="100">
        <f>Z140*SMOW!$AN$6</f>
        <v>14.822284886560627</v>
      </c>
      <c r="AC140" s="100">
        <f>AA140*SMOW!$AN$12</f>
        <v>28.583532258020995</v>
      </c>
      <c r="AD140" s="100">
        <f t="shared" ref="AD140" si="371">LN((AB140/1000)+1)*1000</f>
        <v>14.71350838220688</v>
      </c>
      <c r="AE140" s="100">
        <f t="shared" ref="AE140" si="372">LN((AC140/1000)+1)*1000</f>
        <v>28.182644370536142</v>
      </c>
      <c r="AF140" s="100">
        <f>(AD140-SMOW!AN$14*AE140)</f>
        <v>-0.16692784543620398</v>
      </c>
      <c r="AG140" s="101">
        <f t="shared" ref="AG140" si="373">AF140*1000</f>
        <v>-166.927845436204</v>
      </c>
      <c r="AK140" s="75">
        <v>26</v>
      </c>
      <c r="AL140" s="75">
        <v>0</v>
      </c>
      <c r="AM140" s="75">
        <v>0</v>
      </c>
      <c r="AN140" s="75">
        <v>0</v>
      </c>
    </row>
    <row r="141" spans="1:40" s="75" customFormat="1" x14ac:dyDescent="0.25">
      <c r="A141" s="75">
        <v>4713</v>
      </c>
      <c r="B141" s="75" t="s">
        <v>301</v>
      </c>
      <c r="C141" s="75" t="s">
        <v>48</v>
      </c>
      <c r="D141" s="75" t="s">
        <v>109</v>
      </c>
      <c r="E141" s="75" t="s">
        <v>308</v>
      </c>
      <c r="F141" s="75">
        <v>14.359680106544999</v>
      </c>
      <c r="G141" s="75">
        <v>14.257556020668799</v>
      </c>
      <c r="H141" s="75">
        <v>4.3654573493211403E-3</v>
      </c>
      <c r="I141" s="75">
        <v>27.750938291522299</v>
      </c>
      <c r="J141" s="75">
        <v>27.3728597084237</v>
      </c>
      <c r="K141" s="75">
        <v>1.5434109916671001E-3</v>
      </c>
      <c r="L141" s="75">
        <v>-0.19531390537891199</v>
      </c>
      <c r="M141" s="75">
        <v>4.3605118753329199E-3</v>
      </c>
      <c r="N141" s="75">
        <v>4.0182917020142996</v>
      </c>
      <c r="O141" s="75">
        <v>4.3209515483756096E-3</v>
      </c>
      <c r="P141" s="75">
        <v>7.3026936112146901</v>
      </c>
      <c r="Q141" s="75">
        <v>1.5127031183639599E-3</v>
      </c>
      <c r="R141" s="75">
        <v>9.9962978543312992</v>
      </c>
      <c r="S141" s="75">
        <v>0.134345053565325</v>
      </c>
      <c r="T141" s="75">
        <v>297.360245590864</v>
      </c>
      <c r="U141" s="75">
        <v>0.117257186429714</v>
      </c>
      <c r="V141" s="76">
        <v>45022.720127314817</v>
      </c>
      <c r="W141" s="75">
        <v>2.5</v>
      </c>
      <c r="X141" s="75">
        <v>4.4969542485172702E-2</v>
      </c>
      <c r="Y141" s="75">
        <v>4.2715309817238901E-2</v>
      </c>
      <c r="Z141" s="100">
        <f>((((N141/1000)+1)/((SMOW!$Z$4/1000)+1))-1)*1000</f>
        <v>14.408226473762165</v>
      </c>
      <c r="AA141" s="100">
        <f>((((P141/1000)+1)/((SMOW!$AA$4/1000)+1))-1)*1000</f>
        <v>27.781584620882871</v>
      </c>
      <c r="AB141" s="100">
        <f>Z141*SMOW!$AN$6</f>
        <v>14.783144029102585</v>
      </c>
      <c r="AC141" s="100">
        <f>AA141*SMOW!$AN$12</f>
        <v>28.481269168832895</v>
      </c>
      <c r="AD141" s="100">
        <f t="shared" ref="AD141" si="374">LN((AB141/1000)+1)*1000</f>
        <v>14.674938464226514</v>
      </c>
      <c r="AE141" s="100">
        <f t="shared" ref="AE141" si="375">LN((AC141/1000)+1)*1000</f>
        <v>28.083218150028799</v>
      </c>
      <c r="AF141" s="100">
        <f>(AD141-SMOW!AN$14*AE141)</f>
        <v>-0.15300071898869305</v>
      </c>
      <c r="AG141" s="101">
        <f t="shared" ref="AG141" si="376">AF141*1000</f>
        <v>-153.00071898869305</v>
      </c>
      <c r="AK141" s="75">
        <v>26</v>
      </c>
      <c r="AL141" s="75">
        <v>0</v>
      </c>
      <c r="AM141" s="75">
        <v>0</v>
      </c>
      <c r="AN141" s="75">
        <v>0</v>
      </c>
    </row>
    <row r="142" spans="1:40" s="75" customFormat="1" x14ac:dyDescent="0.25">
      <c r="A142" s="75">
        <v>4714</v>
      </c>
      <c r="B142" s="75" t="s">
        <v>301</v>
      </c>
      <c r="C142" s="75" t="s">
        <v>48</v>
      </c>
      <c r="D142" s="75" t="s">
        <v>109</v>
      </c>
      <c r="E142" s="75" t="s">
        <v>309</v>
      </c>
      <c r="F142" s="75">
        <v>14.5128552081559</v>
      </c>
      <c r="G142" s="75">
        <v>14.4085511790165</v>
      </c>
      <c r="H142" s="75">
        <v>5.11787711679987E-3</v>
      </c>
      <c r="I142" s="75">
        <v>28.0639912688567</v>
      </c>
      <c r="J142" s="75">
        <v>27.677413364393601</v>
      </c>
      <c r="K142" s="75">
        <v>1.6001806498330501E-3</v>
      </c>
      <c r="L142" s="75">
        <v>-0.20512307738327401</v>
      </c>
      <c r="M142" s="75">
        <v>5.0948485661057802E-3</v>
      </c>
      <c r="N142" s="75">
        <v>4.1699051847529898</v>
      </c>
      <c r="O142" s="75">
        <v>5.06570040265288E-3</v>
      </c>
      <c r="P142" s="75">
        <v>7.6095180523931401</v>
      </c>
      <c r="Q142" s="75">
        <v>1.5683432812217701E-3</v>
      </c>
      <c r="R142" s="75">
        <v>10.748123303828899</v>
      </c>
      <c r="S142" s="75">
        <v>0.16710016169977501</v>
      </c>
      <c r="T142" s="75">
        <v>299.287223383764</v>
      </c>
      <c r="U142" s="75">
        <v>9.3460751976149795E-2</v>
      </c>
      <c r="V142" s="76">
        <v>45022.832951388889</v>
      </c>
      <c r="W142" s="75">
        <v>2.5</v>
      </c>
      <c r="X142" s="75">
        <v>7.7888234483584506E-2</v>
      </c>
      <c r="Y142" s="75">
        <v>8.1736975390218403E-2</v>
      </c>
      <c r="Z142" s="100">
        <f>((((N142/1000)+1)/((SMOW!$Z$4/1000)+1))-1)*1000</f>
        <v>14.561408906199391</v>
      </c>
      <c r="AA142" s="100">
        <f>((((P142/1000)+1)/((SMOW!$AA$4/1000)+1))-1)*1000</f>
        <v>28.094646933090715</v>
      </c>
      <c r="AB142" s="100">
        <f>Z142*SMOW!$AN$6</f>
        <v>14.94031243324806</v>
      </c>
      <c r="AC142" s="100">
        <f>AA142*SMOW!$AN$12</f>
        <v>28.802216015540353</v>
      </c>
      <c r="AD142" s="100">
        <f t="shared" ref="AD142" si="377">LN((AB142/1000)+1)*1000</f>
        <v>14.82980528015575</v>
      </c>
      <c r="AE142" s="100">
        <f t="shared" ref="AE142" si="378">LN((AC142/1000)+1)*1000</f>
        <v>28.395228479788763</v>
      </c>
      <c r="AF142" s="100">
        <f>(AD142-SMOW!AN$14*AE142)</f>
        <v>-0.16287535717271773</v>
      </c>
      <c r="AG142" s="101">
        <f t="shared" ref="AG142" si="379">AF142*1000</f>
        <v>-162.87535717271771</v>
      </c>
      <c r="AH142" s="2">
        <f>AVERAGE(AG140:AG142)</f>
        <v>-160.93464053253825</v>
      </c>
      <c r="AI142" s="2">
        <f>STDEV(AG140:AG142)</f>
        <v>7.1635185893066389</v>
      </c>
      <c r="AK142" s="75">
        <v>26</v>
      </c>
      <c r="AL142" s="75">
        <v>0</v>
      </c>
      <c r="AM142" s="75">
        <v>0</v>
      </c>
      <c r="AN142" s="75">
        <v>0</v>
      </c>
    </row>
    <row r="143" spans="1:40" s="75" customFormat="1" x14ac:dyDescent="0.25">
      <c r="A143" s="75">
        <v>4715</v>
      </c>
      <c r="B143" s="75" t="s">
        <v>301</v>
      </c>
      <c r="C143" s="75" t="s">
        <v>63</v>
      </c>
      <c r="D143" s="75" t="s">
        <v>98</v>
      </c>
      <c r="E143" s="75" t="s">
        <v>311</v>
      </c>
      <c r="F143" s="75">
        <v>17.703635677750199</v>
      </c>
      <c r="G143" s="75">
        <v>17.5487510525695</v>
      </c>
      <c r="H143" s="75">
        <v>5.6558037780317302E-3</v>
      </c>
      <c r="I143" s="75">
        <v>34.1871536587431</v>
      </c>
      <c r="J143" s="75">
        <v>33.615759330577703</v>
      </c>
      <c r="K143" s="75">
        <v>1.60831409205935E-3</v>
      </c>
      <c r="L143" s="75">
        <v>-0.20036987397553199</v>
      </c>
      <c r="M143" s="75">
        <v>5.4336017918316997E-3</v>
      </c>
      <c r="N143" s="75">
        <v>7.3281556743049103</v>
      </c>
      <c r="O143" s="75">
        <v>5.5981429060988396E-3</v>
      </c>
      <c r="P143" s="75">
        <v>13.610853336021901</v>
      </c>
      <c r="Q143" s="75">
        <v>1.576314899602E-3</v>
      </c>
      <c r="R143" s="75">
        <v>19.108724601822601</v>
      </c>
      <c r="S143" s="75">
        <v>0.13035700223014601</v>
      </c>
      <c r="T143" s="75">
        <v>246.33725753701</v>
      </c>
      <c r="U143" s="75">
        <v>6.6557603788398603E-2</v>
      </c>
      <c r="V143" s="76">
        <v>45022.949606481481</v>
      </c>
      <c r="W143" s="75">
        <v>2.5</v>
      </c>
      <c r="X143" s="75">
        <v>0.112051741744935</v>
      </c>
      <c r="Y143" s="75">
        <v>0.11589613662847401</v>
      </c>
      <c r="Z143" s="100">
        <f>((((N143/1000)+1)/((SMOW!$Z$4/1000)+1))-1)*1000</f>
        <v>17.752342083756645</v>
      </c>
      <c r="AA143" s="100">
        <f>((((P143/1000)+1)/((SMOW!$AA$4/1000)+1))-1)*1000</f>
        <v>34.217991908508608</v>
      </c>
      <c r="AB143" s="100">
        <f>Z143*SMOW!$AN$6</f>
        <v>18.214277125361459</v>
      </c>
      <c r="AC143" s="100">
        <f>AA143*SMOW!$AN$12</f>
        <v>35.079778610994467</v>
      </c>
      <c r="AD143" s="100">
        <f t="shared" ref="AD143" si="380">LN((AB143/1000)+1)*1000</f>
        <v>18.05038431409508</v>
      </c>
      <c r="AE143" s="100">
        <f t="shared" ref="AE143" si="381">LN((AC143/1000)+1)*1000</f>
        <v>34.478504530330937</v>
      </c>
      <c r="AF143" s="100">
        <f>(AD143-SMOW!AN$14*AE143)</f>
        <v>-0.15426607791965452</v>
      </c>
      <c r="AG143" s="101">
        <f t="shared" ref="AG143" si="382">AF143*1000</f>
        <v>-154.26607791965452</v>
      </c>
      <c r="AJ143" s="75" t="s">
        <v>310</v>
      </c>
      <c r="AK143" s="75">
        <v>26</v>
      </c>
      <c r="AL143" s="75">
        <v>0</v>
      </c>
      <c r="AM143" s="75">
        <v>0</v>
      </c>
      <c r="AN143" s="75">
        <v>0</v>
      </c>
    </row>
    <row r="144" spans="1:40" s="75" customFormat="1" x14ac:dyDescent="0.25">
      <c r="A144" s="75">
        <v>4716</v>
      </c>
      <c r="B144" s="75" t="s">
        <v>301</v>
      </c>
      <c r="C144" s="75" t="s">
        <v>63</v>
      </c>
      <c r="D144" s="75" t="s">
        <v>98</v>
      </c>
      <c r="E144" s="75" t="s">
        <v>312</v>
      </c>
      <c r="F144" s="75">
        <v>17.703829260493499</v>
      </c>
      <c r="G144" s="75">
        <v>17.548941574780699</v>
      </c>
      <c r="H144" s="75">
        <v>4.0658572508352597E-3</v>
      </c>
      <c r="I144" s="75">
        <v>34.191430842506698</v>
      </c>
      <c r="J144" s="75">
        <v>33.619895109717199</v>
      </c>
      <c r="K144" s="75">
        <v>1.73799946833901E-3</v>
      </c>
      <c r="L144" s="75">
        <v>-0.20236304315001</v>
      </c>
      <c r="M144" s="75">
        <v>4.1515389486427197E-3</v>
      </c>
      <c r="N144" s="75">
        <v>7.32834728347372</v>
      </c>
      <c r="O144" s="75">
        <v>4.02440587037119E-3</v>
      </c>
      <c r="P144" s="75">
        <v>13.615045420471199</v>
      </c>
      <c r="Q144" s="75">
        <v>1.7034200414947501E-3</v>
      </c>
      <c r="R144" s="75">
        <v>19.107046157454999</v>
      </c>
      <c r="S144" s="75">
        <v>0.15893399476147901</v>
      </c>
      <c r="T144" s="75">
        <v>208.46048335633299</v>
      </c>
      <c r="U144" s="75">
        <v>6.3328740572539802E-2</v>
      </c>
      <c r="V144" s="76">
        <v>45023.055277777778</v>
      </c>
      <c r="W144" s="75">
        <v>2.5</v>
      </c>
      <c r="X144" s="75">
        <v>8.6776991907414905E-2</v>
      </c>
      <c r="Y144" s="75">
        <v>7.2015467719942994E-2</v>
      </c>
      <c r="Z144" s="100">
        <f>((((N144/1000)+1)/((SMOW!$Z$4/1000)+1))-1)*1000</f>
        <v>17.752535675764626</v>
      </c>
      <c r="AA144" s="100">
        <f>((((P144/1000)+1)/((SMOW!$AA$4/1000)+1))-1)*1000</f>
        <v>34.222269219812638</v>
      </c>
      <c r="AB144" s="100">
        <f>Z144*SMOW!$AN$6</f>
        <v>18.214475754841782</v>
      </c>
      <c r="AC144" s="100">
        <f>AA144*SMOW!$AN$12</f>
        <v>35.084163647205735</v>
      </c>
      <c r="AD144" s="100">
        <f t="shared" ref="AD144" si="383">LN((AB144/1000)+1)*1000</f>
        <v>18.050579390382346</v>
      </c>
      <c r="AE144" s="100">
        <f t="shared" ref="AE144" si="384">LN((AC144/1000)+1)*1000</f>
        <v>34.482740944773049</v>
      </c>
      <c r="AF144" s="100">
        <f>(AD144-SMOW!AN$14*AE144)</f>
        <v>-0.15630782845782321</v>
      </c>
      <c r="AG144" s="101">
        <f t="shared" ref="AG144" si="385">AF144*1000</f>
        <v>-156.30782845782321</v>
      </c>
      <c r="AH144" s="2">
        <f>AVERAGE(AG143:AG144)</f>
        <v>-155.28695318873886</v>
      </c>
      <c r="AI144" s="2">
        <f>STDEV(AG143:AG144)</f>
        <v>1.4437356510303601</v>
      </c>
      <c r="AJ144" s="75" t="s">
        <v>313</v>
      </c>
      <c r="AK144" s="75">
        <v>26</v>
      </c>
      <c r="AL144" s="75">
        <v>0</v>
      </c>
      <c r="AM144" s="75">
        <v>0</v>
      </c>
      <c r="AN144" s="75">
        <v>0</v>
      </c>
    </row>
    <row r="145" spans="1:40" s="75" customFormat="1" x14ac:dyDescent="0.25">
      <c r="A145" s="75">
        <v>4717</v>
      </c>
      <c r="B145" s="75" t="s">
        <v>145</v>
      </c>
      <c r="C145" s="75" t="s">
        <v>48</v>
      </c>
      <c r="D145" s="75" t="s">
        <v>109</v>
      </c>
      <c r="E145" s="75" t="s">
        <v>315</v>
      </c>
      <c r="F145" s="75">
        <v>14.0905226040503</v>
      </c>
      <c r="G145" s="75">
        <v>13.9921735771452</v>
      </c>
      <c r="H145" s="75">
        <v>4.5486747197092496E-3</v>
      </c>
      <c r="I145" s="75">
        <v>27.256693854781801</v>
      </c>
      <c r="J145" s="75">
        <v>26.8918449820079</v>
      </c>
      <c r="K145" s="75">
        <v>1.8629457389901299E-3</v>
      </c>
      <c r="L145" s="75">
        <v>-0.20672057335499</v>
      </c>
      <c r="M145" s="75">
        <v>4.3610305164424002E-3</v>
      </c>
      <c r="N145" s="75">
        <v>3.7518782579929901</v>
      </c>
      <c r="O145" s="75">
        <v>4.5023010192087104E-3</v>
      </c>
      <c r="P145" s="75">
        <v>6.8182827156540204</v>
      </c>
      <c r="Q145" s="75">
        <v>1.82588036752928E-3</v>
      </c>
      <c r="R145" s="75">
        <v>8.8375990308670698</v>
      </c>
      <c r="S145" s="75">
        <v>0.129223719953103</v>
      </c>
      <c r="T145" s="75">
        <v>253.248988567711</v>
      </c>
      <c r="U145" s="75">
        <v>7.7320054849816494E-2</v>
      </c>
      <c r="V145" s="76">
        <v>45023.486203703702</v>
      </c>
      <c r="W145" s="75">
        <v>2.5</v>
      </c>
      <c r="X145" s="75">
        <v>1.5828948017409701E-2</v>
      </c>
      <c r="Y145" s="75">
        <v>1.7658343883499E-2</v>
      </c>
      <c r="Z145" s="100">
        <f>((((N145/1000)+1)/((SMOW!$Z$4/1000)+1))-1)*1000</f>
        <v>14.139056089624846</v>
      </c>
      <c r="AA145" s="100">
        <f>((((P145/1000)+1)/((SMOW!$AA$4/1000)+1))-1)*1000</f>
        <v>27.287325446352149</v>
      </c>
      <c r="AB145" s="100">
        <f>Z145*SMOW!$AN$6</f>
        <v>14.506969541956851</v>
      </c>
      <c r="AC145" s="100">
        <f>AA145*SMOW!$AN$12</f>
        <v>27.974561982001184</v>
      </c>
      <c r="AD145" s="100">
        <f t="shared" ref="AD145" si="386">LN((AB145/1000)+1)*1000</f>
        <v>14.402750188135371</v>
      </c>
      <c r="AE145" s="100">
        <f t="shared" ref="AE145" si="387">LN((AC145/1000)+1)*1000</f>
        <v>27.590421573111573</v>
      </c>
      <c r="AF145" s="100">
        <f>(AD145-SMOW!AN$14*AE145)</f>
        <v>-0.16499240246753999</v>
      </c>
      <c r="AG145" s="101">
        <f t="shared" ref="AG145" si="388">AF145*1000</f>
        <v>-164.99240246753999</v>
      </c>
      <c r="AJ145" s="75" t="s">
        <v>314</v>
      </c>
      <c r="AK145" s="75">
        <v>26</v>
      </c>
      <c r="AL145" s="75">
        <v>0</v>
      </c>
      <c r="AM145" s="75">
        <v>0</v>
      </c>
      <c r="AN145" s="75">
        <v>0</v>
      </c>
    </row>
    <row r="146" spans="1:40" s="75" customFormat="1" x14ac:dyDescent="0.25">
      <c r="A146" s="75">
        <v>4718</v>
      </c>
      <c r="B146" s="75" t="s">
        <v>301</v>
      </c>
      <c r="C146" s="75" t="s">
        <v>48</v>
      </c>
      <c r="D146" s="75" t="s">
        <v>109</v>
      </c>
      <c r="E146" s="75" t="s">
        <v>316</v>
      </c>
      <c r="F146" s="75">
        <v>13.9585152823797</v>
      </c>
      <c r="G146" s="75">
        <v>13.8619919992296</v>
      </c>
      <c r="H146" s="75">
        <v>4.4909030714738096E-3</v>
      </c>
      <c r="I146" s="75">
        <v>26.991344998706602</v>
      </c>
      <c r="J146" s="75">
        <v>26.6335034245784</v>
      </c>
      <c r="K146" s="75">
        <v>1.1961955377812999E-3</v>
      </c>
      <c r="L146" s="75">
        <v>-0.200497808947838</v>
      </c>
      <c r="M146" s="75">
        <v>4.5082520487603603E-3</v>
      </c>
      <c r="N146" s="75">
        <v>3.6212167498561998</v>
      </c>
      <c r="O146" s="75">
        <v>4.4451183524427404E-3</v>
      </c>
      <c r="P146" s="75">
        <v>6.5582132693390296</v>
      </c>
      <c r="Q146" s="75">
        <v>1.1723959009906999E-3</v>
      </c>
      <c r="R146" s="75">
        <v>8.5623266987533295</v>
      </c>
      <c r="S146" s="75">
        <v>0.12850942205424501</v>
      </c>
      <c r="T146" s="75">
        <v>303.20882000645298</v>
      </c>
      <c r="U146" s="75">
        <v>9.5471483235394006E-2</v>
      </c>
      <c r="V146" s="76">
        <v>45023.612511574072</v>
      </c>
      <c r="W146" s="75">
        <v>2.5</v>
      </c>
      <c r="X146" s="75">
        <v>4.7334115668560897E-2</v>
      </c>
      <c r="Y146" s="75">
        <v>4.5115945433048803E-2</v>
      </c>
      <c r="Z146" s="100">
        <f>((((N146/1000)+1)/((SMOW!$Z$4/1000)+1))-1)*1000</f>
        <v>14.007042450199014</v>
      </c>
      <c r="AA146" s="100">
        <f>((((P146/1000)+1)/((SMOW!$AA$4/1000)+1))-1)*1000</f>
        <v>27.021968677884757</v>
      </c>
      <c r="AB146" s="100">
        <f>Z146*SMOW!$AN$6</f>
        <v>14.371520765593433</v>
      </c>
      <c r="AC146" s="100">
        <f>AA146*SMOW!$AN$12</f>
        <v>27.702522152321691</v>
      </c>
      <c r="AD146" s="100">
        <f t="shared" ref="AD146" si="389">LN((AB146/1000)+1)*1000</f>
        <v>14.269229351661721</v>
      </c>
      <c r="AE146" s="100">
        <f t="shared" ref="AE146" si="390">LN((AC146/1000)+1)*1000</f>
        <v>27.325749817642738</v>
      </c>
      <c r="AF146" s="100">
        <f>(AD146-SMOW!AN$14*AE146)</f>
        <v>-0.15876655205364543</v>
      </c>
      <c r="AG146" s="101">
        <f t="shared" ref="AG146" si="391">AF146*1000</f>
        <v>-158.76655205364543</v>
      </c>
      <c r="AK146" s="75">
        <v>26</v>
      </c>
      <c r="AL146" s="75">
        <v>0</v>
      </c>
      <c r="AM146" s="75">
        <v>0</v>
      </c>
      <c r="AN146" s="75">
        <v>0</v>
      </c>
    </row>
    <row r="147" spans="1:40" s="75" customFormat="1" x14ac:dyDescent="0.25">
      <c r="A147" s="75">
        <v>4719</v>
      </c>
      <c r="B147" s="75" t="s">
        <v>145</v>
      </c>
      <c r="C147" s="75" t="s">
        <v>48</v>
      </c>
      <c r="D147" s="75" t="s">
        <v>109</v>
      </c>
      <c r="E147" s="75" t="s">
        <v>317</v>
      </c>
      <c r="F147" s="75">
        <v>14.066279256986499</v>
      </c>
      <c r="G147" s="75">
        <v>13.9682669368062</v>
      </c>
      <c r="H147" s="75">
        <v>3.6656653313722602E-3</v>
      </c>
      <c r="I147" s="75">
        <v>27.174488022459901</v>
      </c>
      <c r="J147" s="75">
        <v>26.811817181037998</v>
      </c>
      <c r="K147" s="75">
        <v>1.4217655745855299E-3</v>
      </c>
      <c r="L147" s="75">
        <v>-0.188372534781868</v>
      </c>
      <c r="M147" s="75">
        <v>3.5954867663955102E-3</v>
      </c>
      <c r="N147" s="75">
        <v>3.7278820716486001</v>
      </c>
      <c r="O147" s="75">
        <v>3.6282939041594499E-3</v>
      </c>
      <c r="P147" s="75">
        <v>6.7377124595314299</v>
      </c>
      <c r="Q147" s="75">
        <v>1.3934779717583001E-3</v>
      </c>
      <c r="R147" s="75">
        <v>8.8570237884547591</v>
      </c>
      <c r="S147" s="75">
        <v>0.14943768937007301</v>
      </c>
      <c r="T147" s="75">
        <v>224.84688382744599</v>
      </c>
      <c r="U147" s="75">
        <v>9.0879944813258201E-2</v>
      </c>
      <c r="V147" s="76">
        <v>45023.728877314818</v>
      </c>
      <c r="W147" s="75">
        <v>2.5</v>
      </c>
      <c r="X147" s="75">
        <v>7.8439544377651896E-2</v>
      </c>
      <c r="Y147" s="75">
        <v>8.1297501545291695E-2</v>
      </c>
      <c r="Z147" s="100">
        <f>((((N147/1000)+1)/((SMOW!$Z$4/1000)+1))-1)*1000</f>
        <v>14.11481158229555</v>
      </c>
      <c r="AA147" s="100">
        <f>((((P147/1000)+1)/((SMOW!$AA$4/1000)+1))-1)*1000</f>
        <v>27.205117162748536</v>
      </c>
      <c r="AB147" s="100">
        <f>Z147*SMOW!$AN$6</f>
        <v>14.482094166461033</v>
      </c>
      <c r="AC147" s="100">
        <f>AA147*SMOW!$AN$12</f>
        <v>27.890283266975612</v>
      </c>
      <c r="AD147" s="100">
        <f t="shared" ref="AD147" si="392">LN((AB147/1000)+1)*1000</f>
        <v>14.378230218124617</v>
      </c>
      <c r="AE147" s="100">
        <f t="shared" ref="AE147" si="393">LN((AC147/1000)+1)*1000</f>
        <v>27.508432997580982</v>
      </c>
      <c r="AF147" s="100">
        <f>(AD147-SMOW!AN$14*AE147)</f>
        <v>-0.14622240459814151</v>
      </c>
      <c r="AG147" s="101">
        <f>AF147*1000</f>
        <v>-146.22240459814151</v>
      </c>
      <c r="AH147" s="2">
        <f>AVERAGE(AG145:AG147)</f>
        <v>-156.66045303977563</v>
      </c>
      <c r="AI147" s="2">
        <f>STDEV(AG145:AG147)</f>
        <v>9.5605933286838081</v>
      </c>
      <c r="AK147" s="75">
        <v>26</v>
      </c>
      <c r="AL147" s="75">
        <v>0</v>
      </c>
      <c r="AM147" s="75">
        <v>0</v>
      </c>
      <c r="AN147" s="75">
        <v>0</v>
      </c>
    </row>
    <row r="148" spans="1:40" s="75" customFormat="1" x14ac:dyDescent="0.25">
      <c r="A148" s="75">
        <v>4720</v>
      </c>
      <c r="B148" s="75" t="s">
        <v>145</v>
      </c>
      <c r="C148" s="75" t="s">
        <v>48</v>
      </c>
      <c r="D148" s="75" t="s">
        <v>109</v>
      </c>
      <c r="E148" s="75" t="s">
        <v>318</v>
      </c>
      <c r="F148" s="75">
        <v>13.9939313865892</v>
      </c>
      <c r="G148" s="75">
        <v>13.8969201247321</v>
      </c>
      <c r="H148" s="75">
        <v>3.25144887626788E-3</v>
      </c>
      <c r="I148" s="75">
        <v>27.063116988374301</v>
      </c>
      <c r="J148" s="75">
        <v>26.703386642826</v>
      </c>
      <c r="K148" s="75">
        <v>1.6022072802719101E-3</v>
      </c>
      <c r="L148" s="75">
        <v>-0.20246802268005701</v>
      </c>
      <c r="M148" s="75">
        <v>3.1746230030964598E-3</v>
      </c>
      <c r="N148" s="75">
        <v>3.65627178718128</v>
      </c>
      <c r="O148" s="75">
        <v>3.21830038232917E-3</v>
      </c>
      <c r="P148" s="75">
        <v>6.6285572756780802</v>
      </c>
      <c r="Q148" s="75">
        <v>1.5703295896030999E-3</v>
      </c>
      <c r="R148" s="75">
        <v>6.55832165404607</v>
      </c>
      <c r="S148" s="75">
        <v>0.19358423079540499</v>
      </c>
      <c r="T148" s="75">
        <v>223.203956599387</v>
      </c>
      <c r="U148" s="75">
        <v>0.14736531083079499</v>
      </c>
      <c r="V148" s="76">
        <v>45026.527743055558</v>
      </c>
      <c r="W148" s="75">
        <v>2.5</v>
      </c>
      <c r="X148" s="75">
        <v>3.8857906680574802E-2</v>
      </c>
      <c r="Y148" s="75">
        <v>3.9757049865189999E-2</v>
      </c>
      <c r="Z148" s="100">
        <f>((((N148/1000)+1)/((SMOW!$Z$4/1000)+1))-1)*1000</f>
        <v>14.042460249392485</v>
      </c>
      <c r="AA148" s="100">
        <f>((((P148/1000)+1)/((SMOW!$AA$4/1000)+1))-1)*1000</f>
        <v>27.093742807709376</v>
      </c>
      <c r="AB148" s="100">
        <f>Z148*SMOW!$AN$6</f>
        <v>14.407860174029606</v>
      </c>
      <c r="AC148" s="100">
        <f>AA148*SMOW!$AN$12</f>
        <v>27.776103927400033</v>
      </c>
      <c r="AD148" s="100">
        <f t="shared" ref="AD148" si="394">LN((AB148/1000)+1)*1000</f>
        <v>14.305053265076324</v>
      </c>
      <c r="AE148" s="100">
        <f t="shared" ref="AE148" si="395">LN((AC148/1000)+1)*1000</f>
        <v>27.397345575609918</v>
      </c>
      <c r="AF148" s="100">
        <f>(AD148-SMOW!AN$14*AE148)</f>
        <v>-0.16074519884571359</v>
      </c>
      <c r="AG148" s="101">
        <f t="shared" ref="AG148" si="396">AF148*1000</f>
        <v>-160.74519884571359</v>
      </c>
      <c r="AK148" s="75">
        <v>26</v>
      </c>
      <c r="AL148" s="75">
        <v>0</v>
      </c>
      <c r="AM148" s="75">
        <v>0</v>
      </c>
      <c r="AN148" s="75">
        <v>0</v>
      </c>
    </row>
    <row r="149" spans="1:40" s="75" customFormat="1" x14ac:dyDescent="0.25">
      <c r="A149" s="75">
        <v>4721</v>
      </c>
      <c r="B149" s="75" t="s">
        <v>145</v>
      </c>
      <c r="C149" s="75" t="s">
        <v>48</v>
      </c>
      <c r="D149" s="75" t="s">
        <v>109</v>
      </c>
      <c r="E149" s="75" t="s">
        <v>319</v>
      </c>
      <c r="F149" s="75">
        <v>14.177922799303699</v>
      </c>
      <c r="G149" s="75">
        <v>14.078355665725701</v>
      </c>
      <c r="H149" s="75">
        <v>4.4909084200625898E-3</v>
      </c>
      <c r="I149" s="75">
        <v>27.4117696151209</v>
      </c>
      <c r="J149" s="75">
        <v>27.042794682500801</v>
      </c>
      <c r="K149" s="75">
        <v>1.29713204907955E-3</v>
      </c>
      <c r="L149" s="75">
        <v>-0.20023992663470899</v>
      </c>
      <c r="M149" s="75">
        <v>4.3105358533553203E-3</v>
      </c>
      <c r="N149" s="75">
        <v>3.8383874089911001</v>
      </c>
      <c r="O149" s="75">
        <v>4.4451236465046402E-3</v>
      </c>
      <c r="P149" s="75">
        <v>6.97027307176407</v>
      </c>
      <c r="Q149" s="75">
        <v>1.27132416846238E-3</v>
      </c>
      <c r="R149" s="75">
        <v>7.9472928942883696</v>
      </c>
      <c r="S149" s="75">
        <v>0.14396418693607399</v>
      </c>
      <c r="T149" s="75">
        <v>214.94969991665499</v>
      </c>
      <c r="U149" s="75">
        <v>6.2324810665143199E-2</v>
      </c>
      <c r="V149" s="76">
        <v>45026.64135416667</v>
      </c>
      <c r="W149" s="75">
        <v>2.5</v>
      </c>
      <c r="X149" s="75">
        <v>2.3254037753529001E-3</v>
      </c>
      <c r="Y149" s="75">
        <v>3.2024934296364799E-3</v>
      </c>
      <c r="Z149" s="100">
        <f>((((N149/1000)+1)/((SMOW!$Z$4/1000)+1))-1)*1000</f>
        <v>14.226460467775093</v>
      </c>
      <c r="AA149" s="100">
        <f>((((P149/1000)+1)/((SMOW!$AA$4/1000)+1))-1)*1000</f>
        <v>27.442405830868879</v>
      </c>
      <c r="AB149" s="100">
        <f>Z149*SMOW!$AN$6</f>
        <v>14.596648276069077</v>
      </c>
      <c r="AC149" s="100">
        <f>AA149*SMOW!$AN$12</f>
        <v>28.133548095806479</v>
      </c>
      <c r="AD149" s="100">
        <f t="shared" ref="AD149" si="397">LN((AB149/1000)+1)*1000</f>
        <v>14.491142652061956</v>
      </c>
      <c r="AE149" s="100">
        <f t="shared" ref="AE149" si="398">LN((AC149/1000)+1)*1000</f>
        <v>27.745069194355789</v>
      </c>
      <c r="AF149" s="100">
        <f>(AD149-SMOW!AN$14*AE149)</f>
        <v>-0.15825388255790074</v>
      </c>
      <c r="AG149" s="101">
        <f t="shared" ref="AG149:AG159" si="399">AF149*1000</f>
        <v>-158.25388255790074</v>
      </c>
      <c r="AK149" s="75">
        <v>26</v>
      </c>
      <c r="AL149" s="75">
        <v>0</v>
      </c>
      <c r="AM149" s="75">
        <v>0</v>
      </c>
      <c r="AN149" s="75">
        <v>0</v>
      </c>
    </row>
    <row r="150" spans="1:40" s="75" customFormat="1" x14ac:dyDescent="0.25">
      <c r="A150" s="75">
        <v>4723</v>
      </c>
      <c r="B150" s="75" t="s">
        <v>145</v>
      </c>
      <c r="C150" s="75" t="s">
        <v>63</v>
      </c>
      <c r="D150" s="75" t="s">
        <v>98</v>
      </c>
      <c r="E150" s="75" t="s">
        <v>320</v>
      </c>
      <c r="F150" s="75">
        <v>17.450989150538899</v>
      </c>
      <c r="G150" s="75">
        <v>17.300468907107</v>
      </c>
      <c r="H150" s="75">
        <v>4.4064840514817204E-3</v>
      </c>
      <c r="I150" s="75">
        <v>33.701418067656299</v>
      </c>
      <c r="J150" s="75">
        <v>33.145970351078503</v>
      </c>
      <c r="K150" s="75">
        <v>2.0815030225033301E-3</v>
      </c>
      <c r="L150" s="75">
        <v>-0.20060343826246099</v>
      </c>
      <c r="M150" s="75">
        <v>4.1622123920835603E-3</v>
      </c>
      <c r="N150" s="75">
        <v>7.0780848763129303</v>
      </c>
      <c r="O150" s="75">
        <v>4.3615599836506298E-3</v>
      </c>
      <c r="P150" s="75">
        <v>13.134781993194499</v>
      </c>
      <c r="Q150" s="75">
        <v>2.0400892115079602E-3</v>
      </c>
      <c r="R150" s="75">
        <v>16.4739184230266</v>
      </c>
      <c r="S150" s="75">
        <v>0.161837440991523</v>
      </c>
      <c r="T150" s="75">
        <v>223.53928886544401</v>
      </c>
      <c r="U150" s="75">
        <v>8.6546648373549404E-2</v>
      </c>
      <c r="V150" s="76">
        <v>45027.48945601852</v>
      </c>
      <c r="W150" s="75">
        <v>2.5</v>
      </c>
      <c r="X150" s="75">
        <v>1.3610050692062299E-4</v>
      </c>
      <c r="Y150" s="75">
        <v>7.1922823853492405E-4</v>
      </c>
      <c r="Z150" s="100">
        <f>((((N150/1000)+1)/((SMOW!$Z$4/1000)+1))-1)*1000</f>
        <v>17.499683465103555</v>
      </c>
      <c r="AA150" s="100">
        <f>((((P150/1000)+1)/((SMOW!$AA$4/1000)+1))-1)*1000</f>
        <v>33.732241833355218</v>
      </c>
      <c r="AB150" s="100">
        <f>Z150*SMOW!$AN$6</f>
        <v>17.955044057603644</v>
      </c>
      <c r="AC150" s="100">
        <f>AA150*SMOW!$AN$12</f>
        <v>34.58179482684325</v>
      </c>
      <c r="AD150" s="100">
        <f t="shared" ref="AD150" si="400">LN((AB150/1000)+1)*1000</f>
        <v>17.795756109592141</v>
      </c>
      <c r="AE150" s="100">
        <f t="shared" ref="AE150" si="401">LN((AC150/1000)+1)*1000</f>
        <v>33.997282092660519</v>
      </c>
      <c r="AF150" s="100">
        <f>(AD150-SMOW!AN$14*AE150)</f>
        <v>-0.15480883533261292</v>
      </c>
      <c r="AG150" s="101">
        <f t="shared" si="399"/>
        <v>-154.80883533261292</v>
      </c>
      <c r="AK150" s="75">
        <v>26</v>
      </c>
      <c r="AL150" s="75">
        <v>0</v>
      </c>
      <c r="AM150" s="75">
        <v>0</v>
      </c>
      <c r="AN150" s="75">
        <v>0</v>
      </c>
    </row>
    <row r="151" spans="1:40" s="75" customFormat="1" x14ac:dyDescent="0.25">
      <c r="A151" s="75">
        <v>4724</v>
      </c>
      <c r="B151" s="75" t="s">
        <v>145</v>
      </c>
      <c r="C151" s="75" t="s">
        <v>63</v>
      </c>
      <c r="D151" s="75" t="s">
        <v>98</v>
      </c>
      <c r="E151" s="75" t="s">
        <v>321</v>
      </c>
      <c r="F151" s="75">
        <v>17.908222853628398</v>
      </c>
      <c r="G151" s="75">
        <v>17.749759444549301</v>
      </c>
      <c r="H151" s="75">
        <v>3.7061924452114099E-3</v>
      </c>
      <c r="I151" s="75">
        <v>34.583214642255101</v>
      </c>
      <c r="J151" s="75">
        <v>33.998654425202702</v>
      </c>
      <c r="K151" s="75">
        <v>1.14728784715061E-3</v>
      </c>
      <c r="L151" s="75">
        <v>-0.201530091957732</v>
      </c>
      <c r="M151" s="75">
        <v>3.8572040353298501E-3</v>
      </c>
      <c r="N151" s="75">
        <v>7.5306570856463004</v>
      </c>
      <c r="O151" s="75">
        <v>3.6684078444142502E-3</v>
      </c>
      <c r="P151" s="75">
        <v>13.9990342470402</v>
      </c>
      <c r="Q151" s="75">
        <v>1.1244612831039699E-3</v>
      </c>
      <c r="R151" s="75">
        <v>18.3924328646589</v>
      </c>
      <c r="S151" s="75">
        <v>0.15467578560638301</v>
      </c>
      <c r="T151" s="75">
        <v>201.37577328563401</v>
      </c>
      <c r="U151" s="75">
        <v>5.5658273039249501E-2</v>
      </c>
      <c r="V151" s="76">
        <v>45027.623217592591</v>
      </c>
      <c r="W151" s="75">
        <v>2.5</v>
      </c>
      <c r="X151" s="75">
        <v>1.3998470916365699E-2</v>
      </c>
      <c r="Y151" s="75">
        <v>2.7685310075270399E-2</v>
      </c>
      <c r="Z151" s="100">
        <f>((((N151/1000)+1)/((SMOW!$Z$4/1000)+1))-1)*1000</f>
        <v>17.956939050998155</v>
      </c>
      <c r="AA151" s="100">
        <f>((((P151/1000)+1)/((SMOW!$AA$4/1000)+1))-1)*1000</f>
        <v>34.614064702095163</v>
      </c>
      <c r="AB151" s="100">
        <f>Z151*SMOW!$AN$6</f>
        <v>18.424197925826157</v>
      </c>
      <c r="AC151" s="100">
        <f>AA151*SMOW!$AN$12</f>
        <v>35.485826574007731</v>
      </c>
      <c r="AD151" s="100">
        <f t="shared" ref="AD151" si="402">LN((AB151/1000)+1)*1000</f>
        <v>18.256528707201255</v>
      </c>
      <c r="AE151" s="100">
        <f t="shared" ref="AE151" si="403">LN((AC151/1000)+1)*1000</f>
        <v>34.870714240761352</v>
      </c>
      <c r="AF151" s="100">
        <f>(AD151-SMOW!AN$14*AE151)</f>
        <v>-0.15520841192073931</v>
      </c>
      <c r="AG151" s="101">
        <f t="shared" si="399"/>
        <v>-155.20841192073931</v>
      </c>
      <c r="AK151" s="75">
        <v>26</v>
      </c>
      <c r="AL151" s="75">
        <v>0</v>
      </c>
      <c r="AM151" s="75">
        <v>0</v>
      </c>
      <c r="AN151" s="75">
        <v>0</v>
      </c>
    </row>
    <row r="152" spans="1:40" s="75" customFormat="1" x14ac:dyDescent="0.25">
      <c r="A152" s="75">
        <v>4725</v>
      </c>
      <c r="B152" s="75" t="s">
        <v>145</v>
      </c>
      <c r="C152" s="75" t="s">
        <v>63</v>
      </c>
      <c r="D152" s="75" t="s">
        <v>98</v>
      </c>
      <c r="E152" s="75" t="s">
        <v>322</v>
      </c>
      <c r="F152" s="75">
        <v>18.021733737785699</v>
      </c>
      <c r="G152" s="75">
        <v>17.861267189593701</v>
      </c>
      <c r="H152" s="75">
        <v>2.9029994645212499E-3</v>
      </c>
      <c r="I152" s="75">
        <v>34.8069003238938</v>
      </c>
      <c r="J152" s="75">
        <v>34.214839544649401</v>
      </c>
      <c r="K152" s="75">
        <v>1.30508564772801E-3</v>
      </c>
      <c r="L152" s="75">
        <v>-0.204168089981215</v>
      </c>
      <c r="M152" s="75">
        <v>2.6556967723000199E-3</v>
      </c>
      <c r="N152" s="75">
        <v>7.6430107272946204</v>
      </c>
      <c r="O152" s="75">
        <v>2.8734034094056501E-3</v>
      </c>
      <c r="P152" s="75">
        <v>14.218269453978101</v>
      </c>
      <c r="Q152" s="75">
        <v>1.2791195214451501E-3</v>
      </c>
      <c r="R152" s="75">
        <v>18.663875110706702</v>
      </c>
      <c r="S152" s="75">
        <v>0.150164357176685</v>
      </c>
      <c r="T152" s="75">
        <v>174.112793842972</v>
      </c>
      <c r="U152" s="75">
        <v>5.84910502401354E-2</v>
      </c>
      <c r="V152" s="76">
        <v>45027.737523148149</v>
      </c>
      <c r="W152" s="75">
        <v>2.5</v>
      </c>
      <c r="X152" s="88">
        <v>3.3677722766573597E-5</v>
      </c>
      <c r="Y152" s="75">
        <v>1.2817710209433601E-4</v>
      </c>
      <c r="Z152" s="100">
        <f>((((N152/1000)+1)/((SMOW!$Z$4/1000)+1))-1)*1000</f>
        <v>18.070455367687146</v>
      </c>
      <c r="AA152" s="100">
        <f>((((P152/1000)+1)/((SMOW!$AA$4/1000)+1))-1)*1000</f>
        <v>34.837757053779008</v>
      </c>
      <c r="AB152" s="100">
        <f>Z152*SMOW!$AN$6</f>
        <v>18.540668059212976</v>
      </c>
      <c r="AC152" s="100">
        <f>AA152*SMOW!$AN$12</f>
        <v>35.71515266055961</v>
      </c>
      <c r="AD152" s="100">
        <f t="shared" ref="AD152" si="404">LN((AB152/1000)+1)*1000</f>
        <v>18.370885253510657</v>
      </c>
      <c r="AE152" s="100">
        <f t="shared" ref="AE152" si="405">LN((AC152/1000)+1)*1000</f>
        <v>35.092156862494654</v>
      </c>
      <c r="AF152" s="100">
        <f>(AD152-SMOW!AN$14*AE152)</f>
        <v>-0.15777356988652258</v>
      </c>
      <c r="AG152" s="101">
        <f t="shared" si="399"/>
        <v>-157.77356988652258</v>
      </c>
      <c r="AH152" s="2">
        <f>AVERAGE(AG150:AG152)</f>
        <v>-155.93027237995827</v>
      </c>
      <c r="AI152" s="2">
        <f>STDEV(AG150:AG152)</f>
        <v>1.6087960205459049</v>
      </c>
      <c r="AK152" s="75">
        <v>26</v>
      </c>
      <c r="AL152" s="75">
        <v>0</v>
      </c>
      <c r="AM152" s="75">
        <v>0</v>
      </c>
      <c r="AN152" s="75">
        <v>0</v>
      </c>
    </row>
    <row r="153" spans="1:40" s="75" customFormat="1" x14ac:dyDescent="0.25">
      <c r="A153" s="75">
        <v>4726</v>
      </c>
      <c r="B153" s="75" t="s">
        <v>145</v>
      </c>
      <c r="C153" s="75" t="s">
        <v>48</v>
      </c>
      <c r="D153" s="75" t="s">
        <v>109</v>
      </c>
      <c r="E153" s="75" t="s">
        <v>323</v>
      </c>
      <c r="F153" s="75">
        <v>14.1714956266116</v>
      </c>
      <c r="G153" s="75">
        <v>14.072018227312499</v>
      </c>
      <c r="H153" s="75">
        <v>5.0215751050524896E-3</v>
      </c>
      <c r="I153" s="75">
        <v>27.403290531589199</v>
      </c>
      <c r="J153" s="75">
        <v>27.0345417675533</v>
      </c>
      <c r="K153" s="75">
        <v>1.70792592726882E-3</v>
      </c>
      <c r="L153" s="75">
        <v>-0.20221982595559801</v>
      </c>
      <c r="M153" s="75">
        <v>5.05435220251493E-3</v>
      </c>
      <c r="N153" s="75">
        <v>3.83202576127051</v>
      </c>
      <c r="O153" s="75">
        <v>4.9703801891050198E-3</v>
      </c>
      <c r="P153" s="75">
        <v>6.9619626890024202</v>
      </c>
      <c r="Q153" s="75">
        <v>1.67394484687746E-3</v>
      </c>
      <c r="R153" s="75">
        <v>7.0696461670706503</v>
      </c>
      <c r="S153" s="75">
        <v>0.14385984913371999</v>
      </c>
      <c r="T153" s="75">
        <v>261.55369276714998</v>
      </c>
      <c r="U153" s="75">
        <v>9.2442943862188806E-2</v>
      </c>
      <c r="V153" s="76">
        <v>45028.50476851852</v>
      </c>
      <c r="W153" s="75">
        <v>2.5</v>
      </c>
      <c r="X153" s="88">
        <v>8.3604779064160495E-5</v>
      </c>
      <c r="Y153" s="75">
        <v>2.05693898472509E-4</v>
      </c>
      <c r="Z153" s="100">
        <f>((((N153/1000)+1)/((SMOW!$Z$4/1000)+1))-1)*1000</f>
        <v>14.220032987483977</v>
      </c>
      <c r="AA153" s="100">
        <f>((((P153/1000)+1)/((SMOW!$AA$4/1000)+1))-1)*1000</f>
        <v>27.433926494500938</v>
      </c>
      <c r="AB153" s="100">
        <f>Z153*SMOW!$AN$6</f>
        <v>14.590053545825155</v>
      </c>
      <c r="AC153" s="100">
        <f>AA153*SMOW!$AN$12</f>
        <v>28.12485520572249</v>
      </c>
      <c r="AD153" s="100">
        <f t="shared" ref="AD153" si="406">LN((AB153/1000)+1)*1000</f>
        <v>14.484642776778925</v>
      </c>
      <c r="AE153" s="100">
        <f t="shared" ref="AE153" si="407">LN((AC153/1000)+1)*1000</f>
        <v>27.736614138249926</v>
      </c>
      <c r="AF153" s="100">
        <f>(AD153-SMOW!AN$14*AE153)</f>
        <v>-0.16028948821703715</v>
      </c>
      <c r="AG153" s="101">
        <f t="shared" si="399"/>
        <v>-160.28948821703716</v>
      </c>
      <c r="AH153" s="2">
        <f>AVERAGE(AG148,AG149,AG153)</f>
        <v>-159.76285654021717</v>
      </c>
      <c r="AI153" s="2">
        <f>STDEV(AG148,AG149,AG153)</f>
        <v>1.3265255006041468</v>
      </c>
      <c r="AK153" s="75">
        <v>26</v>
      </c>
      <c r="AL153" s="75">
        <v>0</v>
      </c>
      <c r="AM153" s="75">
        <v>0</v>
      </c>
      <c r="AN153" s="75">
        <v>0</v>
      </c>
    </row>
    <row r="154" spans="1:40" s="75" customFormat="1" x14ac:dyDescent="0.25">
      <c r="A154" s="75">
        <v>4727</v>
      </c>
      <c r="B154" s="75" t="s">
        <v>145</v>
      </c>
      <c r="C154" s="75" t="s">
        <v>48</v>
      </c>
      <c r="D154" s="75" t="s">
        <v>109</v>
      </c>
      <c r="E154" s="75" t="s">
        <v>324</v>
      </c>
      <c r="F154" s="75">
        <v>14.9480097171863</v>
      </c>
      <c r="G154" s="75">
        <v>14.837388922439199</v>
      </c>
      <c r="H154" s="75">
        <v>4.0199862750892098E-3</v>
      </c>
      <c r="I154" s="75">
        <v>28.892564785568599</v>
      </c>
      <c r="J154" s="75">
        <v>28.483043969876899</v>
      </c>
      <c r="K154" s="75">
        <v>1.30494565107457E-3</v>
      </c>
      <c r="L154" s="75">
        <v>-0.20165829365584101</v>
      </c>
      <c r="M154" s="75">
        <v>4.0167084546520199E-3</v>
      </c>
      <c r="N154" s="75">
        <v>4.6006232972248897</v>
      </c>
      <c r="O154" s="75">
        <v>3.9790025488328599E-3</v>
      </c>
      <c r="P154" s="75">
        <v>8.4216061801123292</v>
      </c>
      <c r="Q154" s="75">
        <v>1.2789823101761601E-3</v>
      </c>
      <c r="R154" s="75">
        <v>9.6475041206950891</v>
      </c>
      <c r="S154" s="75">
        <v>0.124481235325303</v>
      </c>
      <c r="T154" s="75">
        <v>323.43625287732101</v>
      </c>
      <c r="U154" s="75">
        <v>6.4363899562634996E-2</v>
      </c>
      <c r="V154" s="76">
        <v>45028.62672453704</v>
      </c>
      <c r="W154" s="75">
        <v>2.5</v>
      </c>
      <c r="X154" s="75">
        <v>1.1162877253685E-2</v>
      </c>
      <c r="Y154" s="75">
        <v>1.02278647573273E-2</v>
      </c>
      <c r="Z154" s="100">
        <f>((((N154/1000)+1)/((SMOW!$Z$4/1000)+1))-1)*1000</f>
        <v>14.99658424134398</v>
      </c>
      <c r="AA154" s="100">
        <f>((((P154/1000)+1)/((SMOW!$AA$4/1000)+1))-1)*1000</f>
        <v>28.923245156894374</v>
      </c>
      <c r="AB154" s="100">
        <f>Z154*SMOW!$AN$6</f>
        <v>15.386811498838862</v>
      </c>
      <c r="AC154" s="100">
        <f>AA154*SMOW!$AN$12</f>
        <v>29.651682644856724</v>
      </c>
      <c r="AD154" s="100">
        <f t="shared" ref="AD154" si="408">LN((AB154/1000)+1)*1000</f>
        <v>15.269634968215097</v>
      </c>
      <c r="AE154" s="100">
        <f t="shared" ref="AE154" si="409">LN((AC154/1000)+1)*1000</f>
        <v>29.220572858975618</v>
      </c>
      <c r="AF154" s="100">
        <f>(AD154-SMOW!AN$14*AE154)</f>
        <v>-0.1588275013240299</v>
      </c>
      <c r="AG154" s="101">
        <f t="shared" si="399"/>
        <v>-158.8275013240299</v>
      </c>
      <c r="AK154" s="75">
        <v>26</v>
      </c>
      <c r="AL154" s="75">
        <v>0</v>
      </c>
      <c r="AM154" s="75">
        <v>0</v>
      </c>
      <c r="AN154" s="75">
        <v>0</v>
      </c>
    </row>
    <row r="155" spans="1:40" s="75" customFormat="1" x14ac:dyDescent="0.25">
      <c r="A155" s="75">
        <v>4728</v>
      </c>
      <c r="B155" s="75" t="s">
        <v>145</v>
      </c>
      <c r="C155" s="75" t="s">
        <v>48</v>
      </c>
      <c r="D155" s="75" t="s">
        <v>109</v>
      </c>
      <c r="E155" s="75" t="s">
        <v>325</v>
      </c>
      <c r="F155" s="75">
        <v>15.0372590139932</v>
      </c>
      <c r="G155" s="75">
        <v>14.925319619598501</v>
      </c>
      <c r="H155" s="75">
        <v>5.5766144527456896E-3</v>
      </c>
      <c r="I155" s="75">
        <v>29.0575040952526</v>
      </c>
      <c r="J155" s="75">
        <v>28.643338730549601</v>
      </c>
      <c r="K155" s="75">
        <v>1.36742661213799E-3</v>
      </c>
      <c r="L155" s="75">
        <v>-0.19836323013166399</v>
      </c>
      <c r="M155" s="75">
        <v>5.5087776243092799E-3</v>
      </c>
      <c r="N155" s="75">
        <v>4.6889626982017703</v>
      </c>
      <c r="O155" s="75">
        <v>5.5197609153171696E-3</v>
      </c>
      <c r="P155" s="75">
        <v>8.5832638393145206</v>
      </c>
      <c r="Q155" s="75">
        <v>1.34022014323118E-3</v>
      </c>
      <c r="R155" s="75">
        <v>10.378278035492601</v>
      </c>
      <c r="S155" s="75">
        <v>0.142229140966455</v>
      </c>
      <c r="T155" s="75">
        <v>334.85793771834102</v>
      </c>
      <c r="U155" s="75">
        <v>8.4538160640546603E-2</v>
      </c>
      <c r="V155" s="76">
        <v>45028.733124999999</v>
      </c>
      <c r="W155" s="75">
        <v>2.5</v>
      </c>
      <c r="X155" s="75">
        <v>7.7420895350109806E-2</v>
      </c>
      <c r="Y155" s="75">
        <v>7.3662318155513704E-2</v>
      </c>
      <c r="Z155" s="100">
        <f>((((N155/1000)+1)/((SMOW!$Z$4/1000)+1))-1)*1000</f>
        <v>15.085837809544422</v>
      </c>
      <c r="AA155" s="100">
        <f>((((P155/1000)+1)/((SMOW!$AA$4/1000)+1))-1)*1000</f>
        <v>29.088189384875562</v>
      </c>
      <c r="AB155" s="100">
        <f>Z155*SMOW!$AN$6</f>
        <v>15.478387540916019</v>
      </c>
      <c r="AC155" s="100">
        <f>AA155*SMOW!$AN$12</f>
        <v>29.820781024919835</v>
      </c>
      <c r="AD155" s="100">
        <f t="shared" ref="AD155" si="410">LN((AB155/1000)+1)*1000</f>
        <v>15.359819232717319</v>
      </c>
      <c r="AE155" s="100">
        <f t="shared" ref="AE155" si="411">LN((AC155/1000)+1)*1000</f>
        <v>29.384788097029109</v>
      </c>
      <c r="AF155" s="100">
        <f>(AD155-SMOW!AN$14*AE155)</f>
        <v>-0.15534888251405121</v>
      </c>
      <c r="AG155" s="101">
        <f t="shared" si="399"/>
        <v>-155.34888251405121</v>
      </c>
      <c r="AK155" s="75">
        <v>26</v>
      </c>
      <c r="AL155" s="75">
        <v>0</v>
      </c>
      <c r="AM155" s="75">
        <v>0</v>
      </c>
      <c r="AN155" s="75">
        <v>0</v>
      </c>
    </row>
    <row r="156" spans="1:40" s="75" customFormat="1" x14ac:dyDescent="0.25">
      <c r="A156" s="75">
        <v>4729</v>
      </c>
      <c r="B156" s="75" t="s">
        <v>145</v>
      </c>
      <c r="C156" s="75" t="s">
        <v>48</v>
      </c>
      <c r="D156" s="75" t="s">
        <v>109</v>
      </c>
      <c r="E156" s="75" t="s">
        <v>326</v>
      </c>
      <c r="F156" s="75">
        <v>14.8068068018668</v>
      </c>
      <c r="G156" s="75">
        <v>14.698255612375601</v>
      </c>
      <c r="H156" s="75">
        <v>5.8070900489145903E-3</v>
      </c>
      <c r="I156" s="75">
        <v>28.648237009876699</v>
      </c>
      <c r="J156" s="75">
        <v>28.245549011989699</v>
      </c>
      <c r="K156" s="75">
        <v>1.42440013264182E-3</v>
      </c>
      <c r="L156" s="75">
        <v>-0.215394265954926</v>
      </c>
      <c r="M156" s="75">
        <v>5.8307072052936797E-3</v>
      </c>
      <c r="N156" s="75">
        <v>4.46085994443904</v>
      </c>
      <c r="O156" s="75">
        <v>5.7478868147221402E-3</v>
      </c>
      <c r="P156" s="75">
        <v>8.1821395764743006</v>
      </c>
      <c r="Q156" s="75">
        <v>1.3960601123616499E-3</v>
      </c>
      <c r="R156" s="75">
        <v>10.2041127444907</v>
      </c>
      <c r="S156" s="75">
        <v>0.14259909669382201</v>
      </c>
      <c r="T156" s="75">
        <v>270.30697797491001</v>
      </c>
      <c r="U156" s="75">
        <v>0.13837083379215201</v>
      </c>
      <c r="V156" s="76">
        <v>45033.498379629629</v>
      </c>
      <c r="W156" s="75">
        <v>2.5</v>
      </c>
      <c r="X156" s="75">
        <v>7.2536840168312397E-2</v>
      </c>
      <c r="Y156" s="75">
        <v>7.4318251541954095E-2</v>
      </c>
      <c r="Z156" s="100">
        <f>((((N156/1000)+1)/((SMOW!$Z$4/1000)+1))-1)*1000</f>
        <v>14.855374568176538</v>
      </c>
      <c r="AA156" s="100">
        <f>((((P156/1000)+1)/((SMOW!$AA$4/1000)+1))-1)*1000</f>
        <v>28.678910095634393</v>
      </c>
      <c r="AB156" s="100">
        <f>Z156*SMOW!$AN$6</f>
        <v>15.241927398041428</v>
      </c>
      <c r="AC156" s="100">
        <f>AA156*SMOW!$AN$12</f>
        <v>29.401193958120768</v>
      </c>
      <c r="AD156" s="100">
        <f t="shared" ref="AD156" si="412">LN((AB156/1000)+1)*1000</f>
        <v>15.126936208694985</v>
      </c>
      <c r="AE156" s="100">
        <f t="shared" ref="AE156" si="413">LN((AC156/1000)+1)*1000</f>
        <v>28.97726809413151</v>
      </c>
      <c r="AF156" s="100">
        <f>(AD156-SMOW!AN$14*AE156)</f>
        <v>-0.17306134500645243</v>
      </c>
      <c r="AG156" s="101">
        <f t="shared" si="399"/>
        <v>-173.06134500645243</v>
      </c>
      <c r="AH156" s="2">
        <f>AVERAGE(AG154:AG156)</f>
        <v>-162.41257628151118</v>
      </c>
      <c r="AI156" s="2">
        <f>STDEV(AG154:AG156)</f>
        <v>9.3846898576484428</v>
      </c>
      <c r="AK156" s="75">
        <v>26</v>
      </c>
      <c r="AL156" s="75">
        <v>0</v>
      </c>
      <c r="AM156" s="75">
        <v>0</v>
      </c>
      <c r="AN156" s="75">
        <v>0</v>
      </c>
    </row>
    <row r="157" spans="1:40" s="75" customFormat="1" x14ac:dyDescent="0.25">
      <c r="A157" s="75">
        <v>4730</v>
      </c>
      <c r="B157" s="75" t="s">
        <v>145</v>
      </c>
      <c r="C157" s="75" t="s">
        <v>48</v>
      </c>
      <c r="D157" s="75" t="s">
        <v>109</v>
      </c>
      <c r="E157" s="75" t="s">
        <v>330</v>
      </c>
      <c r="F157" s="75">
        <v>14.1655407368242</v>
      </c>
      <c r="G157" s="75">
        <v>14.0661466763144</v>
      </c>
      <c r="H157" s="75">
        <v>4.1879564791127196E-3</v>
      </c>
      <c r="I157" s="75">
        <v>27.3812543743385</v>
      </c>
      <c r="J157" s="75">
        <v>27.013093143918301</v>
      </c>
      <c r="K157" s="75">
        <v>1.5950427842553101E-3</v>
      </c>
      <c r="L157" s="75">
        <v>-0.19676650367446699</v>
      </c>
      <c r="M157" s="75">
        <v>4.0961818282910399E-3</v>
      </c>
      <c r="N157" s="75">
        <v>3.8261315815343999</v>
      </c>
      <c r="O157" s="75">
        <v>4.1452602980400497E-3</v>
      </c>
      <c r="P157" s="75">
        <v>6.9403649655380697</v>
      </c>
      <c r="Q157" s="75">
        <v>1.56330763918149E-3</v>
      </c>
      <c r="R157" s="75">
        <v>8.7118002409845996</v>
      </c>
      <c r="S157" s="75">
        <v>0.13009703813326801</v>
      </c>
      <c r="T157" s="75">
        <v>326.82749897775898</v>
      </c>
      <c r="U157" s="75">
        <v>0.100375883462723</v>
      </c>
      <c r="V157" s="76">
        <v>45033.614270833335</v>
      </c>
      <c r="W157" s="75">
        <v>2.5</v>
      </c>
      <c r="X157" s="75">
        <v>1.51617553549196E-2</v>
      </c>
      <c r="Y157" s="75">
        <v>1.6973625388344099E-2</v>
      </c>
      <c r="Z157" s="100">
        <f>((((N157/1000)+1)/((SMOW!$Z$4/1000)+1))-1)*1000</f>
        <v>14.214077812700898</v>
      </c>
      <c r="AA157" s="100">
        <f>((((P157/1000)+1)/((SMOW!$AA$4/1000)+1))-1)*1000</f>
        <v>27.411889680157621</v>
      </c>
      <c r="AB157" s="100">
        <f>Z157*SMOW!$AN$6</f>
        <v>14.583943410986766</v>
      </c>
      <c r="AC157" s="100">
        <f>AA157*SMOW!$AN$12</f>
        <v>28.102263389974738</v>
      </c>
      <c r="AD157" s="100">
        <f t="shared" ref="AD157" si="414">LN((AB157/1000)+1)*1000</f>
        <v>14.478620489042422</v>
      </c>
      <c r="AE157" s="100">
        <f t="shared" ref="AE157" si="415">LN((AC157/1000)+1)*1000</f>
        <v>27.714640091176715</v>
      </c>
      <c r="AF157" s="100">
        <f>(AD157-SMOW!AN$14*AE157)</f>
        <v>-0.15470947909888366</v>
      </c>
      <c r="AG157" s="101">
        <f t="shared" si="399"/>
        <v>-154.70947909888366</v>
      </c>
      <c r="AK157" s="75">
        <v>26</v>
      </c>
      <c r="AL157" s="75">
        <v>0</v>
      </c>
      <c r="AM157" s="75">
        <v>0</v>
      </c>
      <c r="AN157" s="75">
        <v>0</v>
      </c>
    </row>
    <row r="158" spans="1:40" s="75" customFormat="1" x14ac:dyDescent="0.25">
      <c r="A158" s="75">
        <v>4731</v>
      </c>
      <c r="B158" s="75" t="s">
        <v>145</v>
      </c>
      <c r="C158" s="75" t="s">
        <v>48</v>
      </c>
      <c r="D158" s="75" t="s">
        <v>109</v>
      </c>
      <c r="E158" s="75" t="s">
        <v>329</v>
      </c>
      <c r="F158" s="75">
        <v>14.465225165230001</v>
      </c>
      <c r="G158" s="75">
        <v>14.361601323473399</v>
      </c>
      <c r="H158" s="75">
        <v>5.46636792686017E-3</v>
      </c>
      <c r="I158" s="75">
        <v>27.937767867382199</v>
      </c>
      <c r="J158" s="75">
        <v>27.554628072063899</v>
      </c>
      <c r="K158" s="75">
        <v>1.3668771764079599E-3</v>
      </c>
      <c r="L158" s="75">
        <v>-0.18724229857635499</v>
      </c>
      <c r="M158" s="75">
        <v>5.4542761322060101E-3</v>
      </c>
      <c r="N158" s="75">
        <v>4.1227607297139501</v>
      </c>
      <c r="O158" s="75">
        <v>5.4106383518348301E-3</v>
      </c>
      <c r="P158" s="75">
        <v>7.4858060054711997</v>
      </c>
      <c r="Q158" s="75">
        <v>1.3396816391344399E-3</v>
      </c>
      <c r="R158" s="75">
        <v>9.8662331324248207</v>
      </c>
      <c r="S158" s="75">
        <v>0.126369037618345</v>
      </c>
      <c r="T158" s="75">
        <v>203.705736786751</v>
      </c>
      <c r="U158" s="75">
        <v>6.4886193355946295E-2</v>
      </c>
      <c r="V158" s="76">
        <v>45033.724224537036</v>
      </c>
      <c r="W158" s="75">
        <v>2.5</v>
      </c>
      <c r="X158" s="75">
        <v>1.00838122269917E-4</v>
      </c>
      <c r="Y158" s="75">
        <v>3.8538397039059101E-4</v>
      </c>
      <c r="Z158" s="100">
        <f>((((N158/1000)+1)/((SMOW!$Z$4/1000)+1))-1)*1000</f>
        <v>14.513776583741089</v>
      </c>
      <c r="AA158" s="100">
        <f>((((P158/1000)+1)/((SMOW!$AA$4/1000)+1))-1)*1000</f>
        <v>27.96841976778208</v>
      </c>
      <c r="AB158" s="100">
        <f>Z158*SMOW!$AN$6</f>
        <v>14.891440666509522</v>
      </c>
      <c r="AC158" s="100">
        <f>AA158*SMOW!$AN$12</f>
        <v>28.672809794814139</v>
      </c>
      <c r="AD158" s="100">
        <f t="shared" ref="AD158" si="416">LN((AB158/1000)+1)*1000</f>
        <v>14.781651765290849</v>
      </c>
      <c r="AE158" s="100">
        <f t="shared" ref="AE158" si="417">LN((AC158/1000)+1)*1000</f>
        <v>28.269437187769668</v>
      </c>
      <c r="AF158" s="100">
        <f>(AD158-SMOW!AN$14*AE158)</f>
        <v>-0.14461106985153549</v>
      </c>
      <c r="AG158" s="101">
        <f t="shared" si="399"/>
        <v>-144.61106985153549</v>
      </c>
      <c r="AK158" s="75">
        <v>26</v>
      </c>
      <c r="AL158" s="75">
        <v>0</v>
      </c>
      <c r="AM158" s="75">
        <v>0</v>
      </c>
      <c r="AN158" s="75">
        <v>0</v>
      </c>
    </row>
    <row r="159" spans="1:40" s="75" customFormat="1" x14ac:dyDescent="0.25">
      <c r="A159" s="75">
        <v>4732</v>
      </c>
      <c r="B159" s="75" t="s">
        <v>145</v>
      </c>
      <c r="C159" s="75" t="s">
        <v>48</v>
      </c>
      <c r="D159" s="75" t="s">
        <v>109</v>
      </c>
      <c r="E159" s="75" t="s">
        <v>328</v>
      </c>
      <c r="F159" s="75">
        <v>14.2970914891261</v>
      </c>
      <c r="G159" s="75">
        <v>14.1958513259999</v>
      </c>
      <c r="H159" s="75">
        <v>5.4555775284193097E-3</v>
      </c>
      <c r="I159" s="75">
        <v>27.679039194031901</v>
      </c>
      <c r="J159" s="75">
        <v>27.302899573882701</v>
      </c>
      <c r="K159" s="75">
        <v>1.18304612801551E-3</v>
      </c>
      <c r="L159" s="75">
        <v>-0.22007964901013599</v>
      </c>
      <c r="M159" s="75">
        <v>5.3987029330968299E-3</v>
      </c>
      <c r="N159" s="75">
        <v>3.9563411750233599</v>
      </c>
      <c r="O159" s="75">
        <v>5.3999579614207602E-3</v>
      </c>
      <c r="P159" s="75">
        <v>7.2322250260040297</v>
      </c>
      <c r="Q159" s="75">
        <v>1.1595081133179701E-3</v>
      </c>
      <c r="R159" s="75">
        <v>6.2938274602931097</v>
      </c>
      <c r="S159" s="75">
        <v>0.226997568640186</v>
      </c>
      <c r="T159" s="75">
        <v>250.39818693491</v>
      </c>
      <c r="U159" s="75">
        <v>0.174122681145538</v>
      </c>
      <c r="V159" s="76">
        <v>45040.515844907408</v>
      </c>
      <c r="W159" s="75">
        <v>2.5</v>
      </c>
      <c r="X159" s="75">
        <v>1.0352816356921901E-2</v>
      </c>
      <c r="Y159" s="75">
        <v>1.09954116072644E-2</v>
      </c>
      <c r="Z159" s="100">
        <f>((((N159/1000)+1)/((SMOW!$Z$4/1000)+1))-1)*1000</f>
        <v>14.345634860906786</v>
      </c>
      <c r="AA159" s="100">
        <f>((((P159/1000)+1)/((SMOW!$AA$4/1000)+1))-1)*1000</f>
        <v>27.709683379445682</v>
      </c>
      <c r="AB159" s="100">
        <f>Z159*SMOW!$AN$6</f>
        <v>14.718923715135428</v>
      </c>
      <c r="AC159" s="100">
        <f>AA159*SMOW!$AN$12</f>
        <v>28.407557080811593</v>
      </c>
      <c r="AD159" s="100">
        <f t="shared" ref="AD159" si="418">LN((AB159/1000)+1)*1000</f>
        <v>14.611651695506984</v>
      </c>
      <c r="AE159" s="100">
        <f t="shared" ref="AE159" si="419">LN((AC159/1000)+1)*1000</f>
        <v>28.011544769229328</v>
      </c>
      <c r="AF159" s="100">
        <f>(AD159-SMOW!AN$14*AE159)</f>
        <v>-0.17844394264610131</v>
      </c>
      <c r="AG159" s="101">
        <f t="shared" si="399"/>
        <v>-178.44394264610131</v>
      </c>
      <c r="AH159" s="2">
        <f>AVERAGE(AG157:AG159)</f>
        <v>-159.25483053217349</v>
      </c>
      <c r="AI159" s="2">
        <f>STDEV(AG157:AG159)</f>
        <v>17.368390401024509</v>
      </c>
      <c r="AJ159" s="75" t="s">
        <v>333</v>
      </c>
      <c r="AK159" s="75">
        <v>26</v>
      </c>
      <c r="AL159" s="75">
        <v>0</v>
      </c>
      <c r="AM159" s="75">
        <v>0</v>
      </c>
      <c r="AN159" s="75">
        <v>1</v>
      </c>
    </row>
    <row r="160" spans="1:40" s="75" customFormat="1" x14ac:dyDescent="0.25">
      <c r="A160" s="75">
        <v>4733</v>
      </c>
      <c r="B160" s="75" t="s">
        <v>145</v>
      </c>
      <c r="C160" s="75" t="s">
        <v>63</v>
      </c>
      <c r="D160" s="75" t="s">
        <v>98</v>
      </c>
      <c r="E160" s="75" t="s">
        <v>327</v>
      </c>
      <c r="F160" s="75">
        <v>16.7776321646658</v>
      </c>
      <c r="G160" s="75">
        <v>16.638442016660999</v>
      </c>
      <c r="H160" s="75">
        <v>4.42897931828153E-3</v>
      </c>
      <c r="I160" s="75">
        <v>32.466360921058602</v>
      </c>
      <c r="J160" s="75">
        <v>31.950465058263799</v>
      </c>
      <c r="K160" s="75">
        <v>1.5207387762098401E-3</v>
      </c>
      <c r="L160" s="75">
        <v>-0.23140353410228601</v>
      </c>
      <c r="M160" s="75">
        <v>4.5738027195979204E-3</v>
      </c>
      <c r="N160" s="75">
        <v>6.4115927592456003</v>
      </c>
      <c r="O160" s="75">
        <v>4.3838259113943004E-3</v>
      </c>
      <c r="P160" s="75">
        <v>11.9242976781913</v>
      </c>
      <c r="Q160" s="75">
        <v>1.4904819917759E-3</v>
      </c>
      <c r="R160" s="75">
        <v>12.9890873813748</v>
      </c>
      <c r="S160" s="75">
        <v>0.16377974229998599</v>
      </c>
      <c r="T160" s="75">
        <v>230.86232789995901</v>
      </c>
      <c r="U160" s="75">
        <v>0.14548075295868099</v>
      </c>
      <c r="V160" s="76">
        <v>45043.497175925928</v>
      </c>
      <c r="W160" s="75">
        <v>2.5</v>
      </c>
      <c r="X160" s="75">
        <v>7.5684028816460297E-3</v>
      </c>
      <c r="Y160" s="75">
        <v>7.0532642854598702E-3</v>
      </c>
      <c r="Z160" s="100">
        <f>((((N160/1000)+1)/((SMOW!$Z$4/1000)+1))-1)*1000</f>
        <v>16.82629425295401</v>
      </c>
      <c r="AA160" s="100">
        <f>((((P160/1000)+1)/((SMOW!$AA$4/1000)+1))-1)*1000</f>
        <v>32.49714785879965</v>
      </c>
      <c r="AB160" s="100">
        <f>Z160*SMOW!$AN$6</f>
        <v>17.264132533622629</v>
      </c>
      <c r="AC160" s="100">
        <f>AA160*SMOW!$AN$12</f>
        <v>33.315594773168883</v>
      </c>
      <c r="AD160" s="100">
        <f t="shared" ref="AD160" si="420">LN((AB160/1000)+1)*1000</f>
        <v>17.116800684575324</v>
      </c>
      <c r="AE160" s="100">
        <f t="shared" ref="AE160" si="421">LN((AC160/1000)+1)*1000</f>
        <v>32.772656327101217</v>
      </c>
      <c r="AF160" s="100">
        <f>(AD160-SMOW!AN$14*AE160)</f>
        <v>-0.18716185613411795</v>
      </c>
      <c r="AG160" s="101">
        <f>AF160*1000</f>
        <v>-187.16185613411795</v>
      </c>
      <c r="AJ160" s="75" t="s">
        <v>332</v>
      </c>
      <c r="AK160" s="75">
        <v>26</v>
      </c>
      <c r="AL160" s="75">
        <v>0</v>
      </c>
      <c r="AM160" s="75">
        <v>1</v>
      </c>
      <c r="AN160" s="75">
        <v>1</v>
      </c>
    </row>
    <row r="161" spans="1:40" s="75" customFormat="1" x14ac:dyDescent="0.25">
      <c r="A161" s="75">
        <v>4735</v>
      </c>
      <c r="B161" s="75" t="s">
        <v>145</v>
      </c>
      <c r="C161" s="75" t="s">
        <v>63</v>
      </c>
      <c r="D161" s="75" t="s">
        <v>98</v>
      </c>
      <c r="E161" s="75" t="s">
        <v>331</v>
      </c>
      <c r="F161" s="75">
        <v>17.275449357140001</v>
      </c>
      <c r="G161" s="75">
        <v>17.1279250783412</v>
      </c>
      <c r="H161" s="75">
        <v>4.0460099011188104E-3</v>
      </c>
      <c r="I161" s="75">
        <v>33.407498989958199</v>
      </c>
      <c r="J161" s="75">
        <v>32.861593388619802</v>
      </c>
      <c r="K161" s="75">
        <v>2.0251416580319898E-3</v>
      </c>
      <c r="L161" s="75">
        <v>-0.22299623085001599</v>
      </c>
      <c r="M161" s="75">
        <v>3.8339874135797001E-3</v>
      </c>
      <c r="N161" s="75">
        <v>6.9043347096308603</v>
      </c>
      <c r="O161" s="75">
        <v>4.0047608642182599E-3</v>
      </c>
      <c r="P161" s="75">
        <v>12.8467107614998</v>
      </c>
      <c r="Q161" s="75">
        <v>1.9848492188907401E-3</v>
      </c>
      <c r="R161" s="75">
        <v>14.911086828465599</v>
      </c>
      <c r="S161" s="75">
        <v>0.16147884508511601</v>
      </c>
      <c r="T161" s="75">
        <v>218.42446798825699</v>
      </c>
      <c r="U161" s="75">
        <v>7.6210490386010299E-2</v>
      </c>
      <c r="V161" s="76">
        <v>45044.575509259259</v>
      </c>
      <c r="W161" s="75">
        <v>2.5</v>
      </c>
      <c r="X161" s="75">
        <v>1.03822358848598E-3</v>
      </c>
      <c r="Y161" s="75">
        <v>8.6332622431077295E-4</v>
      </c>
      <c r="Z161" s="100">
        <f>((((N161/1000)+1)/((SMOW!$Z$4/1000)+1))-1)*1000</f>
        <v>17.324135270523566</v>
      </c>
      <c r="AA161" s="100">
        <f>((((P161/1000)+1)/((SMOW!$AA$4/1000)+1))-1)*1000</f>
        <v>33.438313991334567</v>
      </c>
      <c r="AB161" s="100">
        <f>Z161*SMOW!$AN$6</f>
        <v>17.774927910120066</v>
      </c>
      <c r="AC161" s="100">
        <f>AA161*SMOW!$AN$12</f>
        <v>34.280464355632049</v>
      </c>
      <c r="AD161" s="100">
        <f t="shared" ref="AD161" si="422">LN((AB161/1000)+1)*1000</f>
        <v>17.618801257589247</v>
      </c>
      <c r="AE161" s="100">
        <f t="shared" ref="AE161" si="423">LN((AC161/1000)+1)*1000</f>
        <v>33.705981430178483</v>
      </c>
      <c r="AF161" s="100">
        <f>(AD161-SMOW!AN$14*AE161)</f>
        <v>-0.17795693754499098</v>
      </c>
      <c r="AG161" s="101">
        <f>AF161*1000</f>
        <v>-177.95693754499098</v>
      </c>
      <c r="AJ161" s="75" t="s">
        <v>332</v>
      </c>
      <c r="AK161" s="75">
        <v>26</v>
      </c>
      <c r="AL161" s="75">
        <v>0</v>
      </c>
      <c r="AM161" s="75">
        <v>0</v>
      </c>
      <c r="AN161" s="75">
        <v>0</v>
      </c>
    </row>
    <row r="162" spans="1:40" s="75" customFormat="1" x14ac:dyDescent="0.25">
      <c r="A162" s="75">
        <v>4736</v>
      </c>
      <c r="B162" s="75" t="s">
        <v>238</v>
      </c>
      <c r="C162" s="75" t="s">
        <v>61</v>
      </c>
      <c r="D162" s="75" t="s">
        <v>22</v>
      </c>
      <c r="E162" s="75" t="s">
        <v>339</v>
      </c>
      <c r="F162" s="75">
        <v>0.91657766063568702</v>
      </c>
      <c r="G162" s="75">
        <v>0.91615726599880698</v>
      </c>
      <c r="H162" s="75">
        <v>5.59572156574876E-3</v>
      </c>
      <c r="I162" s="75">
        <v>1.83276224374352</v>
      </c>
      <c r="J162" s="75">
        <v>1.8310840584519601</v>
      </c>
      <c r="K162" s="75">
        <v>6.1920891520567799E-3</v>
      </c>
      <c r="L162" s="75">
        <v>-5.0655116863828301E-2</v>
      </c>
      <c r="M162" s="75">
        <v>5.5769912505463596E-3</v>
      </c>
      <c r="N162" s="75">
        <v>-9.2865556272675303</v>
      </c>
      <c r="O162" s="75">
        <v>5.53080325551745E-3</v>
      </c>
      <c r="P162" s="75">
        <v>-18.0998115811589</v>
      </c>
      <c r="Q162" s="75">
        <v>6.0688906714256498E-3</v>
      </c>
      <c r="R162" s="75">
        <v>-31.4808032868387</v>
      </c>
      <c r="S162" s="75">
        <v>0.23554865484392601</v>
      </c>
      <c r="T162" s="75">
        <v>368.09631180389101</v>
      </c>
      <c r="U162" s="75">
        <v>0.103128446412422</v>
      </c>
      <c r="V162" s="76">
        <v>45048.522534722222</v>
      </c>
      <c r="W162" s="75">
        <v>2.5</v>
      </c>
      <c r="X162" s="75">
        <v>2.1189549248933199E-2</v>
      </c>
      <c r="Y162" s="75">
        <v>2.1557326949348001E-2</v>
      </c>
      <c r="Z162" s="100">
        <f>((((N162/1000)+1)/((SMOW!$Z$4/1000)+1))-1)*1000</f>
        <v>0.96569590001971406</v>
      </c>
      <c r="AA162" s="100">
        <f>((((P162/1000)+1)/((SMOW!$AA$4/1000)+1))-1)*1000</f>
        <v>1.862635723447692</v>
      </c>
      <c r="AB162" s="100">
        <f>Z162*SMOW!$AN$6</f>
        <v>0.99082434637617389</v>
      </c>
      <c r="AC162" s="100">
        <f>AA162*SMOW!$AN$12</f>
        <v>1.9095465621180114</v>
      </c>
      <c r="AD162" s="100">
        <f t="shared" ref="AD162:AD163" si="424">LN((AB162/1000)+1)*1000</f>
        <v>0.99033380393426562</v>
      </c>
      <c r="AE162" s="100">
        <f t="shared" ref="AE162:AE163" si="425">LN((AC162/1000)+1)*1000</f>
        <v>1.9077256957324416</v>
      </c>
      <c r="AF162" s="100">
        <f>(AD162-SMOW!AN$14*AE162)</f>
        <v>-1.6945363412463554E-2</v>
      </c>
      <c r="AG162" s="101">
        <f t="shared" ref="AG162:AG201" si="426">AF162*1000</f>
        <v>-16.945363412463553</v>
      </c>
      <c r="AJ162" s="75" t="s">
        <v>335</v>
      </c>
      <c r="AK162" s="75">
        <v>26</v>
      </c>
      <c r="AL162" s="75">
        <v>0</v>
      </c>
      <c r="AM162" s="75">
        <v>0</v>
      </c>
      <c r="AN162" s="75">
        <v>1</v>
      </c>
    </row>
    <row r="163" spans="1:40" s="75" customFormat="1" x14ac:dyDescent="0.25">
      <c r="A163" s="75">
        <v>4737</v>
      </c>
      <c r="B163" s="75" t="s">
        <v>238</v>
      </c>
      <c r="C163" s="75" t="s">
        <v>61</v>
      </c>
      <c r="D163" s="75" t="s">
        <v>22</v>
      </c>
      <c r="E163" s="75" t="s">
        <v>340</v>
      </c>
      <c r="F163" s="75">
        <v>-5.24418116503639E-2</v>
      </c>
      <c r="G163" s="75">
        <v>-5.2443732812354101E-2</v>
      </c>
      <c r="H163" s="75">
        <v>5.2914723155341598E-3</v>
      </c>
      <c r="I163" s="75">
        <v>-4.3817062693105001E-2</v>
      </c>
      <c r="J163" s="75">
        <v>-4.3818059130355101E-2</v>
      </c>
      <c r="K163" s="75">
        <v>1.36698505031152E-3</v>
      </c>
      <c r="L163" s="75">
        <v>-2.9307797591526599E-2</v>
      </c>
      <c r="M163" s="75">
        <v>5.2812481279603703E-3</v>
      </c>
      <c r="N163" s="75">
        <v>-10.246898754479201</v>
      </c>
      <c r="O163" s="75">
        <v>5.23752579979536E-3</v>
      </c>
      <c r="P163" s="75">
        <v>-19.939054261190901</v>
      </c>
      <c r="Q163" s="75">
        <v>1.3397873667664801E-3</v>
      </c>
      <c r="R163" s="75">
        <v>-33.680011223244897</v>
      </c>
      <c r="S163" s="75">
        <v>0.13513285897640301</v>
      </c>
      <c r="T163" s="75">
        <v>151.37791792107399</v>
      </c>
      <c r="U163" s="75">
        <v>6.6871233807010905E-2</v>
      </c>
      <c r="V163" s="76">
        <v>45048.634305555555</v>
      </c>
      <c r="W163" s="75">
        <v>2.5</v>
      </c>
      <c r="X163" s="75">
        <v>0.18621733321762601</v>
      </c>
      <c r="Y163" s="75">
        <v>0.177740473825589</v>
      </c>
      <c r="Z163" s="100">
        <f>((((N163/1000)+1)/((SMOW!$Z$4/1000)+1))-1)*1000</f>
        <v>-4.5851959845633061E-3</v>
      </c>
      <c r="AA163" s="100">
        <f>((((P163/1000)+1)/((SMOW!$AA$4/1000)+1))-1)*1000</f>
        <v>-1.3999540386055997E-2</v>
      </c>
      <c r="AB163" s="100">
        <f>Z163*SMOW!$AN$6</f>
        <v>-4.7045077175111236E-3</v>
      </c>
      <c r="AC163" s="100">
        <f>AA163*SMOW!$AN$12</f>
        <v>-1.4352121501215382E-2</v>
      </c>
      <c r="AD163" s="100">
        <f t="shared" si="424"/>
        <v>-4.7045187837323329E-3</v>
      </c>
      <c r="AE163" s="100">
        <f t="shared" si="425"/>
        <v>-1.4352224493929998E-2</v>
      </c>
      <c r="AF163" s="100">
        <f>(AD163-SMOW!AN$14*AE163)</f>
        <v>2.8734557490627064E-3</v>
      </c>
      <c r="AG163" s="101">
        <f t="shared" si="426"/>
        <v>2.8734557490627064</v>
      </c>
      <c r="AK163" s="75">
        <v>26</v>
      </c>
      <c r="AL163" s="75">
        <v>2</v>
      </c>
      <c r="AM163" s="75">
        <v>0</v>
      </c>
      <c r="AN163" s="75">
        <v>0</v>
      </c>
    </row>
    <row r="164" spans="1:40" s="75" customFormat="1" x14ac:dyDescent="0.25">
      <c r="A164" s="75">
        <v>4738</v>
      </c>
      <c r="B164" s="75" t="s">
        <v>238</v>
      </c>
      <c r="C164" s="75" t="s">
        <v>61</v>
      </c>
      <c r="D164" s="75" t="s">
        <v>22</v>
      </c>
      <c r="E164" s="75" t="s">
        <v>341</v>
      </c>
      <c r="F164" s="75">
        <v>-4.9732659551926503E-2</v>
      </c>
      <c r="G164" s="75">
        <v>-4.9734398370527899E-2</v>
      </c>
      <c r="H164" s="75">
        <v>5.0741131941550903E-3</v>
      </c>
      <c r="I164" s="75">
        <v>-3.7608830475327502E-2</v>
      </c>
      <c r="J164" s="75">
        <v>-3.7609579103206101E-2</v>
      </c>
      <c r="K164" s="75">
        <v>1.4569879787588601E-3</v>
      </c>
      <c r="L164" s="75">
        <v>-2.98765406040351E-2</v>
      </c>
      <c r="M164" s="75">
        <v>5.1866079959060297E-3</v>
      </c>
      <c r="N164" s="75">
        <v>-10.2442172221636</v>
      </c>
      <c r="O164" s="75">
        <v>5.0223826528321804E-3</v>
      </c>
      <c r="P164" s="75">
        <v>-19.932969548637999</v>
      </c>
      <c r="Q164" s="75">
        <v>1.42799958713963E-3</v>
      </c>
      <c r="R164" s="75">
        <v>-32.934292044000102</v>
      </c>
      <c r="S164" s="75">
        <v>0.134350404941179</v>
      </c>
      <c r="T164" s="75">
        <v>138.813206908918</v>
      </c>
      <c r="U164" s="75">
        <v>8.4216937921263293E-2</v>
      </c>
      <c r="V164" s="76">
        <v>45048.727708333332</v>
      </c>
      <c r="W164" s="75">
        <v>2.5</v>
      </c>
      <c r="X164" s="75">
        <v>2.3592816211548798E-2</v>
      </c>
      <c r="Y164" s="75">
        <v>2.04576140939602E-2</v>
      </c>
      <c r="Z164" s="100">
        <f>((((N164/1000)+1)/((SMOW!$Z$4/1000)+1))-1)*1000</f>
        <v>-1.8759142285107444E-3</v>
      </c>
      <c r="AA164" s="100">
        <f>((((P164/1000)+1)/((SMOW!$AA$4/1000)+1))-1)*1000</f>
        <v>-7.7911230460525616E-3</v>
      </c>
      <c r="AB164" s="100">
        <f>Z164*SMOW!$AN$6</f>
        <v>-1.9247275351215417E-3</v>
      </c>
      <c r="AC164" s="100">
        <f>AA164*SMOW!$AN$12</f>
        <v>-7.9873439773237975E-3</v>
      </c>
      <c r="AD164" s="100">
        <f t="shared" ref="AD164" si="427">LN((AB164/1000)+1)*1000</f>
        <v>-1.9247293874201524E-3</v>
      </c>
      <c r="AE164" s="100">
        <f t="shared" ref="AE164" si="428">LN((AC164/1000)+1)*1000</f>
        <v>-7.9873758763354605E-3</v>
      </c>
      <c r="AF164" s="100">
        <f>(AD164-SMOW!AN$14*AE164)</f>
        <v>2.2926050752849706E-3</v>
      </c>
      <c r="AG164" s="101">
        <f t="shared" si="426"/>
        <v>2.2926050752849707</v>
      </c>
      <c r="AK164" s="75">
        <v>26</v>
      </c>
      <c r="AL164" s="75">
        <v>0</v>
      </c>
      <c r="AM164" s="75">
        <v>0</v>
      </c>
      <c r="AN164" s="75">
        <v>0</v>
      </c>
    </row>
    <row r="165" spans="1:40" s="75" customFormat="1" x14ac:dyDescent="0.25">
      <c r="A165" s="75">
        <v>4739</v>
      </c>
      <c r="B165" s="75" t="s">
        <v>238</v>
      </c>
      <c r="C165" s="75" t="s">
        <v>61</v>
      </c>
      <c r="D165" s="75" t="s">
        <v>22</v>
      </c>
      <c r="E165" s="75" t="s">
        <v>342</v>
      </c>
      <c r="F165" s="75">
        <v>-7.7881733855293206E-2</v>
      </c>
      <c r="G165" s="75">
        <v>-7.7885080255615705E-2</v>
      </c>
      <c r="H165" s="75">
        <v>4.06143188048632E-3</v>
      </c>
      <c r="I165" s="75">
        <v>-7.6919614402442105E-2</v>
      </c>
      <c r="J165" s="75">
        <v>-7.6922593282942001E-2</v>
      </c>
      <c r="K165" s="75">
        <v>1.0364941652811601E-3</v>
      </c>
      <c r="L165" s="75">
        <v>-3.7269951002222301E-2</v>
      </c>
      <c r="M165" s="75">
        <v>4.0178861172991799E-3</v>
      </c>
      <c r="N165" s="75">
        <v>-10.2720793168913</v>
      </c>
      <c r="O165" s="75">
        <v>4.0200256166349497E-3</v>
      </c>
      <c r="P165" s="75">
        <v>-19.971498200923701</v>
      </c>
      <c r="Q165" s="75">
        <v>1.01587196440411E-3</v>
      </c>
      <c r="R165" s="75">
        <v>-33.2403697156048</v>
      </c>
      <c r="S165" s="75">
        <v>0.140356376603823</v>
      </c>
      <c r="T165" s="75">
        <v>152.25205797256399</v>
      </c>
      <c r="U165" s="75">
        <v>6.4208363814974106E-2</v>
      </c>
      <c r="V165" s="76">
        <v>45048.819907407407</v>
      </c>
      <c r="W165" s="75">
        <v>2.5</v>
      </c>
      <c r="X165" s="75">
        <v>2.73691896681259E-2</v>
      </c>
      <c r="Y165" s="75">
        <v>9.0806020316722399E-2</v>
      </c>
      <c r="Z165" s="100">
        <f>((((N165/1000)+1)/((SMOW!$Z$4/1000)+1))-1)*1000</f>
        <v>-3.0026335722022068E-2</v>
      </c>
      <c r="AA165" s="100">
        <f>((((P165/1000)+1)/((SMOW!$AA$4/1000)+1))-1)*1000</f>
        <v>-4.7103079174770635E-2</v>
      </c>
      <c r="AB165" s="100">
        <f>Z165*SMOW!$AN$6</f>
        <v>-3.0807653284265508E-2</v>
      </c>
      <c r="AC165" s="100">
        <f>AA165*SMOW!$AN$12</f>
        <v>-4.8289379276409916E-2</v>
      </c>
      <c r="AD165" s="100">
        <f t="shared" ref="AD165:AD166" si="429">LN((AB165/1000)+1)*1000</f>
        <v>-3.0808127849723376E-2</v>
      </c>
      <c r="AE165" s="100">
        <f t="shared" ref="AE165:AE166" si="430">LN((AC165/1000)+1)*1000</f>
        <v>-4.829054524597879E-2</v>
      </c>
      <c r="AF165" s="100">
        <f>(AD165-SMOW!AN$14*AE165)</f>
        <v>-5.3107199598465722E-3</v>
      </c>
      <c r="AG165" s="101">
        <f t="shared" si="426"/>
        <v>-5.3107199598465726</v>
      </c>
      <c r="AK165" s="75">
        <v>26</v>
      </c>
      <c r="AL165" s="75">
        <v>0</v>
      </c>
      <c r="AM165" s="75">
        <v>0</v>
      </c>
      <c r="AN165" s="75">
        <v>0</v>
      </c>
    </row>
    <row r="166" spans="1:40" s="75" customFormat="1" x14ac:dyDescent="0.25">
      <c r="A166" s="75">
        <v>4740</v>
      </c>
      <c r="B166" s="75" t="s">
        <v>238</v>
      </c>
      <c r="C166" s="75" t="s">
        <v>61</v>
      </c>
      <c r="D166" s="75" t="s">
        <v>22</v>
      </c>
      <c r="E166" s="75" t="s">
        <v>343</v>
      </c>
      <c r="F166" s="75">
        <v>-6.0236835323276797E-2</v>
      </c>
      <c r="G166" s="75">
        <v>-6.0238951797642701E-2</v>
      </c>
      <c r="H166" s="75">
        <v>3.9362298214722603E-3</v>
      </c>
      <c r="I166" s="75">
        <v>-6.6317441576146899E-2</v>
      </c>
      <c r="J166" s="75">
        <v>-6.6319666956071804E-2</v>
      </c>
      <c r="K166" s="75">
        <v>1.16085026005014E-3</v>
      </c>
      <c r="L166" s="75">
        <v>-2.5222167644836799E-2</v>
      </c>
      <c r="M166" s="75">
        <v>3.9909244109467097E-3</v>
      </c>
      <c r="N166" s="75">
        <v>-10.2546143079514</v>
      </c>
      <c r="O166" s="75">
        <v>3.8960999915595598E-3</v>
      </c>
      <c r="P166" s="75">
        <v>-19.961106970083399</v>
      </c>
      <c r="Q166" s="75">
        <v>1.1377538567575801E-3</v>
      </c>
      <c r="R166" s="75">
        <v>-33.495883740394497</v>
      </c>
      <c r="S166" s="75">
        <v>0.13568482764227599</v>
      </c>
      <c r="T166" s="75">
        <v>169.89875292182899</v>
      </c>
      <c r="U166" s="75">
        <v>5.7556849686525503E-2</v>
      </c>
      <c r="V166" s="76">
        <v>45048.897094907406</v>
      </c>
      <c r="W166" s="75">
        <v>2.5</v>
      </c>
      <c r="X166" s="75">
        <v>2.0231280449375E-2</v>
      </c>
      <c r="Y166" s="75">
        <v>1.6680030143046799E-2</v>
      </c>
      <c r="Z166" s="100">
        <f>((((N166/1000)+1)/((SMOW!$Z$4/1000)+1))-1)*1000</f>
        <v>-1.2380592720573347E-2</v>
      </c>
      <c r="AA166" s="100">
        <f>((((P166/1000)+1)/((SMOW!$AA$4/1000)+1))-1)*1000</f>
        <v>-3.6500590203991656E-2</v>
      </c>
      <c r="AB166" s="100">
        <f>Z166*SMOW!$AN$6</f>
        <v>-1.2702749064028625E-2</v>
      </c>
      <c r="AC166" s="100">
        <f>AA166*SMOW!$AN$12</f>
        <v>-3.7419864583236095E-2</v>
      </c>
      <c r="AD166" s="100">
        <f t="shared" si="429"/>
        <v>-1.2702829744664237E-2</v>
      </c>
      <c r="AE166" s="100">
        <f t="shared" si="430"/>
        <v>-3.742056472387572E-2</v>
      </c>
      <c r="AF166" s="100">
        <f>(AD166-SMOW!AN$14*AE166)</f>
        <v>7.0552284295421434E-3</v>
      </c>
      <c r="AG166" s="101">
        <f t="shared" si="426"/>
        <v>7.0552284295421437</v>
      </c>
      <c r="AH166" s="2">
        <f>AVERAGE(AG163:AG166)</f>
        <v>1.727642323510812</v>
      </c>
      <c r="AI166" s="2">
        <f>STDEV(AG163:AG166)</f>
        <v>5.1495562483911517</v>
      </c>
      <c r="AK166" s="75">
        <v>26</v>
      </c>
      <c r="AL166" s="75">
        <v>0</v>
      </c>
      <c r="AM166" s="75">
        <v>0</v>
      </c>
      <c r="AN166" s="75">
        <v>0</v>
      </c>
    </row>
    <row r="167" spans="1:40" s="75" customFormat="1" x14ac:dyDescent="0.25">
      <c r="A167" s="75">
        <v>4741</v>
      </c>
      <c r="B167" s="75" t="s">
        <v>238</v>
      </c>
      <c r="C167" s="75" t="s">
        <v>61</v>
      </c>
      <c r="D167" s="75" t="s">
        <v>24</v>
      </c>
      <c r="E167" s="75" t="s">
        <v>344</v>
      </c>
      <c r="F167" s="75">
        <v>-29.127860008070101</v>
      </c>
      <c r="G167" s="75">
        <v>-29.560498801357099</v>
      </c>
      <c r="H167" s="75">
        <v>6.1819020491872901E-3</v>
      </c>
      <c r="I167" s="75">
        <v>-54.434839371187103</v>
      </c>
      <c r="J167" s="75">
        <v>-55.972477221121999</v>
      </c>
      <c r="K167" s="75">
        <v>5.1340367342524399E-3</v>
      </c>
      <c r="L167" s="75">
        <v>-7.0308286047132997E-3</v>
      </c>
      <c r="M167" s="75">
        <v>5.3789143995017497E-3</v>
      </c>
      <c r="N167" s="75">
        <v>-39.025893307007898</v>
      </c>
      <c r="O167" s="75">
        <v>6.1188776098059401E-3</v>
      </c>
      <c r="P167" s="75">
        <v>-73.247906861890698</v>
      </c>
      <c r="Q167" s="75">
        <v>5.0318893798414399E-3</v>
      </c>
      <c r="R167" s="75">
        <v>-110.871656016941</v>
      </c>
      <c r="S167" s="75">
        <v>0.13436749922987201</v>
      </c>
      <c r="T167" s="75">
        <v>37.241472045133698</v>
      </c>
      <c r="U167" s="75">
        <v>9.3162630378355399E-2</v>
      </c>
      <c r="V167" s="76">
        <v>45049.47556712963</v>
      </c>
      <c r="W167" s="75">
        <v>2.5</v>
      </c>
      <c r="X167" s="75">
        <v>2.7070104657356598E-3</v>
      </c>
      <c r="Y167" s="75">
        <v>1.22452138461777E-2</v>
      </c>
      <c r="Z167" s="100">
        <f>((((N167/1000)+1)/((SMOW!$Z$4/1000)+1))-1)*1000</f>
        <v>-29.081394916492421</v>
      </c>
      <c r="AA167" s="100">
        <f>((((P167/1000)+1)/((SMOW!$AA$4/1000)+1))-1)*1000</f>
        <v>-54.406643725466999</v>
      </c>
      <c r="AB167" s="100">
        <f>Z167*SMOW!$AN$6</f>
        <v>-29.838124102269422</v>
      </c>
      <c r="AC167" s="100">
        <f>AA167*SMOW!$AN$12</f>
        <v>-55.776885503969325</v>
      </c>
      <c r="AD167" s="100">
        <f t="shared" ref="AD167" si="431">LN((AB167/1000)+1)*1000</f>
        <v>-30.292339039227585</v>
      </c>
      <c r="AE167" s="100">
        <f t="shared" ref="AE167" si="432">LN((AC167/1000)+1)*1000</f>
        <v>-57.392790661194063</v>
      </c>
      <c r="AF167" s="100">
        <f>(AD167-SMOW!AN$14*AE167)</f>
        <v>1.1054429882882744E-2</v>
      </c>
      <c r="AG167" s="101">
        <f t="shared" si="426"/>
        <v>11.054429882882744</v>
      </c>
      <c r="AK167" s="75">
        <v>26</v>
      </c>
      <c r="AL167" s="75">
        <v>2</v>
      </c>
      <c r="AM167" s="75">
        <v>0</v>
      </c>
      <c r="AN167" s="75">
        <v>0</v>
      </c>
    </row>
    <row r="168" spans="1:40" s="75" customFormat="1" x14ac:dyDescent="0.25">
      <c r="A168" s="75">
        <v>4742</v>
      </c>
      <c r="B168" s="75" t="s">
        <v>238</v>
      </c>
      <c r="C168" s="75" t="s">
        <v>61</v>
      </c>
      <c r="D168" s="75" t="s">
        <v>24</v>
      </c>
      <c r="E168" s="75" t="s">
        <v>345</v>
      </c>
      <c r="F168" s="75">
        <v>-28.985469320620201</v>
      </c>
      <c r="G168" s="75">
        <v>-29.413846465115601</v>
      </c>
      <c r="H168" s="75">
        <v>3.91315405925932E-3</v>
      </c>
      <c r="I168" s="75">
        <v>-54.171935044536703</v>
      </c>
      <c r="J168" s="75">
        <v>-55.694476016923197</v>
      </c>
      <c r="K168" s="75">
        <v>1.5097004171782699E-3</v>
      </c>
      <c r="L168" s="75">
        <v>-7.1631281801562497E-3</v>
      </c>
      <c r="M168" s="75">
        <v>3.9327507992421799E-3</v>
      </c>
      <c r="N168" s="75">
        <v>-38.884954291418602</v>
      </c>
      <c r="O168" s="75">
        <v>3.8732594865473302E-3</v>
      </c>
      <c r="P168" s="75">
        <v>-72.990233308376602</v>
      </c>
      <c r="Q168" s="75">
        <v>1.4796632531405101E-3</v>
      </c>
      <c r="R168" s="75">
        <v>-109.90435818104601</v>
      </c>
      <c r="S168" s="75">
        <v>0.15056571510452199</v>
      </c>
      <c r="T168" s="75">
        <v>81.045341004124893</v>
      </c>
      <c r="U168" s="75">
        <v>7.0892798755684994E-2</v>
      </c>
      <c r="V168" s="76">
        <v>45049.552256944444</v>
      </c>
      <c r="W168" s="75">
        <v>2.5</v>
      </c>
      <c r="X168" s="75">
        <v>4.42534302580984E-2</v>
      </c>
      <c r="Y168" s="75">
        <v>4.8386001321646797E-2</v>
      </c>
      <c r="Z168" s="100">
        <f>((((N168/1000)+1)/((SMOW!$Z$4/1000)+1))-1)*1000</f>
        <v>-28.938997414348687</v>
      </c>
      <c r="AA168" s="100">
        <f>((((P168/1000)+1)/((SMOW!$AA$4/1000)+1))-1)*1000</f>
        <v>-54.143731559317402</v>
      </c>
      <c r="AB168" s="100">
        <f>Z168*SMOW!$AN$6</f>
        <v>-29.692021263907691</v>
      </c>
      <c r="AC168" s="100">
        <f>AA168*SMOW!$AN$12</f>
        <v>-55.507351844386818</v>
      </c>
      <c r="AD168" s="100">
        <f t="shared" ref="AD168" si="433">LN((AB168/1000)+1)*1000</f>
        <v>-30.141754026748377</v>
      </c>
      <c r="AE168" s="100">
        <f t="shared" ref="AE168" si="434">LN((AC168/1000)+1)*1000</f>
        <v>-57.107375918815038</v>
      </c>
      <c r="AF168" s="100">
        <f>(AD168-SMOW!AN$14*AE168)</f>
        <v>1.0940458385963581E-2</v>
      </c>
      <c r="AG168" s="101">
        <f t="shared" si="426"/>
        <v>10.940458385963581</v>
      </c>
      <c r="AK168" s="75">
        <v>26</v>
      </c>
      <c r="AL168" s="75">
        <v>0</v>
      </c>
      <c r="AM168" s="75">
        <v>0</v>
      </c>
      <c r="AN168" s="75">
        <v>0</v>
      </c>
    </row>
    <row r="169" spans="1:40" s="75" customFormat="1" x14ac:dyDescent="0.25">
      <c r="A169" s="75">
        <v>4743</v>
      </c>
      <c r="B169" s="75" t="s">
        <v>238</v>
      </c>
      <c r="C169" s="75" t="s">
        <v>61</v>
      </c>
      <c r="D169" s="75" t="s">
        <v>24</v>
      </c>
      <c r="E169" s="75" t="s">
        <v>346</v>
      </c>
      <c r="F169" s="75">
        <v>-29.081683501422699</v>
      </c>
      <c r="G169" s="75">
        <v>-29.512937655777101</v>
      </c>
      <c r="H169" s="75">
        <v>4.2024617068677399E-3</v>
      </c>
      <c r="I169" s="75">
        <v>-54.3360431296651</v>
      </c>
      <c r="J169" s="75">
        <v>-55.867998368810703</v>
      </c>
      <c r="K169" s="75">
        <v>1.29212451420344E-3</v>
      </c>
      <c r="L169" s="75">
        <v>-1.4634517044993099E-2</v>
      </c>
      <c r="M169" s="75">
        <v>4.1945223788741604E-3</v>
      </c>
      <c r="N169" s="75">
        <v>-38.9801875694573</v>
      </c>
      <c r="O169" s="75">
        <v>4.1596176451242596E-3</v>
      </c>
      <c r="P169" s="75">
        <v>-73.1510762811576</v>
      </c>
      <c r="Q169" s="75">
        <v>1.2664162640416399E-3</v>
      </c>
      <c r="R169" s="75">
        <v>-109.730404477897</v>
      </c>
      <c r="S169" s="75">
        <v>0.15267848077571999</v>
      </c>
      <c r="T169" s="75">
        <v>81.805484392471598</v>
      </c>
      <c r="U169" s="75">
        <v>7.3669803745584503E-2</v>
      </c>
      <c r="V169" s="76">
        <v>45049.639039351852</v>
      </c>
      <c r="W169" s="75">
        <v>2.5</v>
      </c>
      <c r="X169" s="75">
        <v>0.33359919085509698</v>
      </c>
      <c r="Y169" s="75">
        <v>0.56071710428117805</v>
      </c>
      <c r="Z169" s="100">
        <f>((((N169/1000)+1)/((SMOW!$Z$4/1000)+1))-1)*1000</f>
        <v>-29.035216199877812</v>
      </c>
      <c r="AA169" s="100">
        <f>((((P169/1000)+1)/((SMOW!$AA$4/1000)+1))-1)*1000</f>
        <v>-54.307844537956676</v>
      </c>
      <c r="AB169" s="100">
        <f>Z169*SMOW!$AN$6</f>
        <v>-29.790743765762631</v>
      </c>
      <c r="AC169" s="100">
        <f>AA169*SMOW!$AN$12</f>
        <v>-55.675598039933583</v>
      </c>
      <c r="AD169" s="100">
        <f t="shared" ref="AD169:AD170" si="435">LN((AB169/1000)+1)*1000</f>
        <v>-30.243502674130657</v>
      </c>
      <c r="AE169" s="100">
        <f t="shared" ref="AE169:AE170" si="436">LN((AC169/1000)+1)*1000</f>
        <v>-57.285525725310542</v>
      </c>
      <c r="AF169" s="100">
        <f>(AD169-SMOW!AN$14*AE169)</f>
        <v>3.2549088333126974E-3</v>
      </c>
      <c r="AG169" s="101">
        <f t="shared" si="426"/>
        <v>3.2549088333126974</v>
      </c>
      <c r="AK169" s="75">
        <v>26</v>
      </c>
      <c r="AL169" s="75">
        <v>0</v>
      </c>
      <c r="AM169" s="75">
        <v>0</v>
      </c>
      <c r="AN169" s="75">
        <v>0</v>
      </c>
    </row>
    <row r="170" spans="1:40" s="75" customFormat="1" x14ac:dyDescent="0.25">
      <c r="A170" s="75">
        <v>4744</v>
      </c>
      <c r="B170" s="75" t="s">
        <v>238</v>
      </c>
      <c r="C170" s="75" t="s">
        <v>61</v>
      </c>
      <c r="D170" s="75" t="s">
        <v>24</v>
      </c>
      <c r="E170" s="75" t="s">
        <v>347</v>
      </c>
      <c r="F170" s="75">
        <v>-29.2065705305221</v>
      </c>
      <c r="G170" s="75">
        <v>-29.641573655873799</v>
      </c>
      <c r="H170" s="75">
        <v>4.0683104761582703E-3</v>
      </c>
      <c r="I170" s="75">
        <v>-54.573991239982298</v>
      </c>
      <c r="J170" s="75">
        <v>-56.119650190056298</v>
      </c>
      <c r="K170" s="75">
        <v>1.3743373995466701E-3</v>
      </c>
      <c r="L170" s="75">
        <v>-1.0398355524077399E-2</v>
      </c>
      <c r="M170" s="75">
        <v>4.2067957625177002E-3</v>
      </c>
      <c r="N170" s="75">
        <v>-39.1038013763457</v>
      </c>
      <c r="O170" s="75">
        <v>4.02683408508235E-3</v>
      </c>
      <c r="P170" s="75">
        <v>-73.384290149938494</v>
      </c>
      <c r="Q170" s="75">
        <v>1.34699343285834E-3</v>
      </c>
      <c r="R170" s="75">
        <v>-110.62154828612</v>
      </c>
      <c r="S170" s="75">
        <v>0.12372482568823299</v>
      </c>
      <c r="T170" s="75">
        <v>83.883822916558103</v>
      </c>
      <c r="U170" s="75">
        <v>7.5043004296200103E-2</v>
      </c>
      <c r="V170" s="76">
        <v>45049.719212962962</v>
      </c>
      <c r="W170" s="75">
        <v>2.5</v>
      </c>
      <c r="X170" s="75">
        <v>6.0952876227367402E-3</v>
      </c>
      <c r="Y170" s="75">
        <v>4.1483670558353902E-3</v>
      </c>
      <c r="Z170" s="100">
        <f>((((N170/1000)+1)/((SMOW!$Z$4/1000)+1))-1)*1000</f>
        <v>-29.160109205961128</v>
      </c>
      <c r="AA170" s="100">
        <f>((((P170/1000)+1)/((SMOW!$AA$4/1000)+1))-1)*1000</f>
        <v>-54.545799743607844</v>
      </c>
      <c r="AB170" s="100">
        <f>Z170*SMOW!$AN$6</f>
        <v>-29.918886622242535</v>
      </c>
      <c r="AC170" s="100">
        <f>AA170*SMOW!$AN$12</f>
        <v>-55.919546193171094</v>
      </c>
      <c r="AD170" s="100">
        <f t="shared" si="435"/>
        <v>-30.375588941911097</v>
      </c>
      <c r="AE170" s="100">
        <f t="shared" si="436"/>
        <v>-57.543889977922476</v>
      </c>
      <c r="AF170" s="100">
        <f>(AD170-SMOW!AN$14*AE170)</f>
        <v>7.5849664319704857E-3</v>
      </c>
      <c r="AG170" s="101">
        <f t="shared" si="426"/>
        <v>7.5849664319704857</v>
      </c>
      <c r="AH170" s="2">
        <f>AVERAGE(AG167:AG170)</f>
        <v>8.2086908835323769</v>
      </c>
      <c r="AI170" s="2">
        <f>STDEV(AG167:AG170)</f>
        <v>3.6737706756735959</v>
      </c>
      <c r="AK170" s="75">
        <v>26</v>
      </c>
      <c r="AL170" s="75">
        <v>0</v>
      </c>
      <c r="AM170" s="75">
        <v>0</v>
      </c>
      <c r="AN170" s="75">
        <v>0</v>
      </c>
    </row>
    <row r="171" spans="1:40" s="75" customFormat="1" x14ac:dyDescent="0.25">
      <c r="A171" s="75">
        <v>4745</v>
      </c>
      <c r="B171" s="75" t="s">
        <v>238</v>
      </c>
      <c r="C171" s="75" t="s">
        <v>62</v>
      </c>
      <c r="D171" s="75" t="s">
        <v>137</v>
      </c>
      <c r="E171" s="75" t="s">
        <v>349</v>
      </c>
      <c r="F171" s="75">
        <v>-2.7712961105255198</v>
      </c>
      <c r="G171" s="75">
        <v>-2.7751434869589402</v>
      </c>
      <c r="H171" s="75">
        <v>3.39490124469191E-3</v>
      </c>
      <c r="I171" s="75">
        <v>-5.2085965150553104</v>
      </c>
      <c r="J171" s="75">
        <v>-5.2222087010326401</v>
      </c>
      <c r="K171" s="75">
        <v>2.8513556780735E-3</v>
      </c>
      <c r="L171" s="75">
        <v>-1.78172928137093E-2</v>
      </c>
      <c r="M171" s="75">
        <v>3.4430891746780302E-3</v>
      </c>
      <c r="N171" s="75">
        <v>-12.938034356652</v>
      </c>
      <c r="O171" s="75">
        <v>3.3602902550654598E-3</v>
      </c>
      <c r="P171" s="75">
        <v>-25.001074698672198</v>
      </c>
      <c r="Q171" s="75">
        <v>2.7946247947391498E-3</v>
      </c>
      <c r="R171" s="75">
        <v>-41.339086332558999</v>
      </c>
      <c r="S171" s="75">
        <v>0.167304984264118</v>
      </c>
      <c r="T171" s="75">
        <v>133.56063285184899</v>
      </c>
      <c r="U171" s="75">
        <v>5.9305052529220803E-2</v>
      </c>
      <c r="V171" s="76">
        <v>45050.505752314813</v>
      </c>
      <c r="W171" s="75">
        <v>2.5</v>
      </c>
      <c r="X171" s="75">
        <v>9.0773656887015899E-2</v>
      </c>
      <c r="Y171" s="75">
        <v>8.9078859148028197E-2</v>
      </c>
      <c r="Z171" s="100">
        <f>((((N171/1000)+1)/((SMOW!$Z$4/1000)+1))-1)*1000</f>
        <v>-2.723569616848831</v>
      </c>
      <c r="AA171" s="100">
        <f>((((P171/1000)+1)/((SMOW!$AA$4/1000)+1))-1)*1000</f>
        <v>-5.1789330004229361</v>
      </c>
      <c r="AB171" s="100">
        <f>Z171*SMOW!$AN$6</f>
        <v>-2.7944398286967562</v>
      </c>
      <c r="AC171" s="100">
        <f>AA171*SMOW!$AN$12</f>
        <v>-5.3093654233647358</v>
      </c>
      <c r="AD171" s="100">
        <f t="shared" ref="AD171" si="437">LN((AB171/1000)+1)*1000</f>
        <v>-2.7983515647818256</v>
      </c>
      <c r="AE171" s="100">
        <f t="shared" ref="AE171" si="438">LN((AC171/1000)+1)*1000</f>
        <v>-5.3235101926782278</v>
      </c>
      <c r="AF171" s="100">
        <f>(AD171-SMOW!AN$14*AE171)</f>
        <v>1.246181695227877E-2</v>
      </c>
      <c r="AG171" s="101">
        <f t="shared" si="426"/>
        <v>12.46181695227877</v>
      </c>
      <c r="AJ171" s="75" t="s">
        <v>348</v>
      </c>
      <c r="AK171" s="75">
        <v>26</v>
      </c>
      <c r="AL171" s="75">
        <v>2</v>
      </c>
      <c r="AM171" s="75">
        <v>0</v>
      </c>
      <c r="AN171" s="75">
        <v>0</v>
      </c>
    </row>
    <row r="172" spans="1:40" s="75" customFormat="1" x14ac:dyDescent="0.25">
      <c r="A172" s="75">
        <v>4746</v>
      </c>
      <c r="B172" s="75" t="s">
        <v>238</v>
      </c>
      <c r="C172" s="75" t="s">
        <v>62</v>
      </c>
      <c r="D172" s="75" t="s">
        <v>137</v>
      </c>
      <c r="E172" s="75" t="s">
        <v>353</v>
      </c>
      <c r="F172" s="75">
        <v>-2.6957148459932099</v>
      </c>
      <c r="G172" s="75">
        <v>-2.69935519034403</v>
      </c>
      <c r="H172" s="75">
        <v>4.2972407798739301E-3</v>
      </c>
      <c r="I172" s="75">
        <v>-5.0537347720255203</v>
      </c>
      <c r="J172" s="75">
        <v>-5.0665481125202501</v>
      </c>
      <c r="K172" s="75">
        <v>1.32644335390835E-3</v>
      </c>
      <c r="L172" s="75">
        <v>-2.4217786933341302E-2</v>
      </c>
      <c r="M172" s="75">
        <v>4.5275372578880702E-3</v>
      </c>
      <c r="N172" s="75">
        <v>-12.863223642475701</v>
      </c>
      <c r="O172" s="75">
        <v>4.2534304462771601E-3</v>
      </c>
      <c r="P172" s="75">
        <v>-24.849294101759799</v>
      </c>
      <c r="Q172" s="75">
        <v>1.3000522923745201E-3</v>
      </c>
      <c r="R172" s="75">
        <v>-41.544304776425399</v>
      </c>
      <c r="S172" s="75">
        <v>0.13704280556291801</v>
      </c>
      <c r="T172" s="75">
        <v>184.29176816803101</v>
      </c>
      <c r="U172" s="75">
        <v>8.5216751013522898E-2</v>
      </c>
      <c r="V172" s="76">
        <v>45050.588148148148</v>
      </c>
      <c r="W172" s="75">
        <v>2.5</v>
      </c>
      <c r="X172" s="88">
        <v>8.4257125622373404E-6</v>
      </c>
      <c r="Y172" s="75">
        <v>1.4461215321653399E-4</v>
      </c>
      <c r="Z172" s="100">
        <f>((((N172/1000)+1)/((SMOW!$Z$4/1000)+1))-1)*1000</f>
        <v>-2.6479847350633356</v>
      </c>
      <c r="AA172" s="100">
        <f>((((P172/1000)+1)/((SMOW!$AA$4/1000)+1))-1)*1000</f>
        <v>-5.0240666395974243</v>
      </c>
      <c r="AB172" s="100">
        <f>Z172*SMOW!$AN$6</f>
        <v>-2.7168881469618489</v>
      </c>
      <c r="AC172" s="100">
        <f>AA172*SMOW!$AN$12</f>
        <v>-5.1505987234784554</v>
      </c>
      <c r="AD172" s="100">
        <f t="shared" ref="AD172" si="439">LN((AB172/1000)+1)*1000</f>
        <v>-2.7205855861008579</v>
      </c>
      <c r="AE172" s="100">
        <f t="shared" ref="AE172" si="440">LN((AC172/1000)+1)*1000</f>
        <v>-5.1639087799273948</v>
      </c>
      <c r="AF172" s="100">
        <f>(AD172-SMOW!AN$14*AE172)</f>
        <v>5.958249700806828E-3</v>
      </c>
      <c r="AG172" s="101">
        <f t="shared" si="426"/>
        <v>5.958249700806828</v>
      </c>
      <c r="AH172" s="2">
        <f>AVERAGE(AG171:AG172)</f>
        <v>9.2100333265427992</v>
      </c>
      <c r="AI172" s="2">
        <f>STDEV(AG171:AG172)</f>
        <v>4.5987165054185661</v>
      </c>
      <c r="AJ172" s="75" t="s">
        <v>352</v>
      </c>
      <c r="AK172" s="75">
        <v>26</v>
      </c>
      <c r="AL172" s="75">
        <v>0</v>
      </c>
      <c r="AM172" s="75">
        <v>0</v>
      </c>
      <c r="AN172" s="75">
        <v>0</v>
      </c>
    </row>
    <row r="173" spans="1:40" s="75" customFormat="1" x14ac:dyDescent="0.25">
      <c r="A173" s="75">
        <v>4747</v>
      </c>
      <c r="B173" s="75" t="s">
        <v>238</v>
      </c>
      <c r="C173" s="75" t="s">
        <v>62</v>
      </c>
      <c r="D173" s="75" t="s">
        <v>137</v>
      </c>
      <c r="E173" s="75" t="s">
        <v>350</v>
      </c>
      <c r="F173" s="75">
        <v>-2.2137493253889402</v>
      </c>
      <c r="G173" s="75">
        <v>-2.2162037902476599</v>
      </c>
      <c r="H173" s="75">
        <v>5.0500032960139503E-3</v>
      </c>
      <c r="I173" s="75">
        <v>-4.1379235229784603</v>
      </c>
      <c r="J173" s="75">
        <v>-4.1465084794209703</v>
      </c>
      <c r="K173" s="75">
        <v>1.7510440630474999E-3</v>
      </c>
      <c r="L173" s="75">
        <v>-2.6847313113387901E-2</v>
      </c>
      <c r="M173" s="75">
        <v>5.2376492181687301E-3</v>
      </c>
      <c r="N173" s="75">
        <v>-12.386171756298999</v>
      </c>
      <c r="O173" s="75">
        <v>4.9985185548979596E-3</v>
      </c>
      <c r="P173" s="75">
        <v>-23.9517039331358</v>
      </c>
      <c r="Q173" s="75">
        <v>1.7162050995295399E-3</v>
      </c>
      <c r="R173" s="75">
        <v>-39.933064757873098</v>
      </c>
      <c r="S173" s="75">
        <v>0.140287109344192</v>
      </c>
      <c r="T173" s="75">
        <v>144.871146492148</v>
      </c>
      <c r="U173" s="75">
        <v>6.4016515008185199E-2</v>
      </c>
      <c r="V173" s="76">
        <v>45050.679432870369</v>
      </c>
      <c r="W173" s="75">
        <v>2.5</v>
      </c>
      <c r="X173" s="75">
        <v>2.7555363455590301E-2</v>
      </c>
      <c r="Y173" s="75">
        <v>3.1945912522952598E-2</v>
      </c>
      <c r="Z173" s="100">
        <f>((((N173/1000)+1)/((SMOW!$Z$4/1000)+1))-1)*1000</f>
        <v>-2.1659961480107182</v>
      </c>
      <c r="AA173" s="100">
        <f>((((P173/1000)+1)/((SMOW!$AA$4/1000)+1))-1)*1000</f>
        <v>-4.1082280821314043</v>
      </c>
      <c r="AB173" s="100">
        <f>Z173*SMOW!$AN$6</f>
        <v>-2.2223576982797781</v>
      </c>
      <c r="AC173" s="100">
        <f>AA173*SMOW!$AN$12</f>
        <v>-4.2116945959299379</v>
      </c>
      <c r="AD173" s="100">
        <f t="shared" ref="AD173" si="441">LN((AB173/1000)+1)*1000</f>
        <v>-2.2248307999063881</v>
      </c>
      <c r="AE173" s="100">
        <f t="shared" ref="AE173" si="442">LN((AC173/1000)+1)*1000</f>
        <v>-4.2205887634106958</v>
      </c>
      <c r="AF173" s="100">
        <f>(AD173-SMOW!AN$14*AE173)</f>
        <v>3.6400671744591939E-3</v>
      </c>
      <c r="AG173" s="101">
        <f t="shared" si="426"/>
        <v>3.6400671744591939</v>
      </c>
      <c r="AJ173" s="75" t="s">
        <v>351</v>
      </c>
      <c r="AK173" s="75">
        <v>26</v>
      </c>
      <c r="AL173" s="75">
        <v>0</v>
      </c>
      <c r="AM173" s="75">
        <v>0</v>
      </c>
      <c r="AN173" s="75">
        <v>0</v>
      </c>
    </row>
    <row r="174" spans="1:40" s="75" customFormat="1" x14ac:dyDescent="0.25">
      <c r="A174" s="75">
        <v>4748</v>
      </c>
      <c r="B174" s="75" t="s">
        <v>238</v>
      </c>
      <c r="C174" s="75" t="s">
        <v>62</v>
      </c>
      <c r="D174" s="75" t="s">
        <v>137</v>
      </c>
      <c r="E174" s="75" t="s">
        <v>355</v>
      </c>
      <c r="F174" s="75">
        <v>-2.1569334551434598</v>
      </c>
      <c r="G174" s="75">
        <v>-2.1592632511656999</v>
      </c>
      <c r="H174" s="75">
        <v>3.67631447016595E-3</v>
      </c>
      <c r="I174" s="75">
        <v>-4.0437814656917599</v>
      </c>
      <c r="J174" s="75">
        <v>-4.0519796994246704</v>
      </c>
      <c r="K174" s="75">
        <v>1.44176850907757E-3</v>
      </c>
      <c r="L174" s="75">
        <v>-1.9817969869468301E-2</v>
      </c>
      <c r="M174" s="75">
        <v>3.5713763529930001E-3</v>
      </c>
      <c r="N174" s="75">
        <v>-12.329935123372699</v>
      </c>
      <c r="O174" s="75">
        <v>3.63883447507151E-3</v>
      </c>
      <c r="P174" s="75">
        <v>-23.8594349364812</v>
      </c>
      <c r="Q174" s="75">
        <v>1.4130829256857201E-3</v>
      </c>
      <c r="R174" s="75">
        <v>-39.793769221326002</v>
      </c>
      <c r="S174" s="75">
        <v>0.13748147923080101</v>
      </c>
      <c r="T174" s="75">
        <v>128.90210405852801</v>
      </c>
      <c r="U174" s="75">
        <v>5.6020901630935697E-2</v>
      </c>
      <c r="V174" s="76">
        <v>45050.765532407408</v>
      </c>
      <c r="W174" s="75">
        <v>2.5</v>
      </c>
      <c r="X174" s="75">
        <v>1.29244664227233E-2</v>
      </c>
      <c r="Y174" s="75">
        <v>1.4987424539983101E-2</v>
      </c>
      <c r="Z174" s="100">
        <f>((((N174/1000)+1)/((SMOW!$Z$4/1000)+1))-1)*1000</f>
        <v>-2.1091775586074002</v>
      </c>
      <c r="AA174" s="100">
        <f>((((P174/1000)+1)/((SMOW!$AA$4/1000)+1))-1)*1000</f>
        <v>-4.014083217638853</v>
      </c>
      <c r="AB174" s="100">
        <f>Z174*SMOW!$AN$6</f>
        <v>-2.164060628046375</v>
      </c>
      <c r="AC174" s="100">
        <f>AA174*SMOW!$AN$12</f>
        <v>-4.1151786749316761</v>
      </c>
      <c r="AD174" s="100">
        <f t="shared" ref="AD174:AD175" si="443">LN((AB174/1000)+1)*1000</f>
        <v>-2.1664055909527531</v>
      </c>
      <c r="AE174" s="100">
        <f t="shared" ref="AE174:AE175" si="444">LN((AC174/1000)+1)*1000</f>
        <v>-4.1236693243938145</v>
      </c>
      <c r="AF174" s="100">
        <f>(AD174-SMOW!AN$14*AE174)</f>
        <v>1.0891812327181061E-2</v>
      </c>
      <c r="AG174" s="101">
        <f t="shared" si="426"/>
        <v>10.891812327181061</v>
      </c>
      <c r="AH174" s="2">
        <f>AVERAGE(AG173:AG174)</f>
        <v>7.2659397508201273</v>
      </c>
      <c r="AI174" s="2">
        <f>STDEV(AG173:AG174)</f>
        <v>5.1277581729263071</v>
      </c>
      <c r="AJ174" s="75" t="s">
        <v>354</v>
      </c>
      <c r="AK174" s="75">
        <v>26</v>
      </c>
      <c r="AL174" s="75">
        <v>0</v>
      </c>
      <c r="AM174" s="75">
        <v>0</v>
      </c>
      <c r="AN174" s="75">
        <v>0</v>
      </c>
    </row>
    <row r="175" spans="1:40" s="75" customFormat="1" x14ac:dyDescent="0.25">
      <c r="A175" s="75">
        <v>4749</v>
      </c>
      <c r="B175" s="75" t="s">
        <v>238</v>
      </c>
      <c r="C175" s="75" t="s">
        <v>62</v>
      </c>
      <c r="D175" s="75" t="s">
        <v>137</v>
      </c>
      <c r="E175" s="75" t="s">
        <v>356</v>
      </c>
      <c r="F175" s="75">
        <v>-1.8119016839303299</v>
      </c>
      <c r="G175" s="75">
        <v>-1.8135454784456999</v>
      </c>
      <c r="H175" s="75">
        <v>4.1198596466824697E-3</v>
      </c>
      <c r="I175" s="75">
        <v>-3.40720582123279</v>
      </c>
      <c r="J175" s="75">
        <v>-3.4130236124690501</v>
      </c>
      <c r="K175" s="75">
        <v>1.58658942999539E-3</v>
      </c>
      <c r="L175" s="75">
        <v>-1.1469011062041101E-2</v>
      </c>
      <c r="M175" s="75">
        <v>3.9044804236781599E-3</v>
      </c>
      <c r="N175" s="75">
        <v>-11.988420948164199</v>
      </c>
      <c r="O175" s="75">
        <v>4.0778577122459504E-3</v>
      </c>
      <c r="P175" s="75">
        <v>-23.235524670423199</v>
      </c>
      <c r="Q175" s="75">
        <v>1.5550224737775999E-3</v>
      </c>
      <c r="R175" s="75">
        <v>-38.977014073097699</v>
      </c>
      <c r="S175" s="75">
        <v>0.16628380936978501</v>
      </c>
      <c r="T175" s="75">
        <v>155.303491048594</v>
      </c>
      <c r="U175" s="75">
        <v>6.5827174144811096E-2</v>
      </c>
      <c r="V175" s="76">
        <v>45050.852835648147</v>
      </c>
      <c r="W175" s="75">
        <v>2.5</v>
      </c>
      <c r="X175" s="75">
        <v>4.1082116942005802E-2</v>
      </c>
      <c r="Y175" s="75">
        <v>9.9611066865708697E-2</v>
      </c>
      <c r="Z175" s="100">
        <f>((((N175/1000)+1)/((SMOW!$Z$4/1000)+1))-1)*1000</f>
        <v>-1.7641292744754455</v>
      </c>
      <c r="AA175" s="100">
        <f>((((P175/1000)+1)/((SMOW!$AA$4/1000)+1))-1)*1000</f>
        <v>-3.3774885912396524</v>
      </c>
      <c r="AB175" s="100">
        <f>Z175*SMOW!$AN$6</f>
        <v>-1.8100338163075189</v>
      </c>
      <c r="AC175" s="100">
        <f>AA175*SMOW!$AN$12</f>
        <v>-3.4625512905210867</v>
      </c>
      <c r="AD175" s="100">
        <f t="shared" si="443"/>
        <v>-1.8116739068940195</v>
      </c>
      <c r="AE175" s="100">
        <f t="shared" si="444"/>
        <v>-3.4685597950871507</v>
      </c>
      <c r="AF175" s="100">
        <f>(AD175-SMOW!AN$14*AE175)</f>
        <v>1.9725664911996121E-2</v>
      </c>
      <c r="AG175" s="101">
        <f t="shared" si="426"/>
        <v>19.72566491199612</v>
      </c>
      <c r="AK175" s="75">
        <v>26</v>
      </c>
      <c r="AL175" s="75">
        <v>0</v>
      </c>
      <c r="AM175" s="75">
        <v>0</v>
      </c>
      <c r="AN175" s="75">
        <v>0</v>
      </c>
    </row>
    <row r="176" spans="1:40" s="75" customFormat="1" x14ac:dyDescent="0.25">
      <c r="A176" s="75">
        <v>4750</v>
      </c>
      <c r="B176" s="75" t="s">
        <v>238</v>
      </c>
      <c r="C176" s="75" t="s">
        <v>62</v>
      </c>
      <c r="D176" s="75" t="s">
        <v>137</v>
      </c>
      <c r="E176" s="75" t="s">
        <v>357</v>
      </c>
      <c r="F176" s="75">
        <v>-1.7975433900215001</v>
      </c>
      <c r="G176" s="75">
        <v>-1.79916121228421</v>
      </c>
      <c r="H176" s="75">
        <v>3.9313868658795697E-3</v>
      </c>
      <c r="I176" s="75">
        <v>-3.3693672425071601</v>
      </c>
      <c r="J176" s="75">
        <v>-3.37505642872339</v>
      </c>
      <c r="K176" s="75">
        <v>2.0893218572753999E-3</v>
      </c>
      <c r="L176" s="75">
        <v>-1.7131417918265401E-2</v>
      </c>
      <c r="M176" s="75">
        <v>4.1205530668505597E-3</v>
      </c>
      <c r="N176" s="75">
        <v>-11.974209036941</v>
      </c>
      <c r="O176" s="75">
        <v>3.8913064098578302E-3</v>
      </c>
      <c r="P176" s="75">
        <v>-23.198438932183802</v>
      </c>
      <c r="Q176" s="75">
        <v>2.0477524818931E-3</v>
      </c>
      <c r="R176" s="75">
        <v>-34.780495713282598</v>
      </c>
      <c r="S176" s="75">
        <v>0.10864889066569899</v>
      </c>
      <c r="T176" s="75">
        <v>148.13965403338301</v>
      </c>
      <c r="U176" s="75">
        <v>7.2930242487230901E-2</v>
      </c>
      <c r="V176" s="76">
        <v>45051.475752314815</v>
      </c>
      <c r="W176" s="75">
        <v>2.5</v>
      </c>
      <c r="X176" s="75">
        <v>0.12037217432405101</v>
      </c>
      <c r="Y176" s="75">
        <v>0.118234338397745</v>
      </c>
      <c r="Z176" s="100">
        <f>((((N176/1000)+1)/((SMOW!$Z$4/1000)+1))-1)*1000</f>
        <v>-1.7497702933912951</v>
      </c>
      <c r="AA176" s="100">
        <f>((((P176/1000)+1)/((SMOW!$AA$4/1000)+1))-1)*1000</f>
        <v>-3.3396488842117877</v>
      </c>
      <c r="AB176" s="100">
        <f>Z176*SMOW!$AN$6</f>
        <v>-1.7953011990860512</v>
      </c>
      <c r="AC176" s="100">
        <f>AA176*SMOW!$AN$12</f>
        <v>-3.4237585831994068</v>
      </c>
      <c r="AD176" s="100">
        <f t="shared" ref="AD176" si="445">LN((AB176/1000)+1)*1000</f>
        <v>-1.7969146837001482</v>
      </c>
      <c r="AE176" s="100">
        <f t="shared" ref="AE176" si="446">LN((AC176/1000)+1)*1000</f>
        <v>-3.4296330569700735</v>
      </c>
      <c r="AF176" s="100">
        <f>(AD176-SMOW!AN$14*AE176)</f>
        <v>1.3931570380050662E-2</v>
      </c>
      <c r="AG176" s="101">
        <f t="shared" si="426"/>
        <v>13.931570380050662</v>
      </c>
      <c r="AH176" s="2">
        <f>AVERAGE(AG175:AG176)</f>
        <v>16.828617646023389</v>
      </c>
      <c r="AI176" s="2">
        <f>STDEV(AG175:AG176)</f>
        <v>4.097043534374551</v>
      </c>
      <c r="AK176" s="75">
        <v>26</v>
      </c>
      <c r="AL176" s="75">
        <v>0</v>
      </c>
      <c r="AM176" s="75">
        <v>0</v>
      </c>
      <c r="AN176" s="75">
        <v>0</v>
      </c>
    </row>
    <row r="177" spans="1:40" s="75" customFormat="1" x14ac:dyDescent="0.25">
      <c r="A177" s="75">
        <v>4751</v>
      </c>
      <c r="B177" s="75" t="s">
        <v>238</v>
      </c>
      <c r="C177" s="75" t="s">
        <v>61</v>
      </c>
      <c r="D177" s="75" t="s">
        <v>66</v>
      </c>
      <c r="E177" s="75" t="s">
        <v>358</v>
      </c>
      <c r="F177" s="75">
        <v>-1.41281533891689</v>
      </c>
      <c r="G177" s="75">
        <v>-1.4138148057631501</v>
      </c>
      <c r="H177" s="75">
        <v>5.0678875653735102E-3</v>
      </c>
      <c r="I177" s="75">
        <v>-2.6452724598363799</v>
      </c>
      <c r="J177" s="75">
        <v>-2.64877741016348</v>
      </c>
      <c r="K177" s="75">
        <v>1.3323286288439999E-3</v>
      </c>
      <c r="L177" s="75">
        <v>-1.5260333196830501E-2</v>
      </c>
      <c r="M177" s="75">
        <v>4.9674416645252798E-3</v>
      </c>
      <c r="N177" s="75">
        <v>-11.5934032850805</v>
      </c>
      <c r="O177" s="75">
        <v>5.0162204942829696E-3</v>
      </c>
      <c r="P177" s="75">
        <v>-22.4887508182264</v>
      </c>
      <c r="Q177" s="75">
        <v>1.30582047323769E-3</v>
      </c>
      <c r="R177" s="75">
        <v>-33.478976278229602</v>
      </c>
      <c r="S177" s="75">
        <v>0.14303243591378501</v>
      </c>
      <c r="T177" s="75">
        <v>190.23844985235999</v>
      </c>
      <c r="U177" s="75">
        <v>7.2509962543325895E-2</v>
      </c>
      <c r="V177" s="76">
        <v>45051.557083333333</v>
      </c>
      <c r="W177" s="75">
        <v>2.5</v>
      </c>
      <c r="X177" s="75">
        <v>1.5728256283152799E-3</v>
      </c>
      <c r="Y177" s="75">
        <v>2.2507116003757299E-3</v>
      </c>
      <c r="Z177" s="100">
        <f>((((N177/1000)+1)/((SMOW!$Z$4/1000)+1))-1)*1000</f>
        <v>-1.3650238295385142</v>
      </c>
      <c r="AA177" s="100">
        <f>((((P177/1000)+1)/((SMOW!$AA$4/1000)+1))-1)*1000</f>
        <v>-2.6155325098827786</v>
      </c>
      <c r="AB177" s="100">
        <f>Z177*SMOW!$AN$6</f>
        <v>-1.4005432182768818</v>
      </c>
      <c r="AC177" s="100">
        <f>AA177*SMOW!$AN$12</f>
        <v>-2.6814051988168113</v>
      </c>
      <c r="AD177" s="100">
        <f t="shared" ref="AD177" si="447">LN((AB177/1000)+1)*1000</f>
        <v>-1.4015248956247617</v>
      </c>
      <c r="AE177" s="100">
        <f t="shared" ref="AE177" si="448">LN((AC177/1000)+1)*1000</f>
        <v>-2.6850066050637857</v>
      </c>
      <c r="AF177" s="100">
        <f>(AD177-SMOW!AN$14*AE177)</f>
        <v>1.6158591848917325E-2</v>
      </c>
      <c r="AG177" s="101">
        <f t="shared" si="426"/>
        <v>16.158591848917325</v>
      </c>
      <c r="AK177" s="75">
        <v>26</v>
      </c>
      <c r="AL177" s="75">
        <v>0</v>
      </c>
      <c r="AM177" s="75">
        <v>0</v>
      </c>
      <c r="AN177" s="75">
        <v>0</v>
      </c>
    </row>
    <row r="178" spans="1:40" s="75" customFormat="1" x14ac:dyDescent="0.25">
      <c r="A178" s="75">
        <v>4752</v>
      </c>
      <c r="B178" s="75" t="s">
        <v>238</v>
      </c>
      <c r="C178" s="75" t="s">
        <v>61</v>
      </c>
      <c r="D178" s="75" t="s">
        <v>66</v>
      </c>
      <c r="E178" s="75" t="s">
        <v>359</v>
      </c>
      <c r="F178" s="75">
        <v>-1.37477793557231</v>
      </c>
      <c r="G178" s="75">
        <v>-1.37572414865203</v>
      </c>
      <c r="H178" s="75">
        <v>4.2174696661457598E-3</v>
      </c>
      <c r="I178" s="75">
        <v>-2.5729418478141302</v>
      </c>
      <c r="J178" s="75">
        <v>-2.57625759733431</v>
      </c>
      <c r="K178" s="75">
        <v>1.5522188514510401E-3</v>
      </c>
      <c r="L178" s="75">
        <v>-1.5460137259510599E-2</v>
      </c>
      <c r="M178" s="75">
        <v>4.2331998920871498E-3</v>
      </c>
      <c r="N178" s="75">
        <v>-11.555753672743</v>
      </c>
      <c r="O178" s="75">
        <v>4.1744725983812597E-3</v>
      </c>
      <c r="P178" s="75">
        <v>-22.417859303944098</v>
      </c>
      <c r="Q178" s="75">
        <v>1.52133573600925E-3</v>
      </c>
      <c r="R178" s="75">
        <v>-33.650859061510197</v>
      </c>
      <c r="S178" s="75">
        <v>0.14151822678803999</v>
      </c>
      <c r="T178" s="75">
        <v>165.33944211713299</v>
      </c>
      <c r="U178" s="75">
        <v>8.2731629154191105E-2</v>
      </c>
      <c r="V178" s="76">
        <v>45051.645474537036</v>
      </c>
      <c r="W178" s="75">
        <v>2.5</v>
      </c>
      <c r="X178" s="75">
        <v>5.56229612120331E-3</v>
      </c>
      <c r="Y178" s="75">
        <v>2.74166749793292E-2</v>
      </c>
      <c r="Z178" s="100">
        <f>((((N178/1000)+1)/((SMOW!$Z$4/1000)+1))-1)*1000</f>
        <v>-1.3269846057569756</v>
      </c>
      <c r="AA178" s="100">
        <f>((((P178/1000)+1)/((SMOW!$AA$4/1000)+1))-1)*1000</f>
        <v>-2.5431997410463314</v>
      </c>
      <c r="AB178" s="100">
        <f>Z178*SMOW!$AN$6</f>
        <v>-1.3615141729643454</v>
      </c>
      <c r="AC178" s="100">
        <f>AA178*SMOW!$AN$12</f>
        <v>-2.6072507152957645</v>
      </c>
      <c r="AD178" s="100">
        <f t="shared" ref="AD178" si="449">LN((AB178/1000)+1)*1000</f>
        <v>-1.3624418755350387</v>
      </c>
      <c r="AE178" s="100">
        <f t="shared" ref="AE178" si="450">LN((AC178/1000)+1)*1000</f>
        <v>-2.6106555128368174</v>
      </c>
      <c r="AF178" s="100">
        <f>(AD178-SMOW!AN$14*AE178)</f>
        <v>1.5984235242801015E-2</v>
      </c>
      <c r="AG178" s="101">
        <f t="shared" si="426"/>
        <v>15.984235242801015</v>
      </c>
      <c r="AH178" s="2">
        <f>AVERAGE(AG177:AG178)</f>
        <v>16.071413545859169</v>
      </c>
      <c r="AI178" s="2">
        <f>STDEV(AG177:AG178)</f>
        <v>0.12328873852951497</v>
      </c>
      <c r="AK178" s="75">
        <v>26</v>
      </c>
      <c r="AL178" s="75">
        <v>0</v>
      </c>
      <c r="AM178" s="75">
        <v>0</v>
      </c>
      <c r="AN178" s="75">
        <v>0</v>
      </c>
    </row>
    <row r="179" spans="1:40" s="75" customFormat="1" x14ac:dyDescent="0.25">
      <c r="A179" s="75">
        <v>4753</v>
      </c>
      <c r="B179" s="75" t="s">
        <v>238</v>
      </c>
      <c r="C179" s="75" t="s">
        <v>62</v>
      </c>
      <c r="D179" s="75" t="s">
        <v>137</v>
      </c>
      <c r="E179" s="75" t="s">
        <v>360</v>
      </c>
      <c r="F179" s="75">
        <v>-0.166996759048924</v>
      </c>
      <c r="G179" s="75">
        <v>-0.16701103134648099</v>
      </c>
      <c r="H179" s="75">
        <v>4.0929966835419104E-3</v>
      </c>
      <c r="I179" s="75">
        <v>-0.23548278380455001</v>
      </c>
      <c r="J179" s="75">
        <v>-0.23551053628923599</v>
      </c>
      <c r="K179" s="75">
        <v>1.0633794800544299E-3</v>
      </c>
      <c r="L179" s="75">
        <v>-4.2661468185765002E-2</v>
      </c>
      <c r="M179" s="75">
        <v>4.3532588294918602E-3</v>
      </c>
      <c r="N179" s="75">
        <v>-10.3602858151528</v>
      </c>
      <c r="O179" s="75">
        <v>4.0512686167897298E-3</v>
      </c>
      <c r="P179" s="75">
        <v>-20.126906580225899</v>
      </c>
      <c r="Q179" s="75">
        <v>1.0422223660248801E-3</v>
      </c>
      <c r="R179" s="75">
        <v>-30.1455416132656</v>
      </c>
      <c r="S179" s="75">
        <v>0.13243291392416301</v>
      </c>
      <c r="T179" s="75">
        <v>196.68995388597099</v>
      </c>
      <c r="U179" s="75">
        <v>6.5153663967686001E-2</v>
      </c>
      <c r="V179" s="76">
        <v>45051.725902777776</v>
      </c>
      <c r="W179" s="75">
        <v>2.5</v>
      </c>
      <c r="X179" s="75">
        <v>5.9443488569201702E-2</v>
      </c>
      <c r="Y179" s="75">
        <v>6.5691443810203101E-2</v>
      </c>
      <c r="Z179" s="100">
        <f>((((N179/1000)+1)/((SMOW!$Z$4/1000)+1))-1)*1000</f>
        <v>-0.11914562588277722</v>
      </c>
      <c r="AA179" s="100">
        <f>((((P179/1000)+1)/((SMOW!$AA$4/1000)+1))-1)*1000</f>
        <v>-0.20567097674473178</v>
      </c>
      <c r="AB179" s="100">
        <f>Z179*SMOW!$AN$6</f>
        <v>-0.12224592326266781</v>
      </c>
      <c r="AC179" s="100">
        <f>AA179*SMOW!$AN$12</f>
        <v>-0.21085083982143718</v>
      </c>
      <c r="AD179" s="100">
        <f t="shared" ref="AD179:AD180" si="451">LN((AB179/1000)+1)*1000</f>
        <v>-0.12225339590459273</v>
      </c>
      <c r="AE179" s="100">
        <f t="shared" ref="AE179:AE180" si="452">LN((AC179/1000)+1)*1000</f>
        <v>-0.21087307198491445</v>
      </c>
      <c r="AF179" s="100">
        <f>(AD179-SMOW!AN$14*AE179)</f>
        <v>-1.0912413896557893E-2</v>
      </c>
      <c r="AG179" s="101">
        <f t="shared" si="426"/>
        <v>-10.912413896557894</v>
      </c>
      <c r="AK179" s="75">
        <v>26</v>
      </c>
      <c r="AL179" s="75">
        <v>0</v>
      </c>
      <c r="AM179" s="75">
        <v>0</v>
      </c>
      <c r="AN179" s="75">
        <v>0</v>
      </c>
    </row>
    <row r="180" spans="1:40" s="75" customFormat="1" x14ac:dyDescent="0.25">
      <c r="A180" s="75">
        <v>4754</v>
      </c>
      <c r="B180" s="75" t="s">
        <v>238</v>
      </c>
      <c r="C180" s="75" t="s">
        <v>62</v>
      </c>
      <c r="D180" s="75" t="s">
        <v>137</v>
      </c>
      <c r="E180" s="75" t="s">
        <v>361</v>
      </c>
      <c r="F180" s="75">
        <v>-0.11659748185815801</v>
      </c>
      <c r="G180" s="75">
        <v>-0.116604734646854</v>
      </c>
      <c r="H180" s="75">
        <v>4.8287097038120404E-3</v>
      </c>
      <c r="I180" s="75">
        <v>-0.14734523502866501</v>
      </c>
      <c r="J180" s="75">
        <v>-0.14735613607503301</v>
      </c>
      <c r="K180" s="75">
        <v>1.5133179745169601E-3</v>
      </c>
      <c r="L180" s="75">
        <v>-3.8800694799236299E-2</v>
      </c>
      <c r="M180" s="75">
        <v>5.1398391803914902E-3</v>
      </c>
      <c r="N180" s="75">
        <v>-10.310400358169</v>
      </c>
      <c r="O180" s="75">
        <v>4.7794810490077704E-3</v>
      </c>
      <c r="P180" s="75">
        <v>-20.0405226257264</v>
      </c>
      <c r="Q180" s="75">
        <v>1.48320883516426E-3</v>
      </c>
      <c r="R180" s="75">
        <v>-30.198021469535899</v>
      </c>
      <c r="S180" s="75">
        <v>0.108035314832597</v>
      </c>
      <c r="T180" s="75">
        <v>171.328969427923</v>
      </c>
      <c r="U180" s="75">
        <v>5.9948745602998697E-2</v>
      </c>
      <c r="V180" s="76">
        <v>45051.809942129628</v>
      </c>
      <c r="W180" s="75">
        <v>2.5</v>
      </c>
      <c r="X180" s="75">
        <v>1.67230640358173E-2</v>
      </c>
      <c r="Y180" s="75">
        <v>1.9671985415553098E-2</v>
      </c>
      <c r="Z180" s="100">
        <f>((((N180/1000)+1)/((SMOW!$Z$4/1000)+1))-1)*1000</f>
        <v>-6.8743936626702862E-2</v>
      </c>
      <c r="AA180" s="100">
        <f>((((P180/1000)+1)/((SMOW!$AA$4/1000)+1))-1)*1000</f>
        <v>-0.11753079981047243</v>
      </c>
      <c r="AB180" s="100">
        <f>Z180*SMOW!$AN$6</f>
        <v>-7.053272782258628E-2</v>
      </c>
      <c r="AC180" s="100">
        <f>AA180*SMOW!$AN$12</f>
        <v>-0.1204908355916489</v>
      </c>
      <c r="AD180" s="100">
        <f t="shared" si="451"/>
        <v>-7.0535215372353355E-2</v>
      </c>
      <c r="AE180" s="100">
        <f t="shared" si="452"/>
        <v>-0.12049809519550501</v>
      </c>
      <c r="AF180" s="100">
        <f>(AD180-SMOW!AN$14*AE180)</f>
        <v>-6.9122211091267038E-3</v>
      </c>
      <c r="AG180" s="101">
        <f t="shared" si="426"/>
        <v>-6.9122211091267038</v>
      </c>
      <c r="AH180" s="2">
        <f>AVERAGE(AG179:AG180)</f>
        <v>-8.9123175028422992</v>
      </c>
      <c r="AI180" s="2">
        <f>STDEV(AG179:AG180)</f>
        <v>2.828563446046108</v>
      </c>
      <c r="AK180" s="75">
        <v>26</v>
      </c>
      <c r="AL180" s="75">
        <v>0</v>
      </c>
      <c r="AM180" s="75">
        <v>0</v>
      </c>
      <c r="AN180" s="75">
        <v>0</v>
      </c>
    </row>
    <row r="181" spans="1:40" s="75" customFormat="1" x14ac:dyDescent="0.25">
      <c r="A181" s="75">
        <v>4755</v>
      </c>
      <c r="B181" s="75" t="s">
        <v>238</v>
      </c>
      <c r="C181" s="75" t="s">
        <v>62</v>
      </c>
      <c r="D181" s="75" t="s">
        <v>137</v>
      </c>
      <c r="E181" s="75" t="s">
        <v>362</v>
      </c>
      <c r="F181" s="75">
        <v>1.9081952148882599</v>
      </c>
      <c r="G181" s="75">
        <v>1.90637665548184</v>
      </c>
      <c r="H181" s="75">
        <v>3.7119142546179298E-3</v>
      </c>
      <c r="I181" s="75">
        <v>3.71761856110157</v>
      </c>
      <c r="J181" s="75">
        <v>3.7107251817173701</v>
      </c>
      <c r="K181" s="75">
        <v>2.4329319577955501E-3</v>
      </c>
      <c r="L181" s="75">
        <v>-5.2886240464928201E-2</v>
      </c>
      <c r="M181" s="75">
        <v>4.2728366975685302E-3</v>
      </c>
      <c r="N181" s="75">
        <v>-8.3062504059306299</v>
      </c>
      <c r="O181" s="75">
        <v>3.6740713200191298E-3</v>
      </c>
      <c r="P181" s="75">
        <v>-16.252456570516902</v>
      </c>
      <c r="Q181" s="75">
        <v>2.3845260784026399E-3</v>
      </c>
      <c r="R181" s="75">
        <v>-25.4271453345273</v>
      </c>
      <c r="S181" s="75">
        <v>0.161666029612931</v>
      </c>
      <c r="T181" s="75">
        <v>212.09106359149101</v>
      </c>
      <c r="U181" s="75">
        <v>7.9885028377629896E-2</v>
      </c>
      <c r="V181" s="76">
        <v>45053.556006944447</v>
      </c>
      <c r="W181" s="75">
        <v>2.5</v>
      </c>
      <c r="X181" s="75">
        <v>4.1051346960395203E-2</v>
      </c>
      <c r="Y181" s="75">
        <v>4.1905486183955801E-2</v>
      </c>
      <c r="Z181" s="100">
        <f>((((N181/1000)+1)/((SMOW!$Z$4/1000)+1))-1)*1000</f>
        <v>1.9561456649275222</v>
      </c>
      <c r="AA181" s="100">
        <f>((((P181/1000)+1)/((SMOW!$AA$4/1000)+1))-1)*1000</f>
        <v>3.7475482450137765</v>
      </c>
      <c r="AB181" s="100">
        <f>Z181*SMOW!$AN$6</f>
        <v>2.0070466798386857</v>
      </c>
      <c r="AC181" s="100">
        <f>AA181*SMOW!$AN$12</f>
        <v>3.8419309677963489</v>
      </c>
      <c r="AD181" s="100">
        <f t="shared" ref="AD181" si="453">LN((AB181/1000)+1)*1000</f>
        <v>2.0050352525538719</v>
      </c>
      <c r="AE181" s="100">
        <f t="shared" ref="AE181" si="454">LN((AC181/1000)+1)*1000</f>
        <v>3.8345695995706093</v>
      </c>
      <c r="AF181" s="100">
        <f>(AD181-SMOW!AN$14*AE181)</f>
        <v>-1.9617496019409764E-2</v>
      </c>
      <c r="AG181" s="101">
        <f t="shared" si="426"/>
        <v>-19.617496019409764</v>
      </c>
      <c r="AK181" s="75">
        <v>26</v>
      </c>
      <c r="AL181" s="75">
        <v>1</v>
      </c>
      <c r="AM181" s="75">
        <v>0</v>
      </c>
      <c r="AN181" s="75">
        <v>0</v>
      </c>
    </row>
    <row r="182" spans="1:40" s="75" customFormat="1" x14ac:dyDescent="0.25">
      <c r="A182" s="75">
        <v>4756</v>
      </c>
      <c r="B182" s="75" t="s">
        <v>238</v>
      </c>
      <c r="C182" s="75" t="s">
        <v>62</v>
      </c>
      <c r="D182" s="75" t="s">
        <v>137</v>
      </c>
      <c r="E182" s="75" t="s">
        <v>363</v>
      </c>
      <c r="F182" s="75">
        <v>1.92753297922172</v>
      </c>
      <c r="G182" s="75">
        <v>1.9256772143261101</v>
      </c>
      <c r="H182" s="75">
        <v>4.8500223561783696E-3</v>
      </c>
      <c r="I182" s="75">
        <v>3.7583430993525901</v>
      </c>
      <c r="J182" s="75">
        <v>3.7512981339014999</v>
      </c>
      <c r="K182" s="75">
        <v>1.43771072851642E-3</v>
      </c>
      <c r="L182" s="75">
        <v>-5.5008200373884798E-2</v>
      </c>
      <c r="M182" s="75">
        <v>4.7394529128679001E-3</v>
      </c>
      <c r="N182" s="75">
        <v>-8.2871097899418498</v>
      </c>
      <c r="O182" s="75">
        <v>4.8005764190614999E-3</v>
      </c>
      <c r="P182" s="75">
        <v>-16.212542292117401</v>
      </c>
      <c r="Q182" s="75">
        <v>1.40910587916801E-3</v>
      </c>
      <c r="R182" s="75">
        <v>-25.017443514841801</v>
      </c>
      <c r="S182" s="75">
        <v>0.16476141388205301</v>
      </c>
      <c r="T182" s="75">
        <v>230.87490186366901</v>
      </c>
      <c r="U182" s="75">
        <v>9.0354092050443396E-2</v>
      </c>
      <c r="V182" s="76">
        <v>45053.644421296296</v>
      </c>
      <c r="W182" s="75">
        <v>2.5</v>
      </c>
      <c r="X182" s="75">
        <v>1.1902089485997899E-2</v>
      </c>
      <c r="Y182" s="75">
        <v>1.3687844582347401E-2</v>
      </c>
      <c r="Z182" s="100">
        <f>((((N182/1000)+1)/((SMOW!$Z$4/1000)+1))-1)*1000</f>
        <v>1.9754843547494794</v>
      </c>
      <c r="AA182" s="100">
        <f>((((P182/1000)+1)/((SMOW!$AA$4/1000)+1))-1)*1000</f>
        <v>3.7882739976229374</v>
      </c>
      <c r="AB182" s="100">
        <f>Z182*SMOW!$AN$6</f>
        <v>2.0268885831772221</v>
      </c>
      <c r="AC182" s="100">
        <f>AA182*SMOW!$AN$12</f>
        <v>3.8836824063119519</v>
      </c>
      <c r="AD182" s="100">
        <f t="shared" ref="AD182" si="455">LN((AB182/1000)+1)*1000</f>
        <v>2.0248372159736312</v>
      </c>
      <c r="AE182" s="100">
        <f t="shared" ref="AE182" si="456">LN((AC182/1000)+1)*1000</f>
        <v>3.8761603809438108</v>
      </c>
      <c r="AF182" s="100">
        <f>(AD182-SMOW!AN$14*AE182)</f>
        <v>-2.1775465164700858E-2</v>
      </c>
      <c r="AG182" s="101">
        <f t="shared" si="426"/>
        <v>-21.775465164700858</v>
      </c>
      <c r="AH182" s="2">
        <f>AVERAGE(AG181:AG182)</f>
        <v>-20.696480592055309</v>
      </c>
      <c r="AI182" s="2">
        <f>STDEV(AG181:AG182)</f>
        <v>1.5259146162266708</v>
      </c>
      <c r="AK182" s="75">
        <v>26</v>
      </c>
      <c r="AL182" s="75">
        <v>0</v>
      </c>
      <c r="AM182" s="75">
        <v>0</v>
      </c>
      <c r="AN182" s="75">
        <v>0</v>
      </c>
    </row>
    <row r="183" spans="1:40" s="75" customFormat="1" x14ac:dyDescent="0.25">
      <c r="A183" s="75">
        <v>4757</v>
      </c>
      <c r="B183" s="75" t="s">
        <v>238</v>
      </c>
      <c r="C183" s="75" t="s">
        <v>62</v>
      </c>
      <c r="D183" s="75" t="s">
        <v>137</v>
      </c>
      <c r="E183" s="75" t="s">
        <v>364</v>
      </c>
      <c r="F183" s="75">
        <v>4.7465360355831701</v>
      </c>
      <c r="G183" s="75">
        <v>4.7353063946849598</v>
      </c>
      <c r="H183" s="75">
        <v>4.3061297389157703E-3</v>
      </c>
      <c r="I183" s="75">
        <v>9.1745864095347098</v>
      </c>
      <c r="J183" s="75">
        <v>9.1327555123943807</v>
      </c>
      <c r="K183" s="75">
        <v>1.4174755324241901E-3</v>
      </c>
      <c r="L183" s="75">
        <v>-8.6788515859268597E-2</v>
      </c>
      <c r="M183" s="75">
        <v>4.41162406926323E-3</v>
      </c>
      <c r="N183" s="75">
        <v>-5.4968464460227704</v>
      </c>
      <c r="O183" s="75">
        <v>4.26222878245462E-3</v>
      </c>
      <c r="P183" s="75">
        <v>-10.904061149137799</v>
      </c>
      <c r="Q183" s="75">
        <v>1.38927328474338E-3</v>
      </c>
      <c r="R183" s="75">
        <v>-17.249191522434099</v>
      </c>
      <c r="S183" s="75">
        <v>0.14015677030162699</v>
      </c>
      <c r="T183" s="75">
        <v>253.19690975376801</v>
      </c>
      <c r="U183" s="75">
        <v>7.5801728387869194E-2</v>
      </c>
      <c r="V183" s="76">
        <v>45053.730509259258</v>
      </c>
      <c r="W183" s="75">
        <v>2.5</v>
      </c>
      <c r="X183" s="75">
        <v>1.6106822152771798E-2</v>
      </c>
      <c r="Y183" s="75">
        <v>1.42921849523703E-2</v>
      </c>
      <c r="Z183" s="100">
        <f>((((N183/1000)+1)/((SMOW!$Z$4/1000)+1))-1)*1000</f>
        <v>4.7946223261319254</v>
      </c>
      <c r="AA183" s="100">
        <f>((((P183/1000)+1)/((SMOW!$AA$4/1000)+1))-1)*1000</f>
        <v>9.2046788138373525</v>
      </c>
      <c r="AB183" s="100">
        <f>Z183*SMOW!$AN$6</f>
        <v>4.9193835578190761</v>
      </c>
      <c r="AC183" s="100">
        <f>AA183*SMOW!$AN$12</f>
        <v>9.436500418787988</v>
      </c>
      <c r="AD183" s="100">
        <f t="shared" ref="AD183:AD184" si="457">LN((AB183/1000)+1)*1000</f>
        <v>4.9073229282605446</v>
      </c>
      <c r="AE183" s="100">
        <f t="shared" ref="AE183:AE184" si="458">LN((AC183/1000)+1)*1000</f>
        <v>9.3922547802434924</v>
      </c>
      <c r="AF183" s="100">
        <f>(AD183-SMOW!AN$14*AE183)</f>
        <v>-5.1787595708019829E-2</v>
      </c>
      <c r="AG183" s="101">
        <f t="shared" si="426"/>
        <v>-51.787595708019829</v>
      </c>
      <c r="AK183" s="75">
        <v>26</v>
      </c>
      <c r="AL183" s="75">
        <v>1</v>
      </c>
      <c r="AM183" s="75">
        <v>0</v>
      </c>
      <c r="AN183" s="75">
        <v>0</v>
      </c>
    </row>
    <row r="184" spans="1:40" s="75" customFormat="1" x14ac:dyDescent="0.25">
      <c r="A184" s="75">
        <v>4758</v>
      </c>
      <c r="B184" s="75" t="s">
        <v>238</v>
      </c>
      <c r="C184" s="127" t="s">
        <v>62</v>
      </c>
      <c r="D184" s="127" t="s">
        <v>137</v>
      </c>
      <c r="E184" s="75" t="s">
        <v>365</v>
      </c>
      <c r="F184" s="75">
        <v>4.7552330343312201</v>
      </c>
      <c r="G184" s="75">
        <v>4.7439622223733897</v>
      </c>
      <c r="H184" s="75">
        <v>4.5855721863681097E-3</v>
      </c>
      <c r="I184" s="75">
        <v>9.1927279473213304</v>
      </c>
      <c r="J184" s="75">
        <v>9.1507319754089895</v>
      </c>
      <c r="K184" s="75">
        <v>1.1127080630530101E-3</v>
      </c>
      <c r="L184" s="75">
        <v>-8.7624260642554394E-2</v>
      </c>
      <c r="M184" s="75">
        <v>4.6388903332058298E-3</v>
      </c>
      <c r="N184" s="75">
        <v>-5.4882381131038001</v>
      </c>
      <c r="O184" s="75">
        <v>4.5388223165065203E-3</v>
      </c>
      <c r="P184" s="75">
        <v>-10.886280557364101</v>
      </c>
      <c r="Q184" s="75">
        <v>1.0905695021584301E-3</v>
      </c>
      <c r="R184" s="75">
        <v>-17.268377668531901</v>
      </c>
      <c r="S184" s="75">
        <v>0.142257245253086</v>
      </c>
      <c r="T184" s="75">
        <v>217.25347612907601</v>
      </c>
      <c r="U184" s="75">
        <v>5.6898075546208599E-2</v>
      </c>
      <c r="V184" s="76">
        <v>45053.820555555554</v>
      </c>
      <c r="W184" s="75">
        <v>2.5</v>
      </c>
      <c r="X184" s="75">
        <v>1.45748536288115E-2</v>
      </c>
      <c r="Y184" s="75">
        <v>1.6959516943226501E-2</v>
      </c>
      <c r="Z184" s="100">
        <f>((((N184/1000)+1)/((SMOW!$Z$4/1000)+1))-1)*1000</f>
        <v>4.8033197411105899</v>
      </c>
      <c r="AA184" s="100">
        <f>((((P184/1000)+1)/((SMOW!$AA$4/1000)+1))-1)*1000</f>
        <v>9.2228208925835276</v>
      </c>
      <c r="AB184" s="100">
        <f>Z184*SMOW!$AN$6</f>
        <v>4.9283072888934463</v>
      </c>
      <c r="AC184" s="100">
        <f>AA184*SMOW!$AN$12</f>
        <v>9.4550994092740659</v>
      </c>
      <c r="AD184" s="100">
        <f t="shared" si="457"/>
        <v>4.9162029355516497</v>
      </c>
      <c r="AE184" s="100">
        <f t="shared" si="458"/>
        <v>9.4106797323194566</v>
      </c>
      <c r="AF184" s="100">
        <f>(AD184-SMOW!AN$14*AE184)</f>
        <v>-5.2635963113023543E-2</v>
      </c>
      <c r="AG184" s="101">
        <f t="shared" si="426"/>
        <v>-52.635963113023543</v>
      </c>
      <c r="AH184" s="2">
        <f>AVERAGE(AG183:AG184)</f>
        <v>-52.211779410521686</v>
      </c>
      <c r="AI184" s="2">
        <f>STDEV(AG183:AG184)</f>
        <v>0.59988634501576021</v>
      </c>
      <c r="AK184" s="75">
        <v>26</v>
      </c>
      <c r="AL184" s="75">
        <v>0</v>
      </c>
      <c r="AM184" s="75">
        <v>0</v>
      </c>
      <c r="AN184" s="75">
        <v>0</v>
      </c>
    </row>
    <row r="185" spans="1:40" s="75" customFormat="1" x14ac:dyDescent="0.25">
      <c r="A185" s="75">
        <v>4759</v>
      </c>
      <c r="B185" s="75" t="s">
        <v>238</v>
      </c>
      <c r="C185" s="127" t="s">
        <v>62</v>
      </c>
      <c r="D185" s="127" t="s">
        <v>147</v>
      </c>
      <c r="E185" s="75" t="s">
        <v>366</v>
      </c>
      <c r="F185" s="75">
        <v>-1.5819642082726899</v>
      </c>
      <c r="G185" s="75">
        <v>-1.5832173064284201</v>
      </c>
      <c r="H185" s="75">
        <v>4.9096246057732601E-3</v>
      </c>
      <c r="I185" s="75">
        <v>-2.9659475275754499</v>
      </c>
      <c r="J185" s="75">
        <v>-2.9703548624621599</v>
      </c>
      <c r="K185" s="75">
        <v>3.1619724080392199E-3</v>
      </c>
      <c r="L185" s="75">
        <v>-1.4869939048400701E-2</v>
      </c>
      <c r="M185" s="75">
        <v>5.0059616931630996E-3</v>
      </c>
      <c r="N185" s="75">
        <v>-11.7608276831364</v>
      </c>
      <c r="O185" s="75">
        <v>4.8595710242234904E-3</v>
      </c>
      <c r="P185" s="75">
        <v>-22.8030456998681</v>
      </c>
      <c r="Q185" s="75">
        <v>3.0990614603936401E-3</v>
      </c>
      <c r="R185" s="75">
        <v>-34.780166842855998</v>
      </c>
      <c r="S185" s="75">
        <v>0.110634498470477</v>
      </c>
      <c r="T185" s="75">
        <v>175.20582802963099</v>
      </c>
      <c r="U185" s="75">
        <v>9.3709939998406599E-2</v>
      </c>
      <c r="V185" s="76">
        <v>45054.502534722225</v>
      </c>
      <c r="W185" s="75">
        <v>2.5</v>
      </c>
      <c r="X185" s="75">
        <v>1.9884580900852E-2</v>
      </c>
      <c r="Y185" s="75">
        <v>1.8933237631878701E-2</v>
      </c>
      <c r="Z185" s="100">
        <f>((((N185/1000)+1)/((SMOW!$Z$4/1000)+1))-1)*1000</f>
        <v>-1.5341807942113039</v>
      </c>
      <c r="AA185" s="100">
        <f>((((P185/1000)+1)/((SMOW!$AA$4/1000)+1))-1)*1000</f>
        <v>-2.9362171397767645</v>
      </c>
      <c r="AB185" s="100">
        <f>Z185*SMOW!$AN$6</f>
        <v>-1.5741018291744457</v>
      </c>
      <c r="AC185" s="100">
        <f>AA185*SMOW!$AN$12</f>
        <v>-3.0101663327462522</v>
      </c>
      <c r="AD185" s="100">
        <f t="shared" ref="AD185" si="459">LN((AB185/1000)+1)*1000</f>
        <v>-1.57534202909687</v>
      </c>
      <c r="AE185" s="100">
        <f t="shared" ref="AE185" si="460">LN((AC185/1000)+1)*1000</f>
        <v>-3.0147059958044506</v>
      </c>
      <c r="AF185" s="100">
        <f>(AD185-SMOW!AN$14*AE185)</f>
        <v>1.6422736687879969E-2</v>
      </c>
      <c r="AG185" s="101">
        <f t="shared" si="426"/>
        <v>16.422736687879969</v>
      </c>
      <c r="AK185" s="75">
        <v>26</v>
      </c>
      <c r="AL185" s="75">
        <v>2</v>
      </c>
      <c r="AM185" s="75">
        <v>0</v>
      </c>
      <c r="AN185" s="75">
        <v>0</v>
      </c>
    </row>
    <row r="186" spans="1:40" s="75" customFormat="1" x14ac:dyDescent="0.25">
      <c r="A186" s="75">
        <v>4760</v>
      </c>
      <c r="B186" s="75" t="s">
        <v>145</v>
      </c>
      <c r="C186" s="127" t="s">
        <v>62</v>
      </c>
      <c r="D186" s="127" t="s">
        <v>147</v>
      </c>
      <c r="E186" s="75" t="s">
        <v>367</v>
      </c>
      <c r="F186" s="75">
        <v>-1.65906621204157</v>
      </c>
      <c r="G186" s="75">
        <v>-1.66044432743008</v>
      </c>
      <c r="H186" s="75">
        <v>4.1745177837950297E-3</v>
      </c>
      <c r="I186" s="75">
        <v>-3.1073130339893398</v>
      </c>
      <c r="J186" s="75">
        <v>-3.1121507933660202</v>
      </c>
      <c r="K186" s="75">
        <v>1.3932500274650001E-3</v>
      </c>
      <c r="L186" s="75">
        <v>-1.7228708532820301E-2</v>
      </c>
      <c r="M186" s="75">
        <v>4.2144167997238803E-3</v>
      </c>
      <c r="N186" s="75">
        <v>-11.8371436326255</v>
      </c>
      <c r="O186" s="75">
        <v>4.1319586101106398E-3</v>
      </c>
      <c r="P186" s="75">
        <v>-22.941598582759301</v>
      </c>
      <c r="Q186" s="75">
        <v>1.3655297730724701E-3</v>
      </c>
      <c r="R186" s="75">
        <v>-35.085728423925701</v>
      </c>
      <c r="S186" s="75">
        <v>0.12497362596311599</v>
      </c>
      <c r="T186" s="75">
        <v>159.62697539568899</v>
      </c>
      <c r="U186" s="75">
        <v>8.0343857188291901E-2</v>
      </c>
      <c r="V186" s="76">
        <v>45054.585034722222</v>
      </c>
      <c r="W186" s="75">
        <v>2.5</v>
      </c>
      <c r="X186" s="75">
        <v>7.1167836373305607E-2</v>
      </c>
      <c r="Y186" s="75">
        <v>7.58722521682101E-2</v>
      </c>
      <c r="Z186" s="100">
        <f>((((N186/1000)+1)/((SMOW!$Z$4/1000)+1))-1)*1000</f>
        <v>-1.6112864880145628</v>
      </c>
      <c r="AA186" s="100">
        <f>((((P186/1000)+1)/((SMOW!$AA$4/1000)+1))-1)*1000</f>
        <v>-3.0775868615444679</v>
      </c>
      <c r="AB186" s="100">
        <f>Z186*SMOW!$AN$6</f>
        <v>-1.6532138960921325</v>
      </c>
      <c r="AC186" s="100">
        <f>AA186*SMOW!$AN$12</f>
        <v>-3.1550964781261674</v>
      </c>
      <c r="AD186" s="100">
        <f t="shared" ref="AD186" si="461">LN((AB186/1000)+1)*1000</f>
        <v>-1.6545819621971438</v>
      </c>
      <c r="AE186" s="100">
        <f t="shared" ref="AE186" si="462">LN((AC186/1000)+1)*1000</f>
        <v>-3.1600842891323615</v>
      </c>
      <c r="AF186" s="100">
        <f>(AD186-SMOW!AN$14*AE186)</f>
        <v>1.3942542464743024E-2</v>
      </c>
      <c r="AG186" s="101">
        <f t="shared" si="426"/>
        <v>13.942542464743024</v>
      </c>
      <c r="AH186" s="2">
        <f>AVERAGE(AG185:AG186)</f>
        <v>15.182639576311496</v>
      </c>
      <c r="AI186" s="2">
        <f>STDEV(AG185:AG186)</f>
        <v>1.7537621538398345</v>
      </c>
      <c r="AK186" s="75">
        <v>26</v>
      </c>
      <c r="AL186" s="75">
        <v>0</v>
      </c>
      <c r="AM186" s="75">
        <v>0</v>
      </c>
      <c r="AN186" s="75">
        <v>0</v>
      </c>
    </row>
    <row r="187" spans="1:40" s="75" customFormat="1" x14ac:dyDescent="0.25">
      <c r="A187" s="75">
        <v>4761</v>
      </c>
      <c r="B187" s="75" t="s">
        <v>145</v>
      </c>
      <c r="C187" s="127" t="s">
        <v>62</v>
      </c>
      <c r="D187" s="128" t="s">
        <v>147</v>
      </c>
      <c r="E187" s="75" t="s">
        <v>368</v>
      </c>
      <c r="F187" s="75">
        <v>-3.1005346386356001</v>
      </c>
      <c r="G187" s="75">
        <v>-3.1053516993395101</v>
      </c>
      <c r="H187" s="75">
        <v>4.7598576858072696E-3</v>
      </c>
      <c r="I187" s="75">
        <v>-5.8527917277179098</v>
      </c>
      <c r="J187" s="75">
        <v>-5.8699866256153204</v>
      </c>
      <c r="K187" s="75">
        <v>3.08838481838226E-3</v>
      </c>
      <c r="L187" s="75">
        <v>-5.99876101461988E-3</v>
      </c>
      <c r="M187" s="75">
        <v>4.7235795481361297E-3</v>
      </c>
      <c r="N187" s="75">
        <v>-13.263916300738</v>
      </c>
      <c r="O187" s="75">
        <v>4.71133097674694E-3</v>
      </c>
      <c r="P187" s="75">
        <v>-25.632452933174498</v>
      </c>
      <c r="Q187" s="75">
        <v>3.02693797743946E-3</v>
      </c>
      <c r="R187" s="75">
        <v>-39.347867162676103</v>
      </c>
      <c r="S187" s="75">
        <v>0.12278193201673</v>
      </c>
      <c r="T187" s="75">
        <v>138.58807569360499</v>
      </c>
      <c r="U187" s="75">
        <v>6.1002152716553897E-2</v>
      </c>
      <c r="V187" s="76">
        <v>45054.665462962963</v>
      </c>
      <c r="W187" s="75">
        <v>2.5</v>
      </c>
      <c r="X187" s="75">
        <v>7.7122239078433699E-2</v>
      </c>
      <c r="Y187" s="75">
        <v>8.3351910151370001E-2</v>
      </c>
      <c r="Z187" s="100">
        <f>((((N187/1000)+1)/((SMOW!$Z$4/1000)+1))-1)*1000</f>
        <v>-3.0528239020269909</v>
      </c>
      <c r="AA187" s="100">
        <f>((((P187/1000)+1)/((SMOW!$AA$4/1000)+1))-1)*1000</f>
        <v>-5.8231474222324442</v>
      </c>
      <c r="AB187" s="100">
        <f>Z187*SMOW!$AN$6</f>
        <v>-3.1322616646355281</v>
      </c>
      <c r="AC187" s="100">
        <f>AA187*SMOW!$AN$12</f>
        <v>-5.9698045091974707</v>
      </c>
      <c r="AD187" s="100">
        <f t="shared" ref="AD187" si="463">LN((AB187/1000)+1)*1000</f>
        <v>-3.1371774639337593</v>
      </c>
      <c r="AE187" s="100">
        <f t="shared" ref="AE187" si="464">LN((AC187/1000)+1)*1000</f>
        <v>-5.9876950296111477</v>
      </c>
      <c r="AF187" s="100">
        <f>(AD187-SMOW!AN$14*AE187)</f>
        <v>2.4325511700926672E-2</v>
      </c>
      <c r="AG187" s="101">
        <f t="shared" si="426"/>
        <v>24.325511700926672</v>
      </c>
      <c r="AK187" s="75">
        <v>26</v>
      </c>
      <c r="AL187" s="75">
        <v>1</v>
      </c>
      <c r="AM187" s="75">
        <v>0</v>
      </c>
      <c r="AN187" s="75">
        <v>0</v>
      </c>
    </row>
    <row r="188" spans="1:40" s="75" customFormat="1" x14ac:dyDescent="0.25">
      <c r="A188" s="75">
        <v>4762</v>
      </c>
      <c r="B188" s="75" t="s">
        <v>238</v>
      </c>
      <c r="C188" s="82" t="s">
        <v>62</v>
      </c>
      <c r="D188" s="129" t="s">
        <v>147</v>
      </c>
      <c r="E188" s="75" t="s">
        <v>369</v>
      </c>
      <c r="F188" s="75">
        <v>-3.1965525679096398</v>
      </c>
      <c r="G188" s="75">
        <v>-3.2016729476778099</v>
      </c>
      <c r="H188" s="75">
        <v>5.0071540912146797E-3</v>
      </c>
      <c r="I188" s="75">
        <v>-6.0273197335538402</v>
      </c>
      <c r="J188" s="75">
        <v>-6.0455573812421202</v>
      </c>
      <c r="K188" s="75">
        <v>1.3611388489369099E-3</v>
      </c>
      <c r="L188" s="75">
        <v>-9.6186503819706802E-3</v>
      </c>
      <c r="M188" s="75">
        <v>4.9962170170390298E-3</v>
      </c>
      <c r="N188" s="75">
        <v>-13.3589553280309</v>
      </c>
      <c r="O188" s="75">
        <v>4.9561061973814498E-3</v>
      </c>
      <c r="P188" s="75">
        <v>-25.803508510784901</v>
      </c>
      <c r="Q188" s="75">
        <v>1.33405748205144E-3</v>
      </c>
      <c r="R188" s="75">
        <v>-39.095731532491499</v>
      </c>
      <c r="S188" s="75">
        <v>0.133608355259449</v>
      </c>
      <c r="T188" s="75">
        <v>177.716760878619</v>
      </c>
      <c r="U188" s="75">
        <v>7.1572782135700105E-2</v>
      </c>
      <c r="V188" s="76">
        <v>45054.747881944444</v>
      </c>
      <c r="W188" s="75">
        <v>2.5</v>
      </c>
      <c r="X188" s="75">
        <v>5.8631565951395397E-2</v>
      </c>
      <c r="Y188" s="75">
        <v>5.4885392748684203E-2</v>
      </c>
      <c r="Z188" s="100">
        <f>((((N188/1000)+1)/((SMOW!$Z$4/1000)+1))-1)*1000</f>
        <v>-3.1488464266351546</v>
      </c>
      <c r="AA188" s="100">
        <f>((((P188/1000)+1)/((SMOW!$AA$4/1000)+1))-1)*1000</f>
        <v>-5.9976806322891152</v>
      </c>
      <c r="AB188" s="100">
        <f>Z188*SMOW!$AN$6</f>
        <v>-3.2307827986491775</v>
      </c>
      <c r="AC188" s="100">
        <f>AA188*SMOW!$AN$12</f>
        <v>-6.1487333716925185</v>
      </c>
      <c r="AD188" s="100">
        <f t="shared" ref="AD188:AD189" si="465">LN((AB188/1000)+1)*1000</f>
        <v>-3.2360130456280483</v>
      </c>
      <c r="AE188" s="100">
        <f t="shared" ref="AE188:AE189" si="466">LN((AC188/1000)+1)*1000</f>
        <v>-6.1677146800660747</v>
      </c>
      <c r="AF188" s="100">
        <f>(AD188-SMOW!AN$14*AE188)</f>
        <v>2.054030544683938E-2</v>
      </c>
      <c r="AG188" s="101">
        <f t="shared" si="426"/>
        <v>20.54030544683938</v>
      </c>
      <c r="AH188" s="2">
        <f>AVERAGE(AG187:AG188)</f>
        <v>22.432908573883026</v>
      </c>
      <c r="AI188" s="2">
        <f>STDEV(AG187:AG188)</f>
        <v>2.6765450104548543</v>
      </c>
      <c r="AK188" s="75">
        <v>26</v>
      </c>
      <c r="AL188" s="75">
        <v>0</v>
      </c>
      <c r="AM188" s="75">
        <v>0</v>
      </c>
      <c r="AN188" s="75">
        <v>0</v>
      </c>
    </row>
    <row r="189" spans="1:40" s="75" customFormat="1" x14ac:dyDescent="0.25">
      <c r="A189" s="75">
        <v>4763</v>
      </c>
      <c r="B189" s="75" t="s">
        <v>238</v>
      </c>
      <c r="C189" s="82" t="s">
        <v>62</v>
      </c>
      <c r="D189" s="129" t="s">
        <v>147</v>
      </c>
      <c r="E189" s="75" t="s">
        <v>370</v>
      </c>
      <c r="F189" s="75">
        <v>-4.0015085340125003</v>
      </c>
      <c r="G189" s="75">
        <v>-4.0095362214442201</v>
      </c>
      <c r="H189" s="75">
        <v>3.4234349005569202E-3</v>
      </c>
      <c r="I189" s="75">
        <v>-7.5467573905566603</v>
      </c>
      <c r="J189" s="75">
        <v>-7.5753782791748803</v>
      </c>
      <c r="K189" s="75">
        <v>1.1823147584126899E-3</v>
      </c>
      <c r="L189" s="75">
        <v>-9.7364900398795601E-3</v>
      </c>
      <c r="M189" s="75">
        <v>3.2895473098044502E-3</v>
      </c>
      <c r="N189" s="75">
        <v>-14.155704774831699</v>
      </c>
      <c r="O189" s="75">
        <v>3.3885330105472501E-3</v>
      </c>
      <c r="P189" s="75">
        <v>-27.292715270564202</v>
      </c>
      <c r="Q189" s="75">
        <v>1.1587912951219199E-3</v>
      </c>
      <c r="R189" s="75">
        <v>-41.578052394809703</v>
      </c>
      <c r="S189" s="75">
        <v>0.145596868020714</v>
      </c>
      <c r="T189" s="75">
        <v>170.51821633012401</v>
      </c>
      <c r="U189" s="75">
        <v>7.9756425147973806E-2</v>
      </c>
      <c r="V189" s="76">
        <v>45054.835682870369</v>
      </c>
      <c r="W189" s="75">
        <v>2.5</v>
      </c>
      <c r="X189" s="75">
        <v>6.2321431940395598E-2</v>
      </c>
      <c r="Y189" s="75">
        <v>6.6279401310019706E-2</v>
      </c>
      <c r="Z189" s="100">
        <f>((((N189/1000)+1)/((SMOW!$Z$4/1000)+1))-1)*1000</f>
        <v>-3.9538409172266142</v>
      </c>
      <c r="AA189" s="100">
        <f>((((P189/1000)+1)/((SMOW!$AA$4/1000)+1))-1)*1000</f>
        <v>-7.5171635971433837</v>
      </c>
      <c r="AB189" s="100">
        <f>Z189*SMOW!$AN$6</f>
        <v>-4.0567241120175179</v>
      </c>
      <c r="AC189" s="100">
        <f>AA189*SMOW!$AN$12</f>
        <v>-7.7064848070422629</v>
      </c>
      <c r="AD189" s="100">
        <f t="shared" si="465"/>
        <v>-4.0649749390572776</v>
      </c>
      <c r="AE189" s="100">
        <f t="shared" si="466"/>
        <v>-7.7363332108194829</v>
      </c>
      <c r="AF189" s="100">
        <f>(AD189-SMOW!AN$14*AE189)</f>
        <v>1.9808996255409994E-2</v>
      </c>
      <c r="AG189" s="101">
        <f t="shared" si="426"/>
        <v>19.808996255409994</v>
      </c>
      <c r="AK189" s="75">
        <v>26</v>
      </c>
      <c r="AL189" s="75">
        <v>0</v>
      </c>
      <c r="AM189" s="75">
        <v>0</v>
      </c>
      <c r="AN189" s="75">
        <v>0</v>
      </c>
    </row>
    <row r="190" spans="1:40" s="75" customFormat="1" x14ac:dyDescent="0.25">
      <c r="A190" s="75">
        <v>4764</v>
      </c>
      <c r="B190" s="75" t="s">
        <v>145</v>
      </c>
      <c r="C190" s="82" t="s">
        <v>62</v>
      </c>
      <c r="D190" s="130" t="s">
        <v>147</v>
      </c>
      <c r="E190" s="75" t="s">
        <v>371</v>
      </c>
      <c r="F190" s="75">
        <v>-3.9759796374066201</v>
      </c>
      <c r="G190" s="75">
        <v>-3.9839052252304299</v>
      </c>
      <c r="H190" s="75">
        <v>4.3198224027521104E-3</v>
      </c>
      <c r="I190" s="75">
        <v>-7.48154429181134</v>
      </c>
      <c r="J190" s="75">
        <v>-7.5096715319961502</v>
      </c>
      <c r="K190" s="75">
        <v>2.36044248748335E-3</v>
      </c>
      <c r="L190" s="75">
        <v>-1.8798656336458199E-2</v>
      </c>
      <c r="M190" s="75">
        <v>4.7229678026470302E-3</v>
      </c>
      <c r="N190" s="75">
        <v>-14.130436145111901</v>
      </c>
      <c r="O190" s="75">
        <v>4.2757818497005601E-3</v>
      </c>
      <c r="P190" s="75">
        <v>-27.2287996587389</v>
      </c>
      <c r="Q190" s="75">
        <v>2.3134788664949299E-3</v>
      </c>
      <c r="R190" s="75">
        <v>-40.4365722165929</v>
      </c>
      <c r="S190" s="75">
        <v>0.151579210984193</v>
      </c>
      <c r="T190" s="75">
        <v>150.236339487089</v>
      </c>
      <c r="U190" s="75">
        <v>7.0260826124580303E-2</v>
      </c>
      <c r="V190" s="76">
        <v>45055.490613425929</v>
      </c>
      <c r="W190" s="75">
        <v>2.5</v>
      </c>
      <c r="X190" s="75">
        <v>8.6927459171268796E-3</v>
      </c>
      <c r="Y190" s="75">
        <v>9.2267867509964498E-3</v>
      </c>
      <c r="Z190" s="100">
        <f>((((N190/1000)+1)/((SMOW!$Z$4/1000)+1))-1)*1000</f>
        <v>-3.9283107988300481</v>
      </c>
      <c r="AA190" s="100">
        <f>((((P190/1000)+1)/((SMOW!$AA$4/1000)+1))-1)*1000</f>
        <v>-7.4519485538198094</v>
      </c>
      <c r="AB190" s="100">
        <f>Z190*SMOW!$AN$6</f>
        <v>-4.0305296724712099</v>
      </c>
      <c r="AC190" s="100">
        <f>AA190*SMOW!$AN$12</f>
        <v>-7.6396273103190691</v>
      </c>
      <c r="AD190" s="100">
        <f t="shared" ref="AD190" si="467">LN((AB190/1000)+1)*1000</f>
        <v>-4.0386741489271873</v>
      </c>
      <c r="AE190" s="100">
        <f t="shared" ref="AE190" si="468">LN((AC190/1000)+1)*1000</f>
        <v>-7.6689587460257123</v>
      </c>
      <c r="AF190" s="100">
        <f>(AD190-SMOW!AN$14*AE190)</f>
        <v>1.0536068974388968E-2</v>
      </c>
      <c r="AG190" s="101">
        <f t="shared" si="426"/>
        <v>10.536068974388968</v>
      </c>
      <c r="AH190" s="2">
        <f>AVERAGE(AG189:AG190)</f>
        <v>15.172532614899481</v>
      </c>
      <c r="AI190" s="2">
        <f>STDEV(AG189:AG190)</f>
        <v>6.5569497618597001</v>
      </c>
      <c r="AK190" s="75">
        <v>26</v>
      </c>
      <c r="AL190" s="75">
        <v>0</v>
      </c>
      <c r="AM190" s="75">
        <v>0</v>
      </c>
      <c r="AN190" s="75">
        <v>0</v>
      </c>
    </row>
    <row r="191" spans="1:40" s="75" customFormat="1" x14ac:dyDescent="0.25">
      <c r="A191" s="75">
        <v>4765</v>
      </c>
      <c r="B191" s="75" t="s">
        <v>145</v>
      </c>
      <c r="C191" s="127" t="s">
        <v>62</v>
      </c>
      <c r="D191" s="127" t="s">
        <v>147</v>
      </c>
      <c r="E191" s="75" t="s">
        <v>372</v>
      </c>
      <c r="F191" s="75">
        <v>-4.4264744322087504</v>
      </c>
      <c r="G191" s="75">
        <v>-4.4363006807426402</v>
      </c>
      <c r="H191" s="75">
        <v>4.5313541696890801E-3</v>
      </c>
      <c r="I191" s="75">
        <v>-8.3619051227856396</v>
      </c>
      <c r="J191" s="75">
        <v>-8.3970620214207496</v>
      </c>
      <c r="K191" s="75">
        <v>1.5445944431469001E-3</v>
      </c>
      <c r="L191" s="75">
        <v>-2.6519334324834401E-3</v>
      </c>
      <c r="M191" s="75">
        <v>4.5025248870351302E-3</v>
      </c>
      <c r="N191" s="75">
        <v>-14.5763381492712</v>
      </c>
      <c r="O191" s="75">
        <v>4.4851570520542897E-3</v>
      </c>
      <c r="P191" s="75">
        <v>-28.091644734671799</v>
      </c>
      <c r="Q191" s="75">
        <v>1.5138630237634099E-3</v>
      </c>
      <c r="R191" s="75">
        <v>-41.745195844605703</v>
      </c>
      <c r="S191" s="75">
        <v>0.151056026056301</v>
      </c>
      <c r="T191" s="75">
        <v>148.96811606672799</v>
      </c>
      <c r="U191" s="75">
        <v>8.6255649617186E-2</v>
      </c>
      <c r="V191" s="76">
        <v>45055.576412037037</v>
      </c>
      <c r="W191" s="75">
        <v>2.5</v>
      </c>
      <c r="X191" s="75">
        <v>0.13489337291120801</v>
      </c>
      <c r="Y191" s="75">
        <v>0.12995254373489501</v>
      </c>
      <c r="Z191" s="100">
        <f>((((N191/1000)+1)/((SMOW!$Z$4/1000)+1))-1)*1000</f>
        <v>-4.3788271539190182</v>
      </c>
      <c r="AA191" s="100">
        <f>((((P191/1000)+1)/((SMOW!$AA$4/1000)+1))-1)*1000</f>
        <v>-8.3323356361231227</v>
      </c>
      <c r="AB191" s="100">
        <f>Z191*SMOW!$AN$6</f>
        <v>-4.4927689478514745</v>
      </c>
      <c r="AC191" s="100">
        <f>AA191*SMOW!$AN$12</f>
        <v>-8.5421871104895768</v>
      </c>
      <c r="AD191" s="100">
        <f t="shared" ref="AD191" si="469">LN((AB191/1000)+1)*1000</f>
        <v>-4.5028917652929561</v>
      </c>
      <c r="AE191" s="100">
        <f t="shared" ref="AE191" si="470">LN((AC191/1000)+1)*1000</f>
        <v>-8.5788807025889486</v>
      </c>
      <c r="AF191" s="100">
        <f>(AD191-SMOW!AN$14*AE191)</f>
        <v>2.6757245674009056E-2</v>
      </c>
      <c r="AG191" s="101">
        <f t="shared" si="426"/>
        <v>26.757245674009056</v>
      </c>
      <c r="AK191" s="75">
        <v>26</v>
      </c>
      <c r="AL191" s="75">
        <v>0</v>
      </c>
      <c r="AM191" s="75">
        <v>0</v>
      </c>
      <c r="AN191" s="75">
        <v>0</v>
      </c>
    </row>
    <row r="192" spans="1:40" s="75" customFormat="1" x14ac:dyDescent="0.25">
      <c r="A192" s="75">
        <v>4766</v>
      </c>
      <c r="B192" s="75" t="s">
        <v>145</v>
      </c>
      <c r="C192" s="127" t="s">
        <v>62</v>
      </c>
      <c r="D192" s="127" t="s">
        <v>147</v>
      </c>
      <c r="E192" s="75" t="s">
        <v>373</v>
      </c>
      <c r="F192" s="75">
        <v>-4.6081505067566599</v>
      </c>
      <c r="G192" s="75">
        <v>-4.6188013154808303</v>
      </c>
      <c r="H192" s="75">
        <v>5.2956116837718798E-3</v>
      </c>
      <c r="I192" s="75">
        <v>-8.7091206013672107</v>
      </c>
      <c r="J192" s="75">
        <v>-8.7472666689709104</v>
      </c>
      <c r="K192" s="75">
        <v>1.35367947658722E-3</v>
      </c>
      <c r="L192" s="75">
        <v>-2.4451426419580497E-4</v>
      </c>
      <c r="M192" s="75">
        <v>5.4760950622725797E-3</v>
      </c>
      <c r="N192" s="75">
        <v>-14.7561620377676</v>
      </c>
      <c r="O192" s="75">
        <v>5.2416229672100504E-3</v>
      </c>
      <c r="P192" s="75">
        <v>-28.431951976249302</v>
      </c>
      <c r="Q192" s="75">
        <v>1.3267465221857499E-3</v>
      </c>
      <c r="R192" s="75">
        <v>-42.4490764308823</v>
      </c>
      <c r="S192" s="75">
        <v>0.16091879916643401</v>
      </c>
      <c r="T192" s="75">
        <v>164.22266662079701</v>
      </c>
      <c r="U192" s="75">
        <v>6.4000677393113006E-2</v>
      </c>
      <c r="V192" s="76">
        <v>45055.661817129629</v>
      </c>
      <c r="W192" s="75">
        <v>2.5</v>
      </c>
      <c r="X192" s="75">
        <v>8.4164446729973197E-3</v>
      </c>
      <c r="Y192" s="75">
        <v>6.65833297052196E-3</v>
      </c>
      <c r="Z192" s="100">
        <f>((((N192/1000)+1)/((SMOW!$Z$4/1000)+1))-1)*1000</f>
        <v>-4.5605119233250724</v>
      </c>
      <c r="AA192" s="100">
        <f>((((P192/1000)+1)/((SMOW!$AA$4/1000)+1))-1)*1000</f>
        <v>-8.6795614682635414</v>
      </c>
      <c r="AB192" s="100">
        <f>Z192*SMOW!$AN$6</f>
        <v>-4.6791813504407207</v>
      </c>
      <c r="AC192" s="100">
        <f>AA192*SMOW!$AN$12</f>
        <v>-8.8981578919449138</v>
      </c>
      <c r="AD192" s="100">
        <f t="shared" ref="AD192" si="471">LN((AB192/1000)+1)*1000</f>
        <v>-4.6901629896079333</v>
      </c>
      <c r="AE192" s="100">
        <f t="shared" ref="AE192" si="472">LN((AC192/1000)+1)*1000</f>
        <v>-8.9379829211611312</v>
      </c>
      <c r="AF192" s="100">
        <f>(AD192-SMOW!AN$14*AE192)</f>
        <v>2.909199276514407E-2</v>
      </c>
      <c r="AG192" s="101">
        <f t="shared" si="426"/>
        <v>29.09199276514407</v>
      </c>
      <c r="AH192" s="2">
        <f>AVERAGE(AG191:AG192)</f>
        <v>27.924619219576563</v>
      </c>
      <c r="AI192" s="2">
        <f>STDEV(AG191:AG192)</f>
        <v>1.650915500497135</v>
      </c>
      <c r="AK192" s="75">
        <v>26</v>
      </c>
      <c r="AL192" s="75">
        <v>0</v>
      </c>
      <c r="AM192" s="75">
        <v>0</v>
      </c>
      <c r="AN192" s="75">
        <v>0</v>
      </c>
    </row>
    <row r="193" spans="1:40" s="75" customFormat="1" ht="13.5" customHeight="1" x14ac:dyDescent="0.25">
      <c r="A193" s="75">
        <v>4767</v>
      </c>
      <c r="B193" s="75" t="s">
        <v>238</v>
      </c>
      <c r="C193" s="82" t="s">
        <v>62</v>
      </c>
      <c r="D193" s="128" t="s">
        <v>137</v>
      </c>
      <c r="E193" s="75" t="s">
        <v>383</v>
      </c>
      <c r="F193" s="75">
        <v>-4.8383855371518099</v>
      </c>
      <c r="G193" s="75">
        <v>-4.8501288079012204</v>
      </c>
      <c r="H193" s="75">
        <v>4.4528455799746304E-3</v>
      </c>
      <c r="I193" s="75">
        <v>-9.1349187815372499</v>
      </c>
      <c r="J193" s="75">
        <v>-9.1768980282529498</v>
      </c>
      <c r="K193" s="75">
        <v>1.2169984663157199E-3</v>
      </c>
      <c r="L193" s="75">
        <v>-4.7266489836569302E-3</v>
      </c>
      <c r="M193" s="75">
        <v>4.5538045643408803E-3</v>
      </c>
      <c r="N193" s="75">
        <v>-14.9840498239649</v>
      </c>
      <c r="O193" s="75">
        <v>4.4074488567507498E-3</v>
      </c>
      <c r="P193" s="75">
        <v>-28.84927842942</v>
      </c>
      <c r="Q193" s="75">
        <v>1.1927849321950101E-3</v>
      </c>
      <c r="R193" s="75">
        <v>-42.871119762709</v>
      </c>
      <c r="S193" s="75">
        <v>0.13964102350302199</v>
      </c>
      <c r="T193" s="75">
        <v>145.921692845526</v>
      </c>
      <c r="U193" s="75">
        <v>6.5600467659300402E-2</v>
      </c>
      <c r="V193" s="76">
        <v>45055.74722222222</v>
      </c>
      <c r="W193" s="75">
        <v>2.5</v>
      </c>
      <c r="X193" s="75">
        <v>9.3030689493569692E-3</v>
      </c>
      <c r="Y193" s="75">
        <v>1.10435419070806E-2</v>
      </c>
      <c r="Z193" s="100">
        <f>((((N193/1000)+1)/((SMOW!$Z$4/1000)+1))-1)*1000</f>
        <v>-4.7907579725674498</v>
      </c>
      <c r="AA193" s="100">
        <f>((((P193/1000)+1)/((SMOW!$AA$4/1000)+1))-1)*1000</f>
        <v>-9.1053723452366739</v>
      </c>
      <c r="AB193" s="100">
        <f>Z193*SMOW!$AN$6</f>
        <v>-4.9154186496170116</v>
      </c>
      <c r="AC193" s="100">
        <f>AA193*SMOW!$AN$12</f>
        <v>-9.3346928976901395</v>
      </c>
      <c r="AD193" s="100">
        <f t="shared" ref="AD193" si="473">LN((AB193/1000)+1)*1000</f>
        <v>-4.9275390540875597</v>
      </c>
      <c r="AE193" s="100">
        <f t="shared" ref="AE193" si="474">LN((AC193/1000)+1)*1000</f>
        <v>-9.3785341867117911</v>
      </c>
      <c r="AF193" s="100">
        <f>(AD193-SMOW!AN$14*AE193)</f>
        <v>2.432699649626624E-2</v>
      </c>
      <c r="AG193" s="101">
        <f t="shared" si="426"/>
        <v>24.32699649626624</v>
      </c>
      <c r="AJ193" s="75" t="s">
        <v>385</v>
      </c>
      <c r="AK193" s="75">
        <v>26</v>
      </c>
      <c r="AL193" s="75">
        <v>0</v>
      </c>
      <c r="AM193" s="75">
        <v>0</v>
      </c>
      <c r="AN193" s="75">
        <v>0</v>
      </c>
    </row>
    <row r="194" spans="1:40" s="75" customFormat="1" x14ac:dyDescent="0.25">
      <c r="A194" s="75">
        <v>4768</v>
      </c>
      <c r="B194" s="75" t="s">
        <v>238</v>
      </c>
      <c r="C194" s="127" t="s">
        <v>62</v>
      </c>
      <c r="D194" s="128" t="s">
        <v>137</v>
      </c>
      <c r="E194" s="75" t="s">
        <v>384</v>
      </c>
      <c r="F194" s="75">
        <v>-4.8257085211274804</v>
      </c>
      <c r="G194" s="75">
        <v>-4.8373900971140404</v>
      </c>
      <c r="H194" s="75">
        <v>3.5562940113046501E-3</v>
      </c>
      <c r="I194" s="75">
        <v>-9.1239038362154901</v>
      </c>
      <c r="J194" s="75">
        <v>-9.1657816104092102</v>
      </c>
      <c r="K194" s="75">
        <v>1.4777825428329101E-3</v>
      </c>
      <c r="L194" s="75">
        <v>2.1425931820206602E-3</v>
      </c>
      <c r="M194" s="75">
        <v>3.44693970904302E-3</v>
      </c>
      <c r="N194" s="75">
        <v>-14.971502050012299</v>
      </c>
      <c r="O194" s="75">
        <v>3.5200376237803301E-3</v>
      </c>
      <c r="P194" s="75">
        <v>-28.838482638650898</v>
      </c>
      <c r="Q194" s="75">
        <v>1.4483804203008299E-3</v>
      </c>
      <c r="R194" s="75">
        <v>-42.6508845992254</v>
      </c>
      <c r="S194" s="75">
        <v>0.15886997764711699</v>
      </c>
      <c r="T194" s="75">
        <v>158.07775190385701</v>
      </c>
      <c r="U194" s="75">
        <v>7.4577482859875602E-2</v>
      </c>
      <c r="V194" s="76">
        <v>45055.830370370371</v>
      </c>
      <c r="W194" s="75">
        <v>2.5</v>
      </c>
      <c r="X194" s="75">
        <v>7.6161278676936506E-2</v>
      </c>
      <c r="Y194" s="75">
        <v>7.2307771107444296E-2</v>
      </c>
      <c r="Z194" s="100">
        <f>((((N194/1000)+1)/((SMOW!$Z$4/1000)+1))-1)*1000</f>
        <v>-4.7780803498321811</v>
      </c>
      <c r="AA194" s="100">
        <f>((((P194/1000)+1)/((SMOW!$AA$4/1000)+1))-1)*1000</f>
        <v>-9.0943570714621114</v>
      </c>
      <c r="AB194" s="100">
        <f>Z194*SMOW!$AN$6</f>
        <v>-4.9024111414977165</v>
      </c>
      <c r="AC194" s="100">
        <f>AA194*SMOW!$AN$12</f>
        <v>-9.3234002021285676</v>
      </c>
      <c r="AD194" s="100">
        <f t="shared" ref="AD194" si="475">LN((AB194/1000)+1)*1000</f>
        <v>-4.9144673782237387</v>
      </c>
      <c r="AE194" s="100">
        <f t="shared" ref="AE194" si="476">LN((AC194/1000)+1)*1000</f>
        <v>-9.3671351489965389</v>
      </c>
      <c r="AF194" s="100">
        <f>(AD194-SMOW!AN$14*AE194)</f>
        <v>3.1379980446433642E-2</v>
      </c>
      <c r="AG194" s="101">
        <f t="shared" si="426"/>
        <v>31.379980446433642</v>
      </c>
      <c r="AH194" s="2">
        <f>AVERAGE(AG193:AG194)</f>
        <v>27.853488471349941</v>
      </c>
      <c r="AI194" s="2">
        <f>STDEV(AG193:AG194)</f>
        <v>4.9872127787632801</v>
      </c>
      <c r="AJ194" s="75" t="s">
        <v>385</v>
      </c>
      <c r="AK194" s="75">
        <v>26</v>
      </c>
      <c r="AL194" s="75">
        <v>0</v>
      </c>
      <c r="AM194" s="75">
        <v>0</v>
      </c>
      <c r="AN194" s="75">
        <v>0</v>
      </c>
    </row>
    <row r="195" spans="1:40" s="75" customFormat="1" x14ac:dyDescent="0.25">
      <c r="A195" s="75">
        <v>4769</v>
      </c>
      <c r="B195" s="75" t="s">
        <v>145</v>
      </c>
      <c r="C195" s="127" t="s">
        <v>62</v>
      </c>
      <c r="D195" s="127" t="s">
        <v>147</v>
      </c>
      <c r="E195" s="75" t="s">
        <v>379</v>
      </c>
      <c r="F195" s="75">
        <v>-4.8329722909356798</v>
      </c>
      <c r="G195" s="75">
        <v>-4.8446893445480299</v>
      </c>
      <c r="H195" s="75">
        <v>4.98729788559364E-3</v>
      </c>
      <c r="I195" s="75">
        <v>-9.1344304144124209</v>
      </c>
      <c r="J195" s="75">
        <v>-9.1764052612849305</v>
      </c>
      <c r="K195" s="75">
        <v>2.60944289692841E-3</v>
      </c>
      <c r="L195" s="75">
        <v>4.5263341040943899E-4</v>
      </c>
      <c r="M195" s="75">
        <v>5.3144190613640596E-3</v>
      </c>
      <c r="N195" s="75">
        <v>-14.978691765748399</v>
      </c>
      <c r="O195" s="75">
        <v>4.9364524256101903E-3</v>
      </c>
      <c r="P195" s="75">
        <v>-28.848799778900698</v>
      </c>
      <c r="Q195" s="75">
        <v>2.5575251366555898E-3</v>
      </c>
      <c r="R195" s="75">
        <v>-43.015587782898201</v>
      </c>
      <c r="S195" s="75">
        <v>0.16785198119633801</v>
      </c>
      <c r="T195" s="75">
        <v>152.27577452339301</v>
      </c>
      <c r="U195" s="75">
        <v>7.8034109918801095E-2</v>
      </c>
      <c r="V195" s="76">
        <v>45056.430555555555</v>
      </c>
      <c r="W195" s="75">
        <v>2.5</v>
      </c>
      <c r="X195" s="75">
        <v>1.5293828373734599E-2</v>
      </c>
      <c r="Y195" s="75">
        <v>4.6640455427198503E-2</v>
      </c>
      <c r="Z195" s="100">
        <f>((((N195/1000)+1)/((SMOW!$Z$4/1000)+1))-1)*1000</f>
        <v>-4.7853444672779633</v>
      </c>
      <c r="AA195" s="100">
        <f>((((P195/1000)+1)/((SMOW!$AA$4/1000)+1))-1)*1000</f>
        <v>-9.1048839635492484</v>
      </c>
      <c r="AB195" s="100">
        <f>Z195*SMOW!$AN$6</f>
        <v>-4.9098642790952463</v>
      </c>
      <c r="AC195" s="100">
        <f>AA195*SMOW!$AN$12</f>
        <v>-9.3341922160160564</v>
      </c>
      <c r="AD195" s="100">
        <f t="shared" ref="AD195:AD196" si="477">LN((AB195/1000)+1)*1000</f>
        <v>-4.9219572622236454</v>
      </c>
      <c r="AE195" s="100">
        <f t="shared" ref="AE195:AE196" si="478">LN((AC195/1000)+1)*1000</f>
        <v>-9.3780287874169854</v>
      </c>
      <c r="AF195" s="100">
        <f>(AD195-SMOW!AN$14*AE195)</f>
        <v>2.9641937532523421E-2</v>
      </c>
      <c r="AG195" s="101">
        <f t="shared" si="426"/>
        <v>29.641937532523421</v>
      </c>
      <c r="AK195" s="75">
        <v>26</v>
      </c>
      <c r="AL195" s="75">
        <v>0</v>
      </c>
      <c r="AM195" s="75">
        <v>0</v>
      </c>
      <c r="AN195" s="75">
        <v>0</v>
      </c>
    </row>
    <row r="196" spans="1:40" s="75" customFormat="1" x14ac:dyDescent="0.25">
      <c r="A196" s="75">
        <v>4770</v>
      </c>
      <c r="B196" s="75" t="s">
        <v>145</v>
      </c>
      <c r="C196" s="127" t="s">
        <v>62</v>
      </c>
      <c r="D196" s="127" t="s">
        <v>147</v>
      </c>
      <c r="E196" s="75" t="s">
        <v>378</v>
      </c>
      <c r="F196" s="75">
        <v>-4.8669871545473402</v>
      </c>
      <c r="G196" s="75">
        <v>-4.8788701289180798</v>
      </c>
      <c r="H196" s="75">
        <v>5.6227454622465303E-3</v>
      </c>
      <c r="I196" s="75">
        <v>-9.2055731619273793</v>
      </c>
      <c r="J196" s="75">
        <v>-9.2482063200523701</v>
      </c>
      <c r="K196" s="75">
        <v>1.1482499899117999E-3</v>
      </c>
      <c r="L196" s="75">
        <v>4.1828080695653202E-3</v>
      </c>
      <c r="M196" s="75">
        <v>5.6181694402347299E-3</v>
      </c>
      <c r="N196" s="75">
        <v>-15.012359848111799</v>
      </c>
      <c r="O196" s="75">
        <v>5.5654216195648804E-3</v>
      </c>
      <c r="P196" s="75">
        <v>-28.918527062557501</v>
      </c>
      <c r="Q196" s="75">
        <v>1.1254042829670101E-3</v>
      </c>
      <c r="R196" s="75">
        <v>-42.936019190239499</v>
      </c>
      <c r="S196" s="75">
        <v>0.112385117954952</v>
      </c>
      <c r="T196" s="75">
        <v>139.92464780048601</v>
      </c>
      <c r="U196" s="75">
        <v>6.3340245637922302E-2</v>
      </c>
      <c r="V196" s="76">
        <v>45056.506967592592</v>
      </c>
      <c r="W196" s="75">
        <v>2.5</v>
      </c>
      <c r="X196" s="75">
        <v>3.4703937015308703E-2</v>
      </c>
      <c r="Y196" s="75">
        <v>2.5392918044947501E-2</v>
      </c>
      <c r="Z196" s="100">
        <f>((((N196/1000)+1)/((SMOW!$Z$4/1000)+1))-1)*1000</f>
        <v>-4.8193609588114139</v>
      </c>
      <c r="AA196" s="100">
        <f>((((P196/1000)+1)/((SMOW!$AA$4/1000)+1))-1)*1000</f>
        <v>-9.1760288324577175</v>
      </c>
      <c r="AB196" s="100">
        <f>Z196*SMOW!$AN$6</f>
        <v>-4.9447659163383513</v>
      </c>
      <c r="AC196" s="100">
        <f>AA196*SMOW!$AN$12</f>
        <v>-9.407128882121139</v>
      </c>
      <c r="AD196" s="100">
        <f t="shared" si="477"/>
        <v>-4.9570317223874003</v>
      </c>
      <c r="AE196" s="100">
        <f t="shared" si="478"/>
        <v>-9.4516553833932946</v>
      </c>
      <c r="AF196" s="100">
        <f>(AD196-SMOW!AN$14*AE196)</f>
        <v>3.344232004425951E-2</v>
      </c>
      <c r="AG196" s="101">
        <f t="shared" si="426"/>
        <v>33.44232004425951</v>
      </c>
      <c r="AH196" s="2">
        <f>AVERAGE(AG195:AG196)</f>
        <v>31.542128788391466</v>
      </c>
      <c r="AI196" s="2">
        <f>STDEV(AG195:AG196)</f>
        <v>2.6872762451513528</v>
      </c>
      <c r="AK196" s="75">
        <v>26</v>
      </c>
      <c r="AL196" s="75">
        <v>0</v>
      </c>
      <c r="AM196" s="75">
        <v>0</v>
      </c>
      <c r="AN196" s="75">
        <v>0</v>
      </c>
    </row>
    <row r="197" spans="1:40" s="75" customFormat="1" x14ac:dyDescent="0.25">
      <c r="A197" s="75">
        <v>4771</v>
      </c>
      <c r="B197" s="75" t="s">
        <v>145</v>
      </c>
      <c r="C197" s="82" t="s">
        <v>62</v>
      </c>
      <c r="D197" s="128" t="s">
        <v>147</v>
      </c>
      <c r="E197" s="75" t="s">
        <v>377</v>
      </c>
      <c r="F197" s="75">
        <v>-6.3178473025094997</v>
      </c>
      <c r="G197" s="75">
        <v>-6.33788981530975</v>
      </c>
      <c r="H197" s="75">
        <v>4.8043361007158499E-3</v>
      </c>
      <c r="I197" s="75">
        <v>-11.962866787519401</v>
      </c>
      <c r="J197" s="75">
        <v>-12.0349977631183</v>
      </c>
      <c r="K197" s="75">
        <v>1.5131958781458199E-3</v>
      </c>
      <c r="L197" s="75">
        <v>1.6589003616732701E-2</v>
      </c>
      <c r="M197" s="75">
        <v>4.5914611399077501E-3</v>
      </c>
      <c r="N197" s="75">
        <v>-16.448428489072001</v>
      </c>
      <c r="O197" s="75">
        <v>4.7553559345889004E-3</v>
      </c>
      <c r="P197" s="75">
        <v>-31.620961273664001</v>
      </c>
      <c r="Q197" s="75">
        <v>1.48308916803524E-3</v>
      </c>
      <c r="R197" s="75">
        <v>-47.302028245906399</v>
      </c>
      <c r="S197" s="75">
        <v>0.109219882242915</v>
      </c>
      <c r="T197" s="75">
        <v>151.29119253571699</v>
      </c>
      <c r="U197" s="75">
        <v>6.7008794941936498E-2</v>
      </c>
      <c r="V197" s="76">
        <v>45056.608842592592</v>
      </c>
      <c r="W197" s="75">
        <v>2.5</v>
      </c>
      <c r="X197" s="75">
        <v>1.6740514843072499E-2</v>
      </c>
      <c r="Y197" s="75">
        <v>1.87697479106772E-2</v>
      </c>
      <c r="Z197" s="100">
        <f>((((N197/1000)+1)/((SMOW!$Z$4/1000)+1))-1)*1000</f>
        <v>-6.2702905436713419</v>
      </c>
      <c r="AA197" s="100">
        <f>((((P197/1000)+1)/((SMOW!$AA$4/1000)+1))-1)*1000</f>
        <v>-11.933404677316517</v>
      </c>
      <c r="AB197" s="100">
        <f>Z197*SMOW!$AN$6</f>
        <v>-6.4334502501201802</v>
      </c>
      <c r="AC197" s="100">
        <f>AA197*SMOW!$AN$12</f>
        <v>-12.233949767565857</v>
      </c>
      <c r="AD197" s="100">
        <f t="shared" ref="AD197:AD198" si="479">LN((AB197/1000)+1)*1000</f>
        <v>-6.4542340802939782</v>
      </c>
      <c r="AE197" s="100">
        <f>LN((AC197/1000)+1)*1000</f>
        <v>-12.309400536465198</v>
      </c>
      <c r="AF197" s="100">
        <f>(AD197-SMOW!AN$14*AE197)</f>
        <v>4.5129402959646292E-2</v>
      </c>
      <c r="AG197" s="101">
        <f t="shared" si="426"/>
        <v>45.129402959646292</v>
      </c>
      <c r="AK197" s="75">
        <v>26</v>
      </c>
      <c r="AL197" s="75">
        <v>0</v>
      </c>
      <c r="AM197" s="75">
        <v>0</v>
      </c>
      <c r="AN197" s="75">
        <v>1</v>
      </c>
    </row>
    <row r="198" spans="1:40" s="75" customFormat="1" x14ac:dyDescent="0.25">
      <c r="A198" s="75">
        <v>4772</v>
      </c>
      <c r="B198" s="75" t="s">
        <v>145</v>
      </c>
      <c r="C198" s="82" t="s">
        <v>62</v>
      </c>
      <c r="D198" s="129" t="s">
        <v>147</v>
      </c>
      <c r="E198" s="75" t="s">
        <v>376</v>
      </c>
      <c r="F198" s="75">
        <v>-6.8397789753984997</v>
      </c>
      <c r="G198" s="75">
        <v>-6.8632779424872297</v>
      </c>
      <c r="H198" s="75">
        <v>4.8648313376337404E-3</v>
      </c>
      <c r="I198" s="75">
        <v>-12.960226582462701</v>
      </c>
      <c r="J198" s="75">
        <v>-13.0449431071519</v>
      </c>
      <c r="K198" s="75">
        <v>1.19930264156709E-3</v>
      </c>
      <c r="L198" s="75">
        <v>2.44520180889625E-2</v>
      </c>
      <c r="M198" s="75">
        <v>4.8005635658031499E-3</v>
      </c>
      <c r="N198" s="75">
        <v>-16.9650390729471</v>
      </c>
      <c r="O198" s="75">
        <v>4.8152344230753897E-3</v>
      </c>
      <c r="P198" s="75">
        <v>-32.598477489427303</v>
      </c>
      <c r="Q198" s="75">
        <v>1.1754411855012801E-3</v>
      </c>
      <c r="R198" s="75">
        <v>-48.745798927782403</v>
      </c>
      <c r="S198" s="75">
        <v>0.121886443185618</v>
      </c>
      <c r="T198" s="75">
        <v>151.01948103820899</v>
      </c>
      <c r="U198" s="75">
        <v>7.4716964096925298E-2</v>
      </c>
      <c r="V198" s="76">
        <v>45056.686655092592</v>
      </c>
      <c r="W198" s="75">
        <v>2.5</v>
      </c>
      <c r="X198" s="75">
        <v>8.0416242304226192E-3</v>
      </c>
      <c r="Y198" s="75">
        <v>1.02127473413238E-2</v>
      </c>
      <c r="Z198" s="100">
        <f>((((N198/1000)+1)/((SMOW!$Z$4/1000)+1))-1)*1000</f>
        <v>-6.7922471957537756</v>
      </c>
      <c r="AA198" s="100">
        <f>((((P198/1000)+1)/((SMOW!$AA$4/1000)+1))-1)*1000</f>
        <v>-12.930794212360874</v>
      </c>
      <c r="AB198" s="100">
        <f>Z198*SMOW!$AN$6</f>
        <v>-6.9689887758876763</v>
      </c>
      <c r="AC198" s="100">
        <f>AA198*SMOW!$AN$12</f>
        <v>-13.256458749736099</v>
      </c>
      <c r="AD198" s="100">
        <f t="shared" si="479"/>
        <v>-6.9933855916626371</v>
      </c>
      <c r="AE198" s="100">
        <f t="shared" ref="AE198" si="480">LN((AC198/1000)+1)*1000</f>
        <v>-13.345109937912786</v>
      </c>
      <c r="AF198" s="100">
        <f>(AD198-SMOW!AN$14*AE198)</f>
        <v>5.2832455555314795E-2</v>
      </c>
      <c r="AG198" s="101">
        <f t="shared" si="426"/>
        <v>52.832455555314795</v>
      </c>
      <c r="AH198" s="2">
        <f>AVERAGE(AG197:AG198)</f>
        <v>48.98092925748054</v>
      </c>
      <c r="AI198" s="2">
        <f>STDEV(AG197:AG198)</f>
        <v>5.446880726233835</v>
      </c>
      <c r="AK198" s="75">
        <v>26</v>
      </c>
      <c r="AL198" s="75">
        <v>0</v>
      </c>
      <c r="AM198" s="75">
        <v>0</v>
      </c>
      <c r="AN198" s="75">
        <v>1</v>
      </c>
    </row>
    <row r="199" spans="1:40" s="75" customFormat="1" x14ac:dyDescent="0.25">
      <c r="A199" s="75">
        <v>4773</v>
      </c>
      <c r="B199" s="75" t="s">
        <v>238</v>
      </c>
      <c r="C199" s="75" t="s">
        <v>61</v>
      </c>
      <c r="D199" s="75" t="s">
        <v>68</v>
      </c>
      <c r="E199" s="75" t="s">
        <v>375</v>
      </c>
      <c r="F199" s="75">
        <v>-12.5620413227015</v>
      </c>
      <c r="G199" s="75">
        <v>-12.641611163685999</v>
      </c>
      <c r="H199" s="75">
        <v>4.0451243305404299E-3</v>
      </c>
      <c r="I199" s="75">
        <v>-23.797498154842899</v>
      </c>
      <c r="J199" s="75">
        <v>-24.085232719670199</v>
      </c>
      <c r="K199" s="75">
        <v>1.1710992408453199E-3</v>
      </c>
      <c r="L199" s="75">
        <v>7.5391712299823305E-2</v>
      </c>
      <c r="M199" s="75">
        <v>4.1400370770606496E-3</v>
      </c>
      <c r="N199" s="75">
        <v>-22.628963003762699</v>
      </c>
      <c r="O199" s="75">
        <v>4.0038843220235798E-3</v>
      </c>
      <c r="P199" s="75">
        <v>-43.220129525475699</v>
      </c>
      <c r="Q199" s="75">
        <v>1.14779892271455E-3</v>
      </c>
      <c r="R199" s="75">
        <v>-64.339647606990994</v>
      </c>
      <c r="S199" s="75">
        <v>0.15938350091258699</v>
      </c>
      <c r="T199" s="75">
        <v>174.651175726107</v>
      </c>
      <c r="U199" s="75">
        <v>5.2153173363618001E-2</v>
      </c>
      <c r="V199" s="76">
        <v>45056.772939814815</v>
      </c>
      <c r="W199" s="75">
        <v>2.5</v>
      </c>
      <c r="X199" s="75">
        <v>8.8698202146723706E-2</v>
      </c>
      <c r="Y199" s="75">
        <v>8.2940743410245599E-2</v>
      </c>
      <c r="Z199" s="100">
        <f>((((N199/1000)+1)/((SMOW!$Z$4/1000)+1))-1)*1000</f>
        <v>-12.514783405528584</v>
      </c>
      <c r="AA199" s="100">
        <f>((((P199/1000)+1)/((SMOW!$AA$4/1000)+1))-1)*1000</f>
        <v>-23.768388939487629</v>
      </c>
      <c r="AB199" s="100">
        <f>Z199*SMOW!$AN$6</f>
        <v>-12.840431534988511</v>
      </c>
      <c r="AC199" s="100">
        <f>AA199*SMOW!$AN$12</f>
        <v>-24.367000382915698</v>
      </c>
      <c r="AD199" s="100">
        <f t="shared" ref="AD199" si="481">LN((AB199/1000)+1)*1000</f>
        <v>-12.923582438553586</v>
      </c>
      <c r="AE199" s="120">
        <f t="shared" ref="AE199" si="482">LN((AC199/1000)+1)*1000</f>
        <v>-24.668788266661576</v>
      </c>
      <c r="AF199" s="100">
        <f>(AD199-SMOW!AN$14*AE199)</f>
        <v>0.10153776624372668</v>
      </c>
      <c r="AG199" s="121">
        <f t="shared" si="426"/>
        <v>101.53776624372668</v>
      </c>
      <c r="AK199" s="75">
        <v>26</v>
      </c>
      <c r="AL199" s="75">
        <v>2</v>
      </c>
      <c r="AM199" s="75">
        <v>0</v>
      </c>
      <c r="AN199" s="75">
        <v>1</v>
      </c>
    </row>
    <row r="200" spans="1:40" s="75" customFormat="1" x14ac:dyDescent="0.25">
      <c r="A200" s="75">
        <v>4774</v>
      </c>
      <c r="B200" s="75" t="s">
        <v>145</v>
      </c>
      <c r="C200" s="75" t="s">
        <v>61</v>
      </c>
      <c r="D200" s="75" t="s">
        <v>68</v>
      </c>
      <c r="E200" s="75" t="s">
        <v>374</v>
      </c>
      <c r="F200" s="75">
        <v>-13.5383251271103</v>
      </c>
      <c r="G200" s="75">
        <v>-13.6308043489319</v>
      </c>
      <c r="H200" s="75">
        <v>4.9485772988105197E-3</v>
      </c>
      <c r="I200" s="75">
        <v>-25.696995865261901</v>
      </c>
      <c r="J200" s="75">
        <v>-26.032931411595602</v>
      </c>
      <c r="K200" s="75">
        <v>3.4157972695216801E-3</v>
      </c>
      <c r="L200" s="75">
        <v>0.11458343639056399</v>
      </c>
      <c r="M200" s="75">
        <v>4.9174084287621697E-3</v>
      </c>
      <c r="N200" s="75">
        <v>-23.595293602999401</v>
      </c>
      <c r="O200" s="75">
        <v>4.8981265948819797E-3</v>
      </c>
      <c r="P200" s="75">
        <v>-45.081834622426598</v>
      </c>
      <c r="Q200" s="75">
        <v>3.3478361947669299E-3</v>
      </c>
      <c r="R200" s="75">
        <v>-67.082573280554797</v>
      </c>
      <c r="S200" s="75">
        <v>0.153449147062581</v>
      </c>
      <c r="T200" s="75">
        <v>232.07670640849599</v>
      </c>
      <c r="U200" s="75">
        <v>0.120818475213606</v>
      </c>
      <c r="V200" s="76">
        <v>45057.426990740743</v>
      </c>
      <c r="W200" s="75">
        <v>2.5</v>
      </c>
      <c r="X200" s="75">
        <v>2.88009442104291E-2</v>
      </c>
      <c r="Y200" s="75">
        <v>8.6606133538118496E-2</v>
      </c>
      <c r="Z200" s="100">
        <f>((((N200/1000)+1)/((SMOW!$Z$4/1000)+1))-1)*1000</f>
        <v>-13.491113934026465</v>
      </c>
      <c r="AA200" s="100">
        <f>((((P200/1000)+1)/((SMOW!$AA$4/1000)+1))-1)*1000</f>
        <v>-25.667943290703874</v>
      </c>
      <c r="AB200" s="100">
        <f>Z200*SMOW!$AN$6</f>
        <v>-13.842167234318154</v>
      </c>
      <c r="AC200" s="100">
        <f>AA200*SMOW!$AN$12</f>
        <v>-26.314395375537913</v>
      </c>
      <c r="AD200" s="100">
        <f t="shared" ref="AD200" si="483">LN((AB200/1000)+1)*1000</f>
        <v>-13.938863391079188</v>
      </c>
      <c r="AE200" s="120">
        <f t="shared" ref="AE200" si="484">LN((AC200/1000)+1)*1000</f>
        <v>-26.666815306711754</v>
      </c>
      <c r="AF200" s="100">
        <f>(AD200-SMOW!AN$14*AE200)</f>
        <v>0.1412150908646197</v>
      </c>
      <c r="AG200" s="121">
        <f t="shared" si="426"/>
        <v>141.2150908646197</v>
      </c>
      <c r="AK200" s="75">
        <v>26</v>
      </c>
      <c r="AL200" s="75">
        <v>0</v>
      </c>
      <c r="AM200" s="75">
        <v>0</v>
      </c>
      <c r="AN200" s="75">
        <v>1</v>
      </c>
    </row>
    <row r="201" spans="1:40" s="75" customFormat="1" x14ac:dyDescent="0.25">
      <c r="A201" s="75">
        <v>4775</v>
      </c>
      <c r="B201" s="75" t="s">
        <v>145</v>
      </c>
      <c r="C201" s="75" t="s">
        <v>61</v>
      </c>
      <c r="D201" s="75" t="s">
        <v>68</v>
      </c>
      <c r="E201" s="75" t="s">
        <v>380</v>
      </c>
      <c r="F201" s="75">
        <v>-15.142226285366901</v>
      </c>
      <c r="G201" s="75">
        <v>-15.258041219337599</v>
      </c>
      <c r="H201" s="75">
        <v>6.3703213767076E-3</v>
      </c>
      <c r="I201" s="75">
        <v>-28.764911876213201</v>
      </c>
      <c r="J201" s="75">
        <v>-29.186730732798399</v>
      </c>
      <c r="K201" s="75">
        <v>1.23545896773699E-3</v>
      </c>
      <c r="L201" s="75">
        <v>0.152552607579961</v>
      </c>
      <c r="M201" s="75">
        <v>6.6742430499235096E-3</v>
      </c>
      <c r="N201" s="75">
        <v>-25.1828430024417</v>
      </c>
      <c r="O201" s="75">
        <v>6.3053760038676802E-3</v>
      </c>
      <c r="P201" s="75">
        <v>-48.088711042059401</v>
      </c>
      <c r="Q201" s="75">
        <v>1.21087814146565E-3</v>
      </c>
      <c r="R201" s="75">
        <v>-71.318671374511197</v>
      </c>
      <c r="S201" s="75">
        <v>0.130849657365677</v>
      </c>
      <c r="T201" s="75">
        <v>229.08592684421899</v>
      </c>
      <c r="U201" s="75">
        <v>8.5639807390876593E-2</v>
      </c>
      <c r="V201" s="76">
        <v>45057.503483796296</v>
      </c>
      <c r="W201" s="75">
        <v>2.5</v>
      </c>
      <c r="X201" s="75">
        <v>3.7068530899034101E-4</v>
      </c>
      <c r="Y201" s="75">
        <v>1.6207833758081699E-3</v>
      </c>
      <c r="Z201" s="100">
        <f>((((N201/1000)+1)/((SMOW!$Z$4/1000)+1))-1)*1000</f>
        <v>-15.095091853589814</v>
      </c>
      <c r="AA201" s="100">
        <f>((((P201/1000)+1)/((SMOW!$AA$4/1000)+1))-1)*1000</f>
        <v>-28.735950783317698</v>
      </c>
      <c r="AB201" s="100">
        <f>Z201*SMOW!$AN$6</f>
        <v>-15.487882385144337</v>
      </c>
      <c r="AC201" s="100">
        <f>AA201*SMOW!$AN$12</f>
        <v>-29.459671226485881</v>
      </c>
      <c r="AD201" s="100">
        <f t="shared" ref="AD201" si="485">LN((AB201/1000)+1)*1000</f>
        <v>-15.60907258372665</v>
      </c>
      <c r="AE201" s="120">
        <f t="shared" ref="AE201" si="486">LN((AC201/1000)+1)*1000</f>
        <v>-29.902322601187898</v>
      </c>
      <c r="AF201" s="100">
        <f>(AD201-SMOW!AN$14*AE201)</f>
        <v>0.17935374970056017</v>
      </c>
      <c r="AG201" s="121">
        <f t="shared" si="426"/>
        <v>179.35374970056017</v>
      </c>
      <c r="AH201" s="2"/>
      <c r="AI201" s="2"/>
      <c r="AK201" s="75">
        <v>26</v>
      </c>
      <c r="AL201" s="75">
        <v>0</v>
      </c>
      <c r="AM201" s="75">
        <v>0</v>
      </c>
      <c r="AN201" s="75">
        <v>1</v>
      </c>
    </row>
    <row r="1048576" spans="36:36" x14ac:dyDescent="0.25">
      <c r="AJ1048576" s="75"/>
    </row>
  </sheetData>
  <dataValidations count="3">
    <dataValidation type="list" allowBlank="1" showInputMessage="1" showErrorMessage="1" sqref="C7:C201">
      <formula1>Type</formula1>
    </dataValidation>
    <dataValidation type="list" allowBlank="1" showInputMessage="1" showErrorMessage="1" sqref="D2:D52 D67:D201">
      <formula1>INDIRECT(C2)</formula1>
    </dataValidation>
    <dataValidation type="list" allowBlank="1" showInputMessage="1" showErrorMessage="1" sqref="D53:D66">
      <formula1>INDIRECT(C52)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opLeftCell="W4" workbookViewId="0">
      <selection activeCell="AC12" sqref="AC12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1" t="s">
        <v>25</v>
      </c>
      <c r="AA1" s="131"/>
      <c r="AB1" s="132" t="s">
        <v>26</v>
      </c>
      <c r="AC1" s="13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72</v>
      </c>
      <c r="AI3" s="23" t="s">
        <v>73</v>
      </c>
      <c r="AJ3" s="19" t="s">
        <v>80</v>
      </c>
      <c r="AK3" s="19"/>
      <c r="AL3" s="8" t="s">
        <v>22</v>
      </c>
      <c r="AM3" s="10">
        <f>$Z$38</f>
        <v>4.6259292692714858E-14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AVERAGE(N18:N37)</f>
        <v>-10.242360521724859</v>
      </c>
      <c r="AA4" s="6">
        <f>AVERAGE(P18:P37)</f>
        <v>-19.925333666318256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SLAP!Z22</f>
        <v>-28.945457061956347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78</v>
      </c>
      <c r="C6" s="13" t="s">
        <v>64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1.0260210759473525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AA38</f>
        <v>-2.7755575615628914E-14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SLAP!AA22</f>
        <v>-54.136560323873489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1.0251851921874926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76</v>
      </c>
      <c r="AN14" s="24">
        <v>0.52800000000000002</v>
      </c>
      <c r="AO14" s="14"/>
    </row>
    <row r="15" spans="1:42" x14ac:dyDescent="0.25">
      <c r="A15" s="49" t="s">
        <v>85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74</v>
      </c>
      <c r="AN15" s="26"/>
      <c r="AO15" s="26"/>
      <c r="AP15" s="26"/>
    </row>
    <row r="16" spans="1:42" s="46" customFormat="1" x14ac:dyDescent="0.25">
      <c r="A16" s="46" t="s">
        <v>96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V17" s="76"/>
      <c r="Z17" s="99"/>
      <c r="AA17" s="99"/>
      <c r="AB17" s="99"/>
      <c r="AC17" s="99"/>
      <c r="AD17" s="99"/>
      <c r="AE17" s="99"/>
      <c r="AF17" s="100"/>
      <c r="AG17" s="101"/>
      <c r="AH17" s="2"/>
      <c r="AK17" s="106"/>
      <c r="AL17" s="106"/>
      <c r="AM17" s="106"/>
      <c r="AN17" s="106"/>
    </row>
    <row r="18" spans="1:40" s="75" customFormat="1" x14ac:dyDescent="0.25">
      <c r="V18" s="76"/>
      <c r="Z18" s="99"/>
      <c r="AA18" s="99"/>
      <c r="AB18" s="99"/>
      <c r="AC18" s="99"/>
      <c r="AD18" s="99"/>
      <c r="AE18" s="99"/>
      <c r="AF18" s="100"/>
      <c r="AG18" s="101"/>
    </row>
    <row r="19" spans="1:40" s="75" customFormat="1" x14ac:dyDescent="0.25">
      <c r="V19" s="76"/>
      <c r="Z19" s="99"/>
      <c r="AA19" s="99"/>
      <c r="AB19" s="99"/>
      <c r="AC19" s="99"/>
      <c r="AD19" s="99"/>
      <c r="AE19" s="99"/>
      <c r="AF19" s="100"/>
      <c r="AG19" s="101"/>
    </row>
    <row r="20" spans="1:40" s="75" customFormat="1" x14ac:dyDescent="0.25">
      <c r="V20" s="76"/>
      <c r="Z20" s="99"/>
      <c r="AA20" s="99"/>
      <c r="AB20" s="99"/>
      <c r="AC20" s="99"/>
      <c r="AD20" s="99"/>
      <c r="AE20" s="99"/>
      <c r="AF20" s="100"/>
      <c r="AG20" s="101"/>
    </row>
    <row r="21" spans="1:40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  <c r="AH21" s="2"/>
    </row>
    <row r="22" spans="1:40" s="75" customFormat="1" x14ac:dyDescent="0.25">
      <c r="V22" s="76"/>
      <c r="Z22" s="99"/>
      <c r="AA22" s="99"/>
      <c r="AB22" s="99"/>
      <c r="AC22" s="99"/>
      <c r="AD22" s="99"/>
      <c r="AE22" s="99"/>
      <c r="AF22" s="100"/>
      <c r="AG22" s="101"/>
    </row>
    <row r="23" spans="1:40" s="75" customFormat="1" x14ac:dyDescent="0.25">
      <c r="A23" s="75">
        <v>4579</v>
      </c>
      <c r="B23" s="75" t="s">
        <v>145</v>
      </c>
      <c r="C23" s="75" t="s">
        <v>61</v>
      </c>
      <c r="D23" s="75" t="s">
        <v>22</v>
      </c>
      <c r="E23" s="75" t="s">
        <v>158</v>
      </c>
      <c r="F23" s="75">
        <v>2.81930381526657E-2</v>
      </c>
      <c r="G23" s="75">
        <v>2.8192204463456199E-2</v>
      </c>
      <c r="H23" s="75">
        <v>4.7301264182184896E-3</v>
      </c>
      <c r="I23" s="75">
        <v>0.127717933468141</v>
      </c>
      <c r="J23" s="75">
        <v>0.12770960611039101</v>
      </c>
      <c r="K23" s="75">
        <v>2.97126871749828E-3</v>
      </c>
      <c r="L23" s="75">
        <v>-3.9238467562829997E-2</v>
      </c>
      <c r="M23" s="75">
        <v>4.4156263503073098E-3</v>
      </c>
      <c r="N23" s="75">
        <v>-10.167085976291499</v>
      </c>
      <c r="O23" s="75">
        <v>4.6819028191819401E-3</v>
      </c>
      <c r="P23" s="75">
        <v>-19.770932144008501</v>
      </c>
      <c r="Q23" s="75">
        <v>2.9121520312626E-3</v>
      </c>
      <c r="R23" s="75">
        <v>-32.0469205785027</v>
      </c>
      <c r="S23" s="75">
        <v>0.128389458748078</v>
      </c>
      <c r="T23" s="75">
        <v>141.475069287618</v>
      </c>
      <c r="U23" s="75">
        <v>0.10492617365535201</v>
      </c>
      <c r="V23" s="76">
        <v>44974.478298611109</v>
      </c>
      <c r="W23" s="75">
        <v>2.5</v>
      </c>
      <c r="X23" s="75">
        <v>1.4175630084093701E-2</v>
      </c>
      <c r="Y23" s="75">
        <v>1.3067102394580201E-2</v>
      </c>
      <c r="Z23" s="99">
        <f>((((N23/1000)+1)/((SMOW!$Z$4/1000)+1))-1)*1000</f>
        <v>7.6053512931828493E-2</v>
      </c>
      <c r="AA23" s="99">
        <f>((((P23/1000)+1)/((SMOW!$AA$4/1000)+1))-1)*1000</f>
        <v>0.15754057074790495</v>
      </c>
      <c r="AB23" s="99">
        <f>Z23*SMOW!$AN$6</f>
        <v>7.803250716789055E-2</v>
      </c>
      <c r="AC23" s="99">
        <f>AA23*SMOW!$AN$12</f>
        <v>0.1615082602995182</v>
      </c>
      <c r="AD23" s="99">
        <f t="shared" ref="AD23:AE26" si="0">LN((AB23/1000)+1)*1000</f>
        <v>7.8029462790154047E-2</v>
      </c>
      <c r="AE23" s="99">
        <f t="shared" si="0"/>
        <v>0.1614952192445484</v>
      </c>
      <c r="AF23" s="100">
        <f>(AD23-SMOW!AN$14*AE23)</f>
        <v>-7.2400129709675187E-3</v>
      </c>
      <c r="AG23" s="101">
        <f t="shared" ref="AG23:AG26" si="1">AF23*1000</f>
        <v>-7.2400129709675189</v>
      </c>
      <c r="AK23" s="75">
        <v>26</v>
      </c>
      <c r="AL23" s="75">
        <v>0</v>
      </c>
      <c r="AM23" s="75">
        <v>0</v>
      </c>
      <c r="AN23" s="75">
        <v>0</v>
      </c>
    </row>
    <row r="24" spans="1:40" s="75" customFormat="1" x14ac:dyDescent="0.25">
      <c r="A24" s="75">
        <v>4580</v>
      </c>
      <c r="B24" s="75" t="s">
        <v>145</v>
      </c>
      <c r="C24" s="75" t="s">
        <v>61</v>
      </c>
      <c r="D24" s="75" t="s">
        <v>22</v>
      </c>
      <c r="E24" s="75" t="s">
        <v>159</v>
      </c>
      <c r="F24" s="75">
        <v>-5.0028360156462198E-2</v>
      </c>
      <c r="G24" s="75">
        <v>-5.0030121553236599E-2</v>
      </c>
      <c r="H24" s="75">
        <v>5.1134811980864496E-3</v>
      </c>
      <c r="I24" s="75">
        <v>-2.1000182296176999E-2</v>
      </c>
      <c r="J24" s="75">
        <v>-2.1000447244745701E-2</v>
      </c>
      <c r="K24" s="75">
        <v>1.50962125472168E-3</v>
      </c>
      <c r="L24" s="75">
        <v>-3.8941885408010801E-2</v>
      </c>
      <c r="M24" s="75">
        <v>5.2219539552388504E-3</v>
      </c>
      <c r="N24" s="75">
        <v>-10.244509908103</v>
      </c>
      <c r="O24" s="75">
        <v>5.0613493002937297E-3</v>
      </c>
      <c r="P24" s="75">
        <v>-19.916691347933099</v>
      </c>
      <c r="Q24" s="75">
        <v>1.4795856657078301E-3</v>
      </c>
      <c r="R24" s="75">
        <v>-32.284342299856</v>
      </c>
      <c r="S24" s="75">
        <v>0.13854295089146301</v>
      </c>
      <c r="T24" s="75">
        <v>150.33726598607799</v>
      </c>
      <c r="U24" s="75">
        <v>7.2772789627799206E-2</v>
      </c>
      <c r="V24" s="76">
        <v>44974.556122685186</v>
      </c>
      <c r="W24" s="75">
        <v>2.5</v>
      </c>
      <c r="X24" s="75">
        <v>2.8828429946050099E-2</v>
      </c>
      <c r="Y24" s="75">
        <v>3.5303923237738698E-2</v>
      </c>
      <c r="Z24" s="99">
        <f>((((N24/1000)+1)/((SMOW!$Z$4/1000)+1))-1)*1000</f>
        <v>-2.1716289850814974E-3</v>
      </c>
      <c r="AA24" s="99">
        <f>((((P24/1000)+1)/((SMOW!$AA$4/1000)+1))-1)*1000</f>
        <v>8.8180203836607518E-3</v>
      </c>
      <c r="AB24" s="99">
        <f>Z24*SMOW!$AN$6</f>
        <v>-2.228137107831775E-3</v>
      </c>
      <c r="AC24" s="99">
        <f>AA24*SMOW!$AN$12</f>
        <v>9.0401039217364743E-3</v>
      </c>
      <c r="AD24" s="99">
        <f t="shared" si="0"/>
        <v>-2.2281395901192799E-3</v>
      </c>
      <c r="AE24" s="99">
        <f t="shared" si="0"/>
        <v>9.0400630601715701E-3</v>
      </c>
      <c r="AF24" s="100">
        <f>(AD24-SMOW!AN$14*AE24)</f>
        <v>-7.0012928858898694E-3</v>
      </c>
      <c r="AG24" s="101">
        <f t="shared" si="1"/>
        <v>-7.0012928858898693</v>
      </c>
      <c r="AK24" s="75">
        <v>26</v>
      </c>
      <c r="AL24" s="75">
        <v>0</v>
      </c>
      <c r="AM24" s="75">
        <v>0</v>
      </c>
      <c r="AN24" s="75">
        <v>0</v>
      </c>
    </row>
    <row r="25" spans="1:40" s="75" customFormat="1" x14ac:dyDescent="0.25">
      <c r="A25" s="75">
        <v>4581</v>
      </c>
      <c r="B25" s="75" t="s">
        <v>145</v>
      </c>
      <c r="C25" s="75" t="s">
        <v>61</v>
      </c>
      <c r="D25" s="75" t="s">
        <v>22</v>
      </c>
      <c r="E25" s="75" t="s">
        <v>160</v>
      </c>
      <c r="F25" s="75">
        <v>-7.0333466005156903E-3</v>
      </c>
      <c r="G25" s="75">
        <v>-7.0338418514731202E-3</v>
      </c>
      <c r="H25" s="75">
        <v>4.9120767302749304E-3</v>
      </c>
      <c r="I25" s="75">
        <v>6.4916897387107306E-2</v>
      </c>
      <c r="J25" s="75">
        <v>6.49147557698002E-2</v>
      </c>
      <c r="K25" s="75">
        <v>1.3322685388677401E-3</v>
      </c>
      <c r="L25" s="75">
        <v>-4.1308832897927597E-2</v>
      </c>
      <c r="M25" s="75">
        <v>4.9169255641119498E-3</v>
      </c>
      <c r="N25" s="75">
        <v>-10.201953228348501</v>
      </c>
      <c r="O25" s="75">
        <v>4.86199814933854E-3</v>
      </c>
      <c r="P25" s="75">
        <v>-19.8324836838311</v>
      </c>
      <c r="Q25" s="75">
        <v>1.3057615788167E-3</v>
      </c>
      <c r="R25" s="75">
        <v>-31.725463651726201</v>
      </c>
      <c r="S25" s="75">
        <v>0.14425228956495501</v>
      </c>
      <c r="T25" s="75">
        <v>142.15739073111101</v>
      </c>
      <c r="U25" s="75">
        <v>6.3864734561547398E-2</v>
      </c>
      <c r="V25" s="76">
        <v>44974.652418981481</v>
      </c>
      <c r="W25" s="75">
        <v>2.5</v>
      </c>
      <c r="X25" s="75">
        <v>0.103204198089288</v>
      </c>
      <c r="Y25" s="75">
        <v>9.6918905308399098E-2</v>
      </c>
      <c r="Z25" s="99">
        <f>((((N25/1000)+1)/((SMOW!$Z$4/1000)+1))-1)*1000</f>
        <v>4.082544227457241E-2</v>
      </c>
      <c r="AA25" s="99">
        <f>((((P25/1000)+1)/((SMOW!$AA$4/1000)+1))-1)*1000</f>
        <v>9.473766201351097E-2</v>
      </c>
      <c r="AB25" s="99">
        <f>Z25*SMOW!$AN$6</f>
        <v>4.1887764208583311E-2</v>
      </c>
      <c r="AC25" s="99">
        <f>AA25*SMOW!$AN$12</f>
        <v>9.7123648238714957E-2</v>
      </c>
      <c r="AD25" s="99">
        <f t="shared" si="0"/>
        <v>4.188688694065059E-2</v>
      </c>
      <c r="AE25" s="99">
        <f t="shared" si="0"/>
        <v>9.7118932042616096E-2</v>
      </c>
      <c r="AF25" s="100">
        <f>(AD25-SMOW!AN$14*AE25)</f>
        <v>-9.3919091778507102E-3</v>
      </c>
      <c r="AG25" s="101">
        <f t="shared" si="1"/>
        <v>-9.3919091778507102</v>
      </c>
      <c r="AK25" s="75">
        <v>26</v>
      </c>
      <c r="AL25" s="75">
        <v>0</v>
      </c>
      <c r="AM25" s="75">
        <v>0</v>
      </c>
      <c r="AN25" s="75">
        <v>0</v>
      </c>
    </row>
    <row r="26" spans="1:40" s="75" customFormat="1" x14ac:dyDescent="0.25">
      <c r="A26" s="75">
        <v>4582</v>
      </c>
      <c r="B26" s="75" t="s">
        <v>145</v>
      </c>
      <c r="C26" s="75" t="s">
        <v>61</v>
      </c>
      <c r="D26" s="75" t="s">
        <v>22</v>
      </c>
      <c r="E26" s="75" t="s">
        <v>161</v>
      </c>
      <c r="F26" s="75">
        <v>-1.65685820494921E-2</v>
      </c>
      <c r="G26" s="75">
        <v>-1.65690966886675E-2</v>
      </c>
      <c r="H26" s="75">
        <v>4.3991229601721398E-3</v>
      </c>
      <c r="I26" s="75">
        <v>3.8289494107091003E-2</v>
      </c>
      <c r="J26" s="75">
        <v>3.8288706264118302E-2</v>
      </c>
      <c r="K26" s="75">
        <v>1.6767349088276701E-3</v>
      </c>
      <c r="L26" s="75">
        <v>-3.6785533596121897E-2</v>
      </c>
      <c r="M26" s="75">
        <v>4.6178238983358398E-3</v>
      </c>
      <c r="N26" s="75">
        <v>-10.2113912521523</v>
      </c>
      <c r="O26" s="75">
        <v>4.3542739386034004E-3</v>
      </c>
      <c r="P26" s="75">
        <v>-19.8585813053934</v>
      </c>
      <c r="Q26" s="75">
        <v>1.64337440833659E-3</v>
      </c>
      <c r="R26" s="75">
        <v>-32.011496539882202</v>
      </c>
      <c r="S26" s="75">
        <v>0.141711078628556</v>
      </c>
      <c r="T26" s="75">
        <v>140.739496157063</v>
      </c>
      <c r="U26" s="75">
        <v>7.9118667443111898E-2</v>
      </c>
      <c r="V26" s="76">
        <v>44974.729143518518</v>
      </c>
      <c r="W26" s="75">
        <v>2.5</v>
      </c>
      <c r="X26" s="75">
        <v>6.4595239905618204E-2</v>
      </c>
      <c r="Y26" s="75">
        <v>5.3679207891189198E-2</v>
      </c>
      <c r="Z26" s="99">
        <f>((((N26/1000)+1)/((SMOW!$Z$4/1000)+1))-1)*1000</f>
        <v>3.1289750477503375E-2</v>
      </c>
      <c r="AA26" s="99">
        <f>((((P26/1000)+1)/((SMOW!$AA$4/1000)+1))-1)*1000</f>
        <v>6.8109464735455205E-2</v>
      </c>
      <c r="AB26" s="99">
        <f>Z26*SMOW!$AN$6</f>
        <v>3.2103943451052198E-2</v>
      </c>
      <c r="AC26" s="99">
        <f>AA26*SMOW!$AN$12</f>
        <v>6.98248146946049E-2</v>
      </c>
      <c r="AD26" s="99">
        <f t="shared" si="0"/>
        <v>3.210342813042618E-2</v>
      </c>
      <c r="AE26" s="99">
        <f t="shared" si="0"/>
        <v>6.9822377055738752E-2</v>
      </c>
      <c r="AF26" s="100">
        <f>(AD26-SMOW!AN$14*AE26)</f>
        <v>-4.7627869550038796E-3</v>
      </c>
      <c r="AG26" s="101">
        <f t="shared" si="1"/>
        <v>-4.7627869550038797</v>
      </c>
      <c r="AH26" s="2">
        <f>AVERAGE(AG23:AG26)</f>
        <v>-7.0990004974279941</v>
      </c>
      <c r="AI26" s="75">
        <f>STDEV(AG23:AG26)</f>
        <v>1.8925076158023701</v>
      </c>
      <c r="AK26" s="75">
        <v>26</v>
      </c>
      <c r="AL26" s="75">
        <v>0</v>
      </c>
      <c r="AM26" s="75">
        <v>0</v>
      </c>
      <c r="AN26" s="75">
        <v>0</v>
      </c>
    </row>
    <row r="27" spans="1:40" s="75" customFormat="1" x14ac:dyDescent="0.25">
      <c r="V27" s="76"/>
      <c r="Z27" s="99"/>
      <c r="AA27" s="99"/>
      <c r="AB27" s="99"/>
      <c r="AC27" s="99"/>
      <c r="AD27" s="99"/>
      <c r="AE27" s="99"/>
      <c r="AF27" s="100"/>
      <c r="AG27" s="101"/>
      <c r="AK27" s="63"/>
      <c r="AL27" s="63"/>
      <c r="AM27" s="63"/>
      <c r="AN27" s="63"/>
    </row>
    <row r="28" spans="1:40" s="75" customFormat="1" x14ac:dyDescent="0.25">
      <c r="A28" s="75">
        <v>4651</v>
      </c>
      <c r="B28" s="75" t="s">
        <v>145</v>
      </c>
      <c r="C28" s="75" t="s">
        <v>61</v>
      </c>
      <c r="D28" s="75" t="s">
        <v>22</v>
      </c>
      <c r="E28" s="75" t="s">
        <v>232</v>
      </c>
      <c r="F28" s="75">
        <v>-4.9746199646896701E-2</v>
      </c>
      <c r="G28" s="75">
        <v>-4.9747880962556397E-2</v>
      </c>
      <c r="H28" s="75">
        <v>4.7711324905784502E-3</v>
      </c>
      <c r="I28" s="75">
        <v>-2.2940864061982098E-2</v>
      </c>
      <c r="J28" s="75">
        <v>-2.29411694266165E-2</v>
      </c>
      <c r="K28" s="75">
        <v>1.4713880239566499E-3</v>
      </c>
      <c r="L28" s="75">
        <v>-3.7634943505302901E-2</v>
      </c>
      <c r="M28" s="75">
        <v>4.7471405503942401E-3</v>
      </c>
      <c r="N28" s="75">
        <v>-10.244230624217399</v>
      </c>
      <c r="O28" s="75">
        <v>4.7224908349768604E-3</v>
      </c>
      <c r="P28" s="75">
        <v>-19.918593417682999</v>
      </c>
      <c r="Q28" s="75">
        <v>1.4421131274684001E-3</v>
      </c>
      <c r="R28" s="75">
        <v>-30.643681739163402</v>
      </c>
      <c r="S28" s="75">
        <v>0.14192576640271101</v>
      </c>
      <c r="T28" s="75">
        <v>173.53920724935901</v>
      </c>
      <c r="U28" s="75">
        <v>8.5242354801502898E-2</v>
      </c>
      <c r="V28" s="76">
        <v>45001.672523148147</v>
      </c>
      <c r="W28" s="75">
        <v>2.5</v>
      </c>
      <c r="X28" s="88">
        <v>1.0689195541328799E-5</v>
      </c>
      <c r="Y28" s="88">
        <v>6.3870474543085894E-5</v>
      </c>
      <c r="Z28" s="99">
        <f>((((N28/1000)+1)/((SMOW!$Z$4/1000)+1))-1)*1000</f>
        <v>-1.8894549714820741E-3</v>
      </c>
      <c r="AA28" s="99">
        <f>((((P28/1000)+1)/((SMOW!$AA$4/1000)+1))-1)*1000</f>
        <v>6.8772807488848287E-3</v>
      </c>
      <c r="AB28" s="99">
        <f>Z28*SMOW!$AN$6</f>
        <v>-1.9386206227941119E-3</v>
      </c>
      <c r="AC28" s="99">
        <f>AA28*SMOW!$AN$12</f>
        <v>7.0504863862728357E-3</v>
      </c>
      <c r="AD28" s="99">
        <f t="shared" ref="AD28:AE31" si="2">LN((AB28/1000)+1)*1000</f>
        <v>-1.9386225019374162E-3</v>
      </c>
      <c r="AE28" s="99">
        <f t="shared" si="2"/>
        <v>7.0504615317107189E-3</v>
      </c>
      <c r="AF28" s="100">
        <f>(AD28-SMOW!AN$14*AE28)</f>
        <v>-5.661266190680676E-3</v>
      </c>
      <c r="AG28" s="101">
        <f t="shared" ref="AG28:AG31" si="3">AF28*1000</f>
        <v>-5.661266190680676</v>
      </c>
      <c r="AJ28" s="75" t="s">
        <v>233</v>
      </c>
      <c r="AK28" s="75">
        <v>26</v>
      </c>
      <c r="AL28" s="75">
        <v>0</v>
      </c>
      <c r="AM28" s="75">
        <v>0</v>
      </c>
      <c r="AN28" s="75">
        <v>0</v>
      </c>
    </row>
    <row r="29" spans="1:40" s="75" customFormat="1" x14ac:dyDescent="0.25">
      <c r="A29" s="75">
        <v>4652</v>
      </c>
      <c r="B29" s="75" t="s">
        <v>145</v>
      </c>
      <c r="C29" s="75" t="s">
        <v>61</v>
      </c>
      <c r="D29" s="75" t="s">
        <v>22</v>
      </c>
      <c r="E29" s="75" t="s">
        <v>231</v>
      </c>
      <c r="F29" s="75">
        <v>-9.0305967998605102E-2</v>
      </c>
      <c r="G29" s="75">
        <v>-9.0310411316619196E-2</v>
      </c>
      <c r="H29" s="75">
        <v>4.3289105788026699E-3</v>
      </c>
      <c r="I29" s="75">
        <v>-0.127613281108274</v>
      </c>
      <c r="J29" s="75">
        <v>-0.127621467470381</v>
      </c>
      <c r="K29" s="75">
        <v>1.4864103929230299E-3</v>
      </c>
      <c r="L29" s="75">
        <v>-2.2926276492258198E-2</v>
      </c>
      <c r="M29" s="75">
        <v>4.5467589715425701E-3</v>
      </c>
      <c r="N29" s="75">
        <v>-10.284376886072</v>
      </c>
      <c r="O29" s="75">
        <v>4.2847773718723099E-3</v>
      </c>
      <c r="P29" s="75">
        <v>-20.021183260911702</v>
      </c>
      <c r="Q29" s="75">
        <v>1.45683660974541E-3</v>
      </c>
      <c r="R29" s="75">
        <v>-30.690974523711699</v>
      </c>
      <c r="S29" s="75">
        <v>0.169296729437141</v>
      </c>
      <c r="T29" s="75">
        <v>135.983732563524</v>
      </c>
      <c r="U29" s="75">
        <v>5.4776323335591501E-2</v>
      </c>
      <c r="V29" s="76">
        <v>45001.80673611111</v>
      </c>
      <c r="W29" s="75">
        <v>2.5</v>
      </c>
      <c r="X29" s="75">
        <v>5.1420854085809202E-2</v>
      </c>
      <c r="Y29" s="75">
        <v>5.4780560436287103E-2</v>
      </c>
      <c r="Z29" s="99">
        <f>((((N29/1000)+1)/((SMOW!$Z$4/1000)+1))-1)*1000</f>
        <v>-4.2451164478207737E-2</v>
      </c>
      <c r="AA29" s="99">
        <f>((((P29/1000)+1)/((SMOW!$AA$4/1000)+1))-1)*1000</f>
        <v>-9.7798257506331865E-2</v>
      </c>
      <c r="AB29" s="99">
        <f>Z29*SMOW!$AN$6</f>
        <v>-4.3555789453148731E-2</v>
      </c>
      <c r="AC29" s="99">
        <f>AA29*SMOW!$AN$12</f>
        <v>-0.10026132541723072</v>
      </c>
      <c r="AD29" s="99">
        <f t="shared" si="2"/>
        <v>-4.3556738034084094E-2</v>
      </c>
      <c r="AE29" s="99">
        <f t="shared" si="2"/>
        <v>-0.10026635191984946</v>
      </c>
      <c r="AF29" s="100">
        <f>(AD29-SMOW!AN$14*AE29)</f>
        <v>9.3838957795964253E-3</v>
      </c>
      <c r="AG29" s="101">
        <f t="shared" si="3"/>
        <v>9.3838957795964255</v>
      </c>
      <c r="AH29" s="2"/>
      <c r="AK29" s="75">
        <v>26</v>
      </c>
      <c r="AL29" s="75">
        <v>2</v>
      </c>
      <c r="AM29" s="75">
        <v>0</v>
      </c>
      <c r="AN29" s="75">
        <v>0</v>
      </c>
    </row>
    <row r="30" spans="1:40" s="75" customFormat="1" x14ac:dyDescent="0.25">
      <c r="A30" s="75">
        <v>4653</v>
      </c>
      <c r="B30" s="75" t="s">
        <v>145</v>
      </c>
      <c r="C30" s="75" t="s">
        <v>61</v>
      </c>
      <c r="D30" s="75" t="s">
        <v>22</v>
      </c>
      <c r="E30" s="75" t="s">
        <v>234</v>
      </c>
      <c r="F30" s="75">
        <v>-7.2567442788454298E-2</v>
      </c>
      <c r="G30" s="75">
        <v>-7.2570484437900803E-2</v>
      </c>
      <c r="H30" s="75">
        <v>4.5766846727943698E-3</v>
      </c>
      <c r="I30" s="75">
        <v>-9.1798493843400802E-2</v>
      </c>
      <c r="J30" s="75">
        <v>-9.1802767868209498E-2</v>
      </c>
      <c r="K30" s="75">
        <v>1.7581097351140301E-3</v>
      </c>
      <c r="L30" s="75">
        <v>-2.40986230034862E-2</v>
      </c>
      <c r="M30" s="75">
        <v>4.3338441044752903E-3</v>
      </c>
      <c r="N30" s="75">
        <v>-10.2668192049772</v>
      </c>
      <c r="O30" s="75">
        <v>4.5300254110602501E-3</v>
      </c>
      <c r="P30" s="75">
        <v>-19.986081048557701</v>
      </c>
      <c r="Q30" s="75">
        <v>1.72313019221167E-3</v>
      </c>
      <c r="R30" s="75">
        <v>-30.898429579329498</v>
      </c>
      <c r="S30" s="75">
        <v>0.155263688936047</v>
      </c>
      <c r="T30" s="75">
        <v>144.234525631422</v>
      </c>
      <c r="U30" s="75">
        <v>8.7033484977094705E-2</v>
      </c>
      <c r="V30" s="76">
        <v>45002.420624999999</v>
      </c>
      <c r="W30" s="75">
        <v>2.5</v>
      </c>
      <c r="X30" s="75">
        <v>1.0064650051367301E-2</v>
      </c>
      <c r="Y30" s="75">
        <v>8.8014389420921803E-3</v>
      </c>
      <c r="Z30" s="99">
        <f>((((N30/1000)+1)/((SMOW!$Z$4/1000)+1))-1)*1000</f>
        <v>-2.471179031782178E-2</v>
      </c>
      <c r="AA30" s="99">
        <f>((((P30/1000)+1)/((SMOW!$AA$4/1000)+1))-1)*1000</f>
        <v>-6.1982402286497873E-2</v>
      </c>
      <c r="AB30" s="99">
        <f>Z30*SMOW!$AN$6</f>
        <v>-2.5354817690476872E-2</v>
      </c>
      <c r="AC30" s="99">
        <f>AA30*SMOW!$AN$12</f>
        <v>-6.3543441000325801E-2</v>
      </c>
      <c r="AD30" s="99">
        <f t="shared" si="2"/>
        <v>-2.535513912932727E-2</v>
      </c>
      <c r="AE30" s="99">
        <f t="shared" si="2"/>
        <v>-6.3545459970322335E-2</v>
      </c>
      <c r="AF30" s="100">
        <f>(AD30-SMOW!AN$14*AE30)</f>
        <v>8.1968637350029253E-3</v>
      </c>
      <c r="AG30" s="101">
        <f t="shared" si="3"/>
        <v>8.1968637350029248</v>
      </c>
    </row>
    <row r="31" spans="1:40" s="75" customFormat="1" x14ac:dyDescent="0.25">
      <c r="A31" s="75">
        <v>4654</v>
      </c>
      <c r="B31" s="75" t="s">
        <v>145</v>
      </c>
      <c r="C31" s="75" t="s">
        <v>61</v>
      </c>
      <c r="D31" s="75" t="s">
        <v>22</v>
      </c>
      <c r="E31" s="75" t="s">
        <v>235</v>
      </c>
      <c r="F31" s="75">
        <v>-7.5932119715119206E-2</v>
      </c>
      <c r="G31" s="75">
        <v>-7.5935449725749601E-2</v>
      </c>
      <c r="H31" s="75">
        <v>4.7875659534664401E-3</v>
      </c>
      <c r="I31" s="75">
        <v>-0.100723831439942</v>
      </c>
      <c r="J31" s="75">
        <v>-0.100728950246388</v>
      </c>
      <c r="K31" s="75">
        <v>1.53274320707671E-3</v>
      </c>
      <c r="L31" s="75">
        <v>-2.2750563995656701E-2</v>
      </c>
      <c r="M31" s="75">
        <v>5.0137075950913001E-3</v>
      </c>
      <c r="N31" s="75">
        <v>-10.2701495790509</v>
      </c>
      <c r="O31" s="75">
        <v>4.7387567588500898E-3</v>
      </c>
      <c r="P31" s="75">
        <v>-19.9948288066646</v>
      </c>
      <c r="Q31" s="75">
        <v>1.50224758117858E-3</v>
      </c>
      <c r="R31" s="75">
        <v>-31.201714428404799</v>
      </c>
      <c r="S31" s="75">
        <v>0.13821273831927799</v>
      </c>
      <c r="T31" s="75">
        <v>150.76738555116799</v>
      </c>
      <c r="U31" s="75">
        <v>7.5727918238184602E-2</v>
      </c>
      <c r="V31" s="76">
        <v>45002.537083333336</v>
      </c>
      <c r="W31" s="75">
        <v>2.5</v>
      </c>
      <c r="X31" s="75">
        <v>1.3985515503455099E-4</v>
      </c>
      <c r="Y31" s="75">
        <v>3.8417036094234798E-4</v>
      </c>
      <c r="Z31" s="99">
        <f>((((N31/1000)+1)/((SMOW!$Z$4/1000)+1))-1)*1000</f>
        <v>-2.8076628275086613E-2</v>
      </c>
      <c r="AA31" s="99">
        <f>((((P31/1000)+1)/((SMOW!$AA$4/1000)+1))-1)*1000</f>
        <v>-7.0908006026049186E-2</v>
      </c>
      <c r="AB31" s="99">
        <f>Z31*SMOW!$AN$6</f>
        <v>-2.8807212351778227E-2</v>
      </c>
      <c r="AC31" s="99">
        <f>AA31*SMOW!$AN$12</f>
        <v>-7.2693837785447121E-2</v>
      </c>
      <c r="AD31" s="99">
        <f t="shared" si="2"/>
        <v>-2.8807627287477384E-2</v>
      </c>
      <c r="AE31" s="99">
        <f t="shared" si="2"/>
        <v>-7.2696480110489764E-2</v>
      </c>
      <c r="AF31" s="100">
        <f>(AD31-SMOW!AN$14*AE31)</f>
        <v>9.5761142108612141E-3</v>
      </c>
      <c r="AG31" s="101">
        <f t="shared" si="3"/>
        <v>9.5761142108612134</v>
      </c>
      <c r="AH31" s="2">
        <f>AVERAGE(AG28:AG31)</f>
        <v>5.3739018836949715</v>
      </c>
      <c r="AI31" s="75">
        <f>STDEV(AG28:AG31)</f>
        <v>7.3820206703272078</v>
      </c>
    </row>
    <row r="32" spans="1:40" s="75" customFormat="1" x14ac:dyDescent="0.25">
      <c r="V32" s="76"/>
      <c r="Z32" s="99"/>
      <c r="AA32" s="99"/>
      <c r="AB32" s="99"/>
      <c r="AC32" s="99"/>
      <c r="AD32" s="99"/>
      <c r="AE32" s="99"/>
      <c r="AF32" s="100"/>
      <c r="AG32" s="101"/>
      <c r="AK32" s="70"/>
      <c r="AL32" s="64"/>
      <c r="AM32" s="70"/>
      <c r="AN32" s="70"/>
    </row>
    <row r="33" spans="1:40" s="75" customFormat="1" x14ac:dyDescent="0.25">
      <c r="A33" s="75">
        <v>4737</v>
      </c>
      <c r="B33" s="75" t="s">
        <v>238</v>
      </c>
      <c r="C33" s="75" t="s">
        <v>61</v>
      </c>
      <c r="D33" s="75" t="s">
        <v>22</v>
      </c>
      <c r="E33" s="75" t="s">
        <v>334</v>
      </c>
      <c r="F33" s="75">
        <v>-5.24418116503639E-2</v>
      </c>
      <c r="G33" s="75">
        <v>-5.2443732812354101E-2</v>
      </c>
      <c r="H33" s="75">
        <v>5.2914723155341598E-3</v>
      </c>
      <c r="I33" s="75">
        <v>-4.3817062693105001E-2</v>
      </c>
      <c r="J33" s="75">
        <v>-4.3818059130355101E-2</v>
      </c>
      <c r="K33" s="75">
        <v>1.36698505031152E-3</v>
      </c>
      <c r="L33" s="75">
        <v>-2.9307797591526599E-2</v>
      </c>
      <c r="M33" s="75">
        <v>5.2812481279603703E-3</v>
      </c>
      <c r="N33" s="75">
        <v>-10.246898754479201</v>
      </c>
      <c r="O33" s="75">
        <v>5.23752579979536E-3</v>
      </c>
      <c r="P33" s="75">
        <v>-19.939054261190901</v>
      </c>
      <c r="Q33" s="75">
        <v>1.3397873667664801E-3</v>
      </c>
      <c r="R33" s="75">
        <v>-33.680011223244897</v>
      </c>
      <c r="S33" s="75">
        <v>0.13513285897640301</v>
      </c>
      <c r="T33" s="75">
        <v>151.37791792107399</v>
      </c>
      <c r="U33" s="75">
        <v>6.6871233807010905E-2</v>
      </c>
      <c r="V33" s="76">
        <v>45048.634305555555</v>
      </c>
      <c r="W33" s="75">
        <v>2.5</v>
      </c>
      <c r="X33" s="75">
        <v>0.18621733321762601</v>
      </c>
      <c r="Y33" s="75">
        <v>0.177740473825589</v>
      </c>
      <c r="Z33" s="100">
        <f>((((N33/1000)+1)/((SMOW!$Z$4/1000)+1))-1)*1000</f>
        <v>-4.5851959845633061E-3</v>
      </c>
      <c r="AA33" s="100">
        <f>((((P33/1000)+1)/((SMOW!$AA$4/1000)+1))-1)*1000</f>
        <v>-1.3999540386055997E-2</v>
      </c>
      <c r="AB33" s="100">
        <f>Z33*SMOW!$AN$6</f>
        <v>-4.7045077175111236E-3</v>
      </c>
      <c r="AC33" s="100">
        <f>AA33*SMOW!$AN$12</f>
        <v>-1.4352121501215382E-2</v>
      </c>
      <c r="AD33" s="100">
        <f t="shared" ref="AD33:AE36" si="4">LN((AB33/1000)+1)*1000</f>
        <v>-4.7045187837323329E-3</v>
      </c>
      <c r="AE33" s="100">
        <f t="shared" si="4"/>
        <v>-1.4352224493929998E-2</v>
      </c>
      <c r="AF33" s="100">
        <f>(AD33-SMOW!AN$14*AE33)</f>
        <v>2.8734557490627064E-3</v>
      </c>
      <c r="AG33" s="101">
        <f t="shared" ref="AG33:AG36" si="5">AF33*1000</f>
        <v>2.8734557490627064</v>
      </c>
      <c r="AK33" s="75">
        <v>26</v>
      </c>
      <c r="AL33" s="75">
        <v>2</v>
      </c>
      <c r="AM33" s="75">
        <v>0</v>
      </c>
      <c r="AN33" s="75">
        <v>0</v>
      </c>
    </row>
    <row r="34" spans="1:40" s="75" customFormat="1" x14ac:dyDescent="0.25">
      <c r="A34" s="75">
        <v>4738</v>
      </c>
      <c r="B34" s="75" t="s">
        <v>238</v>
      </c>
      <c r="C34" s="75" t="s">
        <v>61</v>
      </c>
      <c r="D34" s="75" t="s">
        <v>22</v>
      </c>
      <c r="E34" s="75" t="s">
        <v>336</v>
      </c>
      <c r="F34" s="75">
        <v>-4.9732659551926503E-2</v>
      </c>
      <c r="G34" s="75">
        <v>-4.9734398370527899E-2</v>
      </c>
      <c r="H34" s="75">
        <v>5.0741131941550903E-3</v>
      </c>
      <c r="I34" s="75">
        <v>-3.7608830475327502E-2</v>
      </c>
      <c r="J34" s="75">
        <v>-3.7609579103206101E-2</v>
      </c>
      <c r="K34" s="75">
        <v>1.4569879787588601E-3</v>
      </c>
      <c r="L34" s="75">
        <v>-2.98765406040351E-2</v>
      </c>
      <c r="M34" s="75">
        <v>5.1866079959060297E-3</v>
      </c>
      <c r="N34" s="75">
        <v>-10.2442172221636</v>
      </c>
      <c r="O34" s="75">
        <v>5.0223826528321804E-3</v>
      </c>
      <c r="P34" s="75">
        <v>-19.932969548637999</v>
      </c>
      <c r="Q34" s="75">
        <v>1.42799958713963E-3</v>
      </c>
      <c r="R34" s="75">
        <v>-32.934292044000102</v>
      </c>
      <c r="S34" s="75">
        <v>0.134350404941179</v>
      </c>
      <c r="T34" s="75">
        <v>138.813206908918</v>
      </c>
      <c r="U34" s="75">
        <v>8.4216937921263293E-2</v>
      </c>
      <c r="V34" s="76">
        <v>45048.727708333332</v>
      </c>
      <c r="W34" s="75">
        <v>2.5</v>
      </c>
      <c r="X34" s="75">
        <v>2.3592816211548798E-2</v>
      </c>
      <c r="Y34" s="75">
        <v>2.04576140939602E-2</v>
      </c>
      <c r="Z34" s="100">
        <f>((((N34/1000)+1)/((SMOW!$Z$4/1000)+1))-1)*1000</f>
        <v>-1.8759142285107444E-3</v>
      </c>
      <c r="AA34" s="100">
        <f>((((P34/1000)+1)/((SMOW!$AA$4/1000)+1))-1)*1000</f>
        <v>-7.7911230460525616E-3</v>
      </c>
      <c r="AB34" s="100">
        <f>Z34*SMOW!$AN$6</f>
        <v>-1.9247275351215417E-3</v>
      </c>
      <c r="AC34" s="100">
        <f>AA34*SMOW!$AN$12</f>
        <v>-7.9873439773237975E-3</v>
      </c>
      <c r="AD34" s="100">
        <f t="shared" si="4"/>
        <v>-1.9247293874201524E-3</v>
      </c>
      <c r="AE34" s="100">
        <f t="shared" si="4"/>
        <v>-7.9873758763354605E-3</v>
      </c>
      <c r="AF34" s="100">
        <f>(AD34-SMOW!AN$14*AE34)</f>
        <v>2.2926050752849706E-3</v>
      </c>
      <c r="AG34" s="101">
        <f t="shared" si="5"/>
        <v>2.2926050752849707</v>
      </c>
      <c r="AK34" s="75">
        <v>26</v>
      </c>
      <c r="AL34" s="75">
        <v>0</v>
      </c>
      <c r="AM34" s="75">
        <v>0</v>
      </c>
      <c r="AN34" s="75">
        <v>0</v>
      </c>
    </row>
    <row r="35" spans="1:40" s="75" customFormat="1" x14ac:dyDescent="0.25">
      <c r="A35" s="75">
        <v>4739</v>
      </c>
      <c r="B35" s="75" t="s">
        <v>238</v>
      </c>
      <c r="C35" s="75" t="s">
        <v>61</v>
      </c>
      <c r="D35" s="75" t="s">
        <v>22</v>
      </c>
      <c r="E35" s="75" t="s">
        <v>337</v>
      </c>
      <c r="F35" s="75">
        <v>-7.7881733855293206E-2</v>
      </c>
      <c r="G35" s="75">
        <v>-7.7885080255615705E-2</v>
      </c>
      <c r="H35" s="75">
        <v>4.06143188048632E-3</v>
      </c>
      <c r="I35" s="75">
        <v>-7.6919614402442105E-2</v>
      </c>
      <c r="J35" s="75">
        <v>-7.6922593282942001E-2</v>
      </c>
      <c r="K35" s="75">
        <v>1.0364941652811601E-3</v>
      </c>
      <c r="L35" s="75">
        <v>-3.7269951002222301E-2</v>
      </c>
      <c r="M35" s="75">
        <v>4.0178861172991799E-3</v>
      </c>
      <c r="N35" s="75">
        <v>-10.2720793168913</v>
      </c>
      <c r="O35" s="75">
        <v>4.0200256166349497E-3</v>
      </c>
      <c r="P35" s="75">
        <v>-19.971498200923701</v>
      </c>
      <c r="Q35" s="75">
        <v>1.01587196440411E-3</v>
      </c>
      <c r="R35" s="75">
        <v>-33.2403697156048</v>
      </c>
      <c r="S35" s="75">
        <v>0.140356376603823</v>
      </c>
      <c r="T35" s="75">
        <v>152.25205797256399</v>
      </c>
      <c r="U35" s="75">
        <v>6.4208363814974106E-2</v>
      </c>
      <c r="V35" s="76">
        <v>45048.819907407407</v>
      </c>
      <c r="W35" s="75">
        <v>2.5</v>
      </c>
      <c r="X35" s="75">
        <v>2.73691896681259E-2</v>
      </c>
      <c r="Y35" s="75">
        <v>9.0806020316722399E-2</v>
      </c>
      <c r="Z35" s="100">
        <f>((((N35/1000)+1)/((SMOW!$Z$4/1000)+1))-1)*1000</f>
        <v>-3.0026335722022068E-2</v>
      </c>
      <c r="AA35" s="100">
        <f>((((P35/1000)+1)/((SMOW!$AA$4/1000)+1))-1)*1000</f>
        <v>-4.7103079174770635E-2</v>
      </c>
      <c r="AB35" s="100">
        <f>Z35*SMOW!$AN$6</f>
        <v>-3.0807653284265508E-2</v>
      </c>
      <c r="AC35" s="100">
        <f>AA35*SMOW!$AN$12</f>
        <v>-4.8289379276409916E-2</v>
      </c>
      <c r="AD35" s="100">
        <f t="shared" si="4"/>
        <v>-3.0808127849723376E-2</v>
      </c>
      <c r="AE35" s="100">
        <f t="shared" si="4"/>
        <v>-4.829054524597879E-2</v>
      </c>
      <c r="AF35" s="100">
        <f>(AD35-SMOW!AN$14*AE35)</f>
        <v>-5.3107199598465722E-3</v>
      </c>
      <c r="AG35" s="101">
        <f t="shared" si="5"/>
        <v>-5.3107199598465726</v>
      </c>
      <c r="AK35" s="75">
        <v>26</v>
      </c>
      <c r="AL35" s="75">
        <v>0</v>
      </c>
      <c r="AM35" s="75">
        <v>0</v>
      </c>
      <c r="AN35" s="75">
        <v>0</v>
      </c>
    </row>
    <row r="36" spans="1:40" s="75" customFormat="1" x14ac:dyDescent="0.25">
      <c r="A36" s="75">
        <v>4740</v>
      </c>
      <c r="B36" s="75" t="s">
        <v>238</v>
      </c>
      <c r="C36" s="75" t="s">
        <v>61</v>
      </c>
      <c r="D36" s="75" t="s">
        <v>22</v>
      </c>
      <c r="E36" s="75" t="s">
        <v>338</v>
      </c>
      <c r="F36" s="75">
        <v>-6.0236835323276797E-2</v>
      </c>
      <c r="G36" s="75">
        <v>-6.0238951797642701E-2</v>
      </c>
      <c r="H36" s="75">
        <v>3.9362298214722603E-3</v>
      </c>
      <c r="I36" s="75">
        <v>-6.6317441576146899E-2</v>
      </c>
      <c r="J36" s="75">
        <v>-6.6319666956071804E-2</v>
      </c>
      <c r="K36" s="75">
        <v>1.16085026005014E-3</v>
      </c>
      <c r="L36" s="75">
        <v>-2.5222167644836799E-2</v>
      </c>
      <c r="M36" s="75">
        <v>3.9909244109467097E-3</v>
      </c>
      <c r="N36" s="75">
        <v>-10.2546143079514</v>
      </c>
      <c r="O36" s="75">
        <v>3.8960999915595598E-3</v>
      </c>
      <c r="P36" s="75">
        <v>-19.961106970083399</v>
      </c>
      <c r="Q36" s="75">
        <v>1.1377538567575801E-3</v>
      </c>
      <c r="R36" s="75">
        <v>-33.495883740394497</v>
      </c>
      <c r="S36" s="75">
        <v>0.13568482764227599</v>
      </c>
      <c r="T36" s="75">
        <v>169.89875292182899</v>
      </c>
      <c r="U36" s="75">
        <v>5.7556849686525503E-2</v>
      </c>
      <c r="V36" s="76">
        <v>45048.897094907406</v>
      </c>
      <c r="W36" s="75">
        <v>2.5</v>
      </c>
      <c r="X36" s="75">
        <v>2.0231280449375E-2</v>
      </c>
      <c r="Y36" s="75">
        <v>1.6680030143046799E-2</v>
      </c>
      <c r="Z36" s="100">
        <f>((((N36/1000)+1)/((SMOW!$Z$4/1000)+1))-1)*1000</f>
        <v>-1.2380592720573347E-2</v>
      </c>
      <c r="AA36" s="100">
        <f>((((P36/1000)+1)/((SMOW!$AA$4/1000)+1))-1)*1000</f>
        <v>-3.6500590203991656E-2</v>
      </c>
      <c r="AB36" s="100">
        <f>Z36*SMOW!$AN$6</f>
        <v>-1.2702749064028625E-2</v>
      </c>
      <c r="AC36" s="100">
        <f>AA36*SMOW!$AN$12</f>
        <v>-3.7419864583236095E-2</v>
      </c>
      <c r="AD36" s="100">
        <f t="shared" si="4"/>
        <v>-1.2702829744664237E-2</v>
      </c>
      <c r="AE36" s="100">
        <f t="shared" si="4"/>
        <v>-3.742056472387572E-2</v>
      </c>
      <c r="AF36" s="100">
        <f>(AD36-SMOW!AN$14*AE36)</f>
        <v>7.0552284295421434E-3</v>
      </c>
      <c r="AG36" s="101">
        <f t="shared" si="5"/>
        <v>7.0552284295421437</v>
      </c>
      <c r="AH36" s="2">
        <f>AVERAGE(AG33:AG36)</f>
        <v>1.727642323510812</v>
      </c>
      <c r="AI36" s="2">
        <f>STDEV(AG33:AG36)</f>
        <v>5.1495562483911517</v>
      </c>
      <c r="AK36" s="75">
        <v>26</v>
      </c>
      <c r="AL36" s="75">
        <v>0</v>
      </c>
      <c r="AM36" s="75">
        <v>0</v>
      </c>
      <c r="AN36" s="75">
        <v>0</v>
      </c>
    </row>
    <row r="37" spans="1:40" s="75" customFormat="1" x14ac:dyDescent="0.25">
      <c r="V37" s="76"/>
      <c r="Z37" s="99"/>
      <c r="AA37" s="99"/>
      <c r="AB37" s="99"/>
      <c r="AC37" s="99"/>
      <c r="AD37" s="99"/>
      <c r="AE37" s="99"/>
      <c r="AF37" s="100"/>
      <c r="AG37" s="101"/>
      <c r="AH37" s="2"/>
      <c r="AI37" s="2"/>
      <c r="AK37" s="70"/>
      <c r="AL37" s="64"/>
      <c r="AM37" s="70"/>
      <c r="AN37" s="70"/>
    </row>
    <row r="38" spans="1:40" x14ac:dyDescent="0.25">
      <c r="Y38" s="19" t="s">
        <v>35</v>
      </c>
      <c r="Z38" s="17">
        <f t="shared" ref="Z38:AG38" si="6">AVERAGE(Z22:Z36)</f>
        <v>4.6259292692714858E-14</v>
      </c>
      <c r="AA38" s="17">
        <f t="shared" si="6"/>
        <v>-2.7755575615628914E-14</v>
      </c>
      <c r="AB38" s="17">
        <f t="shared" si="6"/>
        <v>4.7460877820408122E-14</v>
      </c>
      <c r="AC38" s="17">
        <f t="shared" si="6"/>
        <v>-2.8457560382240864E-14</v>
      </c>
      <c r="AD38" s="17">
        <f t="shared" si="6"/>
        <v>-5.5787060455848511E-7</v>
      </c>
      <c r="AE38" s="17">
        <f t="shared" si="6"/>
        <v>-2.6624504996681599E-6</v>
      </c>
      <c r="AF38" s="17">
        <f t="shared" si="6"/>
        <v>8.4790325926324803E-7</v>
      </c>
      <c r="AG38" s="17">
        <f t="shared" si="6"/>
        <v>8.479032592632052E-4</v>
      </c>
      <c r="AH38" s="19" t="s">
        <v>35</v>
      </c>
      <c r="AI38" s="14" t="s">
        <v>75</v>
      </c>
      <c r="AJ38" s="14"/>
    </row>
    <row r="39" spans="1:40" s="18" customFormat="1" x14ac:dyDescent="0.25">
      <c r="A39" s="14"/>
      <c r="B39" s="21"/>
      <c r="C39" s="14"/>
      <c r="D39" s="14"/>
      <c r="E39" s="14"/>
      <c r="F39" s="17"/>
      <c r="G39" s="17"/>
      <c r="H39" s="17"/>
      <c r="I39" s="17"/>
      <c r="J39" s="17"/>
      <c r="K39" s="17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14"/>
      <c r="X39" s="16"/>
      <c r="Y39" s="16"/>
      <c r="Z39" s="16"/>
      <c r="AA39" s="16"/>
      <c r="AB39" s="16"/>
      <c r="AC39" s="16"/>
      <c r="AD39" s="14"/>
      <c r="AE39" s="14"/>
      <c r="AF39" s="16"/>
      <c r="AG39" s="2">
        <f>STDEV(AG16:AG36)</f>
        <v>7.278978030552806</v>
      </c>
      <c r="AH39" s="19" t="s">
        <v>73</v>
      </c>
      <c r="AJ39" s="14"/>
      <c r="AK39"/>
    </row>
    <row r="40" spans="1:40" s="18" customFormat="1" x14ac:dyDescent="0.25">
      <c r="B40" s="21"/>
      <c r="C40" s="14"/>
      <c r="D40" s="14"/>
      <c r="E40" s="14"/>
      <c r="F40" s="17"/>
      <c r="G40" s="17"/>
      <c r="H40" s="17"/>
      <c r="I40" s="17"/>
      <c r="J40" s="17"/>
      <c r="K40" s="17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14"/>
      <c r="X40" s="16"/>
      <c r="Y40" s="16"/>
      <c r="Z40" s="16"/>
      <c r="AA40" s="16"/>
      <c r="AB40" s="16"/>
      <c r="AC40" s="16"/>
      <c r="AD40" s="14"/>
      <c r="AE40" s="14"/>
      <c r="AF40" s="14"/>
      <c r="AG40" s="3"/>
      <c r="AH40" s="19"/>
      <c r="AI40" s="14"/>
      <c r="AJ40" s="14"/>
      <c r="AK40"/>
    </row>
    <row r="41" spans="1:40" s="46" customFormat="1" x14ac:dyDescent="0.25">
      <c r="A41" s="18" t="s">
        <v>81</v>
      </c>
      <c r="B41" s="28"/>
      <c r="C41" s="18"/>
      <c r="D41" s="18"/>
      <c r="E41" s="18"/>
      <c r="F41" s="35"/>
      <c r="G41" s="35"/>
      <c r="H41" s="35"/>
      <c r="I41" s="37"/>
      <c r="J41" s="37"/>
      <c r="K41" s="37"/>
      <c r="L41" s="35"/>
      <c r="M41" s="35"/>
      <c r="N41" s="35"/>
      <c r="O41" s="35"/>
      <c r="P41" s="18"/>
      <c r="Q41" s="18"/>
      <c r="R41" s="18"/>
      <c r="S41" s="18"/>
      <c r="T41" s="18"/>
      <c r="U41" s="18"/>
      <c r="V41" s="12"/>
      <c r="W41" s="18"/>
      <c r="X41" s="35"/>
      <c r="Y41" s="35"/>
      <c r="Z41" s="37"/>
      <c r="AA41" s="37"/>
      <c r="AB41" s="37"/>
      <c r="AC41" s="37"/>
      <c r="AD41" s="37"/>
      <c r="AE41" s="37"/>
      <c r="AF41" s="35"/>
      <c r="AG41" s="36"/>
      <c r="AH41" s="18"/>
      <c r="AI41" s="18"/>
      <c r="AJ41" s="18"/>
      <c r="AK41"/>
    </row>
    <row r="42" spans="1:40" s="46" customFormat="1" x14ac:dyDescent="0.25">
      <c r="B42" s="28"/>
      <c r="C42" s="18"/>
      <c r="D42" s="18"/>
      <c r="E42" s="18"/>
      <c r="F42" s="35"/>
      <c r="G42" s="35"/>
      <c r="H42" s="35"/>
      <c r="I42" s="37"/>
      <c r="J42" s="37"/>
      <c r="K42" s="37"/>
      <c r="L42" s="35"/>
      <c r="M42" s="35"/>
      <c r="N42" s="35"/>
      <c r="O42" s="35"/>
      <c r="P42" s="18"/>
      <c r="Q42" s="18"/>
      <c r="R42" s="18"/>
      <c r="S42" s="18"/>
      <c r="T42" s="18"/>
      <c r="U42" s="18"/>
      <c r="V42" s="12"/>
      <c r="W42" s="18"/>
      <c r="X42" s="35"/>
      <c r="Y42" s="35"/>
      <c r="Z42" s="38"/>
      <c r="AA42" s="38"/>
      <c r="AB42" s="38"/>
      <c r="AC42" s="38"/>
      <c r="AD42" s="38"/>
      <c r="AE42" s="38"/>
      <c r="AF42" s="39"/>
      <c r="AG42" s="40"/>
      <c r="AH42" s="18"/>
      <c r="AI42" s="18"/>
      <c r="AJ42" s="18"/>
      <c r="AK42" s="18"/>
    </row>
    <row r="43" spans="1:40" s="63" customFormat="1" x14ac:dyDescent="0.25">
      <c r="A43" s="80"/>
      <c r="B43" s="81"/>
      <c r="C43" s="48"/>
      <c r="D43" s="48"/>
      <c r="E43" s="7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76"/>
      <c r="W43" s="75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2"/>
      <c r="AI43" s="2"/>
    </row>
    <row r="44" spans="1:40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6" spans="1:40" s="46" customFormat="1" x14ac:dyDescent="0.25">
      <c r="B46" s="21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8" spans="1:40" s="46" customFormat="1" x14ac:dyDescent="0.25">
      <c r="B48" s="70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73"/>
      <c r="AI48" s="73"/>
    </row>
    <row r="49" spans="2:35" s="46" customFormat="1" x14ac:dyDescent="0.25">
      <c r="B49" s="70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2"/>
      <c r="AI49" s="2"/>
    </row>
    <row r="50" spans="2:35" s="46" customFormat="1" x14ac:dyDescent="0.25">
      <c r="B50" s="70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2:35" s="46" customFormat="1" x14ac:dyDescent="0.25">
      <c r="B51" s="21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2:35" s="75" customFormat="1" x14ac:dyDescent="0.25">
      <c r="B52" s="70"/>
      <c r="C52" s="53"/>
      <c r="D52" s="5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76"/>
      <c r="W52" s="20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2"/>
      <c r="AI52" s="2"/>
    </row>
    <row r="53" spans="2:35" s="75" customFormat="1" x14ac:dyDescent="0.25">
      <c r="B53" s="70"/>
      <c r="C53" s="53"/>
      <c r="D53" s="53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76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</row>
  </sheetData>
  <mergeCells count="2">
    <mergeCell ref="Z1:AA1"/>
    <mergeCell ref="AB1:AC1"/>
  </mergeCells>
  <dataValidations count="3">
    <dataValidation type="list" allowBlank="1" showInputMessage="1" showErrorMessage="1" sqref="F16 F44 D46 F52:F53 D48:D53 D41:D44 H16 D7:D37">
      <formula1>INDIRECT(C7)</formula1>
    </dataValidation>
    <dataValidation type="list" allowBlank="1" showInputMessage="1" showErrorMessage="1" sqref="C46 E44 C41:C44 E52:E53 C48:C53 E16 C7:C37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M1" workbookViewId="0">
      <selection activeCell="AF23" sqref="AF23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78</v>
      </c>
      <c r="C2" s="13" t="s">
        <v>64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72</v>
      </c>
      <c r="AI2" s="23" t="s">
        <v>73</v>
      </c>
      <c r="AJ2" s="19" t="s">
        <v>80</v>
      </c>
    </row>
    <row r="3" spans="1:40" s="14" customFormat="1" x14ac:dyDescent="0.25">
      <c r="A3" s="46" t="s">
        <v>96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5" customFormat="1" x14ac:dyDescent="0.25">
      <c r="V4" s="76"/>
      <c r="Z4" s="99"/>
      <c r="AA4" s="99"/>
      <c r="AB4" s="99"/>
      <c r="AC4" s="99"/>
      <c r="AD4" s="99"/>
      <c r="AE4" s="99"/>
      <c r="AF4" s="100"/>
      <c r="AG4" s="101"/>
    </row>
    <row r="5" spans="1:40" s="75" customFormat="1" x14ac:dyDescent="0.25">
      <c r="V5" s="76"/>
      <c r="Y5" s="88"/>
      <c r="Z5" s="99"/>
      <c r="AA5" s="99"/>
      <c r="AB5" s="99"/>
      <c r="AC5" s="99"/>
      <c r="AD5" s="99"/>
      <c r="AE5" s="99"/>
      <c r="AF5" s="100"/>
      <c r="AG5" s="101"/>
    </row>
    <row r="6" spans="1:40" s="75" customFormat="1" x14ac:dyDescent="0.25">
      <c r="V6" s="76"/>
      <c r="Z6" s="99"/>
      <c r="AA6" s="99"/>
      <c r="AB6" s="99"/>
      <c r="AC6" s="99"/>
      <c r="AD6" s="99"/>
      <c r="AE6" s="99"/>
      <c r="AF6" s="100"/>
      <c r="AG6" s="101"/>
    </row>
    <row r="7" spans="1:40" s="75" customFormat="1" x14ac:dyDescent="0.25">
      <c r="V7" s="76"/>
      <c r="X7" s="88"/>
      <c r="Z7" s="99"/>
      <c r="AA7" s="99"/>
      <c r="AB7" s="99"/>
      <c r="AC7" s="99"/>
      <c r="AD7" s="99"/>
      <c r="AE7" s="99"/>
      <c r="AF7" s="100"/>
      <c r="AG7" s="101"/>
    </row>
    <row r="8" spans="1:40" s="75" customFormat="1" x14ac:dyDescent="0.25">
      <c r="V8" s="76"/>
      <c r="X8" s="88"/>
      <c r="Z8" s="99"/>
      <c r="AA8" s="99"/>
      <c r="AB8" s="99"/>
      <c r="AC8" s="99"/>
      <c r="AD8" s="99"/>
      <c r="AE8" s="99"/>
      <c r="AF8" s="100"/>
      <c r="AG8" s="101"/>
    </row>
    <row r="9" spans="1:40" s="75" customFormat="1" x14ac:dyDescent="0.25">
      <c r="A9" s="75">
        <v>4583</v>
      </c>
      <c r="B9" s="75" t="s">
        <v>145</v>
      </c>
      <c r="C9" s="75" t="s">
        <v>61</v>
      </c>
      <c r="D9" s="75" t="s">
        <v>24</v>
      </c>
      <c r="E9" s="75" t="s">
        <v>162</v>
      </c>
      <c r="F9" s="75">
        <v>-28.6269584173662</v>
      </c>
      <c r="G9" s="75">
        <v>-29.044702260018401</v>
      </c>
      <c r="H9" s="75">
        <v>5.7201739550125997E-3</v>
      </c>
      <c r="I9" s="75">
        <v>-53.477500258309597</v>
      </c>
      <c r="J9" s="75">
        <v>-54.9605379828024</v>
      </c>
      <c r="K9" s="75">
        <v>6.3777361693669304E-3</v>
      </c>
      <c r="L9" s="75">
        <v>-2.5538205098703401E-2</v>
      </c>
      <c r="M9" s="75">
        <v>5.7822774999461797E-3</v>
      </c>
      <c r="N9" s="75">
        <v>-38.530098403807003</v>
      </c>
      <c r="O9" s="75">
        <v>5.6618568296669799E-3</v>
      </c>
      <c r="P9" s="75">
        <v>-72.309615072341003</v>
      </c>
      <c r="Q9" s="75">
        <v>6.2508440354490996E-3</v>
      </c>
      <c r="R9" s="75">
        <v>-105.71026862977899</v>
      </c>
      <c r="S9" s="75">
        <v>0.17655383095156599</v>
      </c>
      <c r="T9" s="75">
        <v>37.825693415921101</v>
      </c>
      <c r="U9" s="75">
        <v>5.1129273472365601E-2</v>
      </c>
      <c r="V9" s="76">
        <v>44977.518125000002</v>
      </c>
      <c r="W9" s="75">
        <v>2.5</v>
      </c>
      <c r="X9" s="75">
        <v>0.174467311827739</v>
      </c>
      <c r="Y9" s="75">
        <v>0.16931202446178201</v>
      </c>
      <c r="Z9" s="99">
        <f>((((N9/1000)+1)/((SMOW!$Z$4/1000)+1))-1)*1000</f>
        <v>-28.580469353076452</v>
      </c>
      <c r="AA9" s="99">
        <f>((((P9/1000)+1)/((SMOW!$AA$4/1000)+1))-1)*1000</f>
        <v>-53.449276065858143</v>
      </c>
      <c r="AB9" s="99">
        <f>Z9*SMOW!$AN$6</f>
        <v>-29.324163916723833</v>
      </c>
      <c r="AC9" s="99">
        <f>AA9*SMOW!$AN$12</f>
        <v>-54.795406355859129</v>
      </c>
      <c r="AD9" s="99">
        <f t="shared" ref="AD9:AE20" si="0">LN((AB9/1000)+1)*1000</f>
        <v>-29.762711863924054</v>
      </c>
      <c r="AE9" s="99">
        <f t="shared" si="0"/>
        <v>-56.353873710668204</v>
      </c>
      <c r="AF9" s="100">
        <f>(AD9-SMOW!AN$14*AE9)</f>
        <v>-7.8665446912395964E-3</v>
      </c>
      <c r="AG9" s="101">
        <f t="shared" ref="AG9:AG20" si="1">AF9*1000</f>
        <v>-7.8665446912395964</v>
      </c>
      <c r="AK9" s="75">
        <v>26</v>
      </c>
      <c r="AL9" s="75">
        <v>0</v>
      </c>
      <c r="AM9" s="75">
        <v>0</v>
      </c>
      <c r="AN9" s="75">
        <v>0</v>
      </c>
    </row>
    <row r="10" spans="1:40" s="75" customFormat="1" x14ac:dyDescent="0.25">
      <c r="A10" s="75">
        <v>4584</v>
      </c>
      <c r="B10" s="75" t="s">
        <v>145</v>
      </c>
      <c r="C10" s="75" t="s">
        <v>61</v>
      </c>
      <c r="D10" s="75" t="s">
        <v>24</v>
      </c>
      <c r="E10" s="75" t="s">
        <v>163</v>
      </c>
      <c r="F10" s="75">
        <v>-28.745977102947599</v>
      </c>
      <c r="G10" s="75">
        <v>-29.167235922359101</v>
      </c>
      <c r="H10" s="75">
        <v>5.4963456323519604E-3</v>
      </c>
      <c r="I10" s="75">
        <v>-53.698321625231202</v>
      </c>
      <c r="J10" s="75">
        <v>-55.193861947577901</v>
      </c>
      <c r="K10" s="75">
        <v>2.1569096416125498E-3</v>
      </c>
      <c r="L10" s="75">
        <v>-2.4876814037979499E-2</v>
      </c>
      <c r="M10" s="75">
        <v>5.3075183460216304E-3</v>
      </c>
      <c r="N10" s="75">
        <v>-38.647903694890203</v>
      </c>
      <c r="O10" s="75">
        <v>5.4403104348736903E-3</v>
      </c>
      <c r="P10" s="75">
        <v>-72.526042953279699</v>
      </c>
      <c r="Q10" s="75">
        <v>2.1139955323075002E-3</v>
      </c>
      <c r="R10" s="75">
        <v>-107.36535987317799</v>
      </c>
      <c r="S10" s="75">
        <v>0.158718920069888</v>
      </c>
      <c r="T10" s="75">
        <v>46.483829885865497</v>
      </c>
      <c r="U10" s="75">
        <v>0.137915589312023</v>
      </c>
      <c r="V10" s="76">
        <v>44977.594872685186</v>
      </c>
      <c r="W10" s="75">
        <v>2.5</v>
      </c>
      <c r="X10" s="75">
        <v>0.43705603949149002</v>
      </c>
      <c r="Y10" s="75">
        <v>0.80347412460378798</v>
      </c>
      <c r="Z10" s="99">
        <f>((((N10/1000)+1)/((SMOW!$Z$4/1000)+1))-1)*1000</f>
        <v>-28.699493734788085</v>
      </c>
      <c r="AA10" s="99">
        <f>((((P10/1000)+1)/((SMOW!$AA$4/1000)+1))-1)*1000</f>
        <v>-53.670104017414452</v>
      </c>
      <c r="AB10" s="99">
        <f>Z10*SMOW!$AN$6</f>
        <v>-29.446285440911574</v>
      </c>
      <c r="AC10" s="99">
        <f>AA10*SMOW!$AN$12</f>
        <v>-55.021795901815757</v>
      </c>
      <c r="AD10" s="99">
        <f t="shared" si="0"/>
        <v>-29.888530600104286</v>
      </c>
      <c r="AE10" s="99">
        <f t="shared" si="0"/>
        <v>-56.593416200748628</v>
      </c>
      <c r="AF10" s="100">
        <f>(AD10-SMOW!AN$14*AE10)</f>
        <v>-7.2068461090104563E-3</v>
      </c>
      <c r="AG10" s="101">
        <f t="shared" si="1"/>
        <v>-7.2068461090104563</v>
      </c>
      <c r="AK10" s="75">
        <v>26</v>
      </c>
      <c r="AL10" s="75">
        <v>0</v>
      </c>
      <c r="AM10" s="75">
        <v>0</v>
      </c>
      <c r="AN10" s="75">
        <v>0</v>
      </c>
    </row>
    <row r="11" spans="1:40" s="75" customFormat="1" x14ac:dyDescent="0.25">
      <c r="A11" s="75">
        <v>4585</v>
      </c>
      <c r="B11" s="75" t="s">
        <v>145</v>
      </c>
      <c r="C11" s="75" t="s">
        <v>61</v>
      </c>
      <c r="D11" s="75" t="s">
        <v>24</v>
      </c>
      <c r="E11" s="75" t="s">
        <v>164</v>
      </c>
      <c r="F11" s="75">
        <v>-28.7807460191983</v>
      </c>
      <c r="G11" s="75">
        <v>-29.2030345341825</v>
      </c>
      <c r="H11" s="75">
        <v>5.3865767459442696E-3</v>
      </c>
      <c r="I11" s="75">
        <v>-53.765792636863701</v>
      </c>
      <c r="J11" s="75">
        <v>-55.265164126901198</v>
      </c>
      <c r="K11" s="75">
        <v>1.49138244363447E-3</v>
      </c>
      <c r="L11" s="75">
        <v>-2.3027875178656398E-2</v>
      </c>
      <c r="M11" s="75">
        <v>5.6051019306905103E-3</v>
      </c>
      <c r="N11" s="75">
        <v>-38.6823181423322</v>
      </c>
      <c r="O11" s="75">
        <v>5.3316606413395104E-3</v>
      </c>
      <c r="P11" s="75">
        <v>-72.592171554311093</v>
      </c>
      <c r="Q11" s="75">
        <v>1.46170973599457E-3</v>
      </c>
      <c r="R11" s="75">
        <v>-107.75842366950999</v>
      </c>
      <c r="S11" s="75">
        <v>0.15013918297047901</v>
      </c>
      <c r="T11" s="75">
        <v>50.208996501993198</v>
      </c>
      <c r="U11" s="75">
        <v>6.2451772699430197E-2</v>
      </c>
      <c r="V11" s="76">
        <v>44977.671122685184</v>
      </c>
      <c r="W11" s="75">
        <v>2.5</v>
      </c>
      <c r="X11" s="75">
        <v>5.8555052451562298E-2</v>
      </c>
      <c r="Y11" s="75">
        <v>7.1827917791600804E-2</v>
      </c>
      <c r="Z11" s="99">
        <f>((((N11/1000)+1)/((SMOW!$Z$4/1000)+1))-1)*1000</f>
        <v>-28.734264315048662</v>
      </c>
      <c r="AA11" s="99">
        <f>((((P11/1000)+1)/((SMOW!$AA$4/1000)+1))-1)*1000</f>
        <v>-53.73757704095339</v>
      </c>
      <c r="AB11" s="99">
        <f>Z11*SMOW!$AN$6</f>
        <v>-29.481960789081842</v>
      </c>
      <c r="AC11" s="99">
        <f>AA11*SMOW!$AN$12</f>
        <v>-55.09096824641999</v>
      </c>
      <c r="AD11" s="99">
        <f t="shared" si="0"/>
        <v>-29.925289002368405</v>
      </c>
      <c r="AE11" s="99">
        <f t="shared" si="0"/>
        <v>-56.666618816569205</v>
      </c>
      <c r="AF11" s="100">
        <f>(AD11-SMOW!AN$14*AE11)</f>
        <v>-5.3142672198625007E-3</v>
      </c>
      <c r="AG11" s="101">
        <f t="shared" si="1"/>
        <v>-5.3142672198625007</v>
      </c>
      <c r="AK11" s="75">
        <v>26</v>
      </c>
      <c r="AL11" s="75">
        <v>0</v>
      </c>
      <c r="AM11" s="75">
        <v>0</v>
      </c>
      <c r="AN11" s="75">
        <v>0</v>
      </c>
    </row>
    <row r="12" spans="1:40" s="75" customFormat="1" x14ac:dyDescent="0.25">
      <c r="A12" s="75">
        <v>4586</v>
      </c>
      <c r="B12" s="75" t="s">
        <v>145</v>
      </c>
      <c r="C12" s="75" t="s">
        <v>61</v>
      </c>
      <c r="D12" s="75" t="s">
        <v>24</v>
      </c>
      <c r="E12" s="75" t="s">
        <v>165</v>
      </c>
      <c r="F12" s="75">
        <v>-29.007432032681301</v>
      </c>
      <c r="G12" s="75">
        <v>-29.436465431448902</v>
      </c>
      <c r="H12" s="75">
        <v>5.8701599688644997E-3</v>
      </c>
      <c r="I12" s="75">
        <v>-54.192839328473099</v>
      </c>
      <c r="J12" s="75">
        <v>-55.716578076034203</v>
      </c>
      <c r="K12" s="75">
        <v>3.6840607324064001E-3</v>
      </c>
      <c r="L12" s="75">
        <v>-1.81122073028619E-2</v>
      </c>
      <c r="M12" s="75">
        <v>5.6359148119270097E-3</v>
      </c>
      <c r="N12" s="75">
        <v>-38.906693093814901</v>
      </c>
      <c r="O12" s="75">
        <v>5.8103137373694599E-3</v>
      </c>
      <c r="P12" s="75">
        <v>-73.010721678401595</v>
      </c>
      <c r="Q12" s="75">
        <v>3.61076225855787E-3</v>
      </c>
      <c r="R12" s="75">
        <v>-108.434353754304</v>
      </c>
      <c r="S12" s="75">
        <v>0.15900581035227501</v>
      </c>
      <c r="T12" s="75">
        <v>38.697713017128898</v>
      </c>
      <c r="U12" s="75">
        <v>5.9918649549955197E-2</v>
      </c>
      <c r="V12" s="76">
        <v>44978.415439814817</v>
      </c>
      <c r="W12" s="75">
        <v>2.5</v>
      </c>
      <c r="X12" s="75">
        <v>0.101112519815221</v>
      </c>
      <c r="Y12" s="75">
        <v>9.3384364054617197E-2</v>
      </c>
      <c r="Z12" s="99">
        <f>((((N12/1000)+1)/((SMOW!$Z$4/1000)+1))-1)*1000</f>
        <v>-28.960961177525888</v>
      </c>
      <c r="AA12" s="99">
        <f>((((P12/1000)+1)/((SMOW!$AA$4/1000)+1))-1)*1000</f>
        <v>-54.164636466595084</v>
      </c>
      <c r="AB12" s="99">
        <f>Z12*SMOW!$AN$6</f>
        <v>-29.714556547834615</v>
      </c>
      <c r="AC12" s="99">
        <f>AA12*SMOW!$AN$12</f>
        <v>-55.528783245771955</v>
      </c>
      <c r="AD12" s="99">
        <f t="shared" si="0"/>
        <v>-30.164979173933027</v>
      </c>
      <c r="AE12" s="99">
        <f t="shared" si="0"/>
        <v>-57.130067090185911</v>
      </c>
      <c r="AF12" s="100">
        <f>(AD12-SMOW!AN$14*AE12)</f>
        <v>-3.0375031486329362E-4</v>
      </c>
      <c r="AG12" s="101">
        <f t="shared" si="1"/>
        <v>-0.30375031486329362</v>
      </c>
      <c r="AH12" s="2">
        <f>AVERAGE(AG9:AG12)</f>
        <v>-5.1728520837439618</v>
      </c>
      <c r="AI12" s="75">
        <f>STDEV(AG9:AG12)</f>
        <v>3.421562110836545</v>
      </c>
      <c r="AK12" s="75">
        <v>26</v>
      </c>
      <c r="AL12" s="75">
        <v>0</v>
      </c>
      <c r="AM12" s="75">
        <v>0</v>
      </c>
      <c r="AN12" s="75">
        <v>0</v>
      </c>
    </row>
    <row r="13" spans="1:40" s="75" customFormat="1" x14ac:dyDescent="0.25">
      <c r="A13" s="75">
        <v>4655</v>
      </c>
      <c r="B13" s="75" t="s">
        <v>145</v>
      </c>
      <c r="C13" s="75" t="s">
        <v>61</v>
      </c>
      <c r="D13" s="75" t="s">
        <v>24</v>
      </c>
      <c r="E13" s="75" t="s">
        <v>236</v>
      </c>
      <c r="F13" s="75">
        <v>-29.214221358734001</v>
      </c>
      <c r="G13" s="75">
        <v>-29.6494548006321</v>
      </c>
      <c r="H13" s="75">
        <v>4.6677095027780804E-3</v>
      </c>
      <c r="I13" s="75">
        <v>-54.561236171147698</v>
      </c>
      <c r="J13" s="75">
        <v>-56.106158932254402</v>
      </c>
      <c r="K13" s="75">
        <v>1.3162787853503799E-3</v>
      </c>
      <c r="L13" s="75">
        <v>-2.5402884401776099E-2</v>
      </c>
      <c r="M13" s="75">
        <v>4.9836316363668504E-3</v>
      </c>
      <c r="N13" s="75">
        <v>-39.111374204428401</v>
      </c>
      <c r="O13" s="75">
        <v>4.6201222436688099E-3</v>
      </c>
      <c r="P13" s="75">
        <v>-73.371788857343603</v>
      </c>
      <c r="Q13" s="75">
        <v>1.2900899591797501E-3</v>
      </c>
      <c r="R13" s="75">
        <v>-108.29589719138001</v>
      </c>
      <c r="S13" s="75">
        <v>0.13273666762227199</v>
      </c>
      <c r="T13" s="75">
        <v>37.322175090652301</v>
      </c>
      <c r="U13" s="75">
        <v>6.9280683278446706E-2</v>
      </c>
      <c r="V13" s="76">
        <v>45002.630324074074</v>
      </c>
      <c r="W13" s="75">
        <v>2.5</v>
      </c>
      <c r="X13" s="75">
        <v>1.4092561703957999E-4</v>
      </c>
      <c r="Y13" s="88">
        <v>6.7079876279470897E-6</v>
      </c>
      <c r="Z13" s="99">
        <f>((((N13/1000)+1)/((SMOW!$Z$4/1000)+1))-1)*1000</f>
        <v>-29.167760400335084</v>
      </c>
      <c r="AA13" s="99">
        <f>((((P13/1000)+1)/((SMOW!$AA$4/1000)+1))-1)*1000</f>
        <v>-54.533044294432067</v>
      </c>
      <c r="AB13" s="99">
        <f>Z13*SMOW!$AN$6</f>
        <v>-29.926736908926383</v>
      </c>
      <c r="AC13" s="99">
        <f>AA13*SMOW!$AN$12</f>
        <v>-55.906469495556387</v>
      </c>
      <c r="AD13" s="99">
        <f t="shared" si="0"/>
        <v>-30.383681377007061</v>
      </c>
      <c r="AE13" s="99">
        <f t="shared" si="0"/>
        <v>-57.530038820430114</v>
      </c>
      <c r="AF13" s="100">
        <f>(AD13-SMOW!AN$14*AE13)</f>
        <v>-7.820879819959714E-3</v>
      </c>
      <c r="AG13" s="101">
        <f t="shared" si="1"/>
        <v>-7.820879819959714</v>
      </c>
      <c r="AK13" s="75">
        <v>26</v>
      </c>
      <c r="AL13" s="75">
        <v>2</v>
      </c>
      <c r="AM13" s="75">
        <v>0</v>
      </c>
      <c r="AN13" s="75">
        <v>0</v>
      </c>
    </row>
    <row r="14" spans="1:40" s="75" customFormat="1" x14ac:dyDescent="0.25">
      <c r="A14" s="75">
        <v>4656</v>
      </c>
      <c r="B14" s="75" t="s">
        <v>145</v>
      </c>
      <c r="C14" s="75" t="s">
        <v>61</v>
      </c>
      <c r="D14" s="75" t="s">
        <v>24</v>
      </c>
      <c r="E14" s="75" t="s">
        <v>237</v>
      </c>
      <c r="F14" s="75">
        <v>-29.194339854078201</v>
      </c>
      <c r="G14" s="75">
        <v>-29.62897537744</v>
      </c>
      <c r="H14" s="75">
        <v>5.4924018091676904E-3</v>
      </c>
      <c r="I14" s="75">
        <v>-54.541841665920401</v>
      </c>
      <c r="J14" s="75">
        <v>-56.085645401342603</v>
      </c>
      <c r="K14" s="75">
        <v>1.6290151170574199E-3</v>
      </c>
      <c r="L14" s="75">
        <v>-1.5754605531136699E-2</v>
      </c>
      <c r="M14" s="75">
        <v>5.61345065026265E-3</v>
      </c>
      <c r="N14" s="75">
        <v>-39.091695391545301</v>
      </c>
      <c r="O14" s="75">
        <v>5.4364068189332896E-3</v>
      </c>
      <c r="P14" s="75">
        <v>-73.352780227305999</v>
      </c>
      <c r="Q14" s="75">
        <v>1.59660405474609E-3</v>
      </c>
      <c r="R14" s="75">
        <v>-107.968657643052</v>
      </c>
      <c r="S14" s="75">
        <v>0.16782656487146699</v>
      </c>
      <c r="T14" s="75">
        <v>33.792767131917699</v>
      </c>
      <c r="U14" s="75">
        <v>5.5186368102364998E-2</v>
      </c>
      <c r="V14" s="76">
        <v>45002.729016203702</v>
      </c>
      <c r="W14" s="75">
        <v>2.5</v>
      </c>
      <c r="X14" s="75">
        <v>5.1845419228506301E-2</v>
      </c>
      <c r="Y14" s="75">
        <v>4.6832769570324499E-2</v>
      </c>
      <c r="Z14" s="99">
        <f>((((N14/1000)+1)/((SMOW!$Z$4/1000)+1))-1)*1000</f>
        <v>-29.147877944167845</v>
      </c>
      <c r="AA14" s="99">
        <f>((((P14/1000)+1)/((SMOW!$AA$4/1000)+1))-1)*1000</f>
        <v>-54.513649210883194</v>
      </c>
      <c r="AB14" s="99">
        <f>Z14*SMOW!$AN$6</f>
        <v>-29.906337089857196</v>
      </c>
      <c r="AC14" s="99">
        <f>AA14*SMOW!$AN$12</f>
        <v>-55.88658594310084</v>
      </c>
      <c r="AD14" s="99">
        <f t="shared" si="0"/>
        <v>-30.362652445118307</v>
      </c>
      <c r="AE14" s="99">
        <f t="shared" si="0"/>
        <v>-57.508978043682475</v>
      </c>
      <c r="AF14" s="100">
        <f>(AD14-SMOW!AN$14*AE14)</f>
        <v>2.0879619460423271E-3</v>
      </c>
      <c r="AG14" s="101">
        <f t="shared" si="1"/>
        <v>2.0879619460423271</v>
      </c>
      <c r="AK14" s="75">
        <v>26</v>
      </c>
      <c r="AL14" s="75">
        <v>0</v>
      </c>
      <c r="AM14" s="75">
        <v>0</v>
      </c>
      <c r="AN14" s="75">
        <v>0</v>
      </c>
    </row>
    <row r="15" spans="1:40" s="75" customFormat="1" x14ac:dyDescent="0.25">
      <c r="A15" s="75">
        <v>4657</v>
      </c>
      <c r="B15" s="75" t="s">
        <v>238</v>
      </c>
      <c r="C15" s="75" t="s">
        <v>61</v>
      </c>
      <c r="D15" s="75" t="s">
        <v>24</v>
      </c>
      <c r="E15" s="75" t="s">
        <v>239</v>
      </c>
      <c r="F15" s="75">
        <v>-28.764105386515201</v>
      </c>
      <c r="G15" s="75">
        <v>-29.185901309446699</v>
      </c>
      <c r="H15" s="75">
        <v>6.8965819640499403E-3</v>
      </c>
      <c r="I15" s="75">
        <v>-53.7486402332122</v>
      </c>
      <c r="J15" s="75">
        <v>-55.247037537571799</v>
      </c>
      <c r="K15" s="75">
        <v>3.7844134672480401E-3</v>
      </c>
      <c r="L15" s="75">
        <v>-1.5465489608811901E-2</v>
      </c>
      <c r="M15" s="75">
        <v>6.4522743929621099E-3</v>
      </c>
      <c r="N15" s="75">
        <v>-38.665847160759398</v>
      </c>
      <c r="O15" s="75">
        <v>6.8262713689500997E-3</v>
      </c>
      <c r="P15" s="75">
        <v>-72.575360416752105</v>
      </c>
      <c r="Q15" s="75">
        <v>3.7091183644498999E-3</v>
      </c>
      <c r="R15" s="75">
        <v>-107.44761211688299</v>
      </c>
      <c r="S15" s="75">
        <v>0.15176119438767599</v>
      </c>
      <c r="T15" s="75">
        <v>104.009492966165</v>
      </c>
      <c r="U15" s="75">
        <v>7.8921472148545502E-2</v>
      </c>
      <c r="V15" s="76">
        <v>45003.506481481483</v>
      </c>
      <c r="W15" s="75">
        <v>2.5</v>
      </c>
      <c r="X15" s="75">
        <v>5.1566276409848399E-2</v>
      </c>
      <c r="Y15" s="75">
        <v>5.9095950274379597E-2</v>
      </c>
      <c r="Z15" s="99">
        <f>((((N15/1000)+1)/((SMOW!$Z$4/1000)+1))-1)*1000</f>
        <v>-28.717622885959472</v>
      </c>
      <c r="AA15" s="99">
        <f>((((P15/1000)+1)/((SMOW!$AA$4/1000)+1))-1)*1000</f>
        <v>-53.720424125837326</v>
      </c>
      <c r="AB15" s="99">
        <f>Z15*SMOW!$AN$6</f>
        <v>-29.464886332102452</v>
      </c>
      <c r="AC15" s="99">
        <f>AA15*SMOW!$AN$12</f>
        <v>-55.073383331840155</v>
      </c>
      <c r="AD15" s="99">
        <f t="shared" si="0"/>
        <v>-29.907696019966536</v>
      </c>
      <c r="AE15" s="99">
        <f t="shared" si="0"/>
        <v>-56.648008823054674</v>
      </c>
      <c r="AF15" s="100">
        <f>(AD15-SMOW!AN$14*AE15)</f>
        <v>2.4526386063321581E-3</v>
      </c>
      <c r="AG15" s="101">
        <f t="shared" si="1"/>
        <v>2.4526386063321581</v>
      </c>
      <c r="AH15" s="2"/>
      <c r="AK15" s="75">
        <v>26</v>
      </c>
      <c r="AL15" s="75">
        <v>0</v>
      </c>
      <c r="AM15" s="75">
        <v>0</v>
      </c>
      <c r="AN15" s="75">
        <v>0</v>
      </c>
    </row>
    <row r="16" spans="1:40" s="75" customFormat="1" x14ac:dyDescent="0.25">
      <c r="A16" s="75">
        <v>4658</v>
      </c>
      <c r="B16" s="75" t="s">
        <v>238</v>
      </c>
      <c r="C16" s="75" t="s">
        <v>61</v>
      </c>
      <c r="D16" s="75" t="s">
        <v>24</v>
      </c>
      <c r="E16" s="75" t="s">
        <v>240</v>
      </c>
      <c r="F16" s="75">
        <v>-29.167780376918401</v>
      </c>
      <c r="G16" s="75">
        <v>-29.601617354926699</v>
      </c>
      <c r="H16" s="75">
        <v>4.4441385006114198E-3</v>
      </c>
      <c r="I16" s="75">
        <v>-54.4741875705623</v>
      </c>
      <c r="J16" s="75">
        <v>-56.014091002541001</v>
      </c>
      <c r="K16" s="75">
        <v>1.3845903684483101E-3</v>
      </c>
      <c r="L16" s="75">
        <v>-2.6177305585052699E-2</v>
      </c>
      <c r="M16" s="75">
        <v>4.6933895718955102E-3</v>
      </c>
      <c r="N16" s="75">
        <v>-39.065406688031601</v>
      </c>
      <c r="O16" s="75">
        <v>4.3988305459879201E-3</v>
      </c>
      <c r="P16" s="75">
        <v>-73.286472185202598</v>
      </c>
      <c r="Q16" s="75">
        <v>1.35704240757481E-3</v>
      </c>
      <c r="R16" s="75">
        <v>-107.729099817532</v>
      </c>
      <c r="S16" s="75">
        <v>0.14635151184600101</v>
      </c>
      <c r="T16" s="75">
        <v>59.548939266747098</v>
      </c>
      <c r="U16" s="75">
        <v>7.8299811055183896E-2</v>
      </c>
      <c r="V16" s="76">
        <v>45003.593900462962</v>
      </c>
      <c r="W16" s="75">
        <v>2.5</v>
      </c>
      <c r="X16" s="75">
        <v>7.5412792446818699E-2</v>
      </c>
      <c r="Y16" s="75">
        <v>8.0169260422171498E-2</v>
      </c>
      <c r="Z16" s="99">
        <f>((((N16/1000)+1)/((SMOW!$Z$4/1000)+1))-1)*1000</f>
        <v>-29.121317195894612</v>
      </c>
      <c r="AA16" s="99">
        <f>((((P16/1000)+1)/((SMOW!$AA$4/1000)+1))-1)*1000</f>
        <v>-54.445993098159228</v>
      </c>
      <c r="AB16" s="99">
        <f>Z16*SMOW!$AN$6</f>
        <v>-29.879085202335926</v>
      </c>
      <c r="AC16" s="99">
        <f>AA16*SMOW!$AN$12</f>
        <v>-55.817225898175266</v>
      </c>
      <c r="AD16" s="99">
        <f t="shared" si="0"/>
        <v>-30.334560822844988</v>
      </c>
      <c r="AE16" s="99">
        <f t="shared" si="0"/>
        <v>-57.435514944628764</v>
      </c>
      <c r="AF16" s="100">
        <f>(AD16-SMOW!AN$14*AE16)</f>
        <v>-8.608932080999665E-3</v>
      </c>
      <c r="AG16" s="101">
        <f t="shared" si="1"/>
        <v>-8.608932080999665</v>
      </c>
      <c r="AH16" s="2">
        <f>AVERAGE(AG13:AG16)</f>
        <v>-2.9723028371462235</v>
      </c>
      <c r="AI16" s="75">
        <f>STDEV(AG13:AG16)</f>
        <v>6.0640074024822939</v>
      </c>
      <c r="AK16" s="75">
        <v>26</v>
      </c>
      <c r="AL16" s="75">
        <v>0</v>
      </c>
      <c r="AM16" s="75">
        <v>0</v>
      </c>
      <c r="AN16" s="75">
        <v>0</v>
      </c>
    </row>
    <row r="17" spans="1:40" s="75" customFormat="1" x14ac:dyDescent="0.25">
      <c r="A17" s="75">
        <v>4741</v>
      </c>
      <c r="B17" s="75" t="s">
        <v>238</v>
      </c>
      <c r="C17" s="75" t="s">
        <v>61</v>
      </c>
      <c r="D17" s="75" t="s">
        <v>24</v>
      </c>
      <c r="E17" s="75" t="s">
        <v>344</v>
      </c>
      <c r="F17" s="75">
        <v>-29.127860008070101</v>
      </c>
      <c r="G17" s="75">
        <v>-29.560498801357099</v>
      </c>
      <c r="H17" s="75">
        <v>6.1819020491872901E-3</v>
      </c>
      <c r="I17" s="75">
        <v>-54.434839371187103</v>
      </c>
      <c r="J17" s="75">
        <v>-55.972477221121999</v>
      </c>
      <c r="K17" s="75">
        <v>5.1340367342524399E-3</v>
      </c>
      <c r="L17" s="75">
        <v>-7.0308286047132997E-3</v>
      </c>
      <c r="M17" s="75">
        <v>5.3789143995017497E-3</v>
      </c>
      <c r="N17" s="75">
        <v>-39.025893307007898</v>
      </c>
      <c r="O17" s="75">
        <v>6.1188776098059401E-3</v>
      </c>
      <c r="P17" s="75">
        <v>-73.247906861890698</v>
      </c>
      <c r="Q17" s="75">
        <v>5.0318893798414399E-3</v>
      </c>
      <c r="R17" s="75">
        <v>-110.871656016941</v>
      </c>
      <c r="S17" s="75">
        <v>0.13436749922987201</v>
      </c>
      <c r="T17" s="75">
        <v>37.241472045133698</v>
      </c>
      <c r="U17" s="75">
        <v>9.3162630378355399E-2</v>
      </c>
      <c r="V17" s="76">
        <v>45049.47556712963</v>
      </c>
      <c r="W17" s="75">
        <v>2.5</v>
      </c>
      <c r="X17" s="75">
        <v>2.7070104657356598E-3</v>
      </c>
      <c r="Y17" s="75">
        <v>1.22452138461777E-2</v>
      </c>
      <c r="Z17" s="100">
        <f>((((N17/1000)+1)/((SMOW!$Z$4/1000)+1))-1)*1000</f>
        <v>-29.081394916492421</v>
      </c>
      <c r="AA17" s="100">
        <f>((((P17/1000)+1)/((SMOW!$AA$4/1000)+1))-1)*1000</f>
        <v>-54.406643725466999</v>
      </c>
      <c r="AB17" s="100">
        <f>Z17*SMOW!$AN$6</f>
        <v>-29.838124102269422</v>
      </c>
      <c r="AC17" s="100">
        <f>AA17*SMOW!$AN$12</f>
        <v>-55.776885503969325</v>
      </c>
      <c r="AD17" s="100">
        <f t="shared" si="0"/>
        <v>-30.292339039227585</v>
      </c>
      <c r="AE17" s="100">
        <f t="shared" si="0"/>
        <v>-57.392790661194063</v>
      </c>
      <c r="AF17" s="100">
        <f>(AD17-SMOW!AN$14*AE17)</f>
        <v>1.1054429882882744E-2</v>
      </c>
      <c r="AG17" s="101">
        <f t="shared" si="1"/>
        <v>11.054429882882744</v>
      </c>
      <c r="AK17" s="75">
        <v>26</v>
      </c>
      <c r="AL17" s="75">
        <v>2</v>
      </c>
      <c r="AM17" s="75">
        <v>0</v>
      </c>
      <c r="AN17" s="75">
        <v>0</v>
      </c>
    </row>
    <row r="18" spans="1:40" s="75" customFormat="1" x14ac:dyDescent="0.25">
      <c r="A18" s="75">
        <v>4742</v>
      </c>
      <c r="B18" s="75" t="s">
        <v>238</v>
      </c>
      <c r="C18" s="75" t="s">
        <v>61</v>
      </c>
      <c r="D18" s="75" t="s">
        <v>24</v>
      </c>
      <c r="E18" s="75" t="s">
        <v>345</v>
      </c>
      <c r="F18" s="75">
        <v>-28.985469320620201</v>
      </c>
      <c r="G18" s="75">
        <v>-29.413846465115601</v>
      </c>
      <c r="H18" s="75">
        <v>3.91315405925932E-3</v>
      </c>
      <c r="I18" s="75">
        <v>-54.171935044536703</v>
      </c>
      <c r="J18" s="75">
        <v>-55.694476016923197</v>
      </c>
      <c r="K18" s="75">
        <v>1.5097004171782699E-3</v>
      </c>
      <c r="L18" s="75">
        <v>-7.1631281801562497E-3</v>
      </c>
      <c r="M18" s="75">
        <v>3.9327507992421799E-3</v>
      </c>
      <c r="N18" s="75">
        <v>-38.884954291418602</v>
      </c>
      <c r="O18" s="75">
        <v>3.8732594865473302E-3</v>
      </c>
      <c r="P18" s="75">
        <v>-72.990233308376602</v>
      </c>
      <c r="Q18" s="75">
        <v>1.4796632531405101E-3</v>
      </c>
      <c r="R18" s="75">
        <v>-109.90435818104601</v>
      </c>
      <c r="S18" s="75">
        <v>0.15056571510452199</v>
      </c>
      <c r="T18" s="75">
        <v>81.045341004124893</v>
      </c>
      <c r="U18" s="75">
        <v>7.0892798755684994E-2</v>
      </c>
      <c r="V18" s="76">
        <v>45049.552256944444</v>
      </c>
      <c r="W18" s="75">
        <v>2.5</v>
      </c>
      <c r="X18" s="75">
        <v>4.42534302580984E-2</v>
      </c>
      <c r="Y18" s="75">
        <v>4.8386001321646797E-2</v>
      </c>
      <c r="Z18" s="100">
        <f>((((N18/1000)+1)/((SMOW!$Z$4/1000)+1))-1)*1000</f>
        <v>-28.938997414348687</v>
      </c>
      <c r="AA18" s="100">
        <f>((((P18/1000)+1)/((SMOW!$AA$4/1000)+1))-1)*1000</f>
        <v>-54.143731559317402</v>
      </c>
      <c r="AB18" s="100">
        <f>Z18*SMOW!$AN$6</f>
        <v>-29.692021263907691</v>
      </c>
      <c r="AC18" s="100">
        <f>AA18*SMOW!$AN$12</f>
        <v>-55.507351844386818</v>
      </c>
      <c r="AD18" s="100">
        <f t="shared" si="0"/>
        <v>-30.141754026748377</v>
      </c>
      <c r="AE18" s="100">
        <f t="shared" si="0"/>
        <v>-57.107375918815038</v>
      </c>
      <c r="AF18" s="100">
        <f>(AD18-SMOW!AN$14*AE18)</f>
        <v>1.0940458385963581E-2</v>
      </c>
      <c r="AG18" s="101">
        <f t="shared" si="1"/>
        <v>10.940458385963581</v>
      </c>
      <c r="AK18" s="75">
        <v>26</v>
      </c>
      <c r="AL18" s="75">
        <v>0</v>
      </c>
      <c r="AM18" s="75">
        <v>0</v>
      </c>
      <c r="AN18" s="75">
        <v>0</v>
      </c>
    </row>
    <row r="19" spans="1:40" s="75" customFormat="1" x14ac:dyDescent="0.25">
      <c r="A19" s="75">
        <v>4743</v>
      </c>
      <c r="B19" s="75" t="s">
        <v>238</v>
      </c>
      <c r="C19" s="75" t="s">
        <v>61</v>
      </c>
      <c r="D19" s="75" t="s">
        <v>24</v>
      </c>
      <c r="E19" s="75" t="s">
        <v>346</v>
      </c>
      <c r="F19" s="75">
        <v>-29.081683501422699</v>
      </c>
      <c r="G19" s="75">
        <v>-29.512937655777101</v>
      </c>
      <c r="H19" s="75">
        <v>4.2024617068677399E-3</v>
      </c>
      <c r="I19" s="75">
        <v>-54.3360431296651</v>
      </c>
      <c r="J19" s="75">
        <v>-55.867998368810703</v>
      </c>
      <c r="K19" s="75">
        <v>1.29212451420344E-3</v>
      </c>
      <c r="L19" s="75">
        <v>-1.4634517044993099E-2</v>
      </c>
      <c r="M19" s="75">
        <v>4.1945223788741604E-3</v>
      </c>
      <c r="N19" s="75">
        <v>-38.9801875694573</v>
      </c>
      <c r="O19" s="75">
        <v>4.1596176451242596E-3</v>
      </c>
      <c r="P19" s="75">
        <v>-73.1510762811576</v>
      </c>
      <c r="Q19" s="75">
        <v>1.2664162640416399E-3</v>
      </c>
      <c r="R19" s="75">
        <v>-109.730404477897</v>
      </c>
      <c r="S19" s="75">
        <v>0.15267848077571999</v>
      </c>
      <c r="T19" s="75">
        <v>81.805484392471598</v>
      </c>
      <c r="U19" s="75">
        <v>7.3669803745584503E-2</v>
      </c>
      <c r="V19" s="76">
        <v>45049.639039351852</v>
      </c>
      <c r="W19" s="75">
        <v>2.5</v>
      </c>
      <c r="X19" s="75">
        <v>0.33359919085509698</v>
      </c>
      <c r="Y19" s="75">
        <v>0.56071710428117805</v>
      </c>
      <c r="Z19" s="100">
        <f>((((N19/1000)+1)/((SMOW!$Z$4/1000)+1))-1)*1000</f>
        <v>-29.035216199877812</v>
      </c>
      <c r="AA19" s="100">
        <f>((((P19/1000)+1)/((SMOW!$AA$4/1000)+1))-1)*1000</f>
        <v>-54.307844537956676</v>
      </c>
      <c r="AB19" s="100">
        <f>Z19*SMOW!$AN$6</f>
        <v>-29.790743765762631</v>
      </c>
      <c r="AC19" s="100">
        <f>AA19*SMOW!$AN$12</f>
        <v>-55.675598039933583</v>
      </c>
      <c r="AD19" s="100">
        <f t="shared" si="0"/>
        <v>-30.243502674130657</v>
      </c>
      <c r="AE19" s="100">
        <f t="shared" si="0"/>
        <v>-57.285525725310542</v>
      </c>
      <c r="AF19" s="100">
        <f>(AD19-SMOW!AN$14*AE19)</f>
        <v>3.2549088333126974E-3</v>
      </c>
      <c r="AG19" s="101">
        <f t="shared" si="1"/>
        <v>3.2549088333126974</v>
      </c>
      <c r="AK19" s="75">
        <v>26</v>
      </c>
      <c r="AL19" s="75">
        <v>0</v>
      </c>
      <c r="AM19" s="75">
        <v>0</v>
      </c>
      <c r="AN19" s="75">
        <v>0</v>
      </c>
    </row>
    <row r="20" spans="1:40" s="75" customFormat="1" x14ac:dyDescent="0.25">
      <c r="A20" s="75">
        <v>4744</v>
      </c>
      <c r="B20" s="75" t="s">
        <v>238</v>
      </c>
      <c r="C20" s="75" t="s">
        <v>61</v>
      </c>
      <c r="D20" s="75" t="s">
        <v>24</v>
      </c>
      <c r="E20" s="75" t="s">
        <v>347</v>
      </c>
      <c r="F20" s="75">
        <v>-29.2065705305221</v>
      </c>
      <c r="G20" s="75">
        <v>-29.641573655873799</v>
      </c>
      <c r="H20" s="75">
        <v>4.0683104761582703E-3</v>
      </c>
      <c r="I20" s="75">
        <v>-54.573991239982298</v>
      </c>
      <c r="J20" s="75">
        <v>-56.119650190056298</v>
      </c>
      <c r="K20" s="75">
        <v>1.3743373995466701E-3</v>
      </c>
      <c r="L20" s="75">
        <v>-1.0398355524077399E-2</v>
      </c>
      <c r="M20" s="75">
        <v>4.2067957625177002E-3</v>
      </c>
      <c r="N20" s="75">
        <v>-39.1038013763457</v>
      </c>
      <c r="O20" s="75">
        <v>4.02683408508235E-3</v>
      </c>
      <c r="P20" s="75">
        <v>-73.384290149938494</v>
      </c>
      <c r="Q20" s="75">
        <v>1.34699343285834E-3</v>
      </c>
      <c r="R20" s="75">
        <v>-110.62154828612</v>
      </c>
      <c r="S20" s="75">
        <v>0.12372482568823299</v>
      </c>
      <c r="T20" s="75">
        <v>83.883822916558103</v>
      </c>
      <c r="U20" s="75">
        <v>7.5043004296200103E-2</v>
      </c>
      <c r="V20" s="76">
        <v>45049.719212962962</v>
      </c>
      <c r="W20" s="75">
        <v>2.5</v>
      </c>
      <c r="X20" s="75">
        <v>6.0952876227367402E-3</v>
      </c>
      <c r="Y20" s="75">
        <v>4.1483670558353902E-3</v>
      </c>
      <c r="Z20" s="100">
        <f>((((N20/1000)+1)/((SMOW!$Z$4/1000)+1))-1)*1000</f>
        <v>-29.160109205961128</v>
      </c>
      <c r="AA20" s="100">
        <f>((((P20/1000)+1)/((SMOW!$AA$4/1000)+1))-1)*1000</f>
        <v>-54.545799743607844</v>
      </c>
      <c r="AB20" s="100">
        <f>Z20*SMOW!$AN$6</f>
        <v>-29.918886622242535</v>
      </c>
      <c r="AC20" s="100">
        <f>AA20*SMOW!$AN$12</f>
        <v>-55.919546193171094</v>
      </c>
      <c r="AD20" s="100">
        <f t="shared" si="0"/>
        <v>-30.375588941911097</v>
      </c>
      <c r="AE20" s="100">
        <f t="shared" si="0"/>
        <v>-57.543889977922476</v>
      </c>
      <c r="AF20" s="100">
        <f>(AD20-SMOW!AN$14*AE20)</f>
        <v>7.5849664319704857E-3</v>
      </c>
      <c r="AG20" s="101">
        <f t="shared" si="1"/>
        <v>7.5849664319704857</v>
      </c>
      <c r="AH20" s="2">
        <f>AVERAGE(AG17:AG20)</f>
        <v>8.2086908835323769</v>
      </c>
      <c r="AI20" s="2">
        <f>STDEV(AG17:AG20)</f>
        <v>3.6737706756735959</v>
      </c>
      <c r="AK20" s="75">
        <v>26</v>
      </c>
      <c r="AL20" s="75">
        <v>0</v>
      </c>
      <c r="AM20" s="75">
        <v>0</v>
      </c>
      <c r="AN20" s="75">
        <v>0</v>
      </c>
    </row>
    <row r="21" spans="1:40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</row>
    <row r="22" spans="1:40" s="46" customFormat="1" x14ac:dyDescent="0.25">
      <c r="B22" s="21"/>
      <c r="F22" s="17"/>
      <c r="G22" s="17"/>
      <c r="H22" s="17"/>
      <c r="I22" s="17"/>
      <c r="J22" s="17"/>
      <c r="K22" s="17"/>
      <c r="L22" s="16"/>
      <c r="M22" s="16"/>
      <c r="X22" s="16"/>
      <c r="Y22" s="19" t="s">
        <v>35</v>
      </c>
      <c r="Z22" s="17">
        <f t="shared" ref="Z22:AE22" si="2">AVERAGE(Z4:Z21)</f>
        <v>-28.945457061956347</v>
      </c>
      <c r="AA22" s="17">
        <f t="shared" si="2"/>
        <v>-54.136560323873489</v>
      </c>
      <c r="AB22" s="17">
        <f t="shared" si="2"/>
        <v>-29.698648998496342</v>
      </c>
      <c r="AC22" s="17">
        <f t="shared" si="2"/>
        <v>-55.500000000000021</v>
      </c>
      <c r="AD22" s="17">
        <f t="shared" si="2"/>
        <v>-30.148607165607032</v>
      </c>
      <c r="AE22" s="17">
        <f t="shared" si="2"/>
        <v>-57.09967489443418</v>
      </c>
      <c r="AF22" s="17">
        <f>AVERAGE(AF4:AF21)</f>
        <v>2.1178654214063879E-5</v>
      </c>
      <c r="AG22" s="17">
        <f>AVERAGE(AG4:AG21)</f>
        <v>2.1178654214063879E-2</v>
      </c>
      <c r="AH22" s="19" t="s">
        <v>35</v>
      </c>
    </row>
    <row r="23" spans="1:40" x14ac:dyDescent="0.25">
      <c r="Y23" s="16"/>
      <c r="Z23" s="16"/>
      <c r="AA23" s="16"/>
      <c r="AB23" s="16"/>
      <c r="AC23" s="16"/>
      <c r="AD23" s="46"/>
      <c r="AE23" s="46"/>
      <c r="AF23" s="16"/>
      <c r="AG23" s="2">
        <f>STDEV(AG4:AG21)</f>
        <v>7.3720884243707916</v>
      </c>
      <c r="AH23" s="19" t="s">
        <v>73</v>
      </c>
    </row>
    <row r="25" spans="1:40" x14ac:dyDescent="0.25">
      <c r="A25" s="18"/>
    </row>
    <row r="26" spans="1:40" x14ac:dyDescent="0.25">
      <c r="A26" t="s">
        <v>81</v>
      </c>
    </row>
    <row r="27" spans="1:40" s="75" customFormat="1" x14ac:dyDescent="0.25">
      <c r="V27" s="76"/>
      <c r="Z27" s="99"/>
      <c r="AA27" s="99"/>
      <c r="AB27" s="99"/>
      <c r="AC27" s="99"/>
      <c r="AD27" s="99"/>
      <c r="AE27" s="99"/>
      <c r="AF27" s="100"/>
      <c r="AG27" s="101"/>
    </row>
    <row r="28" spans="1:40" s="46" customFormat="1" x14ac:dyDescent="0.25">
      <c r="B28" s="70"/>
      <c r="C28" s="48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W28" s="20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40" s="46" customFormat="1" x14ac:dyDescent="0.25">
      <c r="B29" s="70"/>
      <c r="C29" s="48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25">
      <c r="B30" s="70"/>
      <c r="C30" s="48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75" customFormat="1" x14ac:dyDescent="0.25">
      <c r="B31" s="70"/>
      <c r="C31" s="53"/>
      <c r="D31" s="5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76"/>
      <c r="X31" s="16"/>
      <c r="Y31" s="16"/>
      <c r="Z31" s="17"/>
      <c r="AA31" s="17"/>
      <c r="AB31" s="17"/>
      <c r="AC31" s="17"/>
      <c r="AD31" s="17"/>
      <c r="AE31" s="17"/>
      <c r="AF31" s="16"/>
      <c r="AG31" s="2"/>
      <c r="AH31" s="2"/>
      <c r="AI31" s="2"/>
    </row>
    <row r="32" spans="1:40" s="75" customFormat="1" x14ac:dyDescent="0.25">
      <c r="B32" s="70"/>
      <c r="C32" s="53"/>
      <c r="D32" s="5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76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7" s="75" customFormat="1" x14ac:dyDescent="0.25">
      <c r="B33" s="70"/>
      <c r="C33" s="53"/>
      <c r="D33" s="5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76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25">
      <c r="B34" s="21"/>
      <c r="C34" s="54"/>
      <c r="D34" s="5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21" customFormat="1" x14ac:dyDescent="0.25">
      <c r="A35" s="56"/>
      <c r="C35" s="54"/>
      <c r="D35" s="54"/>
      <c r="E35" s="4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47"/>
      <c r="W35" s="57"/>
      <c r="X35" s="57"/>
      <c r="Y35" s="57"/>
      <c r="Z35" s="58"/>
      <c r="AA35" s="58"/>
      <c r="AB35" s="58"/>
      <c r="AC35" s="58"/>
      <c r="AD35" s="58"/>
      <c r="AE35" s="58"/>
      <c r="AF35" s="57"/>
      <c r="AG35" s="59"/>
      <c r="AH35" s="55"/>
      <c r="AI35" s="55"/>
    </row>
    <row r="36" spans="1:37" s="21" customFormat="1" x14ac:dyDescent="0.25">
      <c r="A36" s="56"/>
      <c r="C36" s="54"/>
      <c r="D36" s="54"/>
      <c r="E36" s="48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47"/>
      <c r="W36" s="57"/>
      <c r="X36" s="57"/>
      <c r="Y36" s="57"/>
      <c r="Z36" s="58"/>
      <c r="AA36" s="58"/>
      <c r="AB36" s="58"/>
      <c r="AC36" s="58"/>
      <c r="AD36" s="58"/>
      <c r="AE36" s="58"/>
      <c r="AF36" s="57"/>
      <c r="AG36" s="59"/>
    </row>
    <row r="37" spans="1:37" s="21" customFormat="1" x14ac:dyDescent="0.25">
      <c r="A37" s="56"/>
      <c r="C37" s="54"/>
      <c r="D37" s="54"/>
      <c r="E37" s="48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47"/>
      <c r="W37" s="57"/>
      <c r="X37" s="57"/>
      <c r="Y37" s="57"/>
      <c r="Z37" s="58"/>
      <c r="AA37" s="58"/>
      <c r="AB37" s="58"/>
      <c r="AC37" s="58"/>
      <c r="AD37" s="58"/>
      <c r="AE37" s="58"/>
      <c r="AF37" s="57"/>
      <c r="AG37" s="59"/>
    </row>
    <row r="38" spans="1:37" s="21" customFormat="1" x14ac:dyDescent="0.25">
      <c r="A38" s="56"/>
      <c r="C38" s="54"/>
      <c r="D38" s="54"/>
      <c r="E38" s="48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47"/>
      <c r="W38" s="57"/>
      <c r="X38" s="57"/>
      <c r="Y38" s="57"/>
      <c r="Z38" s="58"/>
      <c r="AA38" s="58"/>
      <c r="AB38" s="58"/>
      <c r="AC38" s="58"/>
      <c r="AD38" s="58"/>
      <c r="AE38" s="58"/>
      <c r="AF38" s="57"/>
      <c r="AG38" s="59"/>
      <c r="AH38" s="51"/>
      <c r="AI38" s="55"/>
      <c r="AJ38" s="55"/>
      <c r="AK38" s="55"/>
    </row>
    <row r="39" spans="1:37" s="46" customFormat="1" x14ac:dyDescent="0.25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46" customFormat="1" x14ac:dyDescent="0.25">
      <c r="B40" s="21"/>
      <c r="C40" s="54"/>
      <c r="D40" s="5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7" s="46" customFormat="1" x14ac:dyDescent="0.25">
      <c r="B41" s="21"/>
      <c r="C41" s="54"/>
      <c r="D41" s="5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54"/>
      <c r="D42" s="5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6" spans="1:37" s="46" customFormat="1" x14ac:dyDescent="0.25"/>
    <row r="47" spans="1:37" s="46" customFormat="1" x14ac:dyDescent="0.25">
      <c r="B47" s="2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61"/>
      <c r="AI47" s="67"/>
    </row>
    <row r="48" spans="1:37" s="46" customFormat="1" x14ac:dyDescent="0.25">
      <c r="B48" s="21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68"/>
      <c r="AI48" s="69"/>
    </row>
    <row r="49" spans="1:35" s="46" customFormat="1" x14ac:dyDescent="0.25">
      <c r="B49" s="21"/>
      <c r="C49" s="53"/>
      <c r="D49" s="53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5" s="46" customFormat="1" x14ac:dyDescent="0.25">
      <c r="B50" s="21"/>
      <c r="C50" s="53"/>
      <c r="D50" s="5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5" s="46" customFormat="1" x14ac:dyDescent="0.25">
      <c r="A51" s="71"/>
      <c r="B51" s="21"/>
      <c r="C51" s="52"/>
      <c r="D51" s="52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1:35" s="46" customFormat="1" x14ac:dyDescent="0.25">
      <c r="B52" s="70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72"/>
      <c r="AI52" s="72"/>
    </row>
    <row r="53" spans="1:35" s="46" customFormat="1" x14ac:dyDescent="0.25">
      <c r="B53" s="70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73"/>
      <c r="AI53" s="73"/>
    </row>
    <row r="54" spans="1:35" s="46" customFormat="1" x14ac:dyDescent="0.25">
      <c r="B54" s="70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  <c r="AH54" s="2"/>
      <c r="AI54" s="2"/>
    </row>
    <row r="55" spans="1:35" s="46" customFormat="1" x14ac:dyDescent="0.25">
      <c r="B55" s="70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W55" s="20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</sheetData>
  <dataValidations count="2">
    <dataValidation type="list" allowBlank="1" showInputMessage="1" showErrorMessage="1" sqref="D47:D55 D27:D42 D4:D21">
      <formula1>INDIRECT(C4)</formula1>
    </dataValidation>
    <dataValidation type="list" allowBlank="1" showInputMessage="1" showErrorMessage="1" sqref="C47:C55 C27:C42 C4:C21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78</v>
      </c>
      <c r="C1" s="74" t="s">
        <v>64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72</v>
      </c>
      <c r="AI1" s="84" t="s">
        <v>73</v>
      </c>
      <c r="AJ1" s="74" t="s">
        <v>80</v>
      </c>
      <c r="AK1" s="19" t="s">
        <v>112</v>
      </c>
      <c r="AL1" s="23" t="s">
        <v>113</v>
      </c>
      <c r="AM1" s="23" t="s">
        <v>114</v>
      </c>
      <c r="AN1" s="23" t="s">
        <v>115</v>
      </c>
    </row>
    <row r="2" spans="1:40" s="75" customFormat="1" x14ac:dyDescent="0.25">
      <c r="V2" s="76"/>
      <c r="Z2" s="99"/>
      <c r="AA2" s="99"/>
      <c r="AB2" s="99"/>
      <c r="AC2" s="99"/>
      <c r="AD2" s="99"/>
      <c r="AE2" s="99"/>
      <c r="AF2" s="100"/>
      <c r="AG2" s="101"/>
      <c r="AH2" s="2"/>
      <c r="AI2" s="2"/>
    </row>
    <row r="3" spans="1:40" s="75" customFormat="1" x14ac:dyDescent="0.25">
      <c r="V3" s="76"/>
      <c r="Z3" s="99"/>
      <c r="AA3" s="99"/>
      <c r="AB3" s="99"/>
      <c r="AC3" s="99"/>
      <c r="AD3" s="99"/>
      <c r="AE3" s="99"/>
      <c r="AF3" s="100"/>
      <c r="AG3" s="101"/>
      <c r="AH3" s="2"/>
      <c r="AI3" s="2"/>
    </row>
    <row r="4" spans="1:40" s="75" customFormat="1" x14ac:dyDescent="0.25">
      <c r="V4" s="76"/>
      <c r="Z4" s="99"/>
      <c r="AA4" s="99"/>
      <c r="AB4" s="99"/>
      <c r="AC4" s="99"/>
      <c r="AD4" s="99"/>
      <c r="AE4" s="99"/>
      <c r="AF4" s="100"/>
      <c r="AG4" s="101"/>
      <c r="AH4" s="2"/>
      <c r="AI4" s="2"/>
    </row>
    <row r="5" spans="1:40" s="75" customFormat="1" x14ac:dyDescent="0.25">
      <c r="V5" s="76"/>
      <c r="Z5" s="99"/>
      <c r="AA5" s="99"/>
      <c r="AB5" s="99"/>
      <c r="AC5" s="99"/>
      <c r="AD5" s="99"/>
      <c r="AE5" s="99"/>
      <c r="AF5" s="100"/>
      <c r="AG5" s="101"/>
    </row>
    <row r="6" spans="1:40" s="75" customFormat="1" x14ac:dyDescent="0.25">
      <c r="V6" s="76"/>
      <c r="Z6" s="99"/>
      <c r="AA6" s="99"/>
      <c r="AB6" s="99"/>
      <c r="AC6" s="99"/>
      <c r="AD6" s="99"/>
      <c r="AE6" s="99"/>
      <c r="AF6" s="100"/>
      <c r="AG6" s="101"/>
    </row>
    <row r="7" spans="1:40" s="75" customFormat="1" x14ac:dyDescent="0.25">
      <c r="V7" s="76"/>
      <c r="Z7" s="99"/>
      <c r="AA7" s="99"/>
      <c r="AB7" s="99"/>
      <c r="AC7" s="99"/>
      <c r="AD7" s="99"/>
      <c r="AE7" s="99"/>
      <c r="AF7" s="100"/>
      <c r="AG7" s="101"/>
      <c r="AH7" s="2"/>
      <c r="AI7" s="2"/>
    </row>
    <row r="8" spans="1:40" s="75" customFormat="1" x14ac:dyDescent="0.25">
      <c r="V8" s="76"/>
      <c r="Z8" s="99"/>
      <c r="AA8" s="99"/>
      <c r="AB8" s="99"/>
      <c r="AC8" s="99"/>
      <c r="AD8" s="99"/>
      <c r="AE8" s="99"/>
      <c r="AF8" s="100"/>
      <c r="AG8" s="101"/>
      <c r="AK8" s="64"/>
      <c r="AL8" s="64"/>
      <c r="AM8" s="64"/>
      <c r="AN8" s="64"/>
    </row>
    <row r="9" spans="1:40" s="75" customFormat="1" x14ac:dyDescent="0.25">
      <c r="V9" s="76"/>
      <c r="X9" s="88"/>
      <c r="Z9" s="99"/>
      <c r="AA9" s="99"/>
      <c r="AB9" s="99"/>
      <c r="AC9" s="99"/>
      <c r="AD9" s="99"/>
      <c r="AE9" s="99"/>
      <c r="AF9" s="100"/>
      <c r="AG9" s="101"/>
    </row>
    <row r="10" spans="1:40" s="75" customFormat="1" x14ac:dyDescent="0.25">
      <c r="V10" s="76"/>
      <c r="Z10" s="99"/>
      <c r="AA10" s="99"/>
      <c r="AB10" s="99"/>
      <c r="AC10" s="99"/>
      <c r="AD10" s="99"/>
      <c r="AE10" s="99"/>
      <c r="AF10" s="100"/>
      <c r="AG10" s="101"/>
    </row>
    <row r="11" spans="1:40" s="75" customFormat="1" x14ac:dyDescent="0.25">
      <c r="V11" s="76"/>
      <c r="Z11" s="99"/>
      <c r="AA11" s="99"/>
      <c r="AB11" s="99"/>
      <c r="AC11" s="99"/>
      <c r="AD11" s="99"/>
      <c r="AE11" s="99"/>
      <c r="AF11" s="100"/>
      <c r="AG11" s="101"/>
      <c r="AH11" s="2"/>
      <c r="AI11" s="2"/>
    </row>
    <row r="12" spans="1:40" s="63" customFormat="1" x14ac:dyDescent="0.25">
      <c r="V12" s="65"/>
      <c r="Z12" s="99"/>
      <c r="AA12" s="99"/>
      <c r="AB12" s="99"/>
      <c r="AC12" s="99"/>
      <c r="AD12" s="99"/>
      <c r="AE12" s="99"/>
      <c r="AF12" s="100"/>
      <c r="AG12" s="101"/>
      <c r="AH12" s="66"/>
      <c r="AI12" s="66"/>
      <c r="AK12" s="64"/>
      <c r="AL12" s="64"/>
      <c r="AM12" s="64"/>
      <c r="AN12" s="64"/>
    </row>
    <row r="13" spans="1:40" s="75" customFormat="1" x14ac:dyDescent="0.25">
      <c r="V13" s="76"/>
      <c r="Z13" s="99"/>
      <c r="AA13" s="99"/>
      <c r="AB13" s="99"/>
      <c r="AC13" s="99"/>
      <c r="AD13" s="99"/>
      <c r="AE13" s="99"/>
      <c r="AF13" s="100"/>
      <c r="AG13" s="101"/>
    </row>
    <row r="14" spans="1:40" s="75" customFormat="1" x14ac:dyDescent="0.25">
      <c r="V14" s="76"/>
      <c r="Z14" s="99"/>
      <c r="AA14" s="99"/>
      <c r="AB14" s="99"/>
      <c r="AC14" s="99"/>
      <c r="AD14" s="99"/>
      <c r="AE14" s="99"/>
      <c r="AF14" s="100"/>
      <c r="AG14" s="101"/>
    </row>
    <row r="15" spans="1:40" s="75" customFormat="1" x14ac:dyDescent="0.25">
      <c r="V15" s="76"/>
      <c r="Z15" s="99"/>
      <c r="AA15" s="99"/>
      <c r="AB15" s="99"/>
      <c r="AC15" s="99"/>
      <c r="AD15" s="99"/>
      <c r="AE15" s="99"/>
      <c r="AF15" s="100"/>
      <c r="AG15" s="101"/>
      <c r="AH15" s="2"/>
      <c r="AI15" s="2"/>
    </row>
    <row r="16" spans="1:40" s="75" customFormat="1" x14ac:dyDescent="0.25">
      <c r="V16" s="76"/>
      <c r="Z16" s="99"/>
      <c r="AA16" s="99"/>
      <c r="AB16" s="99"/>
      <c r="AC16" s="99"/>
      <c r="AD16" s="99"/>
      <c r="AE16" s="99"/>
      <c r="AF16" s="100"/>
      <c r="AG16" s="101"/>
    </row>
    <row r="17" spans="2:41" s="75" customFormat="1" x14ac:dyDescent="0.25">
      <c r="V17" s="76"/>
      <c r="Z17" s="99"/>
      <c r="AA17" s="99"/>
      <c r="AB17" s="99"/>
      <c r="AC17" s="99"/>
      <c r="AD17" s="99"/>
      <c r="AE17" s="99"/>
      <c r="AF17" s="100"/>
      <c r="AG17" s="101"/>
    </row>
    <row r="18" spans="2:41" s="75" customFormat="1" x14ac:dyDescent="0.25">
      <c r="V18" s="76"/>
      <c r="Z18" s="99"/>
      <c r="AA18" s="99"/>
      <c r="AB18" s="99"/>
      <c r="AC18" s="99"/>
      <c r="AD18" s="99"/>
      <c r="AE18" s="99"/>
      <c r="AF18" s="100"/>
      <c r="AG18" s="101"/>
      <c r="AK18" s="85"/>
      <c r="AL18" s="70"/>
      <c r="AM18" s="85"/>
      <c r="AN18" s="70"/>
    </row>
    <row r="19" spans="2:41" s="75" customFormat="1" x14ac:dyDescent="0.25">
      <c r="V19" s="76"/>
      <c r="Z19" s="99"/>
      <c r="AA19" s="99"/>
      <c r="AB19" s="99"/>
      <c r="AC19" s="99"/>
      <c r="AD19" s="99"/>
      <c r="AE19" s="99"/>
      <c r="AF19" s="100"/>
      <c r="AG19" s="101"/>
      <c r="AH19" s="2"/>
      <c r="AI19" s="2"/>
      <c r="AK19" s="85"/>
      <c r="AL19" s="70"/>
      <c r="AM19" s="85"/>
      <c r="AN19" s="70"/>
    </row>
    <row r="20" spans="2:41" s="75" customFormat="1" x14ac:dyDescent="0.25">
      <c r="V20" s="76"/>
      <c r="Z20" s="99"/>
      <c r="AA20" s="99"/>
      <c r="AB20" s="99"/>
      <c r="AC20" s="99"/>
      <c r="AD20" s="99"/>
      <c r="AE20" s="99"/>
      <c r="AF20" s="100"/>
      <c r="AG20" s="101"/>
      <c r="AK20" s="85"/>
      <c r="AL20" s="70"/>
      <c r="AM20" s="85"/>
      <c r="AN20" s="70"/>
    </row>
    <row r="21" spans="2:41" s="75" customFormat="1" x14ac:dyDescent="0.25">
      <c r="V21" s="76"/>
      <c r="Z21" s="99"/>
      <c r="AA21" s="99"/>
      <c r="AB21" s="99"/>
      <c r="AC21" s="99"/>
      <c r="AD21" s="99"/>
      <c r="AE21" s="99"/>
      <c r="AF21" s="100"/>
      <c r="AG21" s="101"/>
      <c r="AH21" s="2"/>
      <c r="AI21" s="2"/>
      <c r="AK21" s="85"/>
      <c r="AL21" s="70"/>
      <c r="AM21" s="85"/>
      <c r="AN21" s="70"/>
    </row>
    <row r="22" spans="2:41" s="75" customFormat="1" x14ac:dyDescent="0.25">
      <c r="V22" s="76"/>
      <c r="Z22" s="99"/>
      <c r="AA22" s="99"/>
      <c r="AB22" s="99"/>
      <c r="AC22" s="99"/>
      <c r="AD22" s="99"/>
      <c r="AE22" s="99"/>
      <c r="AF22" s="100"/>
      <c r="AG22" s="101"/>
      <c r="AK22" s="85"/>
      <c r="AL22" s="70"/>
      <c r="AM22" s="85"/>
      <c r="AN22" s="70"/>
    </row>
    <row r="23" spans="2:41" s="75" customFormat="1" x14ac:dyDescent="0.25">
      <c r="V23" s="76"/>
      <c r="Z23" s="99"/>
      <c r="AA23" s="99"/>
      <c r="AB23" s="99"/>
      <c r="AC23" s="99"/>
      <c r="AD23" s="99"/>
      <c r="AE23" s="99"/>
      <c r="AF23" s="100"/>
      <c r="AG23" s="101"/>
      <c r="AK23" s="85"/>
      <c r="AL23" s="70"/>
      <c r="AM23" s="85"/>
      <c r="AN23" s="70"/>
    </row>
    <row r="24" spans="2:41" s="75" customFormat="1" x14ac:dyDescent="0.25">
      <c r="V24" s="76"/>
      <c r="Z24" s="99"/>
      <c r="AA24" s="99"/>
      <c r="AB24" s="99"/>
      <c r="AC24" s="99"/>
      <c r="AD24" s="99"/>
      <c r="AE24" s="99"/>
      <c r="AF24" s="100"/>
      <c r="AG24" s="101"/>
      <c r="AH24" s="2"/>
      <c r="AI24" s="2"/>
      <c r="AK24" s="85"/>
      <c r="AL24" s="70"/>
      <c r="AM24" s="85"/>
      <c r="AN24" s="70"/>
    </row>
    <row r="25" spans="2:41" s="75" customFormat="1" x14ac:dyDescent="0.25">
      <c r="V25" s="76"/>
      <c r="Z25" s="99"/>
      <c r="AA25" s="99"/>
      <c r="AB25" s="99"/>
      <c r="AC25" s="99"/>
      <c r="AD25" s="99"/>
      <c r="AE25" s="99"/>
      <c r="AF25" s="100"/>
      <c r="AG25" s="101"/>
      <c r="AK25" s="85"/>
      <c r="AL25" s="70"/>
      <c r="AM25" s="85"/>
      <c r="AN25" s="70"/>
    </row>
    <row r="26" spans="2:41" s="75" customFormat="1" x14ac:dyDescent="0.25">
      <c r="V26" s="76"/>
      <c r="Z26" s="99"/>
      <c r="AA26" s="99"/>
      <c r="AB26" s="99"/>
      <c r="AC26" s="99"/>
      <c r="AD26" s="99"/>
      <c r="AE26" s="99"/>
      <c r="AF26" s="100"/>
      <c r="AG26" s="101"/>
      <c r="AH26" s="2"/>
      <c r="AI26" s="2"/>
      <c r="AK26" s="85"/>
      <c r="AL26" s="70"/>
      <c r="AM26" s="85"/>
      <c r="AN26" s="70"/>
    </row>
    <row r="27" spans="2:41" s="75" customFormat="1" x14ac:dyDescent="0.25">
      <c r="V27" s="76"/>
      <c r="Y27" s="88"/>
      <c r="Z27" s="99"/>
      <c r="AA27" s="99"/>
      <c r="AB27" s="99"/>
      <c r="AC27" s="99"/>
      <c r="AD27" s="99"/>
      <c r="AE27" s="99"/>
      <c r="AF27" s="100"/>
      <c r="AG27" s="101"/>
      <c r="AK27" s="85"/>
      <c r="AL27" s="70"/>
      <c r="AM27" s="85"/>
      <c r="AN27" s="70"/>
    </row>
    <row r="28" spans="2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2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2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28" sqref="E28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6" width="13.42578125" customWidth="1"/>
    <col min="7" max="7" width="13.42578125" style="75" customWidth="1"/>
    <col min="8" max="8" width="12.42578125" customWidth="1"/>
    <col min="9" max="9" width="13.42578125" style="7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s="14" t="s">
        <v>48</v>
      </c>
      <c r="F1" s="75" t="s">
        <v>126</v>
      </c>
      <c r="G1" s="94" t="s">
        <v>119</v>
      </c>
      <c r="H1" s="98" t="s">
        <v>132</v>
      </c>
      <c r="I1" s="94" t="s">
        <v>142</v>
      </c>
    </row>
    <row r="2" spans="1:9" x14ac:dyDescent="0.25">
      <c r="A2" t="s">
        <v>62</v>
      </c>
      <c r="B2" t="s">
        <v>22</v>
      </c>
      <c r="C2" t="s">
        <v>50</v>
      </c>
      <c r="D2" s="14" t="s">
        <v>71</v>
      </c>
      <c r="E2" s="14" t="s">
        <v>45</v>
      </c>
      <c r="F2" s="75" t="s">
        <v>101</v>
      </c>
      <c r="G2" s="95" t="s">
        <v>121</v>
      </c>
      <c r="H2" s="102" t="s">
        <v>134</v>
      </c>
      <c r="I2" s="97" t="s">
        <v>141</v>
      </c>
    </row>
    <row r="3" spans="1:9" x14ac:dyDescent="0.25">
      <c r="A3" t="s">
        <v>61</v>
      </c>
      <c r="B3" t="s">
        <v>24</v>
      </c>
      <c r="C3" t="s">
        <v>52</v>
      </c>
      <c r="D3" s="14" t="s">
        <v>77</v>
      </c>
      <c r="E3" s="14" t="s">
        <v>46</v>
      </c>
      <c r="F3" s="75" t="s">
        <v>102</v>
      </c>
      <c r="G3" s="96" t="s">
        <v>120</v>
      </c>
      <c r="H3" s="103" t="s">
        <v>133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127</v>
      </c>
      <c r="G4" s="95" t="s">
        <v>122</v>
      </c>
      <c r="H4" s="102" t="s">
        <v>143</v>
      </c>
      <c r="I4" s="95"/>
    </row>
    <row r="5" spans="1:9" x14ac:dyDescent="0.25">
      <c r="A5" t="s">
        <v>63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130</v>
      </c>
      <c r="G5" s="96" t="s">
        <v>125</v>
      </c>
      <c r="H5" s="102" t="s">
        <v>144</v>
      </c>
      <c r="I5" s="96"/>
    </row>
    <row r="6" spans="1:9" x14ac:dyDescent="0.25">
      <c r="A6" t="s">
        <v>88</v>
      </c>
      <c r="B6" t="s">
        <v>65</v>
      </c>
      <c r="C6" t="s">
        <v>87</v>
      </c>
      <c r="D6" s="14" t="s">
        <v>51</v>
      </c>
      <c r="E6" s="14" t="s">
        <v>51</v>
      </c>
      <c r="F6" s="75"/>
      <c r="G6" s="95"/>
      <c r="I6" s="95"/>
    </row>
    <row r="7" spans="1:9" x14ac:dyDescent="0.25">
      <c r="A7" t="s">
        <v>119</v>
      </c>
      <c r="B7" t="s">
        <v>66</v>
      </c>
      <c r="C7" t="s">
        <v>82</v>
      </c>
      <c r="D7" s="14" t="s">
        <v>53</v>
      </c>
      <c r="E7" s="14" t="s">
        <v>53</v>
      </c>
      <c r="F7" s="75"/>
    </row>
    <row r="8" spans="1:9" x14ac:dyDescent="0.25">
      <c r="A8" s="75" t="s">
        <v>126</v>
      </c>
      <c r="B8" t="s">
        <v>67</v>
      </c>
      <c r="C8" t="s">
        <v>83</v>
      </c>
      <c r="D8" s="14" t="s">
        <v>54</v>
      </c>
      <c r="E8" s="14" t="s">
        <v>54</v>
      </c>
      <c r="F8" s="75"/>
    </row>
    <row r="9" spans="1:9" x14ac:dyDescent="0.25">
      <c r="A9" s="75" t="s">
        <v>132</v>
      </c>
      <c r="B9" t="s">
        <v>68</v>
      </c>
      <c r="C9" t="s">
        <v>84</v>
      </c>
      <c r="D9" t="s">
        <v>79</v>
      </c>
      <c r="E9" t="s">
        <v>140</v>
      </c>
      <c r="F9" s="75"/>
    </row>
    <row r="10" spans="1:9" x14ac:dyDescent="0.25">
      <c r="A10" s="75" t="s">
        <v>142</v>
      </c>
      <c r="B10" t="s">
        <v>69</v>
      </c>
      <c r="C10" t="s">
        <v>107</v>
      </c>
      <c r="D10" t="s">
        <v>86</v>
      </c>
      <c r="E10" t="s">
        <v>94</v>
      </c>
      <c r="F10" s="75"/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  <c r="F11" s="75"/>
    </row>
    <row r="12" spans="1:9" x14ac:dyDescent="0.25">
      <c r="B12" t="s">
        <v>70</v>
      </c>
      <c r="C12" s="75" t="s">
        <v>98</v>
      </c>
      <c r="D12" s="14" t="s">
        <v>92</v>
      </c>
      <c r="E12" s="46" t="s">
        <v>139</v>
      </c>
      <c r="F12" s="75"/>
    </row>
    <row r="13" spans="1:9" x14ac:dyDescent="0.25">
      <c r="C13" t="s">
        <v>100</v>
      </c>
      <c r="D13" t="s">
        <v>93</v>
      </c>
      <c r="E13" s="75" t="s">
        <v>99</v>
      </c>
      <c r="F13" s="75"/>
    </row>
    <row r="14" spans="1:9" x14ac:dyDescent="0.25">
      <c r="C14" t="s">
        <v>111</v>
      </c>
      <c r="D14" s="63" t="s">
        <v>95</v>
      </c>
      <c r="E14" t="s">
        <v>103</v>
      </c>
      <c r="F14" s="75"/>
    </row>
    <row r="15" spans="1:9" x14ac:dyDescent="0.25">
      <c r="C15" t="s">
        <v>116</v>
      </c>
      <c r="D15" s="63" t="s">
        <v>105</v>
      </c>
      <c r="E15" s="75" t="s">
        <v>108</v>
      </c>
    </row>
    <row r="16" spans="1:9" x14ac:dyDescent="0.25">
      <c r="C16" s="75" t="s">
        <v>117</v>
      </c>
      <c r="D16" t="s">
        <v>106</v>
      </c>
      <c r="E16" t="s">
        <v>109</v>
      </c>
    </row>
    <row r="17" spans="1:5" x14ac:dyDescent="0.25">
      <c r="D17" s="63" t="s">
        <v>56</v>
      </c>
      <c r="E17" s="14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s="75" t="s">
        <v>128</v>
      </c>
      <c r="E19" s="75" t="s">
        <v>123</v>
      </c>
    </row>
    <row r="20" spans="1:5" x14ac:dyDescent="0.25">
      <c r="A20" s="77" t="s">
        <v>62</v>
      </c>
      <c r="B20" s="77" t="s">
        <v>77</v>
      </c>
      <c r="D20" t="s">
        <v>45</v>
      </c>
      <c r="E20" s="75" t="s">
        <v>129</v>
      </c>
    </row>
    <row r="21" spans="1:5" x14ac:dyDescent="0.25">
      <c r="D21" t="s">
        <v>138</v>
      </c>
      <c r="E21" s="75" t="s">
        <v>131</v>
      </c>
    </row>
    <row r="22" spans="1:5" x14ac:dyDescent="0.25">
      <c r="D22" s="75" t="s">
        <v>137</v>
      </c>
      <c r="E22" s="75" t="s">
        <v>135</v>
      </c>
    </row>
    <row r="23" spans="1:5" x14ac:dyDescent="0.25">
      <c r="D23" s="75" t="s">
        <v>146</v>
      </c>
      <c r="E23" t="s">
        <v>136</v>
      </c>
    </row>
    <row r="24" spans="1:5" x14ac:dyDescent="0.25">
      <c r="D24" s="75" t="s">
        <v>147</v>
      </c>
      <c r="E24" s="75" t="s">
        <v>137</v>
      </c>
    </row>
    <row r="25" spans="1:5" x14ac:dyDescent="0.25">
      <c r="D25" s="75" t="s">
        <v>148</v>
      </c>
      <c r="E25" s="75" t="s">
        <v>151</v>
      </c>
    </row>
    <row r="26" spans="1:5" x14ac:dyDescent="0.25">
      <c r="D26" s="75" t="s">
        <v>149</v>
      </c>
      <c r="E26" s="75" t="s">
        <v>152</v>
      </c>
    </row>
    <row r="27" spans="1:5" x14ac:dyDescent="0.25">
      <c r="D27" s="75" t="s">
        <v>150</v>
      </c>
      <c r="E27" t="s">
        <v>130</v>
      </c>
    </row>
    <row r="28" spans="1:5" x14ac:dyDescent="0.25">
      <c r="D28" s="75" t="s">
        <v>166</v>
      </c>
    </row>
    <row r="29" spans="1:5" x14ac:dyDescent="0.25">
      <c r="D29" s="75"/>
    </row>
    <row r="30" spans="1:5" x14ac:dyDescent="0.25">
      <c r="D30" s="75"/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2023-06-06T17:43:04Z</dcterms:modified>
</cp:coreProperties>
</file>