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R:\D17O Reactor Spreadsheets\Active Reactor\"/>
    </mc:Choice>
  </mc:AlternateContent>
  <bookViews>
    <workbookView xWindow="0" yWindow="0" windowWidth="21600" windowHeight="9600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Data'!$C$1:$D$2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7" l="1"/>
  <c r="AN11" i="7" l="1"/>
  <c r="AB4" i="7"/>
  <c r="AA4" i="7"/>
  <c r="Z4" i="7"/>
  <c r="Z4" i="8" l="1"/>
  <c r="Z6" i="8"/>
  <c r="Z7" i="8"/>
  <c r="Z5" i="8"/>
  <c r="Z17" i="7"/>
  <c r="Z18" i="7"/>
  <c r="Z19" i="7"/>
  <c r="Z20" i="7"/>
  <c r="AA17" i="7"/>
  <c r="AA5" i="8"/>
  <c r="AA18" i="7"/>
  <c r="AA4" i="8"/>
  <c r="AA19" i="7"/>
  <c r="AA6" i="8"/>
  <c r="AA20" i="7"/>
  <c r="AA7" i="8"/>
  <c r="Z185" i="10"/>
  <c r="Z187" i="10"/>
  <c r="Z186" i="10"/>
  <c r="Z184" i="10"/>
  <c r="Z183" i="10"/>
  <c r="Z182" i="10"/>
  <c r="Z178" i="10"/>
  <c r="Z174" i="10"/>
  <c r="Z163" i="10"/>
  <c r="Z180" i="10"/>
  <c r="Z181" i="10"/>
  <c r="Z176" i="10"/>
  <c r="Z172" i="10"/>
  <c r="Z171" i="10"/>
  <c r="Z166" i="10"/>
  <c r="Z160" i="10"/>
  <c r="Z158" i="10"/>
  <c r="Z175" i="10"/>
  <c r="Z165" i="10"/>
  <c r="Z179" i="10"/>
  <c r="Z162" i="10"/>
  <c r="Z168" i="10"/>
  <c r="Z177" i="10"/>
  <c r="Z164" i="10"/>
  <c r="Z161" i="10"/>
  <c r="Z170" i="10"/>
  <c r="Z159" i="10"/>
  <c r="Z169" i="10"/>
  <c r="Z167" i="10"/>
  <c r="Z173" i="10"/>
  <c r="Z154" i="10"/>
  <c r="Z152" i="10"/>
  <c r="Z149" i="10"/>
  <c r="Z145" i="10"/>
  <c r="Z141" i="10"/>
  <c r="Z151" i="10"/>
  <c r="Z143" i="10"/>
  <c r="Z155" i="10"/>
  <c r="Z153" i="10"/>
  <c r="Z147" i="10"/>
  <c r="Z144" i="10"/>
  <c r="Z146" i="10"/>
  <c r="Z156" i="10"/>
  <c r="Z150" i="10"/>
  <c r="Z148" i="10"/>
  <c r="Z157" i="10"/>
  <c r="Z142" i="10"/>
  <c r="Z134" i="10"/>
  <c r="Z133" i="10"/>
  <c r="Z136" i="10"/>
  <c r="Z139" i="10"/>
  <c r="Z137" i="10"/>
  <c r="Z135" i="10"/>
  <c r="Z138" i="10"/>
  <c r="Z118" i="10"/>
  <c r="Z131" i="10"/>
  <c r="Z125" i="10"/>
  <c r="Z120" i="10"/>
  <c r="Z12" i="8"/>
  <c r="Z10" i="8"/>
  <c r="Z9" i="8"/>
  <c r="Z116" i="10"/>
  <c r="Z114" i="10"/>
  <c r="Z128" i="10"/>
  <c r="Z127" i="10"/>
  <c r="Z123" i="10"/>
  <c r="Z11" i="8"/>
  <c r="Z115" i="10"/>
  <c r="Z121" i="10"/>
  <c r="Z119" i="10"/>
  <c r="Z130" i="10"/>
  <c r="Z129" i="10"/>
  <c r="Z126" i="10"/>
  <c r="Z122" i="10"/>
  <c r="Z117" i="10"/>
  <c r="Z124" i="10"/>
  <c r="AA185" i="10"/>
  <c r="AA186" i="10"/>
  <c r="AA187" i="10"/>
  <c r="AA184" i="10"/>
  <c r="AA183" i="10"/>
  <c r="AA182" i="10"/>
  <c r="AA180" i="10"/>
  <c r="AA177" i="10"/>
  <c r="AA173" i="10"/>
  <c r="AA170" i="10"/>
  <c r="AA164" i="10"/>
  <c r="AA159" i="10"/>
  <c r="AA158" i="10"/>
  <c r="AA168" i="10"/>
  <c r="AA181" i="10"/>
  <c r="AA176" i="10"/>
  <c r="AA172" i="10"/>
  <c r="AA171" i="10"/>
  <c r="AA166" i="10"/>
  <c r="AA160" i="10"/>
  <c r="AA169" i="10"/>
  <c r="AA179" i="10"/>
  <c r="AA163" i="10"/>
  <c r="AA178" i="10"/>
  <c r="AA175" i="10"/>
  <c r="AA165" i="10"/>
  <c r="AA161" i="10"/>
  <c r="AA167" i="10"/>
  <c r="AA174" i="10"/>
  <c r="AA162" i="10"/>
  <c r="AA147" i="10"/>
  <c r="AA150" i="10"/>
  <c r="AA151" i="10"/>
  <c r="AA154" i="10"/>
  <c r="AA152" i="10"/>
  <c r="AA149" i="10"/>
  <c r="AA145" i="10"/>
  <c r="AA141" i="10"/>
  <c r="AA155" i="10"/>
  <c r="AA156" i="10"/>
  <c r="AA153" i="10"/>
  <c r="AA144" i="10"/>
  <c r="AA148" i="10"/>
  <c r="AA157" i="10"/>
  <c r="AA142" i="10"/>
  <c r="AA143" i="10"/>
  <c r="AA146" i="10"/>
  <c r="AA138" i="10"/>
  <c r="AA134" i="10"/>
  <c r="AA136" i="10"/>
  <c r="AA133" i="10"/>
  <c r="AA139" i="10"/>
  <c r="AA137" i="10"/>
  <c r="AA135" i="10"/>
  <c r="AA130" i="10"/>
  <c r="AA124" i="10"/>
  <c r="AA121" i="10"/>
  <c r="AA12" i="8"/>
  <c r="AA10" i="8"/>
  <c r="AA117" i="10"/>
  <c r="AA118" i="10"/>
  <c r="AA11" i="8"/>
  <c r="AA122" i="10"/>
  <c r="AA131" i="10"/>
  <c r="AA125" i="10"/>
  <c r="AA120" i="10"/>
  <c r="AA9" i="8"/>
  <c r="AA115" i="10"/>
  <c r="AA116" i="10"/>
  <c r="AA114" i="10"/>
  <c r="AA129" i="10"/>
  <c r="AA128" i="10"/>
  <c r="AA127" i="10"/>
  <c r="AA123" i="10"/>
  <c r="AA126" i="10"/>
  <c r="AA119" i="10"/>
  <c r="Z112" i="10"/>
  <c r="Z25" i="7"/>
  <c r="Z113" i="10"/>
  <c r="AA112" i="10"/>
  <c r="AA113" i="10"/>
  <c r="AA25" i="7"/>
  <c r="Z24" i="7"/>
  <c r="Z111" i="10"/>
  <c r="AA24" i="7"/>
  <c r="AA111" i="10"/>
  <c r="Z22" i="7"/>
  <c r="Z23" i="7"/>
  <c r="AA23" i="7"/>
  <c r="AA22" i="7"/>
  <c r="Z110" i="10"/>
  <c r="AA110" i="10"/>
  <c r="AA102" i="10"/>
  <c r="AA100" i="10"/>
  <c r="AA109" i="10"/>
  <c r="AA95" i="10"/>
  <c r="AA92" i="10"/>
  <c r="AA88" i="10"/>
  <c r="AA85" i="10"/>
  <c r="AA81" i="10"/>
  <c r="AA103" i="10"/>
  <c r="AA99" i="10"/>
  <c r="AA84" i="10"/>
  <c r="AA108" i="10"/>
  <c r="AA106" i="10"/>
  <c r="AA96" i="10"/>
  <c r="AA91" i="10"/>
  <c r="AA87" i="10"/>
  <c r="AA101" i="10"/>
  <c r="AA98" i="10"/>
  <c r="AA97" i="10"/>
  <c r="AA89" i="10"/>
  <c r="AA107" i="10"/>
  <c r="AA105" i="10"/>
  <c r="AA94" i="10"/>
  <c r="AA90" i="10"/>
  <c r="AA86" i="10"/>
  <c r="AA83" i="10"/>
  <c r="AA104" i="10"/>
  <c r="AA93" i="10"/>
  <c r="AA82" i="10"/>
  <c r="AA77" i="10"/>
  <c r="AA66" i="10"/>
  <c r="AA80" i="10"/>
  <c r="AA73" i="10"/>
  <c r="AA69" i="10"/>
  <c r="AA75" i="10"/>
  <c r="AA72" i="10"/>
  <c r="AA67" i="10"/>
  <c r="AA78" i="10"/>
  <c r="AA76" i="10"/>
  <c r="AA71" i="10"/>
  <c r="AA70" i="10"/>
  <c r="AA79" i="10"/>
  <c r="AA74" i="10"/>
  <c r="AA68" i="10"/>
  <c r="AA64" i="10"/>
  <c r="AA63" i="10"/>
  <c r="AA65" i="10"/>
  <c r="AA62" i="10"/>
  <c r="AA18" i="9"/>
  <c r="AA14" i="9"/>
  <c r="AA53" i="10"/>
  <c r="AA52" i="10"/>
  <c r="AA47" i="10"/>
  <c r="AA41" i="10"/>
  <c r="AA37" i="10"/>
  <c r="AA33" i="10"/>
  <c r="AA6" i="9"/>
  <c r="AA2" i="9"/>
  <c r="AA21" i="10"/>
  <c r="AA17" i="10"/>
  <c r="AA55" i="10"/>
  <c r="AA45" i="10"/>
  <c r="AA25" i="10"/>
  <c r="AA61" i="10"/>
  <c r="AA20" i="10"/>
  <c r="AA60" i="10"/>
  <c r="AA56" i="10"/>
  <c r="AA12" i="9"/>
  <c r="AA8" i="9"/>
  <c r="AA31" i="10"/>
  <c r="AA26" i="10"/>
  <c r="AA19" i="9"/>
  <c r="AA7" i="9"/>
  <c r="AA18" i="10"/>
  <c r="AA51" i="10"/>
  <c r="AA20" i="9"/>
  <c r="AA16" i="9"/>
  <c r="AA50" i="10"/>
  <c r="AA48" i="10"/>
  <c r="AA44" i="10"/>
  <c r="AA39" i="10"/>
  <c r="AA35" i="10"/>
  <c r="AA4" i="9"/>
  <c r="AA23" i="10"/>
  <c r="AA19" i="10"/>
  <c r="AA15" i="9"/>
  <c r="AA57" i="10"/>
  <c r="AA49" i="10"/>
  <c r="AA38" i="10"/>
  <c r="AA17" i="9"/>
  <c r="AA36" i="10"/>
  <c r="AA59" i="10"/>
  <c r="AA28" i="10"/>
  <c r="AA11" i="9"/>
  <c r="AA30" i="10"/>
  <c r="AA42" i="10"/>
  <c r="AA34" i="10"/>
  <c r="AA3" i="9"/>
  <c r="AA22" i="10"/>
  <c r="AA40" i="10"/>
  <c r="AA5" i="9"/>
  <c r="AA58" i="10"/>
  <c r="AA46" i="10"/>
  <c r="AA10" i="9"/>
  <c r="AA29" i="10"/>
  <c r="AA9" i="9"/>
  <c r="AA54" i="10"/>
  <c r="AA32" i="10"/>
  <c r="AA16" i="10"/>
  <c r="AA15" i="10"/>
  <c r="AA14" i="10"/>
  <c r="Z109" i="10"/>
  <c r="Z95" i="10"/>
  <c r="Z92" i="10"/>
  <c r="Z88" i="10"/>
  <c r="Z85" i="10"/>
  <c r="Z81" i="10"/>
  <c r="Z103" i="10"/>
  <c r="Z99" i="10"/>
  <c r="Z108" i="10"/>
  <c r="Z106" i="10"/>
  <c r="Z101" i="10"/>
  <c r="Z98" i="10"/>
  <c r="Z84" i="10"/>
  <c r="Z93" i="10"/>
  <c r="Z82" i="10"/>
  <c r="Z107" i="10"/>
  <c r="Z105" i="10"/>
  <c r="Z94" i="10"/>
  <c r="Z90" i="10"/>
  <c r="Z86" i="10"/>
  <c r="Z83" i="10"/>
  <c r="Z89" i="10"/>
  <c r="Z96" i="10"/>
  <c r="Z104" i="10"/>
  <c r="Z97" i="10"/>
  <c r="Z91" i="10"/>
  <c r="Z102" i="10"/>
  <c r="Z100" i="10"/>
  <c r="Z87" i="10"/>
  <c r="Z80" i="10"/>
  <c r="Z73" i="10"/>
  <c r="Z69" i="10"/>
  <c r="Z66" i="10"/>
  <c r="Z79" i="10"/>
  <c r="Z72" i="10"/>
  <c r="Z67" i="10"/>
  <c r="Z78" i="10"/>
  <c r="Z76" i="10"/>
  <c r="Z71" i="10"/>
  <c r="Z75" i="10"/>
  <c r="Z68" i="10"/>
  <c r="Z74" i="10"/>
  <c r="Z77" i="10"/>
  <c r="Z70" i="10"/>
  <c r="Z64" i="10"/>
  <c r="Z63" i="10"/>
  <c r="Z65" i="10"/>
  <c r="Z55" i="10"/>
  <c r="Z45" i="10"/>
  <c r="Z10" i="9"/>
  <c r="Z25" i="10"/>
  <c r="Z61" i="10"/>
  <c r="Z18" i="9"/>
  <c r="Z14" i="9"/>
  <c r="Z54" i="10"/>
  <c r="Z51" i="10"/>
  <c r="Z36" i="10"/>
  <c r="Z32" i="10"/>
  <c r="Z6" i="9"/>
  <c r="Z56" i="10"/>
  <c r="Z23" i="10"/>
  <c r="Z9" i="9"/>
  <c r="Z17" i="9"/>
  <c r="Z50" i="10"/>
  <c r="Z48" i="10"/>
  <c r="Z44" i="10"/>
  <c r="Z39" i="10"/>
  <c r="Z35" i="10"/>
  <c r="Z5" i="9"/>
  <c r="Z19" i="10"/>
  <c r="Z18" i="10"/>
  <c r="Z46" i="10"/>
  <c r="Z26" i="10"/>
  <c r="Z59" i="10"/>
  <c r="Z12" i="9"/>
  <c r="Z8" i="9"/>
  <c r="Z30" i="10"/>
  <c r="Z11" i="9"/>
  <c r="Z29" i="10"/>
  <c r="Z31" i="10"/>
  <c r="Z20" i="9"/>
  <c r="Z16" i="9"/>
  <c r="Z57" i="10"/>
  <c r="Z49" i="10"/>
  <c r="Z42" i="10"/>
  <c r="Z38" i="10"/>
  <c r="Z34" i="10"/>
  <c r="Z4" i="9"/>
  <c r="Z22" i="10"/>
  <c r="Z58" i="10"/>
  <c r="Z28" i="10"/>
  <c r="Z60" i="10"/>
  <c r="Z62" i="10"/>
  <c r="Z19" i="9"/>
  <c r="Z15" i="9"/>
  <c r="Z53" i="10"/>
  <c r="Z52" i="10"/>
  <c r="Z47" i="10"/>
  <c r="Z41" i="10"/>
  <c r="Z37" i="10"/>
  <c r="Z33" i="10"/>
  <c r="Z7" i="9"/>
  <c r="Z3" i="9"/>
  <c r="Z21" i="10"/>
  <c r="Z17" i="10"/>
  <c r="Z40" i="10"/>
  <c r="Z2" i="9"/>
  <c r="Z20" i="10"/>
  <c r="Z15" i="10"/>
  <c r="Z14" i="10"/>
  <c r="Z16" i="10"/>
  <c r="Z11" i="10"/>
  <c r="Z13" i="10"/>
  <c r="Z12" i="10"/>
  <c r="AA11" i="10"/>
  <c r="AA12" i="10"/>
  <c r="AA13" i="10"/>
  <c r="Z10" i="10"/>
  <c r="Z8" i="10"/>
  <c r="Z9" i="10"/>
  <c r="AA9" i="10"/>
  <c r="AA10" i="10"/>
  <c r="AA8" i="10"/>
  <c r="Z7" i="10"/>
  <c r="AA7" i="10"/>
  <c r="Z6" i="10"/>
  <c r="Z5" i="10"/>
  <c r="AA6" i="10"/>
  <c r="AA5" i="10"/>
  <c r="Z4" i="10"/>
  <c r="AA4" i="10"/>
  <c r="AA13" i="8" l="1"/>
  <c r="AM11" i="7" s="1"/>
  <c r="Z13" i="8"/>
  <c r="AM4" i="7" s="1"/>
  <c r="Z31" i="7"/>
  <c r="AM3" i="7" s="1"/>
  <c r="AA31" i="7"/>
  <c r="AM10" i="7" s="1"/>
  <c r="AN12" i="7" l="1"/>
  <c r="AN6" i="7"/>
  <c r="AB18" i="7" l="1"/>
  <c r="AD18" i="7" s="1"/>
  <c r="AB19" i="7"/>
  <c r="AD19" i="7" s="1"/>
  <c r="AB17" i="7"/>
  <c r="AD17" i="7" s="1"/>
  <c r="AF17" i="7" s="1"/>
  <c r="AG17" i="7" s="1"/>
  <c r="AB20" i="7"/>
  <c r="AD20" i="7" s="1"/>
  <c r="AC17" i="7"/>
  <c r="AE17" i="7" s="1"/>
  <c r="AC19" i="7"/>
  <c r="AE19" i="7" s="1"/>
  <c r="AC20" i="7"/>
  <c r="AE20" i="7" s="1"/>
  <c r="AC18" i="7"/>
  <c r="AE18" i="7" s="1"/>
  <c r="AB4" i="8"/>
  <c r="AD4" i="8" s="1"/>
  <c r="AB6" i="8"/>
  <c r="AD6" i="8" s="1"/>
  <c r="AB7" i="8"/>
  <c r="AD7" i="8" s="1"/>
  <c r="AB5" i="8"/>
  <c r="AD5" i="8" s="1"/>
  <c r="AC6" i="8"/>
  <c r="AE6" i="8" s="1"/>
  <c r="AC5" i="8"/>
  <c r="AE5" i="8" s="1"/>
  <c r="AC7" i="8"/>
  <c r="AE7" i="8" s="1"/>
  <c r="AC4" i="8"/>
  <c r="AE4" i="8" s="1"/>
  <c r="AC187" i="10"/>
  <c r="AE187" i="10" s="1"/>
  <c r="AC139" i="10"/>
  <c r="AE139" i="10" s="1"/>
  <c r="AC152" i="10"/>
  <c r="AE152" i="10" s="1"/>
  <c r="AC121" i="10"/>
  <c r="AE121" i="10" s="1"/>
  <c r="AC166" i="10"/>
  <c r="AE166" i="10" s="1"/>
  <c r="AC138" i="10"/>
  <c r="AE138" i="10" s="1"/>
  <c r="AC155" i="10"/>
  <c r="AE155" i="10" s="1"/>
  <c r="AC123" i="10"/>
  <c r="AE123" i="10" s="1"/>
  <c r="AC157" i="10"/>
  <c r="AE157" i="10" s="1"/>
  <c r="AC134" i="10"/>
  <c r="AE134" i="10" s="1"/>
  <c r="AC156" i="10"/>
  <c r="AE156" i="10" s="1"/>
  <c r="AC154" i="10"/>
  <c r="AE154" i="10" s="1"/>
  <c r="AC147" i="10"/>
  <c r="AE147" i="10" s="1"/>
  <c r="AC182" i="10"/>
  <c r="AE182" i="10" s="1"/>
  <c r="AC183" i="10"/>
  <c r="AE183" i="10" s="1"/>
  <c r="AC160" i="10"/>
  <c r="AE160" i="10" s="1"/>
  <c r="AC175" i="10"/>
  <c r="AE175" i="10" s="1"/>
  <c r="AC176" i="10"/>
  <c r="AE176" i="10" s="1"/>
  <c r="AC180" i="10"/>
  <c r="AE180" i="10" s="1"/>
  <c r="AC143" i="10"/>
  <c r="AE143" i="10" s="1"/>
  <c r="AC142" i="10"/>
  <c r="AE142" i="10" s="1"/>
  <c r="AC184" i="10"/>
  <c r="AE184" i="10" s="1"/>
  <c r="AC173" i="10"/>
  <c r="AE173" i="10" s="1"/>
  <c r="AC126" i="10"/>
  <c r="AE126" i="10" s="1"/>
  <c r="AC162" i="10"/>
  <c r="AE162" i="10" s="1"/>
  <c r="AC179" i="10"/>
  <c r="AE179" i="10" s="1"/>
  <c r="AC171" i="10"/>
  <c r="AE171" i="10" s="1"/>
  <c r="AC165" i="10"/>
  <c r="AE165" i="10" s="1"/>
  <c r="AC149" i="10"/>
  <c r="AE149" i="10" s="1"/>
  <c r="AC153" i="10"/>
  <c r="AE153" i="10" s="1"/>
  <c r="AC136" i="10"/>
  <c r="AE136" i="10" s="1"/>
  <c r="AC150" i="10"/>
  <c r="AE150" i="10" s="1"/>
  <c r="AC163" i="10"/>
  <c r="AE163" i="10" s="1"/>
  <c r="AC118" i="10"/>
  <c r="AE118" i="10" s="1"/>
  <c r="AC186" i="10"/>
  <c r="AE186" i="10" s="1"/>
  <c r="AC129" i="10"/>
  <c r="AE129" i="10" s="1"/>
  <c r="AC164" i="10"/>
  <c r="AE164" i="10" s="1"/>
  <c r="AC146" i="10"/>
  <c r="AE146" i="10" s="1"/>
  <c r="AC167" i="10"/>
  <c r="AE167" i="10" s="1"/>
  <c r="AC144" i="10"/>
  <c r="AE144" i="10" s="1"/>
  <c r="AC151" i="10"/>
  <c r="AE151" i="10" s="1"/>
  <c r="AC170" i="10"/>
  <c r="AE170" i="10" s="1"/>
  <c r="AC178" i="10"/>
  <c r="AE178" i="10" s="1"/>
  <c r="AC181" i="10"/>
  <c r="AE181" i="10" s="1"/>
  <c r="AC135" i="10"/>
  <c r="AE135" i="10" s="1"/>
  <c r="AC137" i="10"/>
  <c r="AE137" i="10" s="1"/>
  <c r="AC148" i="10"/>
  <c r="AE148" i="10" s="1"/>
  <c r="AC119" i="10"/>
  <c r="AE119" i="10" s="1"/>
  <c r="AC131" i="10"/>
  <c r="AE131" i="10" s="1"/>
  <c r="AC174" i="10"/>
  <c r="AE174" i="10" s="1"/>
  <c r="AC124" i="10"/>
  <c r="AE124" i="10" s="1"/>
  <c r="AC161" i="10"/>
  <c r="AE161" i="10" s="1"/>
  <c r="AC168" i="10"/>
  <c r="AE168" i="10" s="1"/>
  <c r="AC120" i="10"/>
  <c r="AE120" i="10" s="1"/>
  <c r="AC158" i="10"/>
  <c r="AE158" i="10" s="1"/>
  <c r="AC159" i="10"/>
  <c r="AE159" i="10" s="1"/>
  <c r="AC172" i="10"/>
  <c r="AE172" i="10" s="1"/>
  <c r="AC128" i="10"/>
  <c r="AE128" i="10" s="1"/>
  <c r="AC177" i="10"/>
  <c r="AE177" i="10" s="1"/>
  <c r="AC122" i="10"/>
  <c r="AE122" i="10" s="1"/>
  <c r="AC133" i="10"/>
  <c r="AE133" i="10" s="1"/>
  <c r="AC141" i="10"/>
  <c r="AE141" i="10" s="1"/>
  <c r="AC145" i="10"/>
  <c r="AE145" i="10" s="1"/>
  <c r="AC127" i="10"/>
  <c r="AE127" i="10" s="1"/>
  <c r="AC130" i="10"/>
  <c r="AE130" i="10" s="1"/>
  <c r="AC117" i="10"/>
  <c r="AE117" i="10" s="1"/>
  <c r="AC125" i="10"/>
  <c r="AE125" i="10" s="1"/>
  <c r="AC185" i="10"/>
  <c r="AE185" i="10" s="1"/>
  <c r="AC169" i="10"/>
  <c r="AE169" i="10" s="1"/>
  <c r="AB128" i="10"/>
  <c r="AD128" i="10" s="1"/>
  <c r="AB121" i="10"/>
  <c r="AD121" i="10" s="1"/>
  <c r="AB150" i="10"/>
  <c r="AD150" i="10" s="1"/>
  <c r="AF150" i="10" s="1"/>
  <c r="AG150" i="10" s="1"/>
  <c r="AB153" i="10"/>
  <c r="AD153" i="10" s="1"/>
  <c r="AB141" i="10"/>
  <c r="AD141" i="10" s="1"/>
  <c r="AB178" i="10"/>
  <c r="AD178" i="10" s="1"/>
  <c r="AF178" i="10" s="1"/>
  <c r="AG178" i="10" s="1"/>
  <c r="AB131" i="10"/>
  <c r="AD131" i="10" s="1"/>
  <c r="AB118" i="10"/>
  <c r="AD118" i="10" s="1"/>
  <c r="AB135" i="10"/>
  <c r="AD135" i="10" s="1"/>
  <c r="AB177" i="10"/>
  <c r="AD177" i="10" s="1"/>
  <c r="AB151" i="10"/>
  <c r="AD151" i="10" s="1"/>
  <c r="AB159" i="10"/>
  <c r="AD159" i="10" s="1"/>
  <c r="AB168" i="10"/>
  <c r="AD168" i="10" s="1"/>
  <c r="AB175" i="10"/>
  <c r="AD175" i="10" s="1"/>
  <c r="AB155" i="10"/>
  <c r="AD155" i="10" s="1"/>
  <c r="AB158" i="10"/>
  <c r="AD158" i="10" s="1"/>
  <c r="AB127" i="10"/>
  <c r="AD127" i="10" s="1"/>
  <c r="AB134" i="10"/>
  <c r="AD134" i="10" s="1"/>
  <c r="AB166" i="10"/>
  <c r="AD166" i="10" s="1"/>
  <c r="AB148" i="10"/>
  <c r="AD148" i="10" s="1"/>
  <c r="AB169" i="10"/>
  <c r="AD169" i="10" s="1"/>
  <c r="AB119" i="10"/>
  <c r="AD119" i="10" s="1"/>
  <c r="AB165" i="10"/>
  <c r="AD165" i="10" s="1"/>
  <c r="AF165" i="10" s="1"/>
  <c r="AG165" i="10" s="1"/>
  <c r="AB122" i="10"/>
  <c r="AD122" i="10" s="1"/>
  <c r="AB180" i="10"/>
  <c r="AD180" i="10" s="1"/>
  <c r="AB126" i="10"/>
  <c r="AD126" i="10" s="1"/>
  <c r="AB163" i="10"/>
  <c r="AD163" i="10" s="1"/>
  <c r="AB185" i="10"/>
  <c r="AD185" i="10" s="1"/>
  <c r="AB157" i="10"/>
  <c r="AD157" i="10" s="1"/>
  <c r="AB171" i="10"/>
  <c r="AD171" i="10" s="1"/>
  <c r="AF171" i="10" s="1"/>
  <c r="AG171" i="10" s="1"/>
  <c r="AB120" i="10"/>
  <c r="AD120" i="10" s="1"/>
  <c r="AB133" i="10"/>
  <c r="AD133" i="10" s="1"/>
  <c r="AF133" i="10" s="1"/>
  <c r="AG133" i="10" s="1"/>
  <c r="AB160" i="10"/>
  <c r="AD160" i="10" s="1"/>
  <c r="AB124" i="10"/>
  <c r="AD124" i="10" s="1"/>
  <c r="AB144" i="10"/>
  <c r="AD144" i="10" s="1"/>
  <c r="AF144" i="10" s="1"/>
  <c r="AG144" i="10" s="1"/>
  <c r="AB174" i="10"/>
  <c r="AD174" i="10" s="1"/>
  <c r="AB183" i="10"/>
  <c r="AD183" i="10" s="1"/>
  <c r="AB145" i="10"/>
  <c r="AD145" i="10" s="1"/>
  <c r="AB170" i="10"/>
  <c r="AD170" i="10" s="1"/>
  <c r="AB138" i="10"/>
  <c r="AD138" i="10" s="1"/>
  <c r="AB147" i="10"/>
  <c r="AD147" i="10" s="1"/>
  <c r="AB143" i="10"/>
  <c r="AD143" i="10" s="1"/>
  <c r="AB179" i="10"/>
  <c r="AD179" i="10" s="1"/>
  <c r="AB173" i="10"/>
  <c r="AD173" i="10" s="1"/>
  <c r="AB181" i="10"/>
  <c r="AD181" i="10" s="1"/>
  <c r="AB123" i="10"/>
  <c r="AD123" i="10" s="1"/>
  <c r="AB187" i="10"/>
  <c r="AD187" i="10" s="1"/>
  <c r="AB152" i="10"/>
  <c r="AD152" i="10" s="1"/>
  <c r="AF152" i="10" s="1"/>
  <c r="AG152" i="10" s="1"/>
  <c r="AB167" i="10"/>
  <c r="AD167" i="10" s="1"/>
  <c r="AB176" i="10"/>
  <c r="AD176" i="10" s="1"/>
  <c r="AB186" i="10"/>
  <c r="AD186" i="10" s="1"/>
  <c r="AF186" i="10" s="1"/>
  <c r="AG186" i="10" s="1"/>
  <c r="AB125" i="10"/>
  <c r="AD125" i="10" s="1"/>
  <c r="AF125" i="10" s="1"/>
  <c r="AG125" i="10" s="1"/>
  <c r="AB172" i="10"/>
  <c r="AD172" i="10" s="1"/>
  <c r="AB139" i="10"/>
  <c r="AD139" i="10" s="1"/>
  <c r="AB146" i="10"/>
  <c r="AD146" i="10" s="1"/>
  <c r="AB129" i="10"/>
  <c r="AD129" i="10" s="1"/>
  <c r="AB142" i="10"/>
  <c r="AD142" i="10" s="1"/>
  <c r="AB149" i="10"/>
  <c r="AD149" i="10" s="1"/>
  <c r="AB164" i="10"/>
  <c r="AD164" i="10" s="1"/>
  <c r="AB182" i="10"/>
  <c r="AD182" i="10" s="1"/>
  <c r="AB162" i="10"/>
  <c r="AD162" i="10" s="1"/>
  <c r="AB184" i="10"/>
  <c r="AD184" i="10" s="1"/>
  <c r="AB117" i="10"/>
  <c r="AD117" i="10" s="1"/>
  <c r="AB136" i="10"/>
  <c r="AD136" i="10" s="1"/>
  <c r="AB130" i="10"/>
  <c r="AD130" i="10" s="1"/>
  <c r="AB154" i="10"/>
  <c r="AD154" i="10" s="1"/>
  <c r="AB137" i="10"/>
  <c r="AD137" i="10" s="1"/>
  <c r="AB156" i="10"/>
  <c r="AD156" i="10" s="1"/>
  <c r="AF156" i="10" s="1"/>
  <c r="AG156" i="10" s="1"/>
  <c r="AB161" i="10"/>
  <c r="AD161" i="10" s="1"/>
  <c r="AF161" i="10" s="1"/>
  <c r="AG161" i="10" s="1"/>
  <c r="AB116" i="10"/>
  <c r="AD116" i="10" s="1"/>
  <c r="AB12" i="8"/>
  <c r="AD12" i="8" s="1"/>
  <c r="AC116" i="10"/>
  <c r="AE116" i="10" s="1"/>
  <c r="AC12" i="8"/>
  <c r="AE12" i="8" s="1"/>
  <c r="AB115" i="10"/>
  <c r="AD115" i="10" s="1"/>
  <c r="AB11" i="8"/>
  <c r="AD11" i="8" s="1"/>
  <c r="AC115" i="10"/>
  <c r="AE115" i="10" s="1"/>
  <c r="AC11" i="8"/>
  <c r="AE11" i="8" s="1"/>
  <c r="AB9" i="8"/>
  <c r="AD9" i="8" s="1"/>
  <c r="AB114" i="10"/>
  <c r="AD114" i="10" s="1"/>
  <c r="AB10" i="8"/>
  <c r="AD10" i="8" s="1"/>
  <c r="AC9" i="8"/>
  <c r="AE9" i="8" s="1"/>
  <c r="AC114" i="10"/>
  <c r="AE114" i="10" s="1"/>
  <c r="AC10" i="8"/>
  <c r="AE10" i="8" s="1"/>
  <c r="AB113" i="10"/>
  <c r="AD113" i="10" s="1"/>
  <c r="AB25" i="7"/>
  <c r="AD25" i="7" s="1"/>
  <c r="AB112" i="10"/>
  <c r="AD112" i="10" s="1"/>
  <c r="AC112" i="10"/>
  <c r="AE112" i="10" s="1"/>
  <c r="AC25" i="7"/>
  <c r="AE25" i="7" s="1"/>
  <c r="AC113" i="10"/>
  <c r="AE113" i="10" s="1"/>
  <c r="AC111" i="10"/>
  <c r="AE111" i="10" s="1"/>
  <c r="AC24" i="7"/>
  <c r="AE24" i="7" s="1"/>
  <c r="AB111" i="10"/>
  <c r="AD111" i="10" s="1"/>
  <c r="AB24" i="7"/>
  <c r="AD24" i="7" s="1"/>
  <c r="AB23" i="7"/>
  <c r="AD23" i="7" s="1"/>
  <c r="AB22" i="7"/>
  <c r="AD22" i="7" s="1"/>
  <c r="AC22" i="7"/>
  <c r="AE22" i="7" s="1"/>
  <c r="AC23" i="7"/>
  <c r="AE23" i="7" s="1"/>
  <c r="AC65" i="10"/>
  <c r="AE65" i="10" s="1"/>
  <c r="AC40" i="10"/>
  <c r="AE40" i="10" s="1"/>
  <c r="AC18" i="9"/>
  <c r="AE18" i="9" s="1"/>
  <c r="AC14" i="10"/>
  <c r="AE14" i="10" s="1"/>
  <c r="AC11" i="10"/>
  <c r="AE11" i="10" s="1"/>
  <c r="AC108" i="10"/>
  <c r="AE108" i="10" s="1"/>
  <c r="AC88" i="10"/>
  <c r="AE88" i="10" s="1"/>
  <c r="AC15" i="9"/>
  <c r="AE15" i="9" s="1"/>
  <c r="AC90" i="10"/>
  <c r="AE90" i="10" s="1"/>
  <c r="AC23" i="10"/>
  <c r="AE23" i="10" s="1"/>
  <c r="AC67" i="10"/>
  <c r="AE67" i="10" s="1"/>
  <c r="AC53" i="10"/>
  <c r="AE53" i="10" s="1"/>
  <c r="AC107" i="10"/>
  <c r="AE107" i="10" s="1"/>
  <c r="AC68" i="10"/>
  <c r="AE68" i="10" s="1"/>
  <c r="AC56" i="10"/>
  <c r="AE56" i="10" s="1"/>
  <c r="AC73" i="10"/>
  <c r="AE73" i="10" s="1"/>
  <c r="AC49" i="10"/>
  <c r="AE49" i="10" s="1"/>
  <c r="AC52" i="10"/>
  <c r="AE52" i="10" s="1"/>
  <c r="AC86" i="10"/>
  <c r="AE86" i="10" s="1"/>
  <c r="AC51" i="10"/>
  <c r="AE51" i="10" s="1"/>
  <c r="AC94" i="10"/>
  <c r="AE94" i="10" s="1"/>
  <c r="AC10" i="10"/>
  <c r="AE10" i="10" s="1"/>
  <c r="AC37" i="10"/>
  <c r="AE37" i="10" s="1"/>
  <c r="AC93" i="10"/>
  <c r="AE93" i="10" s="1"/>
  <c r="AB110" i="10"/>
  <c r="AD110" i="10" s="1"/>
  <c r="AC77" i="10"/>
  <c r="AE77" i="10" s="1"/>
  <c r="AC110" i="10"/>
  <c r="AE110" i="10" s="1"/>
  <c r="AC15" i="10"/>
  <c r="AE15" i="10" s="1"/>
  <c r="AC99" i="10"/>
  <c r="AE99" i="10" s="1"/>
  <c r="AC72" i="10"/>
  <c r="AE72" i="10" s="1"/>
  <c r="AC38" i="10"/>
  <c r="AE38" i="10" s="1"/>
  <c r="AC2" i="9"/>
  <c r="AE2" i="9" s="1"/>
  <c r="AC17" i="9"/>
  <c r="AE17" i="9" s="1"/>
  <c r="AC11" i="9"/>
  <c r="AE11" i="9" s="1"/>
  <c r="AC9" i="10"/>
  <c r="AE9" i="10" s="1"/>
  <c r="AC35" i="10"/>
  <c r="AE35" i="10" s="1"/>
  <c r="AC44" i="10"/>
  <c r="AE44" i="10" s="1"/>
  <c r="AC58" i="10"/>
  <c r="AE58" i="10" s="1"/>
  <c r="AC21" i="10"/>
  <c r="AE21" i="10" s="1"/>
  <c r="AC28" i="10"/>
  <c r="AE28" i="10" s="1"/>
  <c r="AC78" i="10"/>
  <c r="AE78" i="10" s="1"/>
  <c r="AC109" i="10"/>
  <c r="AE109" i="10" s="1"/>
  <c r="AC61" i="10"/>
  <c r="AE61" i="10" s="1"/>
  <c r="AC22" i="10"/>
  <c r="AE22" i="10" s="1"/>
  <c r="AC25" i="10"/>
  <c r="AE25" i="10" s="1"/>
  <c r="AC83" i="10"/>
  <c r="AE83" i="10" s="1"/>
  <c r="AC92" i="10"/>
  <c r="AE92" i="10" s="1"/>
  <c r="AC4" i="9"/>
  <c r="AE4" i="9" s="1"/>
  <c r="AC12" i="10"/>
  <c r="AE12" i="10" s="1"/>
  <c r="AC95" i="10"/>
  <c r="AE95" i="10" s="1"/>
  <c r="AC80" i="10"/>
  <c r="AE80" i="10" s="1"/>
  <c r="AC54" i="10"/>
  <c r="AE54" i="10" s="1"/>
  <c r="AC60" i="10"/>
  <c r="AE60" i="10" s="1"/>
  <c r="AC106" i="10"/>
  <c r="AE106" i="10" s="1"/>
  <c r="AC62" i="10"/>
  <c r="AE62" i="10" s="1"/>
  <c r="AC12" i="9"/>
  <c r="AE12" i="9" s="1"/>
  <c r="AC7" i="10"/>
  <c r="AE7" i="10" s="1"/>
  <c r="AC50" i="10"/>
  <c r="AE50" i="10" s="1"/>
  <c r="AC97" i="10"/>
  <c r="AE97" i="10" s="1"/>
  <c r="AC19" i="9"/>
  <c r="AE19" i="9" s="1"/>
  <c r="AC46" i="10"/>
  <c r="AE46" i="10" s="1"/>
  <c r="AC18" i="10"/>
  <c r="AE18" i="10" s="1"/>
  <c r="AC3" i="9"/>
  <c r="AE3" i="9" s="1"/>
  <c r="AC30" i="10"/>
  <c r="AE30" i="10" s="1"/>
  <c r="AC20" i="10"/>
  <c r="AE20" i="10" s="1"/>
  <c r="AC48" i="10"/>
  <c r="AE48" i="10" s="1"/>
  <c r="AC75" i="10"/>
  <c r="AE75" i="10" s="1"/>
  <c r="AC82" i="10"/>
  <c r="AE82" i="10" s="1"/>
  <c r="AC42" i="10"/>
  <c r="AE42" i="10" s="1"/>
  <c r="AC36" i="10"/>
  <c r="AE36" i="10" s="1"/>
  <c r="AC31" i="10"/>
  <c r="AE31" i="10" s="1"/>
  <c r="AC74" i="10"/>
  <c r="AE74" i="10" s="1"/>
  <c r="AC20" i="9"/>
  <c r="AE20" i="9" s="1"/>
  <c r="AC33" i="10"/>
  <c r="AE33" i="10" s="1"/>
  <c r="AC105" i="10"/>
  <c r="AE105" i="10" s="1"/>
  <c r="AC91" i="10"/>
  <c r="AE91" i="10" s="1"/>
  <c r="AC70" i="10"/>
  <c r="AE70" i="10" s="1"/>
  <c r="AC16" i="9"/>
  <c r="AE16" i="9" s="1"/>
  <c r="AC39" i="10"/>
  <c r="AE39" i="10" s="1"/>
  <c r="AC47" i="10"/>
  <c r="AE47" i="10" s="1"/>
  <c r="AC76" i="10"/>
  <c r="AE76" i="10" s="1"/>
  <c r="AC84" i="10"/>
  <c r="AE84" i="10" s="1"/>
  <c r="AC34" i="10"/>
  <c r="AE34" i="10" s="1"/>
  <c r="AC66" i="10"/>
  <c r="AE66" i="10" s="1"/>
  <c r="AC100" i="10"/>
  <c r="AE100" i="10" s="1"/>
  <c r="AC87" i="10"/>
  <c r="AE87" i="10" s="1"/>
  <c r="AC41" i="10"/>
  <c r="AE41" i="10" s="1"/>
  <c r="AC17" i="10"/>
  <c r="AE17" i="10" s="1"/>
  <c r="AC26" i="10"/>
  <c r="AE26" i="10" s="1"/>
  <c r="AC104" i="10"/>
  <c r="AE104" i="10" s="1"/>
  <c r="AC10" i="9"/>
  <c r="AE10" i="9" s="1"/>
  <c r="AC13" i="10"/>
  <c r="AE13" i="10" s="1"/>
  <c r="AC96" i="10"/>
  <c r="AE96" i="10" s="1"/>
  <c r="AC98" i="10"/>
  <c r="AE98" i="10" s="1"/>
  <c r="AC6" i="9"/>
  <c r="AE6" i="9" s="1"/>
  <c r="AC85" i="10"/>
  <c r="AE85" i="10" s="1"/>
  <c r="AC7" i="9"/>
  <c r="AE7" i="9" s="1"/>
  <c r="AC71" i="10"/>
  <c r="AE71" i="10" s="1"/>
  <c r="AC55" i="10"/>
  <c r="AE55" i="10" s="1"/>
  <c r="AC103" i="10"/>
  <c r="AE103" i="10" s="1"/>
  <c r="AC16" i="10"/>
  <c r="AE16" i="10" s="1"/>
  <c r="AC14" i="9"/>
  <c r="AE14" i="9" s="1"/>
  <c r="AC89" i="10"/>
  <c r="AE89" i="10" s="1"/>
  <c r="AC81" i="10"/>
  <c r="AE81" i="10" s="1"/>
  <c r="AC9" i="9"/>
  <c r="AE9" i="9" s="1"/>
  <c r="AC63" i="10"/>
  <c r="AE63" i="10" s="1"/>
  <c r="AC8" i="10"/>
  <c r="AE8" i="10" s="1"/>
  <c r="AC32" i="10"/>
  <c r="AE32" i="10" s="1"/>
  <c r="AC29" i="10"/>
  <c r="AE29" i="10" s="1"/>
  <c r="AC102" i="10"/>
  <c r="AE102" i="10" s="1"/>
  <c r="AC8" i="9"/>
  <c r="AE8" i="9" s="1"/>
  <c r="AC101" i="10"/>
  <c r="AE101" i="10" s="1"/>
  <c r="AC19" i="10"/>
  <c r="AE19" i="10" s="1"/>
  <c r="AC59" i="10"/>
  <c r="AE59" i="10" s="1"/>
  <c r="AC57" i="10"/>
  <c r="AE57" i="10" s="1"/>
  <c r="AC64" i="10"/>
  <c r="AE64" i="10" s="1"/>
  <c r="AC45" i="10"/>
  <c r="AE45" i="10" s="1"/>
  <c r="AC69" i="10"/>
  <c r="AE69" i="10" s="1"/>
  <c r="AC5" i="9"/>
  <c r="AE5" i="9" s="1"/>
  <c r="AC79" i="10"/>
  <c r="AE79" i="10" s="1"/>
  <c r="AB78" i="10"/>
  <c r="AD78" i="10" s="1"/>
  <c r="AB19" i="10"/>
  <c r="AD19" i="10" s="1"/>
  <c r="AB103" i="10"/>
  <c r="AD103" i="10" s="1"/>
  <c r="AB100" i="10"/>
  <c r="AD100" i="10" s="1"/>
  <c r="AB35" i="10"/>
  <c r="AD35" i="10" s="1"/>
  <c r="AB6" i="9"/>
  <c r="AD6" i="9" s="1"/>
  <c r="AB16" i="9"/>
  <c r="AD16" i="9" s="1"/>
  <c r="AB90" i="10"/>
  <c r="AD90" i="10" s="1"/>
  <c r="AB52" i="10"/>
  <c r="AD52" i="10" s="1"/>
  <c r="AB66" i="10"/>
  <c r="AD66" i="10" s="1"/>
  <c r="AB46" i="10"/>
  <c r="AD46" i="10" s="1"/>
  <c r="AB47" i="10"/>
  <c r="AD47" i="10" s="1"/>
  <c r="AB65" i="10"/>
  <c r="AD65" i="10" s="1"/>
  <c r="AB51" i="10"/>
  <c r="AD51" i="10" s="1"/>
  <c r="AB3" i="9"/>
  <c r="AD3" i="9" s="1"/>
  <c r="AB63" i="10"/>
  <c r="AD63" i="10" s="1"/>
  <c r="AB60" i="10"/>
  <c r="AD60" i="10" s="1"/>
  <c r="AB72" i="10"/>
  <c r="AD72" i="10" s="1"/>
  <c r="AB32" i="10"/>
  <c r="AD32" i="10" s="1"/>
  <c r="AB26" i="10"/>
  <c r="AD26" i="10" s="1"/>
  <c r="AB18" i="9"/>
  <c r="AD18" i="9" s="1"/>
  <c r="AB34" i="10"/>
  <c r="AD34" i="10" s="1"/>
  <c r="AB107" i="10"/>
  <c r="AD107" i="10" s="1"/>
  <c r="AB5" i="9"/>
  <c r="AD5" i="9" s="1"/>
  <c r="AB37" i="10"/>
  <c r="AD37" i="10" s="1"/>
  <c r="AB64" i="10"/>
  <c r="AD64" i="10" s="1"/>
  <c r="AB88" i="10"/>
  <c r="AD88" i="10" s="1"/>
  <c r="AB4" i="9"/>
  <c r="AD4" i="9" s="1"/>
  <c r="AB105" i="10"/>
  <c r="AD105" i="10" s="1"/>
  <c r="AB9" i="9"/>
  <c r="AD9" i="9" s="1"/>
  <c r="AB83" i="10"/>
  <c r="AD83" i="10" s="1"/>
  <c r="AB70" i="10"/>
  <c r="AD70" i="10" s="1"/>
  <c r="AB25" i="10"/>
  <c r="AD25" i="10" s="1"/>
  <c r="AB59" i="10"/>
  <c r="AD59" i="10" s="1"/>
  <c r="AB101" i="10"/>
  <c r="AD101" i="10" s="1"/>
  <c r="AB62" i="10"/>
  <c r="AD62" i="10" s="1"/>
  <c r="AB22" i="10"/>
  <c r="AD22" i="10" s="1"/>
  <c r="AB91" i="10"/>
  <c r="AD91" i="10" s="1"/>
  <c r="AB16" i="10"/>
  <c r="AD16" i="10" s="1"/>
  <c r="AB71" i="10"/>
  <c r="AD71" i="10" s="1"/>
  <c r="AB40" i="10"/>
  <c r="AD40" i="10" s="1"/>
  <c r="AB85" i="10"/>
  <c r="AD85" i="10" s="1"/>
  <c r="AB89" i="10"/>
  <c r="AD89" i="10" s="1"/>
  <c r="AB81" i="10"/>
  <c r="AD81" i="10" s="1"/>
  <c r="AB106" i="10"/>
  <c r="AD106" i="10" s="1"/>
  <c r="AB97" i="10"/>
  <c r="AD97" i="10" s="1"/>
  <c r="AB31" i="10"/>
  <c r="AD31" i="10" s="1"/>
  <c r="AB104" i="10"/>
  <c r="AD104" i="10" s="1"/>
  <c r="AB29" i="10"/>
  <c r="AD29" i="10" s="1"/>
  <c r="AB99" i="10"/>
  <c r="AD99" i="10" s="1"/>
  <c r="AB96" i="10"/>
  <c r="AD96" i="10" s="1"/>
  <c r="AB12" i="9"/>
  <c r="AD12" i="9" s="1"/>
  <c r="AB79" i="10"/>
  <c r="AD79" i="10" s="1"/>
  <c r="AB69" i="10"/>
  <c r="AD69" i="10" s="1"/>
  <c r="AF69" i="10" s="1"/>
  <c r="AG69" i="10" s="1"/>
  <c r="AB11" i="9"/>
  <c r="AD11" i="9" s="1"/>
  <c r="AB93" i="10"/>
  <c r="AD93" i="10" s="1"/>
  <c r="AB39" i="10"/>
  <c r="AD39" i="10" s="1"/>
  <c r="AB68" i="10"/>
  <c r="AD68" i="10" s="1"/>
  <c r="AB54" i="10"/>
  <c r="AD54" i="10" s="1"/>
  <c r="AB14" i="9"/>
  <c r="AD14" i="9" s="1"/>
  <c r="AB20" i="10"/>
  <c r="AD20" i="10" s="1"/>
  <c r="AB84" i="10"/>
  <c r="AD84" i="10" s="1"/>
  <c r="AB30" i="10"/>
  <c r="AD30" i="10" s="1"/>
  <c r="AB2" i="9"/>
  <c r="AD2" i="9" s="1"/>
  <c r="AB77" i="10"/>
  <c r="AD77" i="10" s="1"/>
  <c r="AB44" i="10"/>
  <c r="AD44" i="10" s="1"/>
  <c r="AB92" i="10"/>
  <c r="AD92" i="10" s="1"/>
  <c r="AB23" i="10"/>
  <c r="AD23" i="10" s="1"/>
  <c r="AB20" i="9"/>
  <c r="AD20" i="9" s="1"/>
  <c r="AB94" i="10"/>
  <c r="AD94" i="10" s="1"/>
  <c r="AB75" i="10"/>
  <c r="AD75" i="10" s="1"/>
  <c r="AB53" i="10"/>
  <c r="AD53" i="10" s="1"/>
  <c r="AB15" i="9"/>
  <c r="AD15" i="9" s="1"/>
  <c r="AB73" i="10"/>
  <c r="AD73" i="10" s="1"/>
  <c r="AB41" i="10"/>
  <c r="AD41" i="10" s="1"/>
  <c r="AB33" i="10"/>
  <c r="AD33" i="10" s="1"/>
  <c r="AB7" i="9"/>
  <c r="AD7" i="9" s="1"/>
  <c r="AB76" i="10"/>
  <c r="AD76" i="10" s="1"/>
  <c r="AB8" i="9"/>
  <c r="AD8" i="9" s="1"/>
  <c r="AF8" i="9" s="1"/>
  <c r="AG8" i="9" s="1"/>
  <c r="AB28" i="10"/>
  <c r="AD28" i="10" s="1"/>
  <c r="AB102" i="10"/>
  <c r="AD102" i="10" s="1"/>
  <c r="AB10" i="9"/>
  <c r="AD10" i="9" s="1"/>
  <c r="AB48" i="10"/>
  <c r="AD48" i="10" s="1"/>
  <c r="AB95" i="10"/>
  <c r="AD95" i="10" s="1"/>
  <c r="AB108" i="10"/>
  <c r="AD108" i="10" s="1"/>
  <c r="AB87" i="10"/>
  <c r="AD87" i="10" s="1"/>
  <c r="AF87" i="10" s="1"/>
  <c r="AG87" i="10" s="1"/>
  <c r="AB50" i="10"/>
  <c r="AD50" i="10" s="1"/>
  <c r="AB17" i="9"/>
  <c r="AD17" i="9" s="1"/>
  <c r="AB19" i="9"/>
  <c r="AD19" i="9" s="1"/>
  <c r="AB80" i="10"/>
  <c r="AD80" i="10" s="1"/>
  <c r="AB56" i="10"/>
  <c r="AD56" i="10" s="1"/>
  <c r="AB57" i="10"/>
  <c r="AD57" i="10" s="1"/>
  <c r="AB86" i="10"/>
  <c r="AD86" i="10" s="1"/>
  <c r="AB74" i="10"/>
  <c r="AD74" i="10" s="1"/>
  <c r="AB58" i="10"/>
  <c r="AD58" i="10" s="1"/>
  <c r="AB36" i="10"/>
  <c r="AD36" i="10" s="1"/>
  <c r="AB109" i="10"/>
  <c r="AD109" i="10" s="1"/>
  <c r="AB55" i="10"/>
  <c r="AD55" i="10" s="1"/>
  <c r="AB18" i="10"/>
  <c r="AD18" i="10" s="1"/>
  <c r="AB38" i="10"/>
  <c r="AD38" i="10" s="1"/>
  <c r="AB61" i="10"/>
  <c r="AD61" i="10" s="1"/>
  <c r="AB98" i="10"/>
  <c r="AD98" i="10" s="1"/>
  <c r="AF98" i="10" s="1"/>
  <c r="AG98" i="10" s="1"/>
  <c r="AB45" i="10"/>
  <c r="AD45" i="10" s="1"/>
  <c r="AB21" i="10"/>
  <c r="AD21" i="10" s="1"/>
  <c r="AB42" i="10"/>
  <c r="AD42" i="10" s="1"/>
  <c r="AB82" i="10"/>
  <c r="AD82" i="10" s="1"/>
  <c r="AB67" i="10"/>
  <c r="AD67" i="10" s="1"/>
  <c r="AB49" i="10"/>
  <c r="AD49" i="10" s="1"/>
  <c r="AB17" i="10"/>
  <c r="AD17" i="10" s="1"/>
  <c r="AB15" i="10"/>
  <c r="AD15" i="10" s="1"/>
  <c r="AF15" i="10" s="1"/>
  <c r="AG15" i="10" s="1"/>
  <c r="AB14" i="10"/>
  <c r="AD14" i="10" s="1"/>
  <c r="AB11" i="10"/>
  <c r="AD11" i="10" s="1"/>
  <c r="AB13" i="10"/>
  <c r="AD13" i="10" s="1"/>
  <c r="AB12" i="10"/>
  <c r="AD12" i="10" s="1"/>
  <c r="AB8" i="10"/>
  <c r="AD8" i="10" s="1"/>
  <c r="AB9" i="10"/>
  <c r="AD9" i="10" s="1"/>
  <c r="AB10" i="10"/>
  <c r="AD10" i="10" s="1"/>
  <c r="AB7" i="10"/>
  <c r="AD7" i="10" s="1"/>
  <c r="AB5" i="10"/>
  <c r="AD5" i="10" s="1"/>
  <c r="AB6" i="10"/>
  <c r="AD6" i="10" s="1"/>
  <c r="AB4" i="10"/>
  <c r="AD4" i="10" s="1"/>
  <c r="AF154" i="10" l="1"/>
  <c r="AG154" i="10" s="1"/>
  <c r="AF176" i="10"/>
  <c r="AG176" i="10" s="1"/>
  <c r="AF5" i="8"/>
  <c r="AG5" i="8" s="1"/>
  <c r="AF20" i="7"/>
  <c r="AG20" i="7" s="1"/>
  <c r="AF6" i="8"/>
  <c r="AG6" i="8" s="1"/>
  <c r="AF19" i="7"/>
  <c r="AG19" i="7" s="1"/>
  <c r="AF4" i="8"/>
  <c r="AG4" i="8" s="1"/>
  <c r="AF18" i="7"/>
  <c r="AG18" i="7" s="1"/>
  <c r="AI20" i="7" s="1"/>
  <c r="AF129" i="10"/>
  <c r="AG129" i="10" s="1"/>
  <c r="AF7" i="8"/>
  <c r="AG7" i="8" s="1"/>
  <c r="AF11" i="9"/>
  <c r="AG11" i="9" s="1"/>
  <c r="AF181" i="10"/>
  <c r="AG181" i="10" s="1"/>
  <c r="AF137" i="10"/>
  <c r="AG137" i="10" s="1"/>
  <c r="AF138" i="10"/>
  <c r="AG138" i="10" s="1"/>
  <c r="AF146" i="10"/>
  <c r="AG146" i="10" s="1"/>
  <c r="AF120" i="10"/>
  <c r="AG120" i="10" s="1"/>
  <c r="AF184" i="10"/>
  <c r="AG184" i="10" s="1"/>
  <c r="AF182" i="10"/>
  <c r="AG182" i="10" s="1"/>
  <c r="AF153" i="10"/>
  <c r="AG153" i="10" s="1"/>
  <c r="AF179" i="10"/>
  <c r="AG179" i="10" s="1"/>
  <c r="AH179" i="10" s="1"/>
  <c r="AF163" i="10"/>
  <c r="AG163" i="10" s="1"/>
  <c r="AF151" i="10"/>
  <c r="AG151" i="10" s="1"/>
  <c r="AH152" i="10" s="1"/>
  <c r="AF167" i="10"/>
  <c r="AG167" i="10" s="1"/>
  <c r="AF136" i="10"/>
  <c r="AG136" i="10" s="1"/>
  <c r="AF158" i="10"/>
  <c r="AG158" i="10" s="1"/>
  <c r="AF117" i="10"/>
  <c r="AG117" i="10" s="1"/>
  <c r="AF170" i="10"/>
  <c r="AG170" i="10" s="1"/>
  <c r="AF155" i="10"/>
  <c r="AG155" i="10" s="1"/>
  <c r="AI156" i="10" s="1"/>
  <c r="AF65" i="10"/>
  <c r="AG65" i="10" s="1"/>
  <c r="AF139" i="10"/>
  <c r="AG139" i="10" s="1"/>
  <c r="AF145" i="10"/>
  <c r="AG145" i="10" s="1"/>
  <c r="AF175" i="10"/>
  <c r="AG175" i="10" s="1"/>
  <c r="AF183" i="10"/>
  <c r="AG183" i="10" s="1"/>
  <c r="AF173" i="10"/>
  <c r="AG173" i="10" s="1"/>
  <c r="AF148" i="10"/>
  <c r="AG148" i="10" s="1"/>
  <c r="AF164" i="10"/>
  <c r="AG164" i="10" s="1"/>
  <c r="AF149" i="10"/>
  <c r="AG149" i="10" s="1"/>
  <c r="AF124" i="10"/>
  <c r="AG124" i="10" s="1"/>
  <c r="AI125" i="10" s="1"/>
  <c r="AF177" i="10"/>
  <c r="AG177" i="10" s="1"/>
  <c r="AF166" i="10"/>
  <c r="AG166" i="10" s="1"/>
  <c r="AF130" i="10"/>
  <c r="AG130" i="10" s="1"/>
  <c r="AF142" i="10"/>
  <c r="AG142" i="10" s="1"/>
  <c r="AF147" i="10"/>
  <c r="AG147" i="10" s="1"/>
  <c r="AF180" i="10"/>
  <c r="AG180" i="10" s="1"/>
  <c r="AF135" i="10"/>
  <c r="AG135" i="10" s="1"/>
  <c r="AF187" i="10"/>
  <c r="AG187" i="10" s="1"/>
  <c r="AF131" i="10"/>
  <c r="AG131" i="10" s="1"/>
  <c r="AF38" i="10"/>
  <c r="AG38" i="10" s="1"/>
  <c r="AF162" i="10"/>
  <c r="AG162" i="10" s="1"/>
  <c r="AH162" i="10" s="1"/>
  <c r="AF172" i="10"/>
  <c r="AG172" i="10" s="1"/>
  <c r="AH173" i="10" s="1"/>
  <c r="AF157" i="10"/>
  <c r="AG157" i="10" s="1"/>
  <c r="AF169" i="10"/>
  <c r="AG169" i="10" s="1"/>
  <c r="AF168" i="10"/>
  <c r="AG168" i="10" s="1"/>
  <c r="AI171" i="10" s="1"/>
  <c r="AF141" i="10"/>
  <c r="AG141" i="10" s="1"/>
  <c r="AI152" i="10"/>
  <c r="AF143" i="10"/>
  <c r="AG143" i="10" s="1"/>
  <c r="AF126" i="10"/>
  <c r="AG126" i="10" s="1"/>
  <c r="AF134" i="10"/>
  <c r="AG134" i="10" s="1"/>
  <c r="AF121" i="10"/>
  <c r="AG121" i="10" s="1"/>
  <c r="AF12" i="8"/>
  <c r="AG12" i="8" s="1"/>
  <c r="AF160" i="10"/>
  <c r="AG160" i="10" s="1"/>
  <c r="AF127" i="10"/>
  <c r="AG127" i="10" s="1"/>
  <c r="AF128" i="10"/>
  <c r="AG128" i="10" s="1"/>
  <c r="AF122" i="10"/>
  <c r="AG122" i="10" s="1"/>
  <c r="AF118" i="10"/>
  <c r="AG118" i="10" s="1"/>
  <c r="AF123" i="10"/>
  <c r="AG123" i="10" s="1"/>
  <c r="AF119" i="10"/>
  <c r="AG119" i="10" s="1"/>
  <c r="AF174" i="10"/>
  <c r="AG174" i="10" s="1"/>
  <c r="AF185" i="10"/>
  <c r="AG185" i="10" s="1"/>
  <c r="AF159" i="10"/>
  <c r="AG159" i="10" s="1"/>
  <c r="AF116" i="10"/>
  <c r="AG116" i="10" s="1"/>
  <c r="AB13" i="8"/>
  <c r="AF14" i="10"/>
  <c r="AG14" i="10" s="1"/>
  <c r="AF17" i="9"/>
  <c r="AG17" i="9" s="1"/>
  <c r="AF28" i="10"/>
  <c r="AG28" i="10" s="1"/>
  <c r="AC13" i="8"/>
  <c r="AF61" i="10"/>
  <c r="AG61" i="10" s="1"/>
  <c r="AF59" i="10"/>
  <c r="AG59" i="10" s="1"/>
  <c r="AD13" i="8"/>
  <c r="AE13" i="8"/>
  <c r="AF11" i="8"/>
  <c r="AG11" i="8" s="1"/>
  <c r="AF115" i="10"/>
  <c r="AG115" i="10" s="1"/>
  <c r="AF9" i="8"/>
  <c r="AG9" i="8" s="1"/>
  <c r="AF51" i="10"/>
  <c r="AG51" i="10" s="1"/>
  <c r="AF10" i="8"/>
  <c r="AG10" i="8" s="1"/>
  <c r="AF80" i="10"/>
  <c r="AG80" i="10" s="1"/>
  <c r="AF114" i="10"/>
  <c r="AG114" i="10" s="1"/>
  <c r="AF112" i="10"/>
  <c r="AG112" i="10" s="1"/>
  <c r="AF24" i="7"/>
  <c r="AG24" i="7" s="1"/>
  <c r="AF25" i="7"/>
  <c r="AG25" i="7" s="1"/>
  <c r="AF113" i="10"/>
  <c r="AG113" i="10" s="1"/>
  <c r="AF55" i="10"/>
  <c r="AG55" i="10" s="1"/>
  <c r="AF72" i="10"/>
  <c r="AG72" i="10" s="1"/>
  <c r="AF10" i="9"/>
  <c r="AG10" i="9" s="1"/>
  <c r="AF10" i="10"/>
  <c r="AG10" i="10" s="1"/>
  <c r="AF19" i="9"/>
  <c r="AG19" i="9" s="1"/>
  <c r="AF25" i="10"/>
  <c r="AG25" i="10" s="1"/>
  <c r="AF82" i="10"/>
  <c r="AG82" i="10" s="1"/>
  <c r="AF8" i="10"/>
  <c r="AG8" i="10" s="1"/>
  <c r="AF111" i="10"/>
  <c r="AG111" i="10" s="1"/>
  <c r="AF68" i="10"/>
  <c r="AG68" i="10" s="1"/>
  <c r="AF94" i="10"/>
  <c r="AG94" i="10" s="1"/>
  <c r="AF84" i="10"/>
  <c r="AG84" i="10" s="1"/>
  <c r="AF97" i="10"/>
  <c r="AG97" i="10" s="1"/>
  <c r="AF108" i="10"/>
  <c r="AG108" i="10" s="1"/>
  <c r="AF75" i="10"/>
  <c r="AG75" i="10" s="1"/>
  <c r="AF107" i="10"/>
  <c r="AG107" i="10" s="1"/>
  <c r="AF105" i="10"/>
  <c r="AG105" i="10" s="1"/>
  <c r="AF35" i="10"/>
  <c r="AG35" i="10" s="1"/>
  <c r="AF22" i="10"/>
  <c r="AG22" i="10" s="1"/>
  <c r="AF49" i="10"/>
  <c r="AG49" i="10" s="1"/>
  <c r="AF11" i="10"/>
  <c r="AG11" i="10" s="1"/>
  <c r="AF54" i="10"/>
  <c r="AG54" i="10" s="1"/>
  <c r="AF73" i="10"/>
  <c r="AG73" i="10" s="1"/>
  <c r="AF15" i="9"/>
  <c r="AG15" i="9" s="1"/>
  <c r="AF22" i="7"/>
  <c r="AG22" i="7" s="1"/>
  <c r="AF23" i="7"/>
  <c r="AG23" i="7" s="1"/>
  <c r="AF60" i="10"/>
  <c r="AG60" i="10" s="1"/>
  <c r="AF79" i="10"/>
  <c r="AG79" i="10" s="1"/>
  <c r="AF18" i="9"/>
  <c r="AG18" i="9" s="1"/>
  <c r="AF86" i="10"/>
  <c r="AG86" i="10" s="1"/>
  <c r="AF20" i="10"/>
  <c r="AG20" i="10" s="1"/>
  <c r="AF95" i="10"/>
  <c r="AG95" i="10" s="1"/>
  <c r="AF81" i="10"/>
  <c r="AG81" i="10" s="1"/>
  <c r="AF47" i="10"/>
  <c r="AG47" i="10" s="1"/>
  <c r="AF67" i="10"/>
  <c r="AG67" i="10" s="1"/>
  <c r="AF17" i="10"/>
  <c r="AG17" i="10" s="1"/>
  <c r="AF20" i="9"/>
  <c r="AG20" i="9" s="1"/>
  <c r="AF85" i="10"/>
  <c r="AG85" i="10" s="1"/>
  <c r="AF12" i="10"/>
  <c r="AG12" i="10" s="1"/>
  <c r="AF7" i="10"/>
  <c r="AG7" i="10" s="1"/>
  <c r="AF109" i="10"/>
  <c r="AG109" i="10" s="1"/>
  <c r="AF102" i="10"/>
  <c r="AG102" i="10" s="1"/>
  <c r="AF77" i="10"/>
  <c r="AG77" i="10" s="1"/>
  <c r="AF39" i="10"/>
  <c r="AG39" i="10" s="1"/>
  <c r="AF40" i="10"/>
  <c r="AG40" i="10" s="1"/>
  <c r="AF52" i="10"/>
  <c r="AG52" i="10" s="1"/>
  <c r="AF7" i="9"/>
  <c r="AG7" i="9" s="1"/>
  <c r="AF56" i="10"/>
  <c r="AG56" i="10" s="1"/>
  <c r="AF88" i="10"/>
  <c r="AG88" i="10" s="1"/>
  <c r="AF37" i="10"/>
  <c r="AG37" i="10" s="1"/>
  <c r="AF90" i="10"/>
  <c r="AG90" i="10" s="1"/>
  <c r="AF31" i="10"/>
  <c r="AG31" i="10" s="1"/>
  <c r="AF9" i="10"/>
  <c r="AG9" i="10" s="1"/>
  <c r="AF53" i="10"/>
  <c r="AG53" i="10" s="1"/>
  <c r="AF93" i="10"/>
  <c r="AG93" i="10" s="1"/>
  <c r="AF104" i="10"/>
  <c r="AG104" i="10" s="1"/>
  <c r="AF71" i="10"/>
  <c r="AG71" i="10" s="1"/>
  <c r="AF63" i="10"/>
  <c r="AG63" i="10" s="1"/>
  <c r="AF110" i="10"/>
  <c r="AG110" i="10" s="1"/>
  <c r="AF3" i="9"/>
  <c r="AG3" i="9" s="1"/>
  <c r="AF57" i="10"/>
  <c r="AG57" i="10" s="1"/>
  <c r="AF33" i="10"/>
  <c r="AG33" i="10" s="1"/>
  <c r="AF23" i="10"/>
  <c r="AG23" i="10" s="1"/>
  <c r="AF14" i="9"/>
  <c r="AG14" i="9" s="1"/>
  <c r="AF12" i="9"/>
  <c r="AG12" i="9" s="1"/>
  <c r="AF4" i="9"/>
  <c r="AG4" i="9" s="1"/>
  <c r="AF26" i="10"/>
  <c r="AG26" i="10" s="1"/>
  <c r="AF46" i="10"/>
  <c r="AG46" i="10" s="1"/>
  <c r="AF13" i="10"/>
  <c r="AG13" i="10" s="1"/>
  <c r="AF106" i="10"/>
  <c r="AG106" i="10" s="1"/>
  <c r="AF103" i="10"/>
  <c r="AG103" i="10" s="1"/>
  <c r="AF66" i="10"/>
  <c r="AG66" i="10" s="1"/>
  <c r="AF42" i="10"/>
  <c r="AG42" i="10" s="1"/>
  <c r="AF70" i="10"/>
  <c r="AG70" i="10" s="1"/>
  <c r="AF5" i="9"/>
  <c r="AG5" i="9" s="1"/>
  <c r="AF58" i="10"/>
  <c r="AG58" i="10" s="1"/>
  <c r="AF74" i="10"/>
  <c r="AG74" i="10" s="1"/>
  <c r="AF76" i="10"/>
  <c r="AG76" i="10" s="1"/>
  <c r="AF91" i="10"/>
  <c r="AG91" i="10" s="1"/>
  <c r="AF9" i="9"/>
  <c r="AG9" i="9" s="1"/>
  <c r="AF6" i="9"/>
  <c r="AG6" i="9" s="1"/>
  <c r="AF62" i="10"/>
  <c r="AG62" i="10" s="1"/>
  <c r="AF100" i="10"/>
  <c r="AG100" i="10" s="1"/>
  <c r="AF18" i="10"/>
  <c r="AG18" i="10" s="1"/>
  <c r="AF92" i="10"/>
  <c r="AG92" i="10" s="1"/>
  <c r="AF29" i="10"/>
  <c r="AG29" i="10" s="1"/>
  <c r="AF21" i="10"/>
  <c r="AG21" i="10" s="1"/>
  <c r="AF2" i="9"/>
  <c r="AG2" i="9" s="1"/>
  <c r="AF36" i="10"/>
  <c r="AG36" i="10" s="1"/>
  <c r="AF34" i="10"/>
  <c r="AG34" i="10" s="1"/>
  <c r="AF48" i="10"/>
  <c r="AG48" i="10" s="1"/>
  <c r="AF41" i="10"/>
  <c r="AG41" i="10" s="1"/>
  <c r="AF96" i="10"/>
  <c r="AG96" i="10" s="1"/>
  <c r="AF89" i="10"/>
  <c r="AG89" i="10" s="1"/>
  <c r="AF101" i="10"/>
  <c r="AG101" i="10" s="1"/>
  <c r="AF32" i="10"/>
  <c r="AG32" i="10" s="1"/>
  <c r="AF44" i="10"/>
  <c r="AG44" i="10" s="1"/>
  <c r="AF99" i="10"/>
  <c r="AG99" i="10" s="1"/>
  <c r="AF64" i="10"/>
  <c r="AG64" i="10" s="1"/>
  <c r="AF19" i="10"/>
  <c r="AG19" i="10" s="1"/>
  <c r="AF78" i="10"/>
  <c r="AG78" i="10" s="1"/>
  <c r="AF45" i="10"/>
  <c r="AG45" i="10" s="1"/>
  <c r="AF50" i="10"/>
  <c r="AG50" i="10" s="1"/>
  <c r="AF30" i="10"/>
  <c r="AG30" i="10" s="1"/>
  <c r="AF16" i="10"/>
  <c r="AG16" i="10" s="1"/>
  <c r="AF83" i="10"/>
  <c r="AG83" i="10" s="1"/>
  <c r="AF16" i="9"/>
  <c r="AG16" i="9" s="1"/>
  <c r="AC5" i="10"/>
  <c r="AE5" i="10" s="1"/>
  <c r="AF5" i="10" s="1"/>
  <c r="AG5" i="10" s="1"/>
  <c r="AC6" i="10"/>
  <c r="AE6" i="10" s="1"/>
  <c r="AF6" i="10" s="1"/>
  <c r="AG6" i="10" s="1"/>
  <c r="AC4" i="10"/>
  <c r="AE4" i="10" s="1"/>
  <c r="AF4" i="10" s="1"/>
  <c r="AG4" i="10" s="1"/>
  <c r="AB31" i="7"/>
  <c r="AD31" i="7"/>
  <c r="AH137" i="10" l="1"/>
  <c r="AH159" i="10"/>
  <c r="AI170" i="10"/>
  <c r="AI154" i="10"/>
  <c r="AH131" i="10"/>
  <c r="AH167" i="10"/>
  <c r="AI164" i="10"/>
  <c r="AI137" i="10"/>
  <c r="AH20" i="7"/>
  <c r="AI147" i="10"/>
  <c r="AI7" i="8"/>
  <c r="AI135" i="10"/>
  <c r="AI150" i="10"/>
  <c r="AH7" i="8"/>
  <c r="AH171" i="10"/>
  <c r="AH135" i="10"/>
  <c r="AH150" i="10"/>
  <c r="AI12" i="9"/>
  <c r="AH175" i="10"/>
  <c r="AH39" i="10"/>
  <c r="AH170" i="10"/>
  <c r="AH154" i="10"/>
  <c r="AI131" i="10"/>
  <c r="AH147" i="10"/>
  <c r="AH164" i="10"/>
  <c r="AH156" i="10"/>
  <c r="AI173" i="10"/>
  <c r="AI179" i="10"/>
  <c r="AI167" i="10"/>
  <c r="AH125" i="10"/>
  <c r="AI162" i="10"/>
  <c r="AI159" i="10"/>
  <c r="AH123" i="10"/>
  <c r="AI123" i="10"/>
  <c r="AH128" i="10"/>
  <c r="AI128" i="10"/>
  <c r="AI12" i="8"/>
  <c r="AH12" i="8"/>
  <c r="AI55" i="10"/>
  <c r="AI144" i="10"/>
  <c r="AH144" i="10"/>
  <c r="AI175" i="10"/>
  <c r="AI120" i="10"/>
  <c r="AH120" i="10"/>
  <c r="AI116" i="10"/>
  <c r="AH116" i="10"/>
  <c r="AH112" i="10"/>
  <c r="AI112" i="10"/>
  <c r="AI62" i="10"/>
  <c r="AH60" i="10"/>
  <c r="AF13" i="8"/>
  <c r="AI70" i="10"/>
  <c r="AI103" i="10"/>
  <c r="AI84" i="10"/>
  <c r="AH20" i="9"/>
  <c r="AI15" i="9"/>
  <c r="AH87" i="10"/>
  <c r="AH108" i="10"/>
  <c r="AI73" i="10"/>
  <c r="AI82" i="10"/>
  <c r="AH103" i="10"/>
  <c r="AI108" i="10"/>
  <c r="AI49" i="10"/>
  <c r="AI99" i="10"/>
  <c r="AI26" i="10"/>
  <c r="AI20" i="9"/>
  <c r="AH55" i="10"/>
  <c r="AH67" i="10"/>
  <c r="AH15" i="9"/>
  <c r="AH73" i="10"/>
  <c r="AI65" i="10"/>
  <c r="AI87" i="10"/>
  <c r="AI39" i="10"/>
  <c r="AI60" i="10"/>
  <c r="AH90" i="10"/>
  <c r="AH23" i="10"/>
  <c r="AH76" i="10"/>
  <c r="AH96" i="10"/>
  <c r="AH12" i="9"/>
  <c r="AI106" i="10"/>
  <c r="AI18" i="10"/>
  <c r="AH49" i="10"/>
  <c r="AI79" i="10"/>
  <c r="AH82" i="10"/>
  <c r="AI101" i="10"/>
  <c r="AI14" i="10"/>
  <c r="AH33" i="10"/>
  <c r="AH79" i="10"/>
  <c r="AI96" i="10"/>
  <c r="AI67" i="10"/>
  <c r="AI47" i="10"/>
  <c r="AI10" i="10"/>
  <c r="AI52" i="10"/>
  <c r="AH106" i="10"/>
  <c r="AI90" i="10"/>
  <c r="AI45" i="10"/>
  <c r="AG31" i="7"/>
  <c r="AI10" i="9"/>
  <c r="AI37" i="10"/>
  <c r="AH93" i="10"/>
  <c r="AH14" i="10"/>
  <c r="AH65" i="10"/>
  <c r="AH47" i="10"/>
  <c r="AH26" i="10"/>
  <c r="AI93" i="10"/>
  <c r="AI33" i="10"/>
  <c r="AI5" i="9"/>
  <c r="AH10" i="10"/>
  <c r="AI30" i="10"/>
  <c r="AI23" i="10"/>
  <c r="AH70" i="10"/>
  <c r="AH37" i="10"/>
  <c r="AH101" i="10"/>
  <c r="AH99" i="10"/>
  <c r="AH84" i="10"/>
  <c r="AH30" i="10"/>
  <c r="AH10" i="9"/>
  <c r="AH62" i="10"/>
  <c r="AI76" i="10"/>
  <c r="AH52" i="10"/>
  <c r="AH45" i="10"/>
  <c r="AI6" i="10"/>
  <c r="AH6" i="10"/>
  <c r="AC31" i="7"/>
  <c r="AE31" i="7"/>
  <c r="AG13" i="8" l="1"/>
  <c r="AG14" i="8"/>
  <c r="AG32" i="7"/>
  <c r="AF31" i="7"/>
</calcChain>
</file>

<file path=xl/sharedStrings.xml><?xml version="1.0" encoding="utf-8"?>
<sst xmlns="http://schemas.openxmlformats.org/spreadsheetml/2006/main" count="1169" uniqueCount="351">
  <si>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</si>
  <si>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</si>
  <si>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</si>
  <si>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</si>
  <si>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</si>
  <si>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</si>
  <si>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</si>
  <si>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</si>
  <si>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</si>
  <si>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</si>
  <si>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</si>
  <si>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</si>
  <si>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</si>
  <si>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</si>
  <si>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</si>
  <si>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</si>
  <si>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</si>
  <si>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</si>
  <si>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</si>
  <si>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</si>
  <si>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</si>
  <si>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</si>
  <si>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</si>
  <si>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</si>
  <si>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</si>
  <si>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</si>
  <si>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</si>
  <si>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</si>
  <si>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</si>
  <si>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</si>
  <si>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</si>
  <si>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</si>
  <si>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</si>
  <si>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</si>
  <si>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</si>
  <si>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</si>
  <si>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</si>
  <si>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</si>
  <si>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</si>
  <si>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</si>
  <si>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</si>
  <si>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</si>
  <si>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</si>
  <si>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</si>
  <si>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</si>
  <si>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</si>
  <si>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</si>
  <si>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</si>
  <si>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</si>
  <si>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</si>
  <si>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</si>
  <si>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</si>
  <si>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</si>
  <si>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</si>
  <si>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</si>
  <si>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</si>
  <si>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</si>
  <si>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</si>
  <si>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</si>
  <si>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</si>
  <si>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</si>
  <si>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</si>
  <si>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</si>
  <si>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</si>
  <si>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</si>
  <si>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</si>
  <si>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</si>
  <si>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</si>
  <si>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</si>
  <si>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</si>
  <si>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</si>
  <si>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</si>
  <si>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</si>
  <si>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</si>
  <si>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</si>
  <si>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</si>
  <si>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</si>
  <si>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</si>
  <si>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</si>
  <si>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</si>
  <si>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</si>
  <si>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</si>
  <si>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</si>
  <si>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</si>
  <si>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</si>
  <si>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</si>
  <si>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</si>
  <si>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</si>
  <si>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</si>
  <si>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</si>
  <si>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</si>
  <si>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</si>
  <si>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</si>
  <si>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</si>
  <si>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</si>
  <si>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</si>
  <si>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</si>
  <si>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</si>
  <si>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</si>
  <si>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</si>
  <si>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</si>
  <si>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</si>
  <si>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</si>
  <si>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</si>
  <si>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</si>
  <si>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</si>
  <si>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</si>
  <si>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</si>
  <si>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</si>
  <si>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</si>
  <si>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</si>
  <si>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</si>
  <si>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</si>
  <si>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</si>
  <si>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</si>
  <si>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</si>
  <si>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</si>
  <si>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</si>
  <si>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</si>
  <si>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</si>
  <si>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</si>
  <si>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</si>
  <si>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</si>
  <si>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</si>
  <si>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</si>
  <si>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</si>
  <si>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nrp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</si>
  <si>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</si>
  <si>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</si>
  <si>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</si>
  <si>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</si>
  <si>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</si>
  <si>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</si>
  <si>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</si>
  <si>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nme</t>
  </si>
  <si>
    <t>jrk</t>
  </si>
  <si>
    <t>Nick's Samples</t>
  </si>
  <si>
    <t>Natalie Offline Tubes</t>
  </si>
  <si>
    <t>SulfateStd</t>
  </si>
  <si>
    <t>JMG-3</t>
  </si>
  <si>
    <t>EMD-091819</t>
  </si>
  <si>
    <t>Data_1085 IPL-17O-3235 House DI#3-R19-4</t>
  </si>
  <si>
    <t>Data_1086 IPL-17O-3236 HOUSE DI#3-R19-5</t>
  </si>
  <si>
    <t>Data_1087 IPL-17O-3236 House DI#3-R19-6</t>
  </si>
  <si>
    <t>***Major work done on Triple Dog source***</t>
  </si>
  <si>
    <t>Data_1088 IPL-17O-3237 VSMOW2-B6-R19-1</t>
  </si>
  <si>
    <t>Data_1089 IPL-17O-3239 VSMOW2-B6-R19-2</t>
  </si>
  <si>
    <t>Data_1090 IPL-17O-3241 VSMOW2-B6-R19-4</t>
  </si>
  <si>
    <t>Data_1091 IPL-17O-3243 VSMOW2-B6-R19-6</t>
  </si>
  <si>
    <t>Data_1092 IPL-17O-3244 SLAP2-B7-R19-1</t>
  </si>
  <si>
    <t>Data_1093 IPL-17O-3245 SLAP2-B7-R19-2</t>
  </si>
  <si>
    <t>Data_1095 IPL-17O-3246 SLAP2-R19-4</t>
  </si>
  <si>
    <t>Data_1094 IPL-17O-3245 SLAP2-R19-3</t>
  </si>
  <si>
    <t>Data_1098 IPL-17O-3251 102-GC-AZ01-R19-4</t>
  </si>
  <si>
    <t>Data_1096 IPL-17O-3248 102-GC-AZ01-R19-1</t>
  </si>
  <si>
    <t>Data_1097 IPL-17O-3249 102-GC-AZ01-R19-2</t>
  </si>
  <si>
    <t>Data_1099 IPL-17O-3252 102-GC-AZ01-R19-5</t>
  </si>
  <si>
    <t>Data_1100 IPL-17O-3253 IAEA-C1-R19-1</t>
  </si>
  <si>
    <t>Data_1101 IPL-17O-3255 102-GC-AZ01-R19-6</t>
  </si>
  <si>
    <t>GC2 flow rate at 12 mL/min. O2 peaks not coming through all the way, yielding sporadic results</t>
  </si>
  <si>
    <t>Data_1103 IPL-17O-3257 102-GC-AZ01-R19-8</t>
  </si>
  <si>
    <t>Data_1102 IPL-17O-3256 102-GC-AZ01-R19-7</t>
  </si>
  <si>
    <t>Data_1104 IPL-17O-3258 102-GC-AZ01-R19-9</t>
  </si>
  <si>
    <t>Data_1106 IPL-17O-3260 IAEA-C1-R19-4</t>
  </si>
  <si>
    <t>Data_1105 IPL-17O-3259 IAEA-C1-R19-3</t>
  </si>
  <si>
    <t>Data_1109 IPL-17O-3264 IAEA-C1-25C-3hr-A-R19-1</t>
  </si>
  <si>
    <t>Data_1110 IPL-17O-3265 IAEA-C1-25C-3hr-B-R19-2</t>
  </si>
  <si>
    <t>Data_1111 IPL-17O-3266 BL-1120-50C-2hr-ABB-B-R19-1</t>
  </si>
  <si>
    <t>Data_1113 IPL-17O-3267 BL-1120-50C-2hr-ABB-C-R19-2</t>
  </si>
  <si>
    <t>Data_1114 IPL-17O-3268 BL-1120-50C-2hr-ABB-C-R19-3</t>
  </si>
  <si>
    <t>Data_1115 IPL-17O-3269 BL-1300-25C-1hr-A-R19-1</t>
  </si>
  <si>
    <t>Data_1116 IPL-17O-3270 BL-1300-25C-1hr-B-R19-2</t>
  </si>
  <si>
    <t>Data_1117 IPL-17O-3271 BL-1300-25C-1hr-A-R19-3</t>
  </si>
  <si>
    <t>Data_1118 IPL-17O-3272 BL-1300-25C-1hr-B-R19-4</t>
  </si>
  <si>
    <t>Data_1119 IPL-17O-3273 BL-1120-25C-1hr-BB-R19-1</t>
  </si>
  <si>
    <t>Data_1121 IPL-17O-3275 BL-1026-25C-1hr-R19-1</t>
  </si>
  <si>
    <t>Data_1120 IPL-17O-3274 BL-1120-25C-1hr-C-R19-2</t>
  </si>
  <si>
    <t>Data_1122 IPL-17O-3276 IAEA-C1-R19-6</t>
  </si>
  <si>
    <t>Data_1123 IPL-17O-3277 U815-228.6-R19-1</t>
  </si>
  <si>
    <t>***First Source Arc***</t>
  </si>
  <si>
    <t>***Source began arcing very frequently***</t>
  </si>
  <si>
    <t>Data_1125 IPL-17O-3279 IAEA-C1-R19-8</t>
  </si>
  <si>
    <t>Data_1124 IPL-17O-3278 IAEA-C1-R19-7</t>
  </si>
  <si>
    <t>Data_1127 IPL-17O-3279 IAEA-C1-25C-1hr-R19-3</t>
  </si>
  <si>
    <t>actually still happening, but less frequent</t>
  </si>
  <si>
    <t>Data_1128 IPL-17O-3281 U815-228.6-R19-2</t>
  </si>
  <si>
    <t>Data_1130 IPL-17O-3283 BL-1300-50C-2hr-ABB-B-R19-2</t>
  </si>
  <si>
    <t>***Source arcing seems to have calmed down some***</t>
  </si>
  <si>
    <t>Data_1129 IPL-17O-3282 BL-1300-50C-2hr-ABB-A-R19-1</t>
  </si>
  <si>
    <t>Data_1132 IPL-17O-3285 BL-1026-50C-2hr-B-R19-1</t>
  </si>
  <si>
    <t>Data_1133 IPL-17O-3286 IAEA-C1-R19-9</t>
  </si>
  <si>
    <t>Data_1108 IPL-17O-3262 IAEA-603-R19-1 1</t>
  </si>
  <si>
    <t>Data_1131 IPL-17O-3284 IAEA-603-R19-2</t>
  </si>
  <si>
    <t>Data_1135 IPL-17O-3289 BL-80-25C-1hr-B-R19-1</t>
  </si>
  <si>
    <t>Data_1134 IPL-17O-3286 BL-1026-50C-2hr-B-R19-2</t>
  </si>
  <si>
    <t>Data_1139 IPL-17O-3293 IAEA-603-R19-2</t>
  </si>
  <si>
    <t>Data_1138 IPL-17O-3292 IAEA-603-25C-18hr42min-R19-1</t>
  </si>
  <si>
    <t>Data_1137 IPL-17O-3291 IAEA-603-25C-1hr-R19-1</t>
  </si>
  <si>
    <t>Data_1136 IPL-17O-3290 BL-80-25C-1hr-A-R19-3</t>
  </si>
  <si>
    <t>Data_1140 IPL-17O-3294 IAEA-C1-R19-10</t>
  </si>
  <si>
    <t>Data_1141 IPL-17O-3295 IAEA-C1-R19-11</t>
  </si>
  <si>
    <t>Data_1142 IPL-17O-3296 102-GC-AZ01-R19-10</t>
  </si>
  <si>
    <t>Data_1144 IPL-17O-3298 102-GC-AZ01-R19-12</t>
  </si>
  <si>
    <t>Data_1147 IPL-17O-3299 B2207-R19-1</t>
  </si>
  <si>
    <t>Data_1148 IPL-17O-3300 B2207-R19-2</t>
  </si>
  <si>
    <t>Data_1149 IPL-17O-3301 B2207-R19-3</t>
  </si>
  <si>
    <t>Data_1151 IPL-17O-3302 102-GC-AZ01-R19-13</t>
  </si>
  <si>
    <t>Data_1152 IPL-17O-3304 102-GC-AZ01-R19-15</t>
  </si>
  <si>
    <t>Data_1153 IPL-17O-3305 COR-92623-R19-1</t>
  </si>
  <si>
    <t>Data_1154 IPL-17O-3306 COR-92623-R19-2</t>
  </si>
  <si>
    <t>Data_1155 IPL-17O-3307 COR-92623-R19-3</t>
  </si>
  <si>
    <t>Data_1156 IPL-17O-3308 COR-92577-R19-1</t>
  </si>
  <si>
    <t>Data_1157 IPL-17O-3309 COR-92577-R19-2</t>
  </si>
  <si>
    <t>Data_1158 IPL-17O-3310 COR-92577-R19-3</t>
  </si>
  <si>
    <t>Data_1159 IPL-17O-3311 COR-92511-R19-1</t>
  </si>
  <si>
    <t>Data_1160 IPL-17O-3312 COR-92511-R19-2</t>
  </si>
  <si>
    <t>Data_1161 IPL-17O-3313 COR-92511-R19-3</t>
  </si>
  <si>
    <t>Data_1162 IPL-17O-3314 COR-98538-R19-1</t>
  </si>
  <si>
    <t>Data_1163 IPL-17O-3315 COR-98538-R19-2</t>
  </si>
  <si>
    <t>Data_1164 IPL-17O-3316 COR-98538-R19-3</t>
  </si>
  <si>
    <t>Data_1166 IPL-17O-3317 COR-98530-R19-1</t>
  </si>
  <si>
    <t>Data_1167 IPL-17O-3318 COR-98530-R19-2</t>
  </si>
  <si>
    <t>Data_1168 IPL-17O-3319 COR-98530-R19-3</t>
  </si>
  <si>
    <t>Data_1169 IPL-17O-3320 USGS80-R19-1</t>
  </si>
  <si>
    <t>Data_1170 IPL-17O-3321 USGS80-R19-2</t>
  </si>
  <si>
    <t>Data_1171 IPL-17O-3322 HYR-92615-R19-1</t>
  </si>
  <si>
    <t>ran as IPL 3320 in raw data file</t>
  </si>
  <si>
    <t>Data_1172 IPL-17O-3323 HYR-92615-R19-2</t>
  </si>
  <si>
    <t>Data_1173 IPL-17O-3324 HYR-92615-R19-3</t>
  </si>
  <si>
    <t>Data_1174 IPL-17O-3325 HYR-98571-R19-1</t>
  </si>
  <si>
    <t>Data_1175 IPL-17O-3326 HYR-98571-R19-2</t>
  </si>
  <si>
    <t>Data_1176 IPL-17O-3327 HYR-98571-R19-3</t>
  </si>
  <si>
    <t>Data_1177 IPL-17O-3328 HYR-92644-R19-1</t>
  </si>
  <si>
    <t>Data_1178 IPL-17O-3329 HYR-92644-R19-2</t>
  </si>
  <si>
    <t>Data_1179 IPL-17O-3330 HYR-92644-R19-3</t>
  </si>
  <si>
    <t>Data_1180 IPL-17O-3331 HYR-98559-R19-1</t>
  </si>
  <si>
    <t>Data_1182 IPL-17O-3333 HYR-98559-R19-3</t>
  </si>
  <si>
    <t>Data_1181 IPL-17O-3332 HYR-98559-R19-2</t>
  </si>
  <si>
    <t>Data_1183 IPL-17O-3334 HYR-94754-R19-1</t>
  </si>
  <si>
    <t>Data_1184 IPL-17O-3335 HYR-94754-R19-2</t>
  </si>
  <si>
    <t>Data_1185 IPL-17O-3336 HYR-94754-R19-3</t>
  </si>
  <si>
    <t>Data_1186 IPL-17O-3337 USGS80-R19-3</t>
  </si>
  <si>
    <t>Data_1187 IPL-17O-3338 USGS80-R19-4</t>
  </si>
  <si>
    <t>Data_1189 IPL-17O-3340 B2207-R19-5</t>
  </si>
  <si>
    <t>Data_1188 IPL-17O-3339 B2207-R19-4</t>
  </si>
  <si>
    <t>Data_1190 IPL-17O-3341 IAEA-601-R19-1</t>
  </si>
  <si>
    <t>IAEA-601</t>
  </si>
  <si>
    <t>OraganicStd</t>
  </si>
  <si>
    <t>Data_1191 IPL-17O-3342 IAEA-601-R19-2</t>
  </si>
  <si>
    <t>Data_1192 IPL-17O-3343 IAEA-601-R19-3</t>
  </si>
  <si>
    <t>Data_1194 IPL-17O-3344 102-GC-AZ01-HTC-R19-1</t>
  </si>
  <si>
    <t>Data_1195 IPL-17O-3345 102-GC-AZ01-HTC-R19-2</t>
  </si>
  <si>
    <t>This is the mineral, not the CO2.  Mineral is 8 per mil lower than CO2 produced by 90C acid digestion.</t>
  </si>
  <si>
    <t>Likely influenced by memory effect</t>
  </si>
  <si>
    <t>Data_1094 IPL-17O-3246 SLAP2-B7-R19-3</t>
  </si>
  <si>
    <t>Data_1095 IPL-17O-3247 SLAP2-B7-R19-4</t>
  </si>
  <si>
    <t>Data_1197 IPL-17O-3347 VSMOW2-B6-R19-7</t>
  </si>
  <si>
    <t>Data_1198 IPL-17O-3348 VSMOW2-B6-R19-8</t>
  </si>
  <si>
    <t>Data_1199 IPL-17O-3349 VSMOW2-B6-R19-9 1</t>
  </si>
  <si>
    <t>Data_1199 IPL-17O-3349 VSMOW2-B6-R19-9</t>
  </si>
  <si>
    <t>Data_1200 IPL-17O-3350 VSMOW2-B6-R19-10 1</t>
  </si>
  <si>
    <t>Data_1201 IPL-17O-3351 SLAP2-B7-R19-5 1</t>
  </si>
  <si>
    <t>Data_1202 IPL-17O-3352 SLAP2-B7-R19-6 1</t>
  </si>
  <si>
    <t>Data_1200 IPL-17O-3350 VSMOW2-B6-R19-10</t>
  </si>
  <si>
    <t>Data_1201 IPL-17O-3351 SLAP2-B7-R19-5</t>
  </si>
  <si>
    <t>Data_1202 IPL-17O-3352 SLAP2-B7-R19-6</t>
  </si>
  <si>
    <t>Data_1203 IPL-17O-3353 SLAP2-B7-R19-7 1</t>
  </si>
  <si>
    <t>Data_1204 IPL-17O-3354 SLAP2-B7-R19-8</t>
  </si>
  <si>
    <t>Data_1203 IPL-17O-3353 SLAP2-B7-R19-7</t>
  </si>
  <si>
    <t>Data_1205 IPL-17O-3355 B2207-R19-6</t>
  </si>
  <si>
    <t>Data_1206 IPL-17O-3356 B2207-R19-7</t>
  </si>
  <si>
    <t>Data_1207 IPL-17O-3357 USGS80-R19-5</t>
  </si>
  <si>
    <t>Forgot to prime… Huge memory effect.. Toss this one</t>
  </si>
  <si>
    <t>Data_1208 IPL-17O-3358 USGS80-R19-6</t>
  </si>
  <si>
    <t>Data_1209 IPL-17O-3359 CAN-98526-R19-1</t>
  </si>
  <si>
    <t>Data_1210 IPL-17O-3360 CAN-98526-R19-2</t>
  </si>
  <si>
    <t>Data_1211 IPL-17O-3361 CAN-98526-R19-3</t>
  </si>
  <si>
    <t>Data_1212 IPL-17O-3362 CAN-92601-R19-1</t>
  </si>
  <si>
    <t>Data_1213 IPL-17O-3363 CAN-92601-R19-2</t>
  </si>
  <si>
    <t>Data_1215 IPL-17O-3364 CAN-98559-R19-1</t>
  </si>
  <si>
    <t>Data_1216 IPL-17O-3365 CAN-98559-R19-2</t>
  </si>
  <si>
    <t>Data_1217 IPL-17O-3366 CAN-98559-R19-3</t>
  </si>
  <si>
    <t>Data_1218 IPL-17O-3367 CAN-92644-R19-1</t>
  </si>
  <si>
    <t>Data_1219 IPL-17O-3368 CAN-92644-R19-2</t>
  </si>
  <si>
    <t>Data_1220 IPL-17O-3369 CAN-92644-R19-3</t>
  </si>
  <si>
    <t>Data_1221 IPL-17O-3370 CAN-92518-R19-1</t>
  </si>
  <si>
    <t>Data_1222 IPL-17O-3371 CAN-92518-R19-2</t>
  </si>
  <si>
    <t>Data_1223 IPL-17O-3372 CAN-92518-R19-3</t>
  </si>
  <si>
    <t>Data_1225 IPL-17O-3374 USGS80-R19-8</t>
  </si>
  <si>
    <t>Data_1224 IPL-17O-3373 USGS80-R19-7</t>
  </si>
  <si>
    <t>Phosphate yields start looking funky about here… USGS standards are 30 ppm too positive</t>
  </si>
  <si>
    <t>Data_1226 IPL-17O-3375 102-GC-AZ01-R19-15</t>
  </si>
  <si>
    <t>Systematic drift in values/yields indicates this sample had something in it that poisoned the reactor</t>
  </si>
  <si>
    <t>Data_1227 IPL-17O-3376 102-GC-AZ01-R19-16</t>
  </si>
  <si>
    <t>Appears that CAN-92518 poisoned reduction reactor</t>
  </si>
  <si>
    <t>Fe catalyst in reduction reactor replaced</t>
  </si>
  <si>
    <t>Data_1228 IPL-17O-3377 RSP-1-R19-1</t>
  </si>
  <si>
    <t>Data_1229 IPL-17O-3378 RSP-1-R19-2</t>
  </si>
  <si>
    <t>New Fe catalyst conditioning</t>
  </si>
  <si>
    <t>Data_1230 IPL-17O-3379 USGS80-R19-9</t>
  </si>
  <si>
    <t>Data_1231 IPL-17O-3380 USGS80-R19-10</t>
  </si>
  <si>
    <t>Data_1232 IPL-17O-3381 HOM-92584-R19-1</t>
  </si>
  <si>
    <t>Data_1233 IPL-17O-3382 HOM-92584-R19-2</t>
  </si>
  <si>
    <t>Data_1234 IPL-17O-3383 HOM-92584-R19-3</t>
  </si>
  <si>
    <t>Data_1235 IPL-17O-3384 HOM-98553-R19-1</t>
  </si>
  <si>
    <t>Data_1236 IPL-17O-3385 HOM-98553-R19-2</t>
  </si>
  <si>
    <t>Data_1237 IPL-17O-3386 HOM-98553-R19-3</t>
  </si>
  <si>
    <t>Data_1238 IPL-17O-3387 HOM-92627-R19-1</t>
  </si>
  <si>
    <t>Data_1239 IPL-17O-3388 HOM-92627-R19-2</t>
  </si>
  <si>
    <t>Data_1240 IPL-17O-3389 HOM-98546-R19-1</t>
  </si>
  <si>
    <t>Data_1241 IPL-17O-3390 HOM-98546-R19-2</t>
  </si>
  <si>
    <t>Data_1242 IPL-17O-3391 HOM-92627-R19-1</t>
  </si>
  <si>
    <t>Data_1243 IPL-17O-3392 HOM-92627-R19-2</t>
  </si>
  <si>
    <t>Data_1244 IPL-17O-3393 USGS80-R19-11</t>
  </si>
  <si>
    <t>Ran remotely about 1.25 hours after previous sample… Dewars may have been too warm to collect entire sample</t>
  </si>
  <si>
    <t>Data_1245 IPL-17O-3394 USGS80-R19-12</t>
  </si>
  <si>
    <t>Data_1246 IPL-17O-3395 USGS80-R19-13</t>
  </si>
  <si>
    <t>Data_1247 IPL-17O-3396 EST-98544-R19-1</t>
  </si>
  <si>
    <t>Data_1249 IPL-17O-3398 EST-98544-R19-3</t>
  </si>
  <si>
    <t>Data_1248 IPL-17O-3397 EST-98544-R19-2</t>
  </si>
  <si>
    <t>mm</t>
  </si>
  <si>
    <t>Data_1250 IPL-17O-3399 EST-92594-R19-1</t>
  </si>
  <si>
    <t>Data_1251 IPL-17O-3400 EST-92594-R19-2</t>
  </si>
  <si>
    <t>Data_1252 IPL-17O-3401 EST-92615-R19-1</t>
  </si>
  <si>
    <t>Data_1253 IPL-17O-3402 EST-92615-R19-2</t>
  </si>
  <si>
    <t>Data_1254 IPL-17O-3403 EST-92615-R19-3</t>
  </si>
  <si>
    <t>Data_1255 IPL-17O-3404 EST-92502-R19-1</t>
  </si>
  <si>
    <t>Data_1256 IPL-17O-3406 EST-92578-R19-1</t>
  </si>
  <si>
    <t>Data_1257 IPL-17O-3407 EST-92578-R19-2</t>
  </si>
  <si>
    <t>Data_1258 IPL-17O-3408 EST-92502-R19-3</t>
  </si>
  <si>
    <t>Data_1259 IPL-17O-3409 USGS80-R19-14</t>
  </si>
  <si>
    <t>Forgot to change ref gas… Ref gas was at 4% bellows at end of analysis</t>
  </si>
  <si>
    <t>Data_1260 IPL-17O-3410 USGS80-R19-15</t>
  </si>
  <si>
    <t xml:space="preserve">Data_1261 IPL-17O-3411 B2207-R19-8 </t>
  </si>
  <si>
    <t>Data_1262 IPL-17O-3412 B2207-R19-9</t>
  </si>
  <si>
    <t>MM</t>
  </si>
  <si>
    <t>Data_1264 IPL-17O-3414 IAEA-602-R19-1</t>
  </si>
  <si>
    <t>Data_1265 IPL-17O-3415 IAEA-602-R19-2</t>
  </si>
  <si>
    <t>Data_1266 IPL-17O-3416 IAEA-602-R19-3 1</t>
  </si>
  <si>
    <t>Data_1267 IPL-17O-3417 IAEA-602-R19-4 1</t>
  </si>
  <si>
    <t>large d18O jump w/o priming</t>
  </si>
  <si>
    <t>Data_1268 IPL-17O-3418 VSMOW2-B6-R19-11 1</t>
  </si>
  <si>
    <t>Data_1269 IPL-17O-3419 VSMOW2-B6-R19-12 1</t>
  </si>
  <si>
    <t>Data_1270 IPL-17O-3420 VSMOW2-B6-R19-13 1</t>
  </si>
  <si>
    <t>Data_1271 IPL-17O-3421 VSMOW2-B6-R19-14 1</t>
  </si>
  <si>
    <t>Data_1273 IPL-17O-3423 VSMOW2-B6-R19-16 1</t>
  </si>
  <si>
    <t>Consider major flag here</t>
  </si>
  <si>
    <t>Data_1274 IPL-17O-3424 House DI#4-R19-1 1</t>
  </si>
  <si>
    <t>Data_1275 IPL-17O-3425 House DI#4-R19-2 1</t>
  </si>
  <si>
    <t>Data_1276 IPL-17O-3426 House DI#4-R19-3 1</t>
  </si>
  <si>
    <t>ksa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</si>
</sst>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1" fontId="0" fillId="0" borderId="0" xfId="0" applyNumberFormat="1" applyFont="1" applyAlignment="1">
      <alignment horizontal="center"/>
    </xf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0" fontId="0" fillId="39" borderId="0" xfId="0" applyNumberFormat="1" applyFont="1" applyFill="1" applyAlignment="1">
      <alignment horizontal="center"/>
    </xf>
    <xf numFmtId="22" fontId="0" fillId="39" borderId="0" xfId="0" applyNumberFormat="1" applyFill="1"/>
    <xf numFmtId="1" fontId="0" fillId="39" borderId="0" xfId="0" applyNumberFormat="1" applyFont="1" applyFill="1" applyAlignment="1">
      <alignment horizontal="center"/>
    </xf>
    <xf numFmtId="1" fontId="0" fillId="39" borderId="0" xfId="0" applyNumberFormat="1" applyFill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39" borderId="0" xfId="0" applyFont="1" applyFill="1" applyAlignment="1">
      <alignment horizontal="left"/>
    </xf>
    <xf numFmtId="0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507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19" totalsRowShown="0">
  <autoFilter ref="D1:D19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1" totalsRowShown="0">
  <autoFilter ref="E1:E21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7"/>
  <sheetViews>
    <sheetView tabSelected="1" workbookViewId="0">
      <pane xSplit="5" ySplit="1" topLeftCell="AD17" activePane="bottomRight" state="frozen"/>
      <selection pane="topRight" activeCell="F1" sqref="F1"/>
      <selection pane="bottomLeft" activeCell="A2" sqref="A2"/>
      <selection pane="bottomRight" activeCell="AO33" sqref="AO33"/>
    </sheetView>
  </sheetViews>
  <sheetFormatPr defaultColWidth="9.140625" defaultRowHeight="15" x14ac:dyDescent="0.25"/>
  <cols>
    <col min="1" max="1" width="9.42578125" style="82" bestFit="1" customWidth="1"/>
    <col min="2" max="2" width="7.42578125" style="82" customWidth="1"/>
    <col min="3" max="3" width="13.42578125" style="48" customWidth="1"/>
    <col min="4" max="4" width="16.42578125" style="48" customWidth="1"/>
    <col min="5" max="5" width="52.7109375" style="99" customWidth="1"/>
    <col min="6" max="7" width="17" style="51" bestFit="1" customWidth="1"/>
    <col min="8" max="8" width="16.28515625" style="51" bestFit="1" customWidth="1"/>
    <col min="9" max="10" width="18.140625" style="51" bestFit="1" customWidth="1"/>
    <col min="11" max="11" width="16.28515625" style="51" bestFit="1" customWidth="1"/>
    <col min="12" max="12" width="17" style="51" bestFit="1" customWidth="1"/>
    <col min="13" max="13" width="16.28515625" style="51" bestFit="1" customWidth="1"/>
    <col min="14" max="14" width="18.140625" style="51" bestFit="1" customWidth="1"/>
    <col min="15" max="15" width="16.28515625" style="51" bestFit="1" customWidth="1"/>
    <col min="16" max="16" width="18.140625" style="51" bestFit="1" customWidth="1"/>
    <col min="17" max="17" width="16.28515625" style="51" bestFit="1" customWidth="1"/>
    <col min="18" max="18" width="18.140625" style="51" bestFit="1" customWidth="1"/>
    <col min="19" max="19" width="16.28515625" style="51" bestFit="1" customWidth="1"/>
    <col min="20" max="20" width="18.42578125" style="51" bestFit="1" customWidth="1"/>
    <col min="21" max="21" width="16.28515625" style="51" bestFit="1" customWidth="1"/>
    <col min="22" max="22" width="21.42578125" style="51" bestFit="1" customWidth="1"/>
    <col min="23" max="23" width="13.7109375" style="98" bestFit="1" customWidth="1"/>
    <col min="24" max="24" width="14.7109375" style="51" customWidth="1"/>
    <col min="25" max="25" width="14.42578125" style="51" customWidth="1"/>
    <col min="26" max="27" width="15.28515625" style="71" bestFit="1" customWidth="1"/>
    <col min="28" max="28" width="23.7109375" style="71" bestFit="1" customWidth="1"/>
    <col min="29" max="29" width="24.7109375" style="71" bestFit="1" customWidth="1"/>
    <col min="30" max="31" width="12.140625" style="71" bestFit="1" customWidth="1"/>
    <col min="32" max="32" width="11.85546875" style="71" bestFit="1" customWidth="1"/>
    <col min="33" max="33" width="14.28515625" style="71" bestFit="1" customWidth="1"/>
    <col min="34" max="34" width="8.42578125" style="91" customWidth="1"/>
    <col min="35" max="35" width="7.7109375" style="91" customWidth="1"/>
    <col min="36" max="36" width="28.5703125" style="48" customWidth="1"/>
    <col min="37" max="37" width="9.42578125" style="71" bestFit="1" customWidth="1"/>
    <col min="38" max="38" width="7.140625" style="71" bestFit="1" customWidth="1"/>
    <col min="39" max="39" width="10" style="71" bestFit="1" customWidth="1"/>
    <col min="40" max="40" width="11.85546875" style="71" bestFit="1" customWidth="1"/>
    <col min="41" max="16384" width="9.140625" style="71"/>
  </cols>
  <sheetData>
    <row r="1" spans="1:40" s="23" customFormat="1" x14ac:dyDescent="0.25">
      <c r="A1" s="80" t="s">
        <v>0</v>
      </c>
      <c r="B1" s="80" t="s">
        <v>79</v>
      </c>
      <c r="C1" s="48" t="s">
        <v>65</v>
      </c>
      <c r="D1" s="48" t="s">
        <v>57</v>
      </c>
      <c r="E1" s="93" t="s">
        <v>1</v>
      </c>
      <c r="F1" s="94" t="s">
        <v>2</v>
      </c>
      <c r="G1" s="94" t="s">
        <v>3</v>
      </c>
      <c r="H1" s="94" t="s">
        <v>4</v>
      </c>
      <c r="I1" s="94" t="s">
        <v>5</v>
      </c>
      <c r="J1" s="94" t="s">
        <v>6</v>
      </c>
      <c r="K1" s="94" t="s">
        <v>7</v>
      </c>
      <c r="L1" s="94" t="s">
        <v>8</v>
      </c>
      <c r="M1" s="94" t="s">
        <v>9</v>
      </c>
      <c r="N1" s="94" t="s">
        <v>10</v>
      </c>
      <c r="O1" s="94" t="s">
        <v>11</v>
      </c>
      <c r="P1" s="94" t="s">
        <v>12</v>
      </c>
      <c r="Q1" s="94" t="s">
        <v>13</v>
      </c>
      <c r="R1" s="94" t="s">
        <v>14</v>
      </c>
      <c r="S1" s="94" t="s">
        <v>15</v>
      </c>
      <c r="T1" s="94" t="s">
        <v>16</v>
      </c>
      <c r="U1" s="94" t="s">
        <v>17</v>
      </c>
      <c r="V1" s="94" t="s">
        <v>18</v>
      </c>
      <c r="W1" s="95" t="s">
        <v>19</v>
      </c>
      <c r="X1" s="94" t="s">
        <v>20</v>
      </c>
      <c r="Y1" s="94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90" t="s">
        <v>73</v>
      </c>
      <c r="AI1" s="90" t="s">
        <v>74</v>
      </c>
      <c r="AJ1" s="75" t="s">
        <v>81</v>
      </c>
      <c r="AK1" s="23" t="s">
        <v>114</v>
      </c>
      <c r="AL1" s="23" t="s">
        <v>115</v>
      </c>
      <c r="AM1" s="23" t="s">
        <v>116</v>
      </c>
      <c r="AN1" s="23" t="s">
        <v>117</v>
      </c>
    </row>
    <row r="2" spans="1:40" s="23" customFormat="1" x14ac:dyDescent="0.25">
      <c r="A2" s="82" t="s">
        <v>98</v>
      </c>
      <c r="B2" s="80"/>
      <c r="C2" s="83"/>
      <c r="D2" s="48"/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94"/>
      <c r="Y2" s="94"/>
      <c r="Z2" s="96"/>
      <c r="AA2" s="96"/>
      <c r="AB2" s="51"/>
      <c r="AC2" s="51"/>
      <c r="AD2" s="51"/>
      <c r="AE2" s="51"/>
      <c r="AF2" s="97"/>
      <c r="AG2" s="97"/>
      <c r="AH2" s="90"/>
      <c r="AI2" s="90"/>
      <c r="AJ2" s="75"/>
      <c r="AK2" s="89">
        <v>19</v>
      </c>
      <c r="AL2" s="89">
        <v>0</v>
      </c>
      <c r="AM2" s="89">
        <v>0</v>
      </c>
      <c r="AN2" s="89">
        <v>1</v>
      </c>
    </row>
    <row r="3" spans="1:40" s="119" customFormat="1" x14ac:dyDescent="0.25">
      <c r="A3" s="108"/>
      <c r="B3" s="109"/>
      <c r="C3" s="110"/>
      <c r="D3" s="111"/>
      <c r="E3" s="120" t="s">
        <v>144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3"/>
      <c r="X3" s="112"/>
      <c r="Y3" s="112"/>
      <c r="Z3" s="114"/>
      <c r="AA3" s="114"/>
      <c r="AB3" s="115"/>
      <c r="AC3" s="115"/>
      <c r="AD3" s="115"/>
      <c r="AE3" s="115"/>
      <c r="AF3" s="116"/>
      <c r="AG3" s="116"/>
      <c r="AH3" s="117"/>
      <c r="AI3" s="117"/>
      <c r="AJ3" s="118"/>
      <c r="AK3" s="89">
        <v>19</v>
      </c>
      <c r="AL3" s="89">
        <v>0</v>
      </c>
      <c r="AM3" s="89">
        <v>0</v>
      </c>
      <c r="AN3" s="89">
        <v>1</v>
      </c>
    </row>
    <row r="4" spans="1:40" s="76" customFormat="1" x14ac:dyDescent="0.25">
      <c r="A4" s="76">
        <v>3235</v>
      </c>
      <c r="B4" s="76" t="s">
        <v>134</v>
      </c>
      <c r="C4" s="76" t="s">
        <v>62</v>
      </c>
      <c r="D4" s="76" t="s">
        <v>66</v>
      </c>
      <c r="E4" s="76" t="s">
        <v>141</v>
      </c>
      <c r="F4" s="76">
        <v>-4.1160123915911404</v>
      </c>
      <c r="G4" s="76">
        <v>-4.1245068623322103</v>
      </c>
      <c r="H4" s="76">
        <v>4.4294184316213004E-3</v>
      </c>
      <c r="I4" s="76">
        <v>-7.7754894092191797</v>
      </c>
      <c r="J4" s="76">
        <v>-7.8058766945226097</v>
      </c>
      <c r="K4" s="76">
        <v>5.3410832028482598E-3</v>
      </c>
      <c r="L4" s="76">
        <v>-3.0039676242695598E-3</v>
      </c>
      <c r="M4" s="76">
        <v>4.6793620179282997E-3</v>
      </c>
      <c r="N4" s="76">
        <v>-14.269041266545701</v>
      </c>
      <c r="O4" s="76">
        <v>4.3842605479772496E-3</v>
      </c>
      <c r="P4" s="76">
        <v>-27.5168964120545</v>
      </c>
      <c r="Q4" s="76">
        <v>5.2348164293329197E-3</v>
      </c>
      <c r="R4" s="76">
        <v>-24.8918701562739</v>
      </c>
      <c r="S4" s="76">
        <v>0.202842634096428</v>
      </c>
      <c r="T4" s="76">
        <v>119.162577081742</v>
      </c>
      <c r="U4" s="76">
        <v>0.77594503544901205</v>
      </c>
      <c r="V4" s="77">
        <v>44446.698275462964</v>
      </c>
      <c r="W4" s="76">
        <v>2.5</v>
      </c>
      <c r="X4" s="76">
        <v>2.9854457710104202E-3</v>
      </c>
      <c r="Y4" s="76">
        <v>2.4353904573063E-4</v>
      </c>
      <c r="Z4" s="96">
        <f>((((N4/1000)+1)/((SMOW!$Z$4/1000)+1))-1)*1000</f>
        <v>-3.7754339913191881</v>
      </c>
      <c r="AA4" s="96">
        <f>((((P4/1000)+1)/((SMOW!$AA$4/1000)+1))-1)*1000</f>
        <v>-7.1935820192450262</v>
      </c>
      <c r="AB4" s="96">
        <f>Z4*SMOW!$AN$6</f>
        <v>-3.8807029598239597</v>
      </c>
      <c r="AC4" s="96">
        <f>AA4*SMOW!$AN$12</f>
        <v>-7.3831271416412285</v>
      </c>
      <c r="AD4" s="96">
        <f t="shared" ref="AD4" si="0">LN((AB4/1000)+1)*1000</f>
        <v>-3.8882524253735049</v>
      </c>
      <c r="AE4" s="96">
        <f t="shared" ref="AE4" si="1">LN((AC4/1000)+1)*1000</f>
        <v>-7.4105173249154133</v>
      </c>
      <c r="AF4" s="51">
        <f>(AD4-SMOW!AN$14*AE4)</f>
        <v>2.4500722181833634E-2</v>
      </c>
      <c r="AG4" s="104">
        <f t="shared" ref="AG4:AG6" si="2">AF4*1000</f>
        <v>24.500722181833634</v>
      </c>
      <c r="AK4" s="89">
        <v>19</v>
      </c>
      <c r="AL4" s="89">
        <v>0</v>
      </c>
      <c r="AM4" s="89">
        <v>0</v>
      </c>
      <c r="AN4" s="89">
        <v>0</v>
      </c>
    </row>
    <row r="5" spans="1:40" s="76" customFormat="1" x14ac:dyDescent="0.25">
      <c r="A5" s="76">
        <v>3236</v>
      </c>
      <c r="B5" s="76" t="s">
        <v>126</v>
      </c>
      <c r="C5" s="76" t="s">
        <v>62</v>
      </c>
      <c r="D5" s="76" t="s">
        <v>66</v>
      </c>
      <c r="E5" s="76" t="s">
        <v>142</v>
      </c>
      <c r="F5" s="76">
        <v>-4.01347175943833</v>
      </c>
      <c r="G5" s="76">
        <v>-4.0215475679877501</v>
      </c>
      <c r="H5" s="76">
        <v>3.3154976909942299E-3</v>
      </c>
      <c r="I5" s="76">
        <v>-7.58519088507337</v>
      </c>
      <c r="J5" s="76">
        <v>-7.6141048475015802</v>
      </c>
      <c r="K5" s="76">
        <v>2.22247244728498E-3</v>
      </c>
      <c r="L5" s="76">
        <v>-1.30020850691611E-3</v>
      </c>
      <c r="M5" s="76">
        <v>3.63667025534865E-3</v>
      </c>
      <c r="N5" s="76">
        <v>-14.167546035275</v>
      </c>
      <c r="O5" s="76">
        <v>3.2816962199294802E-3</v>
      </c>
      <c r="P5" s="76">
        <v>-27.3303840880852</v>
      </c>
      <c r="Q5" s="76">
        <v>2.1782538932532498E-3</v>
      </c>
      <c r="R5" s="76">
        <v>-24.167374318110799</v>
      </c>
      <c r="S5" s="76">
        <v>9.7263158988487905E-2</v>
      </c>
      <c r="T5" s="76">
        <v>128.81492775624201</v>
      </c>
      <c r="U5" s="76">
        <v>0.73449994824173104</v>
      </c>
      <c r="V5" s="77">
        <v>44446.774583333332</v>
      </c>
      <c r="W5" s="76">
        <v>2.5</v>
      </c>
      <c r="X5" s="76">
        <v>0.154447392752838</v>
      </c>
      <c r="Y5" s="76">
        <v>0.14979841329759</v>
      </c>
      <c r="Z5" s="96">
        <f>((((N5/1000)+1)/((SMOW!$Z$4/1000)+1))-1)*1000</f>
        <v>-3.6728582917038288</v>
      </c>
      <c r="AA5" s="96">
        <f>((((P5/1000)+1)/((SMOW!$AA$4/1000)+1))-1)*1000</f>
        <v>-7.0031718912066943</v>
      </c>
      <c r="AB5" s="96">
        <f>Z5*SMOW!$AN$6</f>
        <v>-3.775267181574729</v>
      </c>
      <c r="AC5" s="96">
        <f>AA5*SMOW!$AN$12</f>
        <v>-7.187699859293966</v>
      </c>
      <c r="AD5" s="96">
        <f t="shared" ref="AD5" si="3">LN((AB5/1000)+1)*1000</f>
        <v>-3.7824114895034135</v>
      </c>
      <c r="AE5" s="96">
        <f t="shared" ref="AE5" si="4">LN((AC5/1000)+1)*1000</f>
        <v>-7.2136558245042277</v>
      </c>
      <c r="AF5" s="51">
        <f>(AD5-SMOW!AN$14*AE5)</f>
        <v>2.6398785834818916E-2</v>
      </c>
      <c r="AG5" s="104">
        <f t="shared" si="2"/>
        <v>26.398785834818916</v>
      </c>
      <c r="AK5" s="89">
        <v>19</v>
      </c>
      <c r="AL5" s="89">
        <v>0</v>
      </c>
      <c r="AM5" s="89">
        <v>0</v>
      </c>
      <c r="AN5" s="89">
        <v>0</v>
      </c>
    </row>
    <row r="6" spans="1:40" s="76" customFormat="1" x14ac:dyDescent="0.25">
      <c r="A6" s="76">
        <v>3236</v>
      </c>
      <c r="B6" s="76" t="s">
        <v>126</v>
      </c>
      <c r="C6" s="76" t="s">
        <v>62</v>
      </c>
      <c r="D6" s="76" t="s">
        <v>66</v>
      </c>
      <c r="E6" s="76" t="s">
        <v>143</v>
      </c>
      <c r="F6" s="76">
        <v>-3.8697209711442802</v>
      </c>
      <c r="G6" s="76">
        <v>-3.8772279164072398</v>
      </c>
      <c r="H6" s="76">
        <v>3.21248896390226E-3</v>
      </c>
      <c r="I6" s="76">
        <v>-7.3078006813118499</v>
      </c>
      <c r="J6" s="76">
        <v>-7.3346335154801201</v>
      </c>
      <c r="K6" s="76">
        <v>1.6381747472102701E-3</v>
      </c>
      <c r="L6" s="76">
        <v>-4.54142023373523E-3</v>
      </c>
      <c r="M6" s="76">
        <v>3.4721386196255801E-3</v>
      </c>
      <c r="N6" s="76">
        <v>-14.025260785058199</v>
      </c>
      <c r="O6" s="76">
        <v>3.1797376659415898E-3</v>
      </c>
      <c r="P6" s="76">
        <v>-27.0585128700498</v>
      </c>
      <c r="Q6" s="76">
        <v>1.6055814438992999E-3</v>
      </c>
      <c r="R6" s="76">
        <v>-23.2354325425156</v>
      </c>
      <c r="S6" s="76">
        <v>9.6808417757350496E-2</v>
      </c>
      <c r="T6" s="76">
        <v>115.10170474566</v>
      </c>
      <c r="U6" s="76">
        <v>0.42050280282803898</v>
      </c>
      <c r="V6" s="77">
        <v>44446.851157407407</v>
      </c>
      <c r="W6" s="76">
        <v>2.5</v>
      </c>
      <c r="X6" s="76">
        <v>1.2475786106050199E-3</v>
      </c>
      <c r="Y6" s="76">
        <v>7.0855178370232198E-4</v>
      </c>
      <c r="Z6" s="96">
        <f>((((N6/1000)+1)/((SMOW!$Z$4/1000)+1))-1)*1000</f>
        <v>-3.5290583426499378</v>
      </c>
      <c r="AA6" s="96">
        <f>((((P6/1000)+1)/((SMOW!$AA$4/1000)+1))-1)*1000</f>
        <v>-6.7256190071165456</v>
      </c>
      <c r="AB6" s="96">
        <f>Z6*SMOW!$AN$6</f>
        <v>-3.6274577140541537</v>
      </c>
      <c r="AC6" s="96">
        <f>AA6*SMOW!$AN$12</f>
        <v>-6.9028336790954885</v>
      </c>
      <c r="AD6" s="96">
        <f t="shared" ref="AD6" si="5">LN((AB6/1000)+1)*1000</f>
        <v>-3.6340528927729774</v>
      </c>
      <c r="AE6" s="96">
        <f t="shared" ref="AE6" si="6">LN((AC6/1000)+1)*1000</f>
        <v>-6.9267684442251181</v>
      </c>
      <c r="AF6" s="51">
        <f>(AD6-SMOW!AN$14*AE6)</f>
        <v>2.3280845777885251E-2</v>
      </c>
      <c r="AG6" s="104">
        <f t="shared" si="2"/>
        <v>23.280845777885251</v>
      </c>
      <c r="AH6" s="2">
        <f>AVERAGE(AG4:AG6)</f>
        <v>24.726784598179265</v>
      </c>
      <c r="AI6" s="2">
        <f t="shared" ref="AI6" si="7">STDEV(AG3:AG6)</f>
        <v>1.5712147248930992</v>
      </c>
      <c r="AK6" s="89">
        <v>19</v>
      </c>
      <c r="AL6" s="89">
        <v>0</v>
      </c>
      <c r="AM6" s="89">
        <v>0</v>
      </c>
      <c r="AN6" s="89">
        <v>0</v>
      </c>
    </row>
    <row r="7" spans="1:40" s="76" customFormat="1" x14ac:dyDescent="0.25">
      <c r="A7" s="76">
        <v>3237</v>
      </c>
      <c r="B7" s="76" t="s">
        <v>134</v>
      </c>
      <c r="C7" s="76" t="s">
        <v>62</v>
      </c>
      <c r="D7" s="76" t="s">
        <v>22</v>
      </c>
      <c r="E7" s="76" t="s">
        <v>145</v>
      </c>
      <c r="F7" s="76">
        <v>-0.69052780665094804</v>
      </c>
      <c r="G7" s="76">
        <v>-0.69076667125306901</v>
      </c>
      <c r="H7" s="76">
        <v>4.1755970647193901E-3</v>
      </c>
      <c r="I7" s="76">
        <v>-1.2593371456069</v>
      </c>
      <c r="J7" s="76">
        <v>-1.260131297464</v>
      </c>
      <c r="K7" s="76">
        <v>5.1597325181388203E-3</v>
      </c>
      <c r="L7" s="76">
        <v>-2.54173461920758E-2</v>
      </c>
      <c r="M7" s="76">
        <v>3.8414813675668501E-3</v>
      </c>
      <c r="N7" s="76">
        <v>-10.8784794681292</v>
      </c>
      <c r="O7" s="76">
        <v>4.1330268877754397E-3</v>
      </c>
      <c r="P7" s="76">
        <v>-21.130390224058502</v>
      </c>
      <c r="Q7" s="76">
        <v>5.0570739176123503E-3</v>
      </c>
      <c r="R7" s="76">
        <v>-17.9721565347295</v>
      </c>
      <c r="S7" s="76">
        <v>0.17491344360076999</v>
      </c>
      <c r="T7" s="76">
        <v>134.296668416562</v>
      </c>
      <c r="U7" s="76">
        <v>0.57601950846733796</v>
      </c>
      <c r="V7" s="77">
        <v>44447.53297453704</v>
      </c>
      <c r="W7" s="76">
        <v>2.5</v>
      </c>
      <c r="X7" s="76">
        <v>0.17299540907779001</v>
      </c>
      <c r="Y7" s="76">
        <v>0.17603751173774901</v>
      </c>
      <c r="Z7" s="96">
        <f>((((N7/1000)+1)/((SMOW!$Z$4/1000)+1))-1)*1000</f>
        <v>-0.34877793854282135</v>
      </c>
      <c r="AA7" s="96">
        <f>((((P7/1000)+1)/((SMOW!$AA$4/1000)+1))-1)*1000</f>
        <v>-0.67360824435580557</v>
      </c>
      <c r="AB7" s="96">
        <f>Z7*SMOW!$AN$6</f>
        <v>-0.35850277916036177</v>
      </c>
      <c r="AC7" s="96">
        <f>AA7*SMOW!$AN$12</f>
        <v>-0.69135728187034717</v>
      </c>
      <c r="AD7" s="96">
        <f t="shared" ref="AD7" si="8">LN((AB7/1000)+1)*1000</f>
        <v>-0.35856705664461541</v>
      </c>
      <c r="AE7" s="96">
        <f t="shared" ref="AE7" si="9">LN((AC7/1000)+1)*1000</f>
        <v>-0.69159637952352648</v>
      </c>
      <c r="AF7" s="51">
        <f>(AD7-SMOW!AN$14*AE7)</f>
        <v>6.5958317438065683E-3</v>
      </c>
      <c r="AG7" s="104">
        <f t="shared" ref="AG7" si="10">AF7*1000</f>
        <v>6.5958317438065688</v>
      </c>
      <c r="AI7" s="2"/>
      <c r="AK7" s="89">
        <v>19</v>
      </c>
      <c r="AL7" s="89">
        <v>0</v>
      </c>
      <c r="AM7" s="89">
        <v>0</v>
      </c>
      <c r="AN7" s="89">
        <v>0</v>
      </c>
    </row>
    <row r="8" spans="1:40" s="76" customFormat="1" x14ac:dyDescent="0.25">
      <c r="A8" s="76">
        <v>3239</v>
      </c>
      <c r="B8" s="76" t="s">
        <v>134</v>
      </c>
      <c r="C8" s="76" t="s">
        <v>62</v>
      </c>
      <c r="D8" s="76" t="s">
        <v>22</v>
      </c>
      <c r="E8" s="76" t="s">
        <v>146</v>
      </c>
      <c r="F8" s="76">
        <v>-0.31217969360216002</v>
      </c>
      <c r="G8" s="76">
        <v>-0.312228783428185</v>
      </c>
      <c r="H8" s="76">
        <v>4.24493721515516E-3</v>
      </c>
      <c r="I8" s="76">
        <v>-0.55648122729723104</v>
      </c>
      <c r="J8" s="76">
        <v>-0.55663619980179802</v>
      </c>
      <c r="K8" s="76">
        <v>2.01624770371481E-3</v>
      </c>
      <c r="L8" s="76">
        <v>-1.8324869932835601E-2</v>
      </c>
      <c r="M8" s="76">
        <v>4.0184400898153902E-3</v>
      </c>
      <c r="N8" s="76">
        <v>-10.503988610909801</v>
      </c>
      <c r="O8" s="76">
        <v>4.2016601159612296E-3</v>
      </c>
      <c r="P8" s="76">
        <v>-20.441518403702101</v>
      </c>
      <c r="Q8" s="76">
        <v>1.9761322196559699E-3</v>
      </c>
      <c r="R8" s="76">
        <v>-17.740420858942102</v>
      </c>
      <c r="S8" s="76">
        <v>0.11308751098801099</v>
      </c>
      <c r="T8" s="76">
        <v>145.79906275372801</v>
      </c>
      <c r="U8" s="76">
        <v>0.29722714307332598</v>
      </c>
      <c r="V8" s="77">
        <v>44447.609375</v>
      </c>
      <c r="W8" s="76">
        <v>2.5</v>
      </c>
      <c r="X8" s="76">
        <v>1.6663976557415399E-2</v>
      </c>
      <c r="Y8" s="76">
        <v>1.44488600955487E-2</v>
      </c>
      <c r="Z8" s="96">
        <f>((((N8/1000)+1)/((SMOW!$Z$4/1000)+1))-1)*1000</f>
        <v>2.9699564271012946E-2</v>
      </c>
      <c r="AA8" s="96">
        <f>((((P8/1000)+1)/((SMOW!$AA$4/1000)+1))-1)*1000</f>
        <v>2.9659876080057046E-2</v>
      </c>
      <c r="AB8" s="96">
        <f>Z8*SMOW!$AN$6</f>
        <v>3.0527665756309549E-2</v>
      </c>
      <c r="AC8" s="96">
        <f>AA8*SMOW!$AN$12</f>
        <v>3.0441390049983343E-2</v>
      </c>
      <c r="AD8" s="96">
        <f t="shared" ref="AD8" si="11">LN((AB8/1000)+1)*1000</f>
        <v>3.052719979669169E-2</v>
      </c>
      <c r="AE8" s="96">
        <f t="shared" ref="AE8" si="12">LN((AC8/1000)+1)*1000</f>
        <v>3.0440926720328804E-2</v>
      </c>
      <c r="AF8" s="51">
        <f>(AD8-SMOW!AN$14*AE8)</f>
        <v>1.4454390488358081E-2</v>
      </c>
      <c r="AG8" s="104">
        <f t="shared" ref="AG8" si="13">AF8*1000</f>
        <v>14.454390488358081</v>
      </c>
      <c r="AI8" s="2"/>
      <c r="AK8" s="89">
        <v>19</v>
      </c>
      <c r="AL8" s="89">
        <v>0</v>
      </c>
      <c r="AM8" s="89">
        <v>0</v>
      </c>
      <c r="AN8" s="89">
        <v>0</v>
      </c>
    </row>
    <row r="9" spans="1:40" s="76" customFormat="1" x14ac:dyDescent="0.25">
      <c r="A9" s="76">
        <v>3241</v>
      </c>
      <c r="B9" s="76" t="s">
        <v>126</v>
      </c>
      <c r="C9" s="76" t="s">
        <v>62</v>
      </c>
      <c r="D9" s="76" t="s">
        <v>22</v>
      </c>
      <c r="E9" s="76" t="s">
        <v>147</v>
      </c>
      <c r="F9" s="76">
        <v>-0.12694306660044899</v>
      </c>
      <c r="G9" s="76">
        <v>-0.12695149902577099</v>
      </c>
      <c r="H9" s="76">
        <v>4.3816515937074498E-3</v>
      </c>
      <c r="I9" s="76">
        <v>-0.17980565755164599</v>
      </c>
      <c r="J9" s="76">
        <v>-0.17982190057933101</v>
      </c>
      <c r="K9" s="76">
        <v>1.9745168838263901E-3</v>
      </c>
      <c r="L9" s="76">
        <v>-3.2005535519884103E-2</v>
      </c>
      <c r="M9" s="76">
        <v>4.2194055717646103E-3</v>
      </c>
      <c r="N9" s="76">
        <v>-10.3206404697619</v>
      </c>
      <c r="O9" s="76">
        <v>4.33698069257507E-3</v>
      </c>
      <c r="P9" s="76">
        <v>-20.072337212145101</v>
      </c>
      <c r="Q9" s="76">
        <v>1.93523168070874E-3</v>
      </c>
      <c r="R9" s="76">
        <v>-17.4568764305705</v>
      </c>
      <c r="S9" s="76">
        <v>0.16475914825463001</v>
      </c>
      <c r="T9" s="76">
        <v>177.00265027479401</v>
      </c>
      <c r="U9" s="76">
        <v>0.226677439498714</v>
      </c>
      <c r="V9" s="77">
        <v>44447.774502314816</v>
      </c>
      <c r="W9" s="76">
        <v>2.5</v>
      </c>
      <c r="X9" s="76">
        <v>1.8496348746713898E-2</v>
      </c>
      <c r="Y9" s="76">
        <v>1.84541459517845E-2</v>
      </c>
      <c r="Z9" s="96">
        <f>((((N9/1000)+1)/((SMOW!$Z$4/1000)+1))-1)*1000</f>
        <v>0.21499953960946172</v>
      </c>
      <c r="AA9" s="96">
        <f>((((P9/1000)+1)/((SMOW!$AA$4/1000)+1))-1)*1000</f>
        <v>0.40655635379094335</v>
      </c>
      <c r="AB9" s="96">
        <f>Z9*SMOW!$AN$6</f>
        <v>0.22099428877359176</v>
      </c>
      <c r="AC9" s="96">
        <f>AA9*SMOW!$AN$12</f>
        <v>0.4172687879626949</v>
      </c>
      <c r="AD9" s="96">
        <f t="shared" ref="AD9" si="14">LN((AB9/1000)+1)*1000</f>
        <v>0.22096987313288927</v>
      </c>
      <c r="AE9" s="96">
        <f t="shared" ref="AE9" si="15">LN((AC9/1000)+1)*1000</f>
        <v>0.41718175555172593</v>
      </c>
      <c r="AF9" s="51">
        <f>(AD9-SMOW!AN$14*AE9)</f>
        <v>6.9790620157797467E-4</v>
      </c>
      <c r="AG9" s="104">
        <f t="shared" ref="AG9" si="16">AF9*1000</f>
        <v>0.69790620157797467</v>
      </c>
      <c r="AI9" s="2"/>
      <c r="AK9" s="89">
        <v>19</v>
      </c>
      <c r="AL9" s="89">
        <v>0</v>
      </c>
      <c r="AM9" s="89">
        <v>0</v>
      </c>
      <c r="AN9" s="89">
        <v>0</v>
      </c>
    </row>
    <row r="10" spans="1:40" s="76" customFormat="1" x14ac:dyDescent="0.25">
      <c r="A10" s="76">
        <v>3243</v>
      </c>
      <c r="B10" s="76" t="s">
        <v>126</v>
      </c>
      <c r="C10" s="76" t="s">
        <v>62</v>
      </c>
      <c r="D10" s="76" t="s">
        <v>22</v>
      </c>
      <c r="E10" s="76" t="s">
        <v>148</v>
      </c>
      <c r="F10" s="76">
        <v>-0.69364274759260702</v>
      </c>
      <c r="G10" s="76">
        <v>-0.69388407661989404</v>
      </c>
      <c r="H10" s="76">
        <v>5.7587976590431E-3</v>
      </c>
      <c r="I10" s="76">
        <v>-1.2741763862036399</v>
      </c>
      <c r="J10" s="76">
        <v>-1.2749892871434201</v>
      </c>
      <c r="K10" s="76">
        <v>4.7869746045936601E-3</v>
      </c>
      <c r="L10" s="76">
        <v>-2.0689733008167802E-2</v>
      </c>
      <c r="M10" s="76">
        <v>4.5215652791358602E-3</v>
      </c>
      <c r="N10" s="76">
        <v>-10.8815626522742</v>
      </c>
      <c r="O10" s="76">
        <v>5.7000867653608199E-3</v>
      </c>
      <c r="P10" s="76">
        <v>-21.144934221507</v>
      </c>
      <c r="Q10" s="76">
        <v>4.6917324361403102E-3</v>
      </c>
      <c r="R10" s="76">
        <v>-18.439905960426401</v>
      </c>
      <c r="S10" s="76">
        <v>0.195852635325449</v>
      </c>
      <c r="T10" s="76">
        <v>169.37576258314701</v>
      </c>
      <c r="U10" s="76">
        <v>0.43203781992776302</v>
      </c>
      <c r="V10" s="77">
        <v>44448.647731481484</v>
      </c>
      <c r="W10" s="76">
        <v>2.5</v>
      </c>
      <c r="X10" s="76">
        <v>8.9516724258500102E-2</v>
      </c>
      <c r="Y10" s="76">
        <v>9.2522926015357401E-2</v>
      </c>
      <c r="Z10" s="96">
        <f>((((N10/1000)+1)/((SMOW!$Z$4/1000)+1))-1)*1000</f>
        <v>-0.35189394475076963</v>
      </c>
      <c r="AA10" s="96">
        <f>((((P10/1000)+1)/((SMOW!$AA$4/1000)+1))-1)*1000</f>
        <v>-0.68845618768431649</v>
      </c>
      <c r="AB10" s="96">
        <f>Z10*SMOW!$AN$6</f>
        <v>-0.36170566776649771</v>
      </c>
      <c r="AC10" s="96">
        <f>AA10*SMOW!$AN$12</f>
        <v>-0.70659645660874615</v>
      </c>
      <c r="AD10" s="96">
        <f t="shared" ref="AD10" si="17">LN((AB10/1000)+1)*1000</f>
        <v>-0.36177109903992988</v>
      </c>
      <c r="AE10" s="96">
        <f t="shared" ref="AE10" si="18">LN((AC10/1000)+1)*1000</f>
        <v>-0.70684621354350763</v>
      </c>
      <c r="AF10" s="51">
        <f>(AD10-SMOW!AN$14*AE10)</f>
        <v>1.1443701711042142E-2</v>
      </c>
      <c r="AG10" s="104">
        <f t="shared" ref="AG10" si="19">AF10*1000</f>
        <v>11.443701711042142</v>
      </c>
      <c r="AH10" s="2">
        <f>AVERAGE(AG7:AG10)</f>
        <v>8.2979575361961917</v>
      </c>
      <c r="AI10" s="2">
        <f>STDEV(AG7:AG10)</f>
        <v>6.0126362939504929</v>
      </c>
      <c r="AK10" s="89">
        <v>19</v>
      </c>
      <c r="AL10" s="89">
        <v>0</v>
      </c>
      <c r="AM10" s="89">
        <v>0</v>
      </c>
      <c r="AN10" s="89">
        <v>0</v>
      </c>
    </row>
    <row r="11" spans="1:40" s="76" customFormat="1" x14ac:dyDescent="0.25">
      <c r="A11" s="76">
        <v>3244</v>
      </c>
      <c r="B11" s="76" t="s">
        <v>126</v>
      </c>
      <c r="C11" s="76" t="s">
        <v>62</v>
      </c>
      <c r="D11" s="76" t="s">
        <v>24</v>
      </c>
      <c r="E11" s="76" t="s">
        <v>149</v>
      </c>
      <c r="F11" s="76">
        <v>-29.449137015978799</v>
      </c>
      <c r="G11" s="76">
        <v>-29.891469092448101</v>
      </c>
      <c r="H11" s="76">
        <v>4.3797400943585999E-3</v>
      </c>
      <c r="I11" s="76">
        <v>-55.069802289247001</v>
      </c>
      <c r="J11" s="76">
        <v>-56.644219264365397</v>
      </c>
      <c r="K11" s="76">
        <v>2.9610451269064001E-3</v>
      </c>
      <c r="L11" s="76">
        <v>1.66786791368033E-2</v>
      </c>
      <c r="M11" s="76">
        <v>4.6710354400479699E-3</v>
      </c>
      <c r="N11" s="76">
        <v>-39.343894898523999</v>
      </c>
      <c r="O11" s="76">
        <v>4.3350886809448499E-3</v>
      </c>
      <c r="P11" s="76">
        <v>-73.870236488529798</v>
      </c>
      <c r="Q11" s="76">
        <v>2.9021318503445999E-3</v>
      </c>
      <c r="R11" s="76">
        <v>-59.047127424727599</v>
      </c>
      <c r="S11" s="76">
        <v>0.14498826699807801</v>
      </c>
      <c r="T11" s="76">
        <v>70.333588360076007</v>
      </c>
      <c r="U11" s="76">
        <v>0.195238505546691</v>
      </c>
      <c r="V11" s="77">
        <v>44448.791296296295</v>
      </c>
      <c r="W11" s="76">
        <v>2.5</v>
      </c>
      <c r="X11" s="92">
        <v>1.60484889799343E-6</v>
      </c>
      <c r="Y11" s="92">
        <v>1.8884456675007099E-6</v>
      </c>
      <c r="Z11" s="96">
        <f>((((N11/1000)+1)/((SMOW!$Z$4/1000)+1))-1)*1000</f>
        <v>-29.117222190145007</v>
      </c>
      <c r="AA11" s="96">
        <f>((((P11/1000)+1)/((SMOW!$AA$4/1000)+1))-1)*1000</f>
        <v>-54.515631474891357</v>
      </c>
      <c r="AB11" s="96">
        <f>Z11*SMOW!$AN$6</f>
        <v>-29.929086456009131</v>
      </c>
      <c r="AC11" s="96">
        <f>AA11*SMOW!$AN$12</f>
        <v>-55.952074683958848</v>
      </c>
      <c r="AD11" s="96">
        <f t="shared" ref="AD11" si="20">LN((AB11/1000)+1)*1000</f>
        <v>-30.386103410494137</v>
      </c>
      <c r="AE11" s="96">
        <f t="shared" ref="AE11" si="21">LN((AC11/1000)+1)*1000</f>
        <v>-57.578345782041104</v>
      </c>
      <c r="AF11" s="51">
        <f>(AD11-SMOW!AN$14*AE11)</f>
        <v>1.5263162423568843E-2</v>
      </c>
      <c r="AG11" s="104">
        <f t="shared" ref="AG11" si="22">AF11*1000</f>
        <v>15.263162423568843</v>
      </c>
      <c r="AK11" s="71">
        <v>19</v>
      </c>
      <c r="AL11" s="71">
        <v>2</v>
      </c>
      <c r="AM11" s="71">
        <v>0</v>
      </c>
      <c r="AN11" s="71">
        <v>0</v>
      </c>
    </row>
    <row r="12" spans="1:40" s="76" customFormat="1" x14ac:dyDescent="0.25">
      <c r="A12" s="76">
        <v>3245</v>
      </c>
      <c r="B12" s="76" t="s">
        <v>134</v>
      </c>
      <c r="C12" s="76" t="s">
        <v>62</v>
      </c>
      <c r="D12" s="76" t="s">
        <v>24</v>
      </c>
      <c r="E12" s="76" t="s">
        <v>150</v>
      </c>
      <c r="F12" s="76">
        <v>-29.430287491089601</v>
      </c>
      <c r="G12" s="76">
        <v>-29.872048228301299</v>
      </c>
      <c r="H12" s="76">
        <v>6.3557861206691704E-3</v>
      </c>
      <c r="I12" s="76">
        <v>-55.027259500235701</v>
      </c>
      <c r="J12" s="76">
        <v>-56.5992003699265</v>
      </c>
      <c r="K12" s="76">
        <v>1.06941112945633E-2</v>
      </c>
      <c r="L12" s="76">
        <v>1.2329567019944599E-2</v>
      </c>
      <c r="M12" s="76">
        <v>3.8669640243458999E-3</v>
      </c>
      <c r="N12" s="76">
        <v>-39.327424981760601</v>
      </c>
      <c r="O12" s="76">
        <v>6.5101917767594799E-3</v>
      </c>
      <c r="P12" s="76">
        <v>-73.828540135485397</v>
      </c>
      <c r="Q12" s="76">
        <v>1.0481340090722701E-2</v>
      </c>
      <c r="R12" s="76">
        <v>-58.188605940791</v>
      </c>
      <c r="S12" s="76">
        <v>0.27038596480067001</v>
      </c>
      <c r="T12" s="76">
        <v>56.059919927760603</v>
      </c>
      <c r="U12" s="76">
        <v>0.24627451041589099</v>
      </c>
      <c r="V12" s="77">
        <v>44449.424675925926</v>
      </c>
      <c r="W12" s="76">
        <v>2.5</v>
      </c>
      <c r="X12" s="76">
        <v>0.37013967642054102</v>
      </c>
      <c r="Y12" s="76">
        <v>0.38347003131660401</v>
      </c>
      <c r="Z12" s="96">
        <f>((((N12/1000)+1)/((SMOW!$Z$4/1000)+1))-1)*1000</f>
        <v>-29.10057694274315</v>
      </c>
      <c r="AA12" s="96">
        <f>((((P12/1000)+1)/((SMOW!$AA$4/1000)+1))-1)*1000</f>
        <v>-54.473063735918757</v>
      </c>
      <c r="AB12" s="96">
        <f>Z12*SMOW!$AN$6</f>
        <v>-29.911977095599731</v>
      </c>
      <c r="AC12" s="96">
        <f>AA12*SMOW!$AN$12</f>
        <v>-55.908385319171444</v>
      </c>
      <c r="AD12" s="96">
        <f t="shared" ref="AD12" si="23">LN((AB12/1000)+1)*1000</f>
        <v>-30.368466339542525</v>
      </c>
      <c r="AE12" s="96">
        <f t="shared" ref="AE12" si="24">LN((AC12/1000)+1)*1000</f>
        <v>-57.532068095599293</v>
      </c>
      <c r="AF12" s="51">
        <f>(AD12-SMOW!AN$14*AE12)</f>
        <v>8.4656149339039644E-3</v>
      </c>
      <c r="AG12" s="104">
        <f t="shared" ref="AG12" si="25">AF12*1000</f>
        <v>8.4656149339039644</v>
      </c>
      <c r="AK12" s="71">
        <v>19</v>
      </c>
      <c r="AL12" s="71">
        <v>1</v>
      </c>
      <c r="AM12" s="71">
        <v>0</v>
      </c>
      <c r="AN12" s="71">
        <v>0</v>
      </c>
    </row>
    <row r="13" spans="1:40" s="76" customFormat="1" x14ac:dyDescent="0.25">
      <c r="A13" s="76">
        <v>3246</v>
      </c>
      <c r="B13" s="76" t="s">
        <v>133</v>
      </c>
      <c r="C13" s="76" t="s">
        <v>62</v>
      </c>
      <c r="D13" s="76" t="s">
        <v>24</v>
      </c>
      <c r="E13" s="76" t="s">
        <v>254</v>
      </c>
      <c r="F13" s="76">
        <v>-29.3970911826449</v>
      </c>
      <c r="G13" s="76">
        <v>-29.8378454951315</v>
      </c>
      <c r="H13" s="76">
        <v>4.4322584104671504E-3</v>
      </c>
      <c r="I13" s="76">
        <v>-54.983098209678602</v>
      </c>
      <c r="J13" s="76">
        <v>-56.552466419400098</v>
      </c>
      <c r="K13" s="76">
        <v>3.4736325644853898E-3</v>
      </c>
      <c r="L13" s="76">
        <v>2.1856774311795502E-2</v>
      </c>
      <c r="M13" s="76">
        <v>4.4467962056980604E-3</v>
      </c>
      <c r="N13" s="76">
        <v>-39.292379672023003</v>
      </c>
      <c r="O13" s="76">
        <v>4.3870715732635098E-3</v>
      </c>
      <c r="P13" s="76">
        <v>-73.785257482778206</v>
      </c>
      <c r="Q13" s="76">
        <v>3.4045207924001601E-3</v>
      </c>
      <c r="R13" s="76">
        <v>-58.6177990581714</v>
      </c>
      <c r="S13" s="76">
        <v>0.161352191187245</v>
      </c>
      <c r="T13" s="76">
        <v>50.701910958078301</v>
      </c>
      <c r="U13" s="76">
        <v>0.148335656596844</v>
      </c>
      <c r="V13" s="77">
        <v>44449.561967592592</v>
      </c>
      <c r="W13" s="76">
        <v>2.5</v>
      </c>
      <c r="X13" s="76">
        <v>2.5392292418339302E-4</v>
      </c>
      <c r="Y13" s="76">
        <v>1.85882014286212E-4</v>
      </c>
      <c r="Z13" s="96">
        <f>((((N13/1000)+1)/((SMOW!$Z$4/1000)+1))-1)*1000</f>
        <v>-29.065158557863736</v>
      </c>
      <c r="AA13" s="96">
        <f>((((P13/1000)+1)/((SMOW!$AA$4/1000)+1))-1)*1000</f>
        <v>-54.428876546201543</v>
      </c>
      <c r="AB13" s="96">
        <f>Z13*SMOW!$AN$6</f>
        <v>-29.875571153567698</v>
      </c>
      <c r="AC13" s="96">
        <f>AA13*SMOW!$AN$12</f>
        <v>-55.863033832409883</v>
      </c>
      <c r="AD13" s="96">
        <f t="shared" ref="AD13" si="26">LN((AB13/1000)+1)*1000</f>
        <v>-30.330938550249599</v>
      </c>
      <c r="AE13" s="96">
        <f t="shared" ref="AE13" si="27">LN((AC13/1000)+1)*1000</f>
        <v>-57.484032082131165</v>
      </c>
      <c r="AF13" s="51">
        <f>(AD13-SMOW!AN$14*AE13)</f>
        <v>2.0630389115659398E-2</v>
      </c>
      <c r="AG13" s="104">
        <f t="shared" ref="AG13" si="28">AF13*1000</f>
        <v>20.630389115659398</v>
      </c>
      <c r="AK13" s="71">
        <v>19</v>
      </c>
      <c r="AL13" s="71">
        <v>0</v>
      </c>
      <c r="AM13" s="71">
        <v>0</v>
      </c>
      <c r="AN13" s="71">
        <v>0</v>
      </c>
    </row>
    <row r="14" spans="1:40" s="76" customFormat="1" x14ac:dyDescent="0.25">
      <c r="A14" s="76">
        <v>3247</v>
      </c>
      <c r="B14" s="76" t="s">
        <v>133</v>
      </c>
      <c r="C14" s="76" t="s">
        <v>62</v>
      </c>
      <c r="D14" s="76" t="s">
        <v>24</v>
      </c>
      <c r="E14" s="76" t="s">
        <v>255</v>
      </c>
      <c r="F14" s="76">
        <v>-29.455051208490399</v>
      </c>
      <c r="G14" s="76">
        <v>-29.8975625518028</v>
      </c>
      <c r="H14" s="76">
        <v>3.13304907648617E-3</v>
      </c>
      <c r="I14" s="76">
        <v>-55.077867004876502</v>
      </c>
      <c r="J14" s="76">
        <v>-56.652753900182198</v>
      </c>
      <c r="K14" s="76">
        <v>1.8360719969153299E-3</v>
      </c>
      <c r="L14" s="76">
        <v>1.5091507493400901E-2</v>
      </c>
      <c r="M14" s="76">
        <v>3.2008493176386302E-3</v>
      </c>
      <c r="N14" s="76">
        <v>-39.349748795892602</v>
      </c>
      <c r="O14" s="76">
        <v>3.1011076675118202E-3</v>
      </c>
      <c r="P14" s="76">
        <v>-73.878140747698197</v>
      </c>
      <c r="Q14" s="76">
        <v>1.7995413083555999E-3</v>
      </c>
      <c r="R14" s="76">
        <v>-58.537152938570699</v>
      </c>
      <c r="S14" s="76">
        <v>0.100637201408529</v>
      </c>
      <c r="T14" s="76">
        <v>53.014413617255499</v>
      </c>
      <c r="U14" s="76">
        <v>8.2665673597914394E-2</v>
      </c>
      <c r="V14" s="77">
        <v>44449.638726851852</v>
      </c>
      <c r="W14" s="76">
        <v>2.5</v>
      </c>
      <c r="X14" s="76">
        <v>0.19239464701068401</v>
      </c>
      <c r="Y14" s="76">
        <v>0.53414829038179401</v>
      </c>
      <c r="Z14" s="96">
        <f>((((N14/1000)+1)/((SMOW!$Z$4/1000)+1))-1)*1000</f>
        <v>-29.123138405227621</v>
      </c>
      <c r="AA14" s="96">
        <f>((((P14/1000)+1)/((SMOW!$AA$4/1000)+1))-1)*1000</f>
        <v>-54.523700920214189</v>
      </c>
      <c r="AB14" s="96">
        <f>Z14*SMOW!$AN$6</f>
        <v>-29.935167630632989</v>
      </c>
      <c r="AC14" s="96">
        <f>AA14*SMOW!$AN$12</f>
        <v>-55.960356752700349</v>
      </c>
      <c r="AD14" s="96">
        <f t="shared" ref="AD14" si="29">LN((AB14/1000)+1)*1000</f>
        <v>-30.39237222404153</v>
      </c>
      <c r="AE14" s="96">
        <f t="shared" ref="AE14" si="30">LN((AC14/1000)+1)*1000</f>
        <v>-57.587118753040478</v>
      </c>
      <c r="AF14" s="51">
        <f>(AD14-SMOW!AN$14*AE14)</f>
        <v>1.3626477563843054E-2</v>
      </c>
      <c r="AG14" s="104">
        <f t="shared" ref="AG14:AG16" si="31">AF14*1000</f>
        <v>13.626477563843054</v>
      </c>
      <c r="AH14" s="2">
        <f>AVERAGE(AG11:AG14)</f>
        <v>14.496411009243815</v>
      </c>
      <c r="AI14" s="2">
        <f>STDEV(AG11:AG14)</f>
        <v>5.0113498062935937</v>
      </c>
      <c r="AK14" s="71">
        <v>19</v>
      </c>
      <c r="AL14" s="71">
        <v>0</v>
      </c>
      <c r="AM14" s="71">
        <v>0</v>
      </c>
      <c r="AN14" s="71">
        <v>0</v>
      </c>
    </row>
    <row r="15" spans="1:40" s="64" customFormat="1" x14ac:dyDescent="0.25">
      <c r="A15" s="64">
        <v>3248</v>
      </c>
      <c r="B15" s="64" t="s">
        <v>133</v>
      </c>
      <c r="C15" s="64" t="s">
        <v>64</v>
      </c>
      <c r="D15" s="64" t="s">
        <v>50</v>
      </c>
      <c r="E15" s="64" t="s">
        <v>154</v>
      </c>
      <c r="F15" s="64">
        <v>10.4896158023419</v>
      </c>
      <c r="G15" s="64">
        <v>10.4349812229856</v>
      </c>
      <c r="H15" s="64">
        <v>3.8915187110779999E-3</v>
      </c>
      <c r="I15" s="64">
        <v>20.2791410010263</v>
      </c>
      <c r="J15" s="64">
        <v>20.076257379421602</v>
      </c>
      <c r="K15" s="64">
        <v>2.5797114785915901E-3</v>
      </c>
      <c r="L15" s="64">
        <v>-0.165282673348978</v>
      </c>
      <c r="M15" s="64">
        <v>3.6106462409250602E-3</v>
      </c>
      <c r="N15" s="64">
        <v>0.18768267083232301</v>
      </c>
      <c r="O15" s="64">
        <v>3.85184471055856E-3</v>
      </c>
      <c r="P15" s="64">
        <v>-2.0443986056686798E-2</v>
      </c>
      <c r="Q15" s="64">
        <v>2.5283852578570601E-3</v>
      </c>
      <c r="R15" s="64">
        <v>-2.43904123892086</v>
      </c>
      <c r="S15" s="64">
        <v>0.158221559367036</v>
      </c>
      <c r="T15" s="64">
        <v>214.72266495123699</v>
      </c>
      <c r="U15" s="64">
        <v>0.32409676995120401</v>
      </c>
      <c r="V15" s="66">
        <v>44449.838530092595</v>
      </c>
      <c r="W15" s="64">
        <v>2.5</v>
      </c>
      <c r="X15" s="64">
        <v>1.1884398390054399E-3</v>
      </c>
      <c r="Y15" s="64">
        <v>1.2818600842636699E-3</v>
      </c>
      <c r="Z15" s="124">
        <f>((((N15/1000)+1)/((SMOW!$Z$4/1000)+1))-1)*1000</f>
        <v>10.835189123254318</v>
      </c>
      <c r="AA15" s="124">
        <f>((((P15/1000)+1)/((SMOW!$AA$4/1000)+1))-1)*1000</f>
        <v>20.877501518880905</v>
      </c>
      <c r="AB15" s="124">
        <f>Z15*SMOW!$AN$6</f>
        <v>11.137302518742544</v>
      </c>
      <c r="AC15" s="124">
        <f>AA15*SMOW!$AN$12</f>
        <v>21.427606955940828</v>
      </c>
      <c r="AD15" s="124">
        <f t="shared" ref="AD15" si="32">LN((AB15/1000)+1)*1000</f>
        <v>11.075739441057847</v>
      </c>
      <c r="AE15" s="124">
        <f t="shared" ref="AE15" si="33">LN((AC15/1000)+1)*1000</f>
        <v>21.201263411218235</v>
      </c>
      <c r="AF15" s="125">
        <f>(AD15-SMOW!AN$14*AE15)</f>
        <v>-0.1185276400653823</v>
      </c>
      <c r="AG15" s="126">
        <f t="shared" si="31"/>
        <v>-118.5276400653823</v>
      </c>
      <c r="AJ15" s="64" t="s">
        <v>159</v>
      </c>
      <c r="AK15" s="65">
        <v>19</v>
      </c>
      <c r="AL15" s="65">
        <v>3</v>
      </c>
      <c r="AM15" s="65">
        <v>0</v>
      </c>
      <c r="AN15" s="65">
        <v>1</v>
      </c>
    </row>
    <row r="16" spans="1:40" s="64" customFormat="1" x14ac:dyDescent="0.25">
      <c r="A16" s="64">
        <v>3249</v>
      </c>
      <c r="B16" s="64" t="s">
        <v>134</v>
      </c>
      <c r="C16" s="64" t="s">
        <v>64</v>
      </c>
      <c r="D16" s="64" t="s">
        <v>50</v>
      </c>
      <c r="E16" s="64" t="s">
        <v>155</v>
      </c>
      <c r="F16" s="64">
        <v>11.0908511003607</v>
      </c>
      <c r="G16" s="64">
        <v>11.029798286882</v>
      </c>
      <c r="H16" s="64">
        <v>4.1320851709516597E-3</v>
      </c>
      <c r="I16" s="64">
        <v>21.390454004342999</v>
      </c>
      <c r="J16" s="64">
        <v>21.164889093888</v>
      </c>
      <c r="K16" s="64">
        <v>2.3406492472655299E-3</v>
      </c>
      <c r="L16" s="64">
        <v>-0.145263154690876</v>
      </c>
      <c r="M16" s="64">
        <v>4.0441054758032398E-3</v>
      </c>
      <c r="N16" s="64">
        <v>0.78278838004630102</v>
      </c>
      <c r="O16" s="64">
        <v>4.0899585973985597E-3</v>
      </c>
      <c r="P16" s="64">
        <v>1.0687582126266699</v>
      </c>
      <c r="Q16" s="64">
        <v>2.2940794347395799E-3</v>
      </c>
      <c r="R16" s="64">
        <v>-1.3531842619658401</v>
      </c>
      <c r="S16" s="64">
        <v>0.17197280423325001</v>
      </c>
      <c r="T16" s="64">
        <v>211.31523162992301</v>
      </c>
      <c r="U16" s="64">
        <v>0.21883534973532101</v>
      </c>
      <c r="V16" s="66">
        <v>44450.041018518517</v>
      </c>
      <c r="W16" s="64">
        <v>2.5</v>
      </c>
      <c r="X16" s="64">
        <v>1.2655091608884599E-2</v>
      </c>
      <c r="Y16" s="64">
        <v>1.30239302248383E-2</v>
      </c>
      <c r="Z16" s="124">
        <f>((((N16/1000)+1)/((SMOW!$Z$4/1000)+1))-1)*1000</f>
        <v>11.436630035339235</v>
      </c>
      <c r="AA16" s="124">
        <f>((((P16/1000)+1)/((SMOW!$AA$4/1000)+1))-1)*1000</f>
        <v>21.989466271113535</v>
      </c>
      <c r="AB16" s="124">
        <f>Z16*SMOW!$AN$6</f>
        <v>11.755513175597816</v>
      </c>
      <c r="AC16" s="124">
        <f>AA16*SMOW!$AN$12</f>
        <v>22.568871088440247</v>
      </c>
      <c r="AD16" s="124">
        <f t="shared" ref="AD16" si="34">LN((AB16/1000)+1)*1000</f>
        <v>11.68695390709884</v>
      </c>
      <c r="AE16" s="124">
        <f t="shared" ref="AE16" si="35">LN((AC16/1000)+1)*1000</f>
        <v>22.317962254250581</v>
      </c>
      <c r="AF16" s="125">
        <f>(AD16-SMOW!AN$14*AE16)</f>
        <v>-9.6930163145467318E-2</v>
      </c>
      <c r="AG16" s="126">
        <f t="shared" si="31"/>
        <v>-96.930163145467318</v>
      </c>
      <c r="AJ16" s="64" t="s">
        <v>159</v>
      </c>
      <c r="AK16" s="65">
        <v>19</v>
      </c>
      <c r="AL16" s="65">
        <v>0</v>
      </c>
      <c r="AM16" s="65">
        <v>0</v>
      </c>
      <c r="AN16" s="65">
        <v>1</v>
      </c>
    </row>
    <row r="17" spans="1:40" s="64" customFormat="1" x14ac:dyDescent="0.25">
      <c r="A17" s="64">
        <v>3251</v>
      </c>
      <c r="B17" s="64" t="s">
        <v>126</v>
      </c>
      <c r="C17" s="64" t="s">
        <v>64</v>
      </c>
      <c r="D17" s="64" t="s">
        <v>50</v>
      </c>
      <c r="E17" s="64" t="s">
        <v>153</v>
      </c>
      <c r="F17" s="64">
        <v>11.24304640621</v>
      </c>
      <c r="G17" s="64">
        <v>11.180312982773099</v>
      </c>
      <c r="H17" s="64">
        <v>2.786079399554E-3</v>
      </c>
      <c r="I17" s="64">
        <v>21.672902378569599</v>
      </c>
      <c r="J17" s="64">
        <v>21.441384074374898</v>
      </c>
      <c r="K17" s="64">
        <v>2.28004351110419E-3</v>
      </c>
      <c r="L17" s="64">
        <v>-0.14073780849687401</v>
      </c>
      <c r="M17" s="64">
        <v>2.8944225818772098E-3</v>
      </c>
      <c r="N17" s="64">
        <v>0.93343205603287305</v>
      </c>
      <c r="O17" s="64">
        <v>2.7576753435161398E-3</v>
      </c>
      <c r="P17" s="64">
        <v>1.34558696321634</v>
      </c>
      <c r="Q17" s="64">
        <v>2.2346795169083901E-3</v>
      </c>
      <c r="R17" s="64">
        <v>-2.6025557389904601</v>
      </c>
      <c r="S17" s="64">
        <v>0.18022606820876799</v>
      </c>
      <c r="T17" s="64">
        <v>172.60482656386</v>
      </c>
      <c r="U17" s="64">
        <v>0.19578913466497599</v>
      </c>
      <c r="V17" s="66">
        <v>44451.900717592594</v>
      </c>
      <c r="W17" s="64">
        <v>2.5</v>
      </c>
      <c r="X17" s="64">
        <v>7.7856658093415397E-3</v>
      </c>
      <c r="Y17" s="64">
        <v>8.0193215285212904E-3</v>
      </c>
      <c r="Z17" s="124">
        <f>((((N17/1000)+1)/((SMOW!$Z$4/1000)+1))-1)*1000</f>
        <v>11.588877389855146</v>
      </c>
      <c r="AA17" s="124">
        <f>((((P17/1000)+1)/((SMOW!$AA$4/1000)+1))-1)*1000</f>
        <v>22.272080292121245</v>
      </c>
      <c r="AB17" s="124">
        <f>Z17*SMOW!$AN$6</f>
        <v>11.912005584325858</v>
      </c>
      <c r="AC17" s="124">
        <f>AA17*SMOW!$AN$12</f>
        <v>22.858931762458859</v>
      </c>
      <c r="AD17" s="124">
        <f t="shared" ref="AD17" si="36">LN((AB17/1000)+1)*1000</f>
        <v>11.841616081185521</v>
      </c>
      <c r="AE17" s="124">
        <f t="shared" ref="AE17" si="37">LN((AC17/1000)+1)*1000</f>
        <v>22.601580845489714</v>
      </c>
      <c r="AF17" s="125">
        <f>(AD17-SMOW!AN$14*AE17)</f>
        <v>-9.2018605233048945E-2</v>
      </c>
      <c r="AG17" s="126">
        <f t="shared" ref="AG17" si="38">AF17*1000</f>
        <v>-92.018605233048945</v>
      </c>
      <c r="AJ17" s="64" t="s">
        <v>159</v>
      </c>
      <c r="AK17" s="65">
        <v>19</v>
      </c>
      <c r="AL17" s="65">
        <v>0</v>
      </c>
      <c r="AM17" s="65">
        <v>0</v>
      </c>
      <c r="AN17" s="65">
        <v>1</v>
      </c>
    </row>
    <row r="18" spans="1:40" s="64" customFormat="1" x14ac:dyDescent="0.25">
      <c r="A18" s="64">
        <v>3252</v>
      </c>
      <c r="B18" s="64" t="s">
        <v>134</v>
      </c>
      <c r="C18" s="64" t="s">
        <v>64</v>
      </c>
      <c r="D18" s="64" t="s">
        <v>50</v>
      </c>
      <c r="E18" s="64" t="s">
        <v>156</v>
      </c>
      <c r="F18" s="64">
        <v>9.0896475827088903</v>
      </c>
      <c r="G18" s="64">
        <v>9.0485849744018907</v>
      </c>
      <c r="H18" s="64">
        <v>4.5786869488968901E-3</v>
      </c>
      <c r="I18" s="64">
        <v>17.494832310640302</v>
      </c>
      <c r="J18" s="64">
        <v>17.3435594166335</v>
      </c>
      <c r="K18" s="64">
        <v>2.2446664179227201E-3</v>
      </c>
      <c r="L18" s="64">
        <v>-0.108814397580594</v>
      </c>
      <c r="M18" s="64">
        <v>4.5416296648046698E-3</v>
      </c>
      <c r="N18" s="64">
        <v>-1.1980128845799101</v>
      </c>
      <c r="O18" s="64">
        <v>4.5320072739761597E-3</v>
      </c>
      <c r="P18" s="64">
        <v>-2.7493557672838098</v>
      </c>
      <c r="Q18" s="64">
        <v>2.2000062902332298E-3</v>
      </c>
      <c r="R18" s="64">
        <v>-5.8186471366749499</v>
      </c>
      <c r="S18" s="64">
        <v>0.16172113417744299</v>
      </c>
      <c r="T18" s="64">
        <v>189.62768558248601</v>
      </c>
      <c r="U18" s="64">
        <v>0.27295050425827999</v>
      </c>
      <c r="V18" s="66">
        <v>44452.484305555554</v>
      </c>
      <c r="W18" s="64">
        <v>2.5</v>
      </c>
      <c r="X18" s="64">
        <v>9.4606164260490302E-2</v>
      </c>
      <c r="Y18" s="64">
        <v>9.3310811774288904E-2</v>
      </c>
      <c r="Z18" s="124">
        <f>((((N18/1000)+1)/((SMOW!$Z$4/1000)+1))-1)*1000</f>
        <v>9.4347421340632565</v>
      </c>
      <c r="AA18" s="124">
        <f>((((P18/1000)+1)/((SMOW!$AA$4/1000)+1))-1)*1000</f>
        <v>18.091559922045029</v>
      </c>
      <c r="AB18" s="124">
        <f>Z18*SMOW!$AN$6</f>
        <v>9.6978074067828874</v>
      </c>
      <c r="AC18" s="124">
        <f>AA18*SMOW!$AN$12</f>
        <v>18.56825803024595</v>
      </c>
      <c r="AD18" s="124">
        <f t="shared" ref="AD18" si="39">LN((AB18/1000)+1)*1000</f>
        <v>9.6510854963983697</v>
      </c>
      <c r="AE18" s="124">
        <f t="shared" ref="AE18" si="40">LN((AC18/1000)+1)*1000</f>
        <v>18.397972632767853</v>
      </c>
      <c r="AF18" s="125">
        <f>(AD18-SMOW!AN$14*AE18)</f>
        <v>-6.3044053703057656E-2</v>
      </c>
      <c r="AG18" s="126">
        <f t="shared" ref="AG18" si="41">AF18*1000</f>
        <v>-63.044053703057656</v>
      </c>
      <c r="AI18" s="67">
        <f>STDEV(AG15:AG18)</f>
        <v>22.83915633166675</v>
      </c>
      <c r="AJ18" s="64" t="s">
        <v>159</v>
      </c>
      <c r="AK18" s="65">
        <v>19</v>
      </c>
      <c r="AL18" s="65">
        <v>0</v>
      </c>
      <c r="AM18" s="65">
        <v>0</v>
      </c>
      <c r="AN18" s="65">
        <v>1</v>
      </c>
    </row>
    <row r="19" spans="1:40" s="64" customFormat="1" x14ac:dyDescent="0.25">
      <c r="A19" s="64">
        <v>3253</v>
      </c>
      <c r="B19" s="64" t="s">
        <v>134</v>
      </c>
      <c r="C19" s="64" t="s">
        <v>64</v>
      </c>
      <c r="D19" s="64" t="s">
        <v>100</v>
      </c>
      <c r="E19" s="64" t="s">
        <v>157</v>
      </c>
      <c r="F19" s="64">
        <v>15.8462465276477</v>
      </c>
      <c r="G19" s="64">
        <v>15.7220052485859</v>
      </c>
      <c r="H19" s="64">
        <v>3.9712451195399404E-3</v>
      </c>
      <c r="I19" s="64">
        <v>30.550250346099499</v>
      </c>
      <c r="J19" s="64">
        <v>30.092883158891301</v>
      </c>
      <c r="K19" s="64">
        <v>1.9939045675229799E-3</v>
      </c>
      <c r="L19" s="64">
        <v>-0.167037059308727</v>
      </c>
      <c r="M19" s="64">
        <v>3.9088493898330199E-3</v>
      </c>
      <c r="N19" s="64">
        <v>5.4897025909607802</v>
      </c>
      <c r="O19" s="64">
        <v>3.9307583089563903E-3</v>
      </c>
      <c r="P19" s="64">
        <v>10.046310248063801</v>
      </c>
      <c r="Q19" s="64">
        <v>1.9542336249366698E-3</v>
      </c>
      <c r="R19" s="64">
        <v>4.5112764794294096</v>
      </c>
      <c r="S19" s="64">
        <v>0.12823005318248801</v>
      </c>
      <c r="T19" s="64">
        <v>211.67328009919299</v>
      </c>
      <c r="U19" s="64">
        <v>9.9629529249548598E-2</v>
      </c>
      <c r="V19" s="66">
        <v>44452.594398148147</v>
      </c>
      <c r="W19" s="64">
        <v>2.5</v>
      </c>
      <c r="X19" s="64">
        <v>0.13361501344923199</v>
      </c>
      <c r="Y19" s="64">
        <v>0.13188498956926401</v>
      </c>
      <c r="Z19" s="124">
        <f>((((N19/1000)+1)/((SMOW!$Z$4/1000)+1))-1)*1000</f>
        <v>16.193651741376989</v>
      </c>
      <c r="AA19" s="124">
        <f>((((P19/1000)+1)/((SMOW!$AA$4/1000)+1))-1)*1000</f>
        <v>31.154634535378591</v>
      </c>
      <c r="AB19" s="124">
        <f>Z19*SMOW!$AN$6</f>
        <v>16.64517308145599</v>
      </c>
      <c r="AC19" s="124">
        <f>AA19*SMOW!$AN$12</f>
        <v>31.975534192937101</v>
      </c>
      <c r="AD19" s="124">
        <f t="shared" ref="AD19" si="42">LN((AB19/1000)+1)*1000</f>
        <v>16.508160496376906</v>
      </c>
      <c r="AE19" s="124">
        <f t="shared" ref="AE19" si="43">LN((AC19/1000)+1)*1000</f>
        <v>31.474959600964873</v>
      </c>
      <c r="AF19" s="125">
        <f>(AD19-SMOW!AN$14*AE19)</f>
        <v>-0.11061817293254705</v>
      </c>
      <c r="AG19" s="126">
        <f t="shared" ref="AG19" si="44">AF19*1000</f>
        <v>-110.61817293254705</v>
      </c>
      <c r="AJ19" s="64" t="s">
        <v>159</v>
      </c>
      <c r="AK19" s="65">
        <v>19</v>
      </c>
      <c r="AL19" s="65">
        <v>0</v>
      </c>
      <c r="AM19" s="65">
        <v>0</v>
      </c>
      <c r="AN19" s="65">
        <v>1</v>
      </c>
    </row>
    <row r="20" spans="1:40" s="76" customFormat="1" x14ac:dyDescent="0.25">
      <c r="A20" s="76">
        <v>3255</v>
      </c>
      <c r="B20" s="76" t="s">
        <v>126</v>
      </c>
      <c r="C20" s="76" t="s">
        <v>64</v>
      </c>
      <c r="D20" s="76" t="s">
        <v>50</v>
      </c>
      <c r="E20" s="76" t="s">
        <v>158</v>
      </c>
      <c r="F20" s="76">
        <v>11.726454964827999</v>
      </c>
      <c r="G20" s="76">
        <v>11.6582326441394</v>
      </c>
      <c r="H20" s="76">
        <v>3.7294167277181398E-3</v>
      </c>
      <c r="I20" s="76">
        <v>22.6259178258105</v>
      </c>
      <c r="J20" s="76">
        <v>22.3737481908455</v>
      </c>
      <c r="K20" s="76">
        <v>3.1062152863814202E-3</v>
      </c>
      <c r="L20" s="76">
        <v>-0.155106400627015</v>
      </c>
      <c r="M20" s="76">
        <v>4.06386414814281E-3</v>
      </c>
      <c r="N20" s="76">
        <v>1.41191226846285</v>
      </c>
      <c r="O20" s="76">
        <v>3.6913953555553301E-3</v>
      </c>
      <c r="P20" s="76">
        <v>2.2796411112521402</v>
      </c>
      <c r="Q20" s="76">
        <v>3.0444136885042299E-3</v>
      </c>
      <c r="R20" s="76">
        <v>-2.20369155845595</v>
      </c>
      <c r="S20" s="76">
        <v>0.206510704146704</v>
      </c>
      <c r="T20" s="76">
        <v>196.894764404048</v>
      </c>
      <c r="U20" s="76">
        <v>0.237067277653154</v>
      </c>
      <c r="V20" s="77">
        <v>44452.95579861111</v>
      </c>
      <c r="W20" s="76">
        <v>2.5</v>
      </c>
      <c r="X20" s="76">
        <v>3.0430877277566799E-3</v>
      </c>
      <c r="Y20" s="76">
        <v>3.23579320626523E-3</v>
      </c>
      <c r="Z20" s="124">
        <f>((((N20/1000)+1)/((SMOW!$Z$4/1000)+1))-1)*1000</f>
        <v>12.072451267441719</v>
      </c>
      <c r="AA20" s="124">
        <f>((((P20/1000)+1)/((SMOW!$AA$4/1000)+1))-1)*1000</f>
        <v>23.225654651912286</v>
      </c>
      <c r="AB20" s="124">
        <f>Z20*SMOW!$AN$6</f>
        <v>12.409062765661467</v>
      </c>
      <c r="AC20" s="124">
        <f>AA20*SMOW!$AN$12</f>
        <v>23.837632042585128</v>
      </c>
      <c r="AD20" s="124">
        <f t="shared" ref="AD20" si="45">LN((AB20/1000)+1)*1000</f>
        <v>12.332701412555584</v>
      </c>
      <c r="AE20" s="124">
        <f t="shared" ref="AE20" si="46">LN((AC20/1000)+1)*1000</f>
        <v>23.557951586547372</v>
      </c>
      <c r="AF20" s="125">
        <f>(AD20-SMOW!AN$14*AE20)</f>
        <v>-0.10589702514142907</v>
      </c>
      <c r="AG20" s="126">
        <f t="shared" ref="AG20" si="47">AF20*1000</f>
        <v>-105.89702514142907</v>
      </c>
      <c r="AK20" s="65">
        <v>19</v>
      </c>
      <c r="AL20" s="65">
        <v>0</v>
      </c>
      <c r="AM20" s="65">
        <v>0</v>
      </c>
      <c r="AN20" s="65">
        <v>0</v>
      </c>
    </row>
    <row r="21" spans="1:40" s="76" customFormat="1" x14ac:dyDescent="0.25">
      <c r="A21" s="76">
        <v>3256</v>
      </c>
      <c r="B21" s="76" t="s">
        <v>134</v>
      </c>
      <c r="C21" s="76" t="s">
        <v>64</v>
      </c>
      <c r="D21" s="76" t="s">
        <v>50</v>
      </c>
      <c r="E21" s="76" t="s">
        <v>161</v>
      </c>
      <c r="F21" s="76">
        <v>11.232485687148699</v>
      </c>
      <c r="G21" s="76">
        <v>11.169869492526701</v>
      </c>
      <c r="H21" s="76">
        <v>3.8265920571388702E-3</v>
      </c>
      <c r="I21" s="76">
        <v>21.688073647044401</v>
      </c>
      <c r="J21" s="76">
        <v>21.456233371078302</v>
      </c>
      <c r="K21" s="76">
        <v>2.6198198313244999E-3</v>
      </c>
      <c r="L21" s="76">
        <v>-0.15902172740267501</v>
      </c>
      <c r="M21" s="76">
        <v>3.6834507930484399E-3</v>
      </c>
      <c r="N21" s="76">
        <v>0.92297900341353201</v>
      </c>
      <c r="O21" s="76">
        <v>3.7875799833115699E-3</v>
      </c>
      <c r="P21" s="76">
        <v>1.36045638248006</v>
      </c>
      <c r="Q21" s="76">
        <v>2.5676956104327998E-3</v>
      </c>
      <c r="R21" s="76">
        <v>-3.0671069603314498</v>
      </c>
      <c r="S21" s="76">
        <v>0.16811312965946201</v>
      </c>
      <c r="T21" s="76">
        <v>200.22732097940701</v>
      </c>
      <c r="U21" s="76">
        <v>0.27818640995600902</v>
      </c>
      <c r="V21" s="77">
        <v>44453.489236111112</v>
      </c>
      <c r="W21" s="76">
        <v>2.5</v>
      </c>
      <c r="X21" s="76">
        <v>1.51075783476852E-4</v>
      </c>
      <c r="Y21" s="76">
        <v>1.9824158537153799E-4</v>
      </c>
      <c r="Z21" s="124">
        <f>((((N21/1000)+1)/((SMOW!$Z$4/1000)+1))-1)*1000</f>
        <v>11.578313059175782</v>
      </c>
      <c r="AA21" s="124">
        <f>((((P21/1000)+1)/((SMOW!$AA$4/1000)+1))-1)*1000</f>
        <v>22.287260458051293</v>
      </c>
      <c r="AB21" s="124">
        <f>Z21*SMOW!$AN$6</f>
        <v>11.901146692492434</v>
      </c>
      <c r="AC21" s="124">
        <f>AA21*SMOW!$AN$12</f>
        <v>22.874511913598155</v>
      </c>
      <c r="AD21" s="124">
        <f t="shared" ref="AD21" si="48">LN((AB21/1000)+1)*1000</f>
        <v>11.830884960260486</v>
      </c>
      <c r="AE21" s="124">
        <f t="shared" ref="AE21" si="49">LN((AC21/1000)+1)*1000</f>
        <v>22.616812694182329</v>
      </c>
      <c r="AF21" s="125">
        <f>(AD21-SMOW!AN$14*AE21)</f>
        <v>-0.11079214226778511</v>
      </c>
      <c r="AG21" s="126">
        <f t="shared" ref="AG21" si="50">AF21*1000</f>
        <v>-110.79214226778511</v>
      </c>
      <c r="AK21" s="65">
        <v>19</v>
      </c>
      <c r="AL21" s="65">
        <v>0</v>
      </c>
      <c r="AM21" s="65">
        <v>0</v>
      </c>
      <c r="AN21" s="65">
        <v>0</v>
      </c>
    </row>
    <row r="22" spans="1:40" s="76" customFormat="1" x14ac:dyDescent="0.25">
      <c r="A22" s="76">
        <v>3257</v>
      </c>
      <c r="B22" s="76" t="s">
        <v>134</v>
      </c>
      <c r="C22" s="76" t="s">
        <v>64</v>
      </c>
      <c r="D22" s="76" t="s">
        <v>50</v>
      </c>
      <c r="E22" s="76" t="s">
        <v>160</v>
      </c>
      <c r="F22" s="76">
        <v>11.651865168259899</v>
      </c>
      <c r="G22" s="76">
        <v>11.584504638384599</v>
      </c>
      <c r="H22" s="76">
        <v>3.9165208810400098E-3</v>
      </c>
      <c r="I22" s="76">
        <v>22.486173583326199</v>
      </c>
      <c r="J22" s="76">
        <v>22.237086610561398</v>
      </c>
      <c r="K22" s="76">
        <v>1.8658896206936199E-3</v>
      </c>
      <c r="L22" s="76">
        <v>-0.15667709199181101</v>
      </c>
      <c r="M22" s="76">
        <v>4.0688073508607899E-3</v>
      </c>
      <c r="N22" s="76">
        <v>1.33808291424318</v>
      </c>
      <c r="O22" s="76">
        <v>3.8765919836089399E-3</v>
      </c>
      <c r="P22" s="76">
        <v>2.1426772354466901</v>
      </c>
      <c r="Q22" s="76">
        <v>1.8287656774417301E-3</v>
      </c>
      <c r="R22" s="76">
        <v>-2.0005065252930998</v>
      </c>
      <c r="S22" s="76">
        <v>0.131267398758278</v>
      </c>
      <c r="T22" s="76">
        <v>169.28691274723201</v>
      </c>
      <c r="U22" s="76">
        <v>0.13565077835703401</v>
      </c>
      <c r="V22" s="77">
        <v>44453.608715277776</v>
      </c>
      <c r="W22" s="76">
        <v>2.5</v>
      </c>
      <c r="X22" s="76">
        <v>0.161074890673192</v>
      </c>
      <c r="Y22" s="76">
        <v>0.15950542947888599</v>
      </c>
      <c r="Z22" s="124">
        <f>((((N22/1000)+1)/((SMOW!$Z$4/1000)+1))-1)*1000</f>
        <v>11.997835962205938</v>
      </c>
      <c r="AA22" s="124">
        <f>((((P22/1000)+1)/((SMOW!$AA$4/1000)+1))-1)*1000</f>
        <v>23.085828453976774</v>
      </c>
      <c r="AB22" s="124">
        <f>Z22*SMOW!$AN$6</f>
        <v>12.332366990674421</v>
      </c>
      <c r="AC22" s="124">
        <f>AA22*SMOW!$AN$12</f>
        <v>23.694121536368847</v>
      </c>
      <c r="AD22" s="124">
        <f t="shared" ref="AD22" si="51">LN((AB22/1000)+1)*1000</f>
        <v>12.256942825413091</v>
      </c>
      <c r="AE22" s="124">
        <f t="shared" ref="AE22" si="52">LN((AC22/1000)+1)*1000</f>
        <v>23.417772557625991</v>
      </c>
      <c r="AF22" s="125">
        <f>(AD22-SMOW!AN$14*AE22)</f>
        <v>-0.10764108501343195</v>
      </c>
      <c r="AG22" s="126">
        <f t="shared" ref="AG22" si="53">AF22*1000</f>
        <v>-107.64108501343195</v>
      </c>
      <c r="AK22" s="65">
        <v>19</v>
      </c>
      <c r="AL22" s="65">
        <v>0</v>
      </c>
      <c r="AM22" s="65">
        <v>0</v>
      </c>
      <c r="AN22" s="65">
        <v>0</v>
      </c>
    </row>
    <row r="23" spans="1:40" s="76" customFormat="1" x14ac:dyDescent="0.25">
      <c r="A23" s="76">
        <v>3258</v>
      </c>
      <c r="B23" s="76" t="s">
        <v>134</v>
      </c>
      <c r="C23" s="76" t="s">
        <v>64</v>
      </c>
      <c r="D23" s="76" t="s">
        <v>50</v>
      </c>
      <c r="E23" s="76" t="s">
        <v>162</v>
      </c>
      <c r="F23" s="76">
        <v>11.712932718882699</v>
      </c>
      <c r="G23" s="76">
        <v>11.644866775786801</v>
      </c>
      <c r="H23" s="76">
        <v>5.2654191372346597E-3</v>
      </c>
      <c r="I23" s="76">
        <v>22.588905698368301</v>
      </c>
      <c r="J23" s="76">
        <v>22.337554112635502</v>
      </c>
      <c r="K23" s="76">
        <v>4.5175717553757998E-3</v>
      </c>
      <c r="L23" s="76">
        <v>-0.14936179568478899</v>
      </c>
      <c r="M23" s="76">
        <v>3.9174354804230298E-3</v>
      </c>
      <c r="N23" s="76">
        <v>1.3985278817011999</v>
      </c>
      <c r="O23" s="76">
        <v>5.2117382334302097E-3</v>
      </c>
      <c r="P23" s="76">
        <v>2.2433653811313699</v>
      </c>
      <c r="Q23" s="76">
        <v>4.4276896553720304E-3</v>
      </c>
      <c r="R23" s="76">
        <v>0.81942053996541098</v>
      </c>
      <c r="S23" s="76">
        <v>0.1572293446595</v>
      </c>
      <c r="T23" s="76">
        <v>217.77746242984301</v>
      </c>
      <c r="U23" s="76">
        <v>0.217062336026278</v>
      </c>
      <c r="V23" s="77">
        <v>44453.777743055558</v>
      </c>
      <c r="W23" s="76">
        <v>2.5</v>
      </c>
      <c r="X23" s="76">
        <v>2.9510109367040399E-3</v>
      </c>
      <c r="Y23" s="76">
        <v>2.8164320339727901E-3</v>
      </c>
      <c r="Z23" s="124">
        <f>((((N23/1000)+1)/((SMOW!$Z$4/1000)+1))-1)*1000</f>
        <v>12.058924397077453</v>
      </c>
      <c r="AA23" s="124">
        <f>((((P23/1000)+1)/((SMOW!$AA$4/1000)+1))-1)*1000</f>
        <v>23.188620818061612</v>
      </c>
      <c r="AB23" s="124">
        <f>Z23*SMOW!$AN$6</f>
        <v>12.395158730792771</v>
      </c>
      <c r="AC23" s="124">
        <f>AA23*SMOW!$AN$12</f>
        <v>23.799622396885606</v>
      </c>
      <c r="AD23" s="124">
        <f t="shared" ref="AD23" si="54">LN((AB23/1000)+1)*1000</f>
        <v>12.318967704652975</v>
      </c>
      <c r="AE23" s="124">
        <f t="shared" ref="AE23" si="55">LN((AC23/1000)+1)*1000</f>
        <v>23.520826216200362</v>
      </c>
      <c r="AF23" s="125">
        <f>(AD23-SMOW!AN$14*AE23)</f>
        <v>-0.10002853750081719</v>
      </c>
      <c r="AG23" s="126">
        <f t="shared" ref="AG23" si="56">AF23*1000</f>
        <v>-100.02853750081719</v>
      </c>
      <c r="AH23" s="2">
        <f>AVERAGE(AG20:AG23)</f>
        <v>-106.08969748086584</v>
      </c>
      <c r="AI23" s="2">
        <f>STDEV(AG20:AG23)</f>
        <v>4.5201243782427465</v>
      </c>
      <c r="AK23" s="65">
        <v>19</v>
      </c>
      <c r="AL23" s="65">
        <v>0</v>
      </c>
      <c r="AM23" s="65">
        <v>0</v>
      </c>
      <c r="AN23" s="65">
        <v>0</v>
      </c>
    </row>
    <row r="24" spans="1:40" s="26" customFormat="1" x14ac:dyDescent="0.25">
      <c r="C24" s="127"/>
      <c r="D24" s="111"/>
      <c r="E24" s="26" t="s">
        <v>179</v>
      </c>
      <c r="V24" s="121"/>
      <c r="Z24" s="114"/>
      <c r="AA24" s="114"/>
      <c r="AB24" s="114"/>
      <c r="AC24" s="114"/>
      <c r="AD24" s="114"/>
      <c r="AE24" s="114"/>
      <c r="AF24" s="115"/>
      <c r="AG24" s="122"/>
      <c r="AH24" s="123"/>
      <c r="AI24" s="123"/>
      <c r="AK24" s="27">
        <v>19</v>
      </c>
      <c r="AL24" s="27">
        <v>0</v>
      </c>
      <c r="AM24" s="27">
        <v>0</v>
      </c>
      <c r="AN24" s="27">
        <v>1</v>
      </c>
    </row>
    <row r="25" spans="1:40" s="76" customFormat="1" x14ac:dyDescent="0.25">
      <c r="A25" s="76">
        <v>3259</v>
      </c>
      <c r="B25" s="76" t="s">
        <v>126</v>
      </c>
      <c r="C25" s="76" t="s">
        <v>64</v>
      </c>
      <c r="D25" s="76" t="s">
        <v>100</v>
      </c>
      <c r="E25" s="76" t="s">
        <v>164</v>
      </c>
      <c r="F25" s="76">
        <v>17.284348921483101</v>
      </c>
      <c r="G25" s="76">
        <v>17.136673463233599</v>
      </c>
      <c r="H25" s="76">
        <v>4.0988612898638201E-3</v>
      </c>
      <c r="I25" s="76">
        <v>33.381698385680501</v>
      </c>
      <c r="J25" s="76">
        <v>32.836626548570401</v>
      </c>
      <c r="K25" s="76">
        <v>1.9364533024413E-3</v>
      </c>
      <c r="L25" s="76">
        <v>-0.20106535441149501</v>
      </c>
      <c r="M25" s="76">
        <v>3.80403658238081E-3</v>
      </c>
      <c r="N25" s="76">
        <v>6.91314354299036</v>
      </c>
      <c r="O25" s="76">
        <v>4.0570734335003099E-3</v>
      </c>
      <c r="P25" s="76">
        <v>12.8214234888567</v>
      </c>
      <c r="Q25" s="76">
        <v>1.89792541648624E-3</v>
      </c>
      <c r="R25" s="76">
        <v>9.5283074764541205</v>
      </c>
      <c r="S25" s="76">
        <v>0.119189453560836</v>
      </c>
      <c r="T25" s="76">
        <v>220.34497641709899</v>
      </c>
      <c r="U25" s="76">
        <v>0.23150567842742201</v>
      </c>
      <c r="V25" s="77">
        <v>44453.893576388888</v>
      </c>
      <c r="W25" s="76">
        <v>2.5</v>
      </c>
      <c r="X25" s="76">
        <v>9.60280317320323E-4</v>
      </c>
      <c r="Y25" s="76">
        <v>7.4742724189941505E-4</v>
      </c>
      <c r="Z25" s="124">
        <f>((((N25/1000)+1)/((SMOW!$Z$4/1000)+1))-1)*1000</f>
        <v>17.63224594612489</v>
      </c>
      <c r="AA25" s="124">
        <f>((((P25/1000)+1)/((SMOW!$AA$4/1000)+1))-1)*1000</f>
        <v>33.98774312710362</v>
      </c>
      <c r="AB25" s="124">
        <f>Z25*SMOW!$AN$6</f>
        <v>18.12387905305744</v>
      </c>
      <c r="AC25" s="124">
        <f>AA25*SMOW!$AN$12</f>
        <v>34.883292926044213</v>
      </c>
      <c r="AD25" s="124">
        <f t="shared" ref="AD25" si="57">LN((AB25/1000)+1)*1000</f>
        <v>17.961599382094214</v>
      </c>
      <c r="AE25" s="124">
        <f t="shared" ref="AE25" si="58">LN((AC25/1000)+1)*1000</f>
        <v>34.288659901465799</v>
      </c>
      <c r="AF25" s="125">
        <f>(AD25-SMOW!AN$14*AE25)</f>
        <v>-0.14281304587973054</v>
      </c>
      <c r="AG25" s="126">
        <f t="shared" ref="AG25" si="59">AF25*1000</f>
        <v>-142.81304587973054</v>
      </c>
      <c r="AK25" s="65">
        <v>19</v>
      </c>
      <c r="AL25" s="65">
        <v>0</v>
      </c>
      <c r="AM25" s="65">
        <v>0</v>
      </c>
      <c r="AN25" s="65">
        <v>0</v>
      </c>
    </row>
    <row r="26" spans="1:40" s="76" customFormat="1" x14ac:dyDescent="0.25">
      <c r="A26" s="76">
        <v>3260</v>
      </c>
      <c r="B26" s="76" t="s">
        <v>126</v>
      </c>
      <c r="C26" s="76" t="s">
        <v>64</v>
      </c>
      <c r="D26" s="76" t="s">
        <v>100</v>
      </c>
      <c r="E26" s="76" t="s">
        <v>163</v>
      </c>
      <c r="F26" s="76">
        <v>17.4808769909232</v>
      </c>
      <c r="G26" s="76">
        <v>17.329843625090401</v>
      </c>
      <c r="H26" s="76">
        <v>4.7265489353193E-3</v>
      </c>
      <c r="I26" s="76">
        <v>33.741590291133001</v>
      </c>
      <c r="J26" s="76">
        <v>33.1848320588972</v>
      </c>
      <c r="K26" s="76">
        <v>2.5228397240596302E-3</v>
      </c>
      <c r="L26" s="76">
        <v>-0.19174770200732899</v>
      </c>
      <c r="M26" s="76">
        <v>4.5572407866932901E-3</v>
      </c>
      <c r="N26" s="76">
        <v>7.1076680104158898</v>
      </c>
      <c r="O26" s="76">
        <v>4.6783618086919396E-3</v>
      </c>
      <c r="P26" s="76">
        <v>13.1741549457346</v>
      </c>
      <c r="Q26" s="76">
        <v>2.4726450299504101E-3</v>
      </c>
      <c r="R26" s="76">
        <v>9.7762114108824996</v>
      </c>
      <c r="S26" s="76">
        <v>0.13608993592291699</v>
      </c>
      <c r="T26" s="76">
        <v>281.91453618103498</v>
      </c>
      <c r="U26" s="76">
        <v>0.23805338024789399</v>
      </c>
      <c r="V26" s="77">
        <v>44454.008090277777</v>
      </c>
      <c r="W26" s="76">
        <v>2.5</v>
      </c>
      <c r="X26" s="76">
        <v>1.87252461133456E-3</v>
      </c>
      <c r="Y26" s="76">
        <v>1.5751493967299699E-3</v>
      </c>
      <c r="Z26" s="124">
        <f>((((N26/1000)+1)/((SMOW!$Z$4/1000)+1))-1)*1000</f>
        <v>17.828841225417058</v>
      </c>
      <c r="AA26" s="124">
        <f>((((P26/1000)+1)/((SMOW!$AA$4/1000)+1))-1)*1000</f>
        <v>34.347846097448453</v>
      </c>
      <c r="AB26" s="124">
        <f>Z26*SMOW!$AN$6</f>
        <v>18.325955922628125</v>
      </c>
      <c r="AC26" s="124">
        <f>AA26*SMOW!$AN$12</f>
        <v>35.252884321127461</v>
      </c>
      <c r="AD26" s="124">
        <f t="shared" ref="AD26" si="60">LN((AB26/1000)+1)*1000</f>
        <v>18.160059336042856</v>
      </c>
      <c r="AE26" s="124">
        <f t="shared" ref="AE26" si="61">LN((AC26/1000)+1)*1000</f>
        <v>34.645729550382846</v>
      </c>
      <c r="AF26" s="125">
        <f>(AD26-SMOW!AN$14*AE26)</f>
        <v>-0.13288586655928825</v>
      </c>
      <c r="AG26" s="126">
        <f t="shared" ref="AG26" si="62">AF26*1000</f>
        <v>-132.88586655928825</v>
      </c>
      <c r="AH26" s="2">
        <f>AVERAGE(AG25:AG26)</f>
        <v>-137.84945621950939</v>
      </c>
      <c r="AI26" s="2">
        <f>STDEV(AG25:AG26)</f>
        <v>7.0195758155396071</v>
      </c>
      <c r="AK26" s="65">
        <v>19</v>
      </c>
      <c r="AL26" s="65">
        <v>0</v>
      </c>
      <c r="AM26" s="65">
        <v>0</v>
      </c>
      <c r="AN26" s="65">
        <v>0</v>
      </c>
    </row>
    <row r="27" spans="1:40" s="26" customFormat="1" x14ac:dyDescent="0.25">
      <c r="C27" s="127"/>
      <c r="D27" s="111"/>
      <c r="E27" s="26" t="s">
        <v>180</v>
      </c>
      <c r="V27" s="121"/>
      <c r="Z27" s="114"/>
      <c r="AA27" s="114"/>
      <c r="AB27" s="114"/>
      <c r="AC27" s="114"/>
      <c r="AD27" s="114"/>
      <c r="AE27" s="114"/>
      <c r="AF27" s="115"/>
      <c r="AG27" s="122"/>
      <c r="AH27" s="123"/>
      <c r="AI27" s="123"/>
      <c r="AK27" s="27">
        <v>19</v>
      </c>
      <c r="AL27" s="27">
        <v>0</v>
      </c>
      <c r="AM27" s="27">
        <v>0</v>
      </c>
      <c r="AN27" s="27">
        <v>1</v>
      </c>
    </row>
    <row r="28" spans="1:40" s="76" customFormat="1" x14ac:dyDescent="0.25">
      <c r="A28" s="76">
        <v>3262</v>
      </c>
      <c r="B28" s="76" t="s">
        <v>126</v>
      </c>
      <c r="C28" s="76" t="s">
        <v>64</v>
      </c>
      <c r="D28" s="76" t="s">
        <v>113</v>
      </c>
      <c r="E28" s="76" t="s">
        <v>191</v>
      </c>
      <c r="F28" s="76">
        <v>17.3239685791036</v>
      </c>
      <c r="G28" s="76">
        <v>17.175619179142899</v>
      </c>
      <c r="H28" s="76">
        <v>4.2173329588075896E-3</v>
      </c>
      <c r="I28" s="76">
        <v>33.463024373727301</v>
      </c>
      <c r="J28" s="76">
        <v>32.915322206609403</v>
      </c>
      <c r="K28" s="76">
        <v>3.3049818791365498E-3</v>
      </c>
      <c r="L28" s="76">
        <v>-0.203670945946864</v>
      </c>
      <c r="M28" s="76">
        <v>3.89805367332166E-3</v>
      </c>
      <c r="N28" s="76">
        <v>6.9523592785347397</v>
      </c>
      <c r="O28" s="76">
        <v>4.1743372847722303E-3</v>
      </c>
      <c r="P28" s="76">
        <v>12.9011314061819</v>
      </c>
      <c r="Q28" s="76">
        <v>3.2392255994674601E-3</v>
      </c>
      <c r="R28" s="76">
        <v>9.1214452819752996</v>
      </c>
      <c r="S28" s="76">
        <v>0.15373732717456601</v>
      </c>
      <c r="T28" s="76">
        <v>254.196215579061</v>
      </c>
      <c r="U28" s="76">
        <v>0.34722645587907303</v>
      </c>
      <c r="V28" s="77">
        <v>44454.620208333334</v>
      </c>
      <c r="W28" s="76">
        <v>2.5</v>
      </c>
      <c r="X28" s="76">
        <v>2.4942348268330199E-4</v>
      </c>
      <c r="Y28" s="76">
        <v>1.96957405883198E-4</v>
      </c>
      <c r="Z28" s="124">
        <f>((((N28/1000)+1)/((SMOW!$Z$4/1000)+1))-1)*1000</f>
        <v>17.671879153114524</v>
      </c>
      <c r="AA28" s="124">
        <f>((((P28/1000)+1)/((SMOW!$AA$4/1000)+1))-1)*1000</f>
        <v>34.069116810196306</v>
      </c>
      <c r="AB28" s="124">
        <f>Z28*SMOW!$AN$6</f>
        <v>18.164617337457493</v>
      </c>
      <c r="AC28" s="124">
        <f>AA28*SMOW!$AN$12</f>
        <v>34.966810740486252</v>
      </c>
      <c r="AD28" s="124">
        <f t="shared" ref="AD28" si="63">LN((AB28/1000)+1)*1000</f>
        <v>18.001611673552663</v>
      </c>
      <c r="AE28" s="124">
        <f t="shared" ref="AE28" si="64">LN((AC28/1000)+1)*1000</f>
        <v>34.369359285773314</v>
      </c>
      <c r="AF28" s="125">
        <f>(AD28-SMOW!AN$14*AE28)</f>
        <v>-0.14541002933564684</v>
      </c>
      <c r="AG28" s="126">
        <f t="shared" ref="AG28" si="65">AF28*1000</f>
        <v>-145.41002933564684</v>
      </c>
      <c r="AK28" s="65">
        <v>19</v>
      </c>
      <c r="AL28" s="65">
        <v>0</v>
      </c>
      <c r="AM28" s="65">
        <v>0</v>
      </c>
      <c r="AN28" s="65">
        <v>0</v>
      </c>
    </row>
    <row r="29" spans="1:40" s="64" customFormat="1" x14ac:dyDescent="0.25">
      <c r="A29" s="64">
        <v>3264</v>
      </c>
      <c r="B29" s="64" t="s">
        <v>126</v>
      </c>
      <c r="C29" s="64" t="s">
        <v>48</v>
      </c>
      <c r="D29" s="64" t="s">
        <v>137</v>
      </c>
      <c r="E29" s="64" t="s">
        <v>165</v>
      </c>
      <c r="F29" s="64">
        <v>17.958459331029498</v>
      </c>
      <c r="G29" s="64">
        <v>17.7991108044661</v>
      </c>
      <c r="H29" s="64">
        <v>4.2075659116313701E-3</v>
      </c>
      <c r="I29" s="64">
        <v>34.721748365332303</v>
      </c>
      <c r="J29" s="64">
        <v>34.132548122748503</v>
      </c>
      <c r="K29" s="64">
        <v>3.9968849884945796E-3</v>
      </c>
      <c r="L29" s="64">
        <v>-0.22287460434512901</v>
      </c>
      <c r="M29" s="64">
        <v>3.6749353264144699E-3</v>
      </c>
      <c r="N29" s="64">
        <v>7.5803814025829004</v>
      </c>
      <c r="O29" s="64">
        <v>4.1646698125588104E-3</v>
      </c>
      <c r="P29" s="64">
        <v>14.1348116880646</v>
      </c>
      <c r="Q29" s="64">
        <v>3.9173625291531499E-3</v>
      </c>
      <c r="R29" s="64">
        <v>8.7147788375553397</v>
      </c>
      <c r="S29" s="64">
        <v>0.127868788108288</v>
      </c>
      <c r="T29" s="64">
        <v>325.01810025375698</v>
      </c>
      <c r="U29" s="64">
        <v>0.53518566732413897</v>
      </c>
      <c r="V29" s="66">
        <v>44455.504305555558</v>
      </c>
      <c r="W29" s="64">
        <v>2.5</v>
      </c>
      <c r="X29" s="64">
        <v>7.2143374757548603E-2</v>
      </c>
      <c r="Y29" s="64">
        <v>7.0751110663362496E-2</v>
      </c>
      <c r="Z29" s="124">
        <f>((((N29/1000)+1)/((SMOW!$Z$4/1000)+1))-1)*1000</f>
        <v>18.306586892006706</v>
      </c>
      <c r="AA29" s="124">
        <f>((((P29/1000)+1)/((SMOW!$AA$4/1000)+1))-1)*1000</f>
        <v>35.328579002465332</v>
      </c>
      <c r="AB29" s="124">
        <f>Z29*SMOW!$AN$6</f>
        <v>18.817022387209512</v>
      </c>
      <c r="AC29" s="124">
        <f>AA29*SMOW!$AN$12</f>
        <v>36.259458752385662</v>
      </c>
      <c r="AD29" s="124">
        <f t="shared" ref="AD29" si="66">LN((AB29/1000)+1)*1000</f>
        <v>18.642172255284787</v>
      </c>
      <c r="AE29" s="124">
        <f t="shared" ref="AE29" si="67">LN((AC29/1000)+1)*1000</f>
        <v>35.617555292908634</v>
      </c>
      <c r="AF29" s="125">
        <f>(AD29-SMOW!AN$14*AE29)</f>
        <v>-0.1638969393709715</v>
      </c>
      <c r="AG29" s="126">
        <f t="shared" ref="AG29" si="68">AF29*1000</f>
        <v>-163.8969393709715</v>
      </c>
      <c r="AK29" s="65">
        <v>19</v>
      </c>
      <c r="AL29" s="65">
        <v>0</v>
      </c>
      <c r="AM29" s="65">
        <v>0</v>
      </c>
      <c r="AN29" s="65">
        <v>0</v>
      </c>
    </row>
    <row r="30" spans="1:40" s="64" customFormat="1" x14ac:dyDescent="0.25">
      <c r="A30" s="64">
        <v>3265</v>
      </c>
      <c r="B30" s="64" t="s">
        <v>134</v>
      </c>
      <c r="C30" s="64" t="s">
        <v>48</v>
      </c>
      <c r="D30" s="64" t="s">
        <v>137</v>
      </c>
      <c r="E30" s="64" t="s">
        <v>166</v>
      </c>
      <c r="F30" s="64">
        <v>17.373389269804999</v>
      </c>
      <c r="G30" s="64">
        <v>17.224197064437199</v>
      </c>
      <c r="H30" s="64">
        <v>4.5358266158247902E-3</v>
      </c>
      <c r="I30" s="64">
        <v>33.597287177239799</v>
      </c>
      <c r="J30" s="64">
        <v>33.045229330066803</v>
      </c>
      <c r="K30" s="64">
        <v>2.0897261692311101E-3</v>
      </c>
      <c r="L30" s="64">
        <v>-0.22368402183812799</v>
      </c>
      <c r="M30" s="64">
        <v>4.3971525576495998E-3</v>
      </c>
      <c r="N30" s="64">
        <v>7.00127612571025</v>
      </c>
      <c r="O30" s="64">
        <v>4.4895839016365797E-3</v>
      </c>
      <c r="P30" s="64">
        <v>13.0327229023226</v>
      </c>
      <c r="Q30" s="64">
        <v>2.04814874961497E-3</v>
      </c>
      <c r="R30" s="64">
        <v>10.1451687125875</v>
      </c>
      <c r="S30" s="64">
        <v>8.3554160752722706E-2</v>
      </c>
      <c r="T30" s="64">
        <v>283.906538684022</v>
      </c>
      <c r="U30" s="64">
        <v>0.13419311170076101</v>
      </c>
      <c r="V30" s="66">
        <v>44455.667488425926</v>
      </c>
      <c r="W30" s="64">
        <v>2.5</v>
      </c>
      <c r="X30" s="64">
        <v>1.8107032156432001E-2</v>
      </c>
      <c r="Y30" s="64">
        <v>4.7905207985442698E-2</v>
      </c>
      <c r="Z30" s="124">
        <f>((((N30/1000)+1)/((SMOW!$Z$4/1000)+1))-1)*1000</f>
        <v>17.721316745001214</v>
      </c>
      <c r="AA30" s="124">
        <f>((((P30/1000)+1)/((SMOW!$AA$4/1000)+1))-1)*1000</f>
        <v>34.203458354474137</v>
      </c>
      <c r="AB30" s="124">
        <f>Z30*SMOW!$AN$6</f>
        <v>18.215433378633787</v>
      </c>
      <c r="AC30" s="124">
        <f>AA30*SMOW!$AN$12</f>
        <v>35.104692076815518</v>
      </c>
      <c r="AD30" s="124">
        <f t="shared" ref="AD30" si="69">LN((AB30/1000)+1)*1000</f>
        <v>18.051519883141509</v>
      </c>
      <c r="AE30" s="124">
        <f t="shared" ref="AE30" si="70">LN((AC30/1000)+1)*1000</f>
        <v>34.502573366876632</v>
      </c>
      <c r="AF30" s="125">
        <f>(AD30-SMOW!AN$14*AE30)</f>
        <v>-0.16583885456935477</v>
      </c>
      <c r="AG30" s="126">
        <f t="shared" ref="AG30" si="71">AF30*1000</f>
        <v>-165.83885456935477</v>
      </c>
      <c r="AH30" s="67">
        <f>AVERAGE(AG29:AG30)</f>
        <v>-164.86789697016314</v>
      </c>
      <c r="AI30" s="67">
        <f>STDEV(AG29:AG30)</f>
        <v>1.3731414052660302</v>
      </c>
      <c r="AK30" s="65">
        <v>19</v>
      </c>
      <c r="AL30" s="65">
        <v>0</v>
      </c>
      <c r="AM30" s="65">
        <v>0</v>
      </c>
      <c r="AN30" s="65">
        <v>0</v>
      </c>
    </row>
    <row r="31" spans="1:40" s="76" customFormat="1" x14ac:dyDescent="0.25">
      <c r="A31" s="76">
        <v>3266</v>
      </c>
      <c r="B31" s="76" t="s">
        <v>126</v>
      </c>
      <c r="C31" s="76" t="s">
        <v>48</v>
      </c>
      <c r="D31" s="76" t="s">
        <v>137</v>
      </c>
      <c r="E31" s="76" t="s">
        <v>167</v>
      </c>
      <c r="F31" s="76">
        <v>15.925306369480399</v>
      </c>
      <c r="G31" s="76">
        <v>15.7998287025686</v>
      </c>
      <c r="H31" s="76">
        <v>4.5915526102196097E-3</v>
      </c>
      <c r="I31" s="76">
        <v>30.795636435379301</v>
      </c>
      <c r="J31" s="76">
        <v>30.330966446956399</v>
      </c>
      <c r="K31" s="76">
        <v>2.9300890352679898E-3</v>
      </c>
      <c r="L31" s="76">
        <v>-0.214921581424347</v>
      </c>
      <c r="M31" s="76">
        <v>4.1837085167320699E-3</v>
      </c>
      <c r="N31" s="76">
        <v>5.56795641837118</v>
      </c>
      <c r="O31" s="76">
        <v>4.5447417699885596E-3</v>
      </c>
      <c r="P31" s="76">
        <v>10.286814108967199</v>
      </c>
      <c r="Q31" s="76">
        <v>2.87179166447604E-3</v>
      </c>
      <c r="R31" s="76">
        <v>6.8941434614150001</v>
      </c>
      <c r="S31" s="76">
        <v>0.15077947510638501</v>
      </c>
      <c r="T31" s="76">
        <v>334.17433347526003</v>
      </c>
      <c r="U31" s="76">
        <v>0.28546780534223198</v>
      </c>
      <c r="V31" s="77">
        <v>44455.79960648148</v>
      </c>
      <c r="W31" s="76">
        <v>2.5</v>
      </c>
      <c r="X31" s="76">
        <v>2.7543272955737101E-2</v>
      </c>
      <c r="Y31" s="76">
        <v>2.8475252163884301E-2</v>
      </c>
      <c r="Z31" s="124">
        <f>((((N31/1000)+1)/((SMOW!$Z$4/1000)+1))-1)*1000</f>
        <v>16.272738620570326</v>
      </c>
      <c r="AA31" s="124">
        <f>((((P31/1000)+1)/((SMOW!$AA$4/1000)+1))-1)*1000</f>
        <v>31.400164535615005</v>
      </c>
      <c r="AB31" s="124">
        <f>Z31*SMOW!$AN$6</f>
        <v>16.726465109571038</v>
      </c>
      <c r="AC31" s="124">
        <f>AA31*SMOW!$AN$12</f>
        <v>32.227533711950421</v>
      </c>
      <c r="AD31" s="124">
        <f t="shared" ref="AD31" si="72">LN((AB31/1000)+1)*1000</f>
        <v>16.588118362053297</v>
      </c>
      <c r="AE31" s="124">
        <f t="shared" ref="AE31" si="73">LN((AC31/1000)+1)*1000</f>
        <v>31.719121160632564</v>
      </c>
      <c r="AF31" s="125">
        <f>(AD31-SMOW!AN$14*AE31)</f>
        <v>-0.15957761076069588</v>
      </c>
      <c r="AG31" s="126">
        <f t="shared" ref="AG31" si="74">AF31*1000</f>
        <v>-159.57761076069588</v>
      </c>
      <c r="AK31" s="65">
        <v>19</v>
      </c>
      <c r="AL31" s="65">
        <v>0</v>
      </c>
      <c r="AM31" s="65">
        <v>0</v>
      </c>
      <c r="AN31" s="65">
        <v>0</v>
      </c>
    </row>
    <row r="32" spans="1:40" s="76" customFormat="1" x14ac:dyDescent="0.25">
      <c r="A32" s="76">
        <v>3267</v>
      </c>
      <c r="B32" s="76" t="s">
        <v>126</v>
      </c>
      <c r="C32" s="76" t="s">
        <v>48</v>
      </c>
      <c r="D32" s="76" t="s">
        <v>137</v>
      </c>
      <c r="E32" s="76" t="s">
        <v>168</v>
      </c>
      <c r="F32" s="76">
        <v>15.918265377242401</v>
      </c>
      <c r="G32" s="76">
        <v>15.792897903727599</v>
      </c>
      <c r="H32" s="76">
        <v>5.4107893607309096E-3</v>
      </c>
      <c r="I32" s="76">
        <v>30.7837846591116</v>
      </c>
      <c r="J32" s="76">
        <v>30.3194686259577</v>
      </c>
      <c r="K32" s="76">
        <v>3.42353175976248E-3</v>
      </c>
      <c r="L32" s="76">
        <v>-0.215781530778064</v>
      </c>
      <c r="M32" s="76">
        <v>5.1875307452283201E-3</v>
      </c>
      <c r="N32" s="76">
        <v>5.56098720898982</v>
      </c>
      <c r="O32" s="76">
        <v>5.3556264087206802E-3</v>
      </c>
      <c r="P32" s="76">
        <v>10.2751981369319</v>
      </c>
      <c r="Q32" s="76">
        <v>3.3554167987471899E-3</v>
      </c>
      <c r="R32" s="76">
        <v>7.0476233834673803</v>
      </c>
      <c r="S32" s="76">
        <v>0.156846971414877</v>
      </c>
      <c r="T32" s="76">
        <v>261.96149246871499</v>
      </c>
      <c r="U32" s="76">
        <v>0.377645687687927</v>
      </c>
      <c r="V32" s="77">
        <v>44456.325636574074</v>
      </c>
      <c r="W32" s="76">
        <v>2.5</v>
      </c>
      <c r="X32" s="76">
        <v>8.1998093067494296E-2</v>
      </c>
      <c r="Y32" s="76">
        <v>8.0598590690936098E-2</v>
      </c>
      <c r="Z32" s="124">
        <f>((((N32/1000)+1)/((SMOW!$Z$4/1000)+1))-1)*1000</f>
        <v>16.265695220411438</v>
      </c>
      <c r="AA32" s="124">
        <f>((((P32/1000)+1)/((SMOW!$AA$4/1000)+1))-1)*1000</f>
        <v>31.38830580866636</v>
      </c>
      <c r="AB32" s="124">
        <f>Z32*SMOW!$AN$6</f>
        <v>16.719225321004565</v>
      </c>
      <c r="AC32" s="124">
        <f>AA32*SMOW!$AN$12</f>
        <v>32.215362517048412</v>
      </c>
      <c r="AD32" s="124">
        <f t="shared" ref="AD32" si="75">LN((AB32/1000)+1)*1000</f>
        <v>16.580997652018571</v>
      </c>
      <c r="AE32" s="124">
        <f t="shared" ref="AE32" si="76">LN((AC32/1000)+1)*1000</f>
        <v>31.707329897309844</v>
      </c>
      <c r="AF32" s="125">
        <f>(AD32-SMOW!AN$14*AE32)</f>
        <v>-0.16047253376102688</v>
      </c>
      <c r="AG32" s="126">
        <f t="shared" ref="AG32" si="77">AF32*1000</f>
        <v>-160.47253376102688</v>
      </c>
      <c r="AK32" s="65">
        <v>19</v>
      </c>
      <c r="AL32" s="65">
        <v>0</v>
      </c>
      <c r="AM32" s="65">
        <v>0</v>
      </c>
      <c r="AN32" s="65">
        <v>0</v>
      </c>
    </row>
    <row r="33" spans="1:40" s="76" customFormat="1" x14ac:dyDescent="0.25">
      <c r="A33" s="76">
        <v>3268</v>
      </c>
      <c r="B33" s="76" t="s">
        <v>133</v>
      </c>
      <c r="C33" s="76" t="s">
        <v>48</v>
      </c>
      <c r="D33" s="76" t="s">
        <v>137</v>
      </c>
      <c r="E33" s="76" t="s">
        <v>169</v>
      </c>
      <c r="F33" s="76">
        <v>15.525665650589101</v>
      </c>
      <c r="G33" s="76">
        <v>15.4063753276047</v>
      </c>
      <c r="H33" s="76">
        <v>3.9590926701331096E-3</v>
      </c>
      <c r="I33" s="76">
        <v>30.047745380088099</v>
      </c>
      <c r="J33" s="76">
        <v>29.605155605293302</v>
      </c>
      <c r="K33" s="76">
        <v>4.0392636585981799E-3</v>
      </c>
      <c r="L33" s="76">
        <v>-0.225146831990164</v>
      </c>
      <c r="M33" s="76">
        <v>4.06101911100049E-3</v>
      </c>
      <c r="N33" s="76">
        <v>5.1723900332467201</v>
      </c>
      <c r="O33" s="76">
        <v>3.9187297536703797E-3</v>
      </c>
      <c r="P33" s="76">
        <v>9.5538031756229405</v>
      </c>
      <c r="Q33" s="76">
        <v>3.9588980286188596E-3</v>
      </c>
      <c r="R33" s="76">
        <v>6.2243961630743501</v>
      </c>
      <c r="S33" s="76">
        <v>0.177558207981167</v>
      </c>
      <c r="T33" s="76">
        <v>272.58613959985797</v>
      </c>
      <c r="U33" s="76">
        <v>0.246495080753204</v>
      </c>
      <c r="V33" s="77">
        <v>44456.495613425926</v>
      </c>
      <c r="W33" s="76">
        <v>2.5</v>
      </c>
      <c r="X33" s="76">
        <v>2.12994886366044E-3</v>
      </c>
      <c r="Y33" s="76">
        <v>2.3462614803228801E-3</v>
      </c>
      <c r="Z33" s="124">
        <f>((((N33/1000)+1)/((SMOW!$Z$4/1000)+1))-1)*1000</f>
        <v>15.872961230140703</v>
      </c>
      <c r="AA33" s="124">
        <f>((((P33/1000)+1)/((SMOW!$AA$4/1000)+1))-1)*1000</f>
        <v>30.651834866555426</v>
      </c>
      <c r="AB33" s="124">
        <f>Z33*SMOW!$AN$6</f>
        <v>16.315540880494833</v>
      </c>
      <c r="AC33" s="124">
        <f>AA33*SMOW!$AN$12</f>
        <v>31.459486155705417</v>
      </c>
      <c r="AD33" s="124">
        <f t="shared" ref="AD33" si="78">LN((AB33/1000)+1)*1000</f>
        <v>16.18387267164319</v>
      </c>
      <c r="AE33" s="124">
        <f t="shared" ref="AE33" si="79">LN((AC33/1000)+1)*1000</f>
        <v>30.974776127386519</v>
      </c>
      <c r="AF33" s="125">
        <f>(AD33-SMOW!AN$14*AE33)</f>
        <v>-0.17080912361689471</v>
      </c>
      <c r="AG33" s="126">
        <f t="shared" ref="AG33" si="80">AF33*1000</f>
        <v>-170.80912361689471</v>
      </c>
      <c r="AH33" s="2">
        <f>AVERAGE(AG31:AG33)</f>
        <v>-163.61975604620582</v>
      </c>
      <c r="AI33" s="2">
        <f>STDEV(AG31:AG33)</f>
        <v>6.2422332817658406</v>
      </c>
      <c r="AK33" s="65">
        <v>19</v>
      </c>
      <c r="AL33" s="65">
        <v>0</v>
      </c>
      <c r="AM33" s="65">
        <v>0</v>
      </c>
      <c r="AN33" s="65">
        <v>0</v>
      </c>
    </row>
    <row r="34" spans="1:40" s="76" customFormat="1" x14ac:dyDescent="0.25">
      <c r="A34" s="76">
        <v>3269</v>
      </c>
      <c r="B34" s="76" t="s">
        <v>133</v>
      </c>
      <c r="C34" s="76" t="s">
        <v>48</v>
      </c>
      <c r="D34" s="76" t="s">
        <v>137</v>
      </c>
      <c r="E34" s="76" t="s">
        <v>170</v>
      </c>
      <c r="F34" s="76">
        <v>14.5693077524739</v>
      </c>
      <c r="G34" s="76">
        <v>14.4641949397868</v>
      </c>
      <c r="H34" s="76">
        <v>2.9439017542420998E-3</v>
      </c>
      <c r="I34" s="76">
        <v>28.192839761453101</v>
      </c>
      <c r="J34" s="76">
        <v>27.802736691636301</v>
      </c>
      <c r="K34" s="76">
        <v>1.8862134245253401E-3</v>
      </c>
      <c r="L34" s="76">
        <v>-0.21565003339721101</v>
      </c>
      <c r="M34" s="76">
        <v>2.7987005112240899E-3</v>
      </c>
      <c r="N34" s="76">
        <v>4.2257821958566604</v>
      </c>
      <c r="O34" s="76">
        <v>2.9138887006296102E-3</v>
      </c>
      <c r="P34" s="76">
        <v>7.7358029613379697</v>
      </c>
      <c r="Q34" s="76">
        <v>1.8486851166566E-3</v>
      </c>
      <c r="R34" s="76">
        <v>4.5968570162652602</v>
      </c>
      <c r="S34" s="76">
        <v>0.145778446321922</v>
      </c>
      <c r="T34" s="76">
        <v>263.91989121443299</v>
      </c>
      <c r="U34" s="76">
        <v>0.20757785543839299</v>
      </c>
      <c r="V34" s="77">
        <v>44456.597916666666</v>
      </c>
      <c r="W34" s="76">
        <v>2.5</v>
      </c>
      <c r="X34" s="76">
        <v>0.16101225844491501</v>
      </c>
      <c r="Y34" s="76">
        <v>0.16247727834156001</v>
      </c>
      <c r="Z34" s="124">
        <f>((((N34/1000)+1)/((SMOW!$Z$4/1000)+1))-1)*1000</f>
        <v>14.916276270995121</v>
      </c>
      <c r="AA34" s="124">
        <f>((((P34/1000)+1)/((SMOW!$AA$4/1000)+1))-1)*1000</f>
        <v>28.795841406130673</v>
      </c>
      <c r="AB34" s="124">
        <f>Z34*SMOW!$AN$6</f>
        <v>15.33218104395374</v>
      </c>
      <c r="AC34" s="124">
        <f>AA34*SMOW!$AN$12</f>
        <v>29.554588754701186</v>
      </c>
      <c r="AD34" s="124">
        <f t="shared" ref="AD34" si="81">LN((AB34/1000)+1)*1000</f>
        <v>15.215830916449217</v>
      </c>
      <c r="AE34" s="124">
        <f t="shared" ref="AE34" si="82">LN((AC34/1000)+1)*1000</f>
        <v>29.126270610992073</v>
      </c>
      <c r="AF34" s="125">
        <f>(AD34-SMOW!AN$14*AE34)</f>
        <v>-0.16283996615459806</v>
      </c>
      <c r="AG34" s="126">
        <f t="shared" ref="AG34" si="83">AF34*1000</f>
        <v>-162.83996615459807</v>
      </c>
      <c r="AK34" s="65">
        <v>19</v>
      </c>
      <c r="AL34" s="65">
        <v>0</v>
      </c>
      <c r="AM34" s="65">
        <v>0</v>
      </c>
      <c r="AN34" s="65">
        <v>0</v>
      </c>
    </row>
    <row r="35" spans="1:40" s="76" customFormat="1" x14ac:dyDescent="0.25">
      <c r="A35" s="76">
        <v>3270</v>
      </c>
      <c r="B35" s="76" t="s">
        <v>133</v>
      </c>
      <c r="C35" s="76" t="s">
        <v>48</v>
      </c>
      <c r="D35" s="76" t="s">
        <v>137</v>
      </c>
      <c r="E35" s="76" t="s">
        <v>171</v>
      </c>
      <c r="F35" s="76">
        <v>14.3473189250714</v>
      </c>
      <c r="G35" s="76">
        <v>14.245369888980401</v>
      </c>
      <c r="H35" s="76">
        <v>3.4604005360498701E-3</v>
      </c>
      <c r="I35" s="76">
        <v>27.7216515841769</v>
      </c>
      <c r="J35" s="76">
        <v>27.344363341647998</v>
      </c>
      <c r="K35" s="76">
        <v>2.1567330551712301E-3</v>
      </c>
      <c r="L35" s="76">
        <v>-0.19245395540969701</v>
      </c>
      <c r="M35" s="76">
        <v>3.70678884181827E-3</v>
      </c>
      <c r="N35" s="76">
        <v>4.0060565426817902</v>
      </c>
      <c r="O35" s="76">
        <v>3.4251217816998998E-3</v>
      </c>
      <c r="P35" s="76">
        <v>7.2739895953904501</v>
      </c>
      <c r="Q35" s="76">
        <v>2.1138224592512E-3</v>
      </c>
      <c r="R35" s="76">
        <v>4.4962239165374802</v>
      </c>
      <c r="S35" s="76">
        <v>0.152366893404461</v>
      </c>
      <c r="T35" s="76">
        <v>234.69432554439001</v>
      </c>
      <c r="U35" s="76">
        <v>0.25938518619684903</v>
      </c>
      <c r="V35" s="77">
        <v>44456.721145833333</v>
      </c>
      <c r="W35" s="76">
        <v>2.5</v>
      </c>
      <c r="X35" s="76">
        <v>2.8257965834135399E-2</v>
      </c>
      <c r="Y35" s="76">
        <v>2.9039993349118401E-2</v>
      </c>
      <c r="Z35" s="124">
        <f>((((N35/1000)+1)/((SMOW!$Z$4/1000)+1))-1)*1000</f>
        <v>14.694211526517176</v>
      </c>
      <c r="AA35" s="124">
        <f>((((P35/1000)+1)/((SMOW!$AA$4/1000)+1))-1)*1000</f>
        <v>28.324376892320259</v>
      </c>
      <c r="AB35" s="124">
        <f>Z35*SMOW!$AN$6</f>
        <v>15.103924553931781</v>
      </c>
      <c r="AC35" s="124">
        <f>AA35*SMOW!$AN$12</f>
        <v>29.070701528709748</v>
      </c>
      <c r="AD35" s="124">
        <f t="shared" ref="AD35" si="84">LN((AB35/1000)+1)*1000</f>
        <v>14.990995975468559</v>
      </c>
      <c r="AE35" s="124">
        <f t="shared" ref="AE35" si="85">LN((AC35/1000)+1)*1000</f>
        <v>28.656163460179233</v>
      </c>
      <c r="AF35" s="125">
        <f>(AD35-SMOW!AN$14*AE35)</f>
        <v>-0.13945833150607712</v>
      </c>
      <c r="AG35" s="126">
        <f t="shared" ref="AG35" si="86">AF35*1000</f>
        <v>-139.45833150607712</v>
      </c>
      <c r="AK35" s="65">
        <v>19</v>
      </c>
      <c r="AL35" s="65">
        <v>0</v>
      </c>
      <c r="AM35" s="65">
        <v>0</v>
      </c>
      <c r="AN35" s="65">
        <v>0</v>
      </c>
    </row>
    <row r="36" spans="1:40" s="76" customFormat="1" x14ac:dyDescent="0.25">
      <c r="A36" s="76">
        <v>3271</v>
      </c>
      <c r="B36" s="76" t="s">
        <v>133</v>
      </c>
      <c r="C36" s="76" t="s">
        <v>48</v>
      </c>
      <c r="D36" s="76" t="s">
        <v>137</v>
      </c>
      <c r="E36" s="76" t="s">
        <v>172</v>
      </c>
      <c r="F36" s="76">
        <v>14.6355710525396</v>
      </c>
      <c r="G36" s="76">
        <v>14.529504269466599</v>
      </c>
      <c r="H36" s="76">
        <v>4.9001577260210901E-3</v>
      </c>
      <c r="I36" s="76">
        <v>28.263790084380101</v>
      </c>
      <c r="J36" s="76">
        <v>27.871738717184499</v>
      </c>
      <c r="K36" s="76">
        <v>5.4047178651237E-3</v>
      </c>
      <c r="L36" s="76">
        <v>-0.186773773206835</v>
      </c>
      <c r="M36" s="76">
        <v>4.7755310816050304E-3</v>
      </c>
      <c r="N36" s="76">
        <v>4.2913699421356304</v>
      </c>
      <c r="O36" s="76">
        <v>4.8502006592301798E-3</v>
      </c>
      <c r="P36" s="76">
        <v>7.8053416489072598</v>
      </c>
      <c r="Q36" s="76">
        <v>5.2971850094342297E-3</v>
      </c>
      <c r="R36" s="76">
        <v>4.5932666067347103</v>
      </c>
      <c r="S36" s="76">
        <v>0.14811485011241299</v>
      </c>
      <c r="T36" s="76">
        <v>248.85923140349001</v>
      </c>
      <c r="U36" s="76">
        <v>0.26126170225255702</v>
      </c>
      <c r="V36" s="77">
        <v>44456.834722222222</v>
      </c>
      <c r="W36" s="76">
        <v>2.5</v>
      </c>
      <c r="X36" s="76">
        <v>9.7507015393807801E-3</v>
      </c>
      <c r="Y36" s="76">
        <v>1.01883853555031E-2</v>
      </c>
      <c r="Z36" s="124">
        <f>((((N36/1000)+1)/((SMOW!$Z$4/1000)+1))-1)*1000</f>
        <v>14.982562232182861</v>
      </c>
      <c r="AA36" s="124">
        <f>((((P36/1000)+1)/((SMOW!$AA$4/1000)+1))-1)*1000</f>
        <v>28.866833339113551</v>
      </c>
      <c r="AB36" s="124">
        <f>Z36*SMOW!$AN$6</f>
        <v>15.400315231008129</v>
      </c>
      <c r="AC36" s="124">
        <f>AA36*SMOW!$AN$12</f>
        <v>29.627451268236335</v>
      </c>
      <c r="AD36" s="124">
        <f t="shared" ref="AD36" si="87">LN((AB36/1000)+1)*1000</f>
        <v>15.282933981185574</v>
      </c>
      <c r="AE36" s="124">
        <f t="shared" ref="AE36" si="88">LN((AC36/1000)+1)*1000</f>
        <v>29.197039015289835</v>
      </c>
      <c r="AF36" s="125">
        <f>(AD36-SMOW!AN$14*AE36)</f>
        <v>-0.13310261888745956</v>
      </c>
      <c r="AG36" s="126">
        <f t="shared" ref="AG36" si="89">AF36*1000</f>
        <v>-133.10261888745956</v>
      </c>
      <c r="AK36" s="65">
        <v>19</v>
      </c>
      <c r="AL36" s="65">
        <v>0</v>
      </c>
      <c r="AM36" s="65">
        <v>0</v>
      </c>
      <c r="AN36" s="65">
        <v>0</v>
      </c>
    </row>
    <row r="37" spans="1:40" s="76" customFormat="1" x14ac:dyDescent="0.25">
      <c r="A37" s="76">
        <v>3272</v>
      </c>
      <c r="B37" s="76" t="s">
        <v>126</v>
      </c>
      <c r="C37" s="76" t="s">
        <v>48</v>
      </c>
      <c r="D37" s="76" t="s">
        <v>137</v>
      </c>
      <c r="E37" s="76" t="s">
        <v>173</v>
      </c>
      <c r="F37" s="76">
        <v>14.5922691810568</v>
      </c>
      <c r="G37" s="76">
        <v>14.4868263163973</v>
      </c>
      <c r="H37" s="76">
        <v>3.4984809990680201E-3</v>
      </c>
      <c r="I37" s="76">
        <v>28.207666733244</v>
      </c>
      <c r="J37" s="76">
        <v>27.817156951560399</v>
      </c>
      <c r="K37" s="76">
        <v>2.5607406544389802E-3</v>
      </c>
      <c r="L37" s="76">
        <v>-0.200632554026554</v>
      </c>
      <c r="M37" s="76">
        <v>3.7034550792182999E-3</v>
      </c>
      <c r="N37" s="76">
        <v>4.2485095328683196</v>
      </c>
      <c r="O37" s="76">
        <v>3.46281401471665E-3</v>
      </c>
      <c r="P37" s="76">
        <v>7.7503349340821899</v>
      </c>
      <c r="Q37" s="76">
        <v>2.5097918792914E-3</v>
      </c>
      <c r="R37" s="76">
        <v>4.7222663330961003</v>
      </c>
      <c r="S37" s="76">
        <v>0.13699687826547899</v>
      </c>
      <c r="T37" s="76">
        <v>248.66017788073401</v>
      </c>
      <c r="U37" s="76">
        <v>0.25673412563005299</v>
      </c>
      <c r="V37" s="77">
        <v>44456.947893518518</v>
      </c>
      <c r="W37" s="76">
        <v>2.5</v>
      </c>
      <c r="X37" s="76">
        <v>1.8534514524682401E-3</v>
      </c>
      <c r="Y37" s="76">
        <v>1.6599976089676899E-3</v>
      </c>
      <c r="Z37" s="124">
        <f>((((N37/1000)+1)/((SMOW!$Z$4/1000)+1))-1)*1000</f>
        <v>14.939245552065605</v>
      </c>
      <c r="AA37" s="124">
        <f>((((P37/1000)+1)/((SMOW!$AA$4/1000)+1))-1)*1000</f>
        <v>28.810677073458191</v>
      </c>
      <c r="AB37" s="124">
        <f>Z37*SMOW!$AN$6</f>
        <v>15.355790768621212</v>
      </c>
      <c r="AC37" s="124">
        <f>AA37*SMOW!$AN$12</f>
        <v>29.5698153299758</v>
      </c>
      <c r="AD37" s="124">
        <f t="shared" ref="AD37" si="90">LN((AB37/1000)+1)*1000</f>
        <v>15.239083848456806</v>
      </c>
      <c r="AE37" s="124">
        <f t="shared" ref="AE37" si="91">LN((AC37/1000)+1)*1000</f>
        <v>29.141059979953457</v>
      </c>
      <c r="AF37" s="125">
        <f>(AD37-SMOW!AN$14*AE37)</f>
        <v>-0.14739582095861969</v>
      </c>
      <c r="AG37" s="126">
        <f t="shared" ref="AG37" si="92">AF37*1000</f>
        <v>-147.39582095861971</v>
      </c>
      <c r="AH37" s="2">
        <f>AVERAGE(AG34:AG37)</f>
        <v>-145.69918437668861</v>
      </c>
      <c r="AI37" s="2">
        <f>STDEV(AG34:AG37)</f>
        <v>12.836233641871177</v>
      </c>
      <c r="AK37" s="65">
        <v>19</v>
      </c>
      <c r="AL37" s="65">
        <v>0</v>
      </c>
      <c r="AM37" s="65">
        <v>0</v>
      </c>
      <c r="AN37" s="65">
        <v>0</v>
      </c>
    </row>
    <row r="38" spans="1:40" s="76" customFormat="1" x14ac:dyDescent="0.25">
      <c r="A38" s="76">
        <v>3273</v>
      </c>
      <c r="B38" s="76" t="s">
        <v>126</v>
      </c>
      <c r="C38" s="76" t="s">
        <v>48</v>
      </c>
      <c r="D38" s="76" t="s">
        <v>137</v>
      </c>
      <c r="E38" s="76" t="s">
        <v>174</v>
      </c>
      <c r="F38" s="76">
        <v>14.550506386482599</v>
      </c>
      <c r="G38" s="76">
        <v>14.445663176519499</v>
      </c>
      <c r="H38" s="76">
        <v>4.4732235307358799E-3</v>
      </c>
      <c r="I38" s="76">
        <v>28.132164644205901</v>
      </c>
      <c r="J38" s="76">
        <v>27.743723296566099</v>
      </c>
      <c r="K38" s="76">
        <v>4.0437267379784996E-3</v>
      </c>
      <c r="L38" s="76">
        <v>-0.20302272406741301</v>
      </c>
      <c r="M38" s="76">
        <v>3.9957533671044496E-3</v>
      </c>
      <c r="N38" s="76">
        <v>4.2071725096334198</v>
      </c>
      <c r="O38" s="76">
        <v>4.4276190544769098E-3</v>
      </c>
      <c r="P38" s="76">
        <v>7.6763350428363797</v>
      </c>
      <c r="Q38" s="76">
        <v>3.9632723100814001E-3</v>
      </c>
      <c r="R38" s="76">
        <v>4.6976218259133002</v>
      </c>
      <c r="S38" s="76">
        <v>0.116532590202759</v>
      </c>
      <c r="T38" s="76">
        <v>328.48611968498801</v>
      </c>
      <c r="U38" s="76">
        <v>0.29856052409919298</v>
      </c>
      <c r="V38" s="77">
        <v>44457.063958333332</v>
      </c>
      <c r="W38" s="76">
        <v>2.5</v>
      </c>
      <c r="X38" s="76">
        <v>7.0396858972360796E-2</v>
      </c>
      <c r="Y38" s="76">
        <v>7.1618723447591598E-2</v>
      </c>
      <c r="Z38" s="124">
        <f>((((N38/1000)+1)/((SMOW!$Z$4/1000)+1))-1)*1000</f>
        <v>14.897468475199238</v>
      </c>
      <c r="AA38" s="124">
        <f>((((P38/1000)+1)/((SMOW!$AA$4/1000)+1))-1)*1000</f>
        <v>28.735130704901746</v>
      </c>
      <c r="AB38" s="124">
        <f>Z38*SMOW!$AN$6</f>
        <v>15.312848837648275</v>
      </c>
      <c r="AC38" s="124">
        <f>AA38*SMOW!$AN$12</f>
        <v>29.49227837513893</v>
      </c>
      <c r="AD38" s="124">
        <f t="shared" ref="AD38" si="93">LN((AB38/1000)+1)*1000</f>
        <v>15.196790457854584</v>
      </c>
      <c r="AE38" s="124">
        <f t="shared" ref="AE38" si="94">LN((AC38/1000)+1)*1000</f>
        <v>29.065747093459752</v>
      </c>
      <c r="AF38" s="125">
        <f>(AD38-SMOW!AN$14*AE38)</f>
        <v>-0.1499240074921655</v>
      </c>
      <c r="AG38" s="126">
        <f t="shared" ref="AG38" si="95">AF38*1000</f>
        <v>-149.92400749216552</v>
      </c>
      <c r="AK38" s="65">
        <v>19</v>
      </c>
      <c r="AL38" s="65">
        <v>0</v>
      </c>
      <c r="AM38" s="65">
        <v>0</v>
      </c>
      <c r="AN38" s="65">
        <v>0</v>
      </c>
    </row>
    <row r="39" spans="1:40" s="76" customFormat="1" x14ac:dyDescent="0.25">
      <c r="A39" s="76">
        <v>3274</v>
      </c>
      <c r="B39" s="76" t="s">
        <v>126</v>
      </c>
      <c r="C39" s="76" t="s">
        <v>48</v>
      </c>
      <c r="D39" s="76" t="s">
        <v>137</v>
      </c>
      <c r="E39" s="76" t="s">
        <v>176</v>
      </c>
      <c r="F39" s="76">
        <v>14.4766704213609</v>
      </c>
      <c r="G39" s="76">
        <v>14.372883614892601</v>
      </c>
      <c r="H39" s="76">
        <v>3.77306567762256E-3</v>
      </c>
      <c r="I39" s="76">
        <v>28.008091208297401</v>
      </c>
      <c r="J39" s="76">
        <v>27.6230377478043</v>
      </c>
      <c r="K39" s="76">
        <v>2.07420381448348E-3</v>
      </c>
      <c r="L39" s="76">
        <v>-0.21208031594810201</v>
      </c>
      <c r="M39" s="76">
        <v>3.5436015746475899E-3</v>
      </c>
      <c r="N39" s="76">
        <v>4.1340893015549298</v>
      </c>
      <c r="O39" s="76">
        <v>3.7345993047829401E-3</v>
      </c>
      <c r="P39" s="76">
        <v>7.5547301855311204</v>
      </c>
      <c r="Q39" s="76">
        <v>2.03293522932689E-3</v>
      </c>
      <c r="R39" s="76">
        <v>6.3093130756465099</v>
      </c>
      <c r="S39" s="76">
        <v>0.14962710078674399</v>
      </c>
      <c r="T39" s="76">
        <v>317.31927586503099</v>
      </c>
      <c r="U39" s="76">
        <v>0.29626039307824098</v>
      </c>
      <c r="V39" s="77">
        <v>44457.179340277777</v>
      </c>
      <c r="W39" s="76">
        <v>2.5</v>
      </c>
      <c r="X39" s="76">
        <v>1.9725758001011E-2</v>
      </c>
      <c r="Y39" s="76">
        <v>2.0576099878784199E-2</v>
      </c>
      <c r="Z39" s="124">
        <f>((((N39/1000)+1)/((SMOW!$Z$4/1000)+1))-1)*1000</f>
        <v>14.823607259210059</v>
      </c>
      <c r="AA39" s="124">
        <f>((((P39/1000)+1)/((SMOW!$AA$4/1000)+1))-1)*1000</f>
        <v>28.610984503960157</v>
      </c>
      <c r="AB39" s="124">
        <f>Z39*SMOW!$AN$6</f>
        <v>15.236928177887183</v>
      </c>
      <c r="AC39" s="124">
        <f>AA39*SMOW!$AN$12</f>
        <v>29.364861021273867</v>
      </c>
      <c r="AD39" s="124">
        <f t="shared" ref="AD39:AD40" si="96">LN((AB39/1000)+1)*1000</f>
        <v>15.122012030203226</v>
      </c>
      <c r="AE39" s="124">
        <f t="shared" ref="AE39:AE40" si="97">LN((AC39/1000)+1)*1000</f>
        <v>28.941972255866833</v>
      </c>
      <c r="AF39" s="125">
        <f>(AD39-SMOW!AN$14*AE39)</f>
        <v>-0.15934932089446185</v>
      </c>
      <c r="AG39" s="126">
        <f t="shared" ref="AG39:AG40" si="98">AF39*1000</f>
        <v>-159.34932089446187</v>
      </c>
      <c r="AH39" s="2">
        <f>AVERAGE(AG38:AG39)</f>
        <v>-154.63666419331369</v>
      </c>
      <c r="AI39" s="2">
        <f>STDEV(AG38:AG39)</f>
        <v>6.6647030215722012</v>
      </c>
      <c r="AK39" s="65">
        <v>19</v>
      </c>
      <c r="AL39" s="65">
        <v>0</v>
      </c>
      <c r="AM39" s="65">
        <v>0</v>
      </c>
      <c r="AN39" s="65">
        <v>0</v>
      </c>
    </row>
    <row r="40" spans="1:40" s="76" customFormat="1" x14ac:dyDescent="0.25">
      <c r="A40" s="76">
        <v>3275</v>
      </c>
      <c r="B40" s="76" t="s">
        <v>126</v>
      </c>
      <c r="C40" s="76" t="s">
        <v>48</v>
      </c>
      <c r="D40" s="76" t="s">
        <v>137</v>
      </c>
      <c r="E40" s="76" t="s">
        <v>175</v>
      </c>
      <c r="F40" s="76">
        <v>15.023461666621699</v>
      </c>
      <c r="G40" s="76">
        <v>14.9117266789981</v>
      </c>
      <c r="H40" s="76">
        <v>5.0885604063709098E-3</v>
      </c>
      <c r="I40" s="76">
        <v>29.048756934567798</v>
      </c>
      <c r="J40" s="76">
        <v>28.6348384553276</v>
      </c>
      <c r="K40" s="76">
        <v>2.40467115172823E-3</v>
      </c>
      <c r="L40" s="76">
        <v>-0.20746802541488199</v>
      </c>
      <c r="M40" s="76">
        <v>4.5660864467166398E-3</v>
      </c>
      <c r="N40" s="76">
        <v>4.6753060146706504</v>
      </c>
      <c r="O40" s="76">
        <v>5.0366825758410196E-3</v>
      </c>
      <c r="P40" s="76">
        <v>8.5746907130920196</v>
      </c>
      <c r="Q40" s="76">
        <v>2.3568275524130499E-3</v>
      </c>
      <c r="R40" s="76">
        <v>7.2045367017061102</v>
      </c>
      <c r="S40" s="76">
        <v>0.13676031626851601</v>
      </c>
      <c r="T40" s="76">
        <v>249.240796723144</v>
      </c>
      <c r="U40" s="76">
        <v>0.25913417816676398</v>
      </c>
      <c r="V40" s="77">
        <v>44457.289305555554</v>
      </c>
      <c r="W40" s="76">
        <v>2.5</v>
      </c>
      <c r="X40" s="76">
        <v>0.102745220380649</v>
      </c>
      <c r="Y40" s="76">
        <v>0.104920934700115</v>
      </c>
      <c r="Z40" s="124">
        <f>((((N40/1000)+1)/((SMOW!$Z$4/1000)+1))-1)*1000</f>
        <v>15.370585499431932</v>
      </c>
      <c r="AA40" s="124">
        <f>((((P40/1000)+1)/((SMOW!$AA$4/1000)+1))-1)*1000</f>
        <v>29.652260546817022</v>
      </c>
      <c r="AB40" s="124">
        <f>Z40*SMOW!$AN$6</f>
        <v>15.799157601224721</v>
      </c>
      <c r="AC40" s="124">
        <f>AA40*SMOW!$AN$12</f>
        <v>30.433573853544342</v>
      </c>
      <c r="AD40" s="124">
        <f t="shared" si="96"/>
        <v>15.675650088763568</v>
      </c>
      <c r="AE40" s="124">
        <f t="shared" si="97"/>
        <v>29.979659157725465</v>
      </c>
      <c r="AF40" s="125">
        <f>(AD40-SMOW!AN$14*AE40)</f>
        <v>-0.15360994651547699</v>
      </c>
      <c r="AG40" s="126">
        <f t="shared" si="98"/>
        <v>-153.60994651547699</v>
      </c>
      <c r="AK40" s="65">
        <v>19</v>
      </c>
      <c r="AL40" s="65">
        <v>0</v>
      </c>
      <c r="AM40" s="65">
        <v>0</v>
      </c>
      <c r="AN40" s="65">
        <v>0</v>
      </c>
    </row>
    <row r="41" spans="1:40" s="64" customFormat="1" x14ac:dyDescent="0.25">
      <c r="A41" s="64">
        <v>3276</v>
      </c>
      <c r="B41" s="64" t="s">
        <v>126</v>
      </c>
      <c r="C41" s="64" t="s">
        <v>64</v>
      </c>
      <c r="D41" s="64" t="s">
        <v>100</v>
      </c>
      <c r="E41" s="64" t="s">
        <v>177</v>
      </c>
      <c r="F41" s="64">
        <v>16.496397439490799</v>
      </c>
      <c r="G41" s="64">
        <v>16.3618096866409</v>
      </c>
      <c r="H41" s="64">
        <v>4.05427906999786E-3</v>
      </c>
      <c r="I41" s="64">
        <v>31.922751604153401</v>
      </c>
      <c r="J41" s="64">
        <v>31.4238109774024</v>
      </c>
      <c r="K41" s="64">
        <v>3.1663081904424999E-3</v>
      </c>
      <c r="L41" s="64">
        <v>-0.229962509427588</v>
      </c>
      <c r="M41" s="64">
        <v>4.03330839188153E-3</v>
      </c>
      <c r="N41" s="64">
        <v>6.1332252197276498</v>
      </c>
      <c r="O41" s="64">
        <v>4.0129457289869302E-3</v>
      </c>
      <c r="P41" s="64">
        <v>11.391504071502</v>
      </c>
      <c r="Q41" s="64">
        <v>3.1033109775991902E-3</v>
      </c>
      <c r="R41" s="64">
        <v>9.3886619120257198</v>
      </c>
      <c r="S41" s="64">
        <v>0.178413621615617</v>
      </c>
      <c r="T41" s="64">
        <v>337.37882644535398</v>
      </c>
      <c r="U41" s="64">
        <v>0.55698175133887096</v>
      </c>
      <c r="V41" s="66">
        <v>44457.737118055556</v>
      </c>
      <c r="W41" s="64">
        <v>2.5</v>
      </c>
      <c r="X41" s="64">
        <v>2.2862847851804302E-3</v>
      </c>
      <c r="Y41" s="64">
        <v>2.4415241028524701E-3</v>
      </c>
      <c r="Z41" s="124">
        <f>((((N41/1000)+1)/((SMOW!$Z$4/1000)+1))-1)*1000</f>
        <v>16.844024995742224</v>
      </c>
      <c r="AA41" s="124">
        <f>((((P41/1000)+1)/((SMOW!$AA$4/1000)+1))-1)*1000</f>
        <v>32.527940720761265</v>
      </c>
      <c r="AB41" s="124">
        <f>Z41*SMOW!$AN$6</f>
        <v>17.313680442201456</v>
      </c>
      <c r="AC41" s="124">
        <f>AA41*SMOW!$AN$12</f>
        <v>33.385025895951941</v>
      </c>
      <c r="AD41" s="124">
        <f t="shared" ref="AD41" si="99">LN((AB41/1000)+1)*1000</f>
        <v>17.165506522486748</v>
      </c>
      <c r="AE41" s="124">
        <f t="shared" ref="AE41" si="100">LN((AC41/1000)+1)*1000</f>
        <v>32.839846632378013</v>
      </c>
      <c r="AF41" s="125">
        <f>(AD41-SMOW!AN$14*AE41)</f>
        <v>-0.17393249940884203</v>
      </c>
      <c r="AG41" s="126">
        <f t="shared" ref="AG41" si="101">AF41*1000</f>
        <v>-173.93249940884203</v>
      </c>
      <c r="AK41" s="65">
        <v>19</v>
      </c>
      <c r="AL41" s="65">
        <v>0</v>
      </c>
      <c r="AM41" s="65">
        <v>0</v>
      </c>
      <c r="AN41" s="65">
        <v>0</v>
      </c>
    </row>
    <row r="42" spans="1:40" s="76" customFormat="1" x14ac:dyDescent="0.25">
      <c r="A42" s="76">
        <v>3277</v>
      </c>
      <c r="B42" s="76" t="s">
        <v>126</v>
      </c>
      <c r="C42" s="76" t="s">
        <v>48</v>
      </c>
      <c r="D42" s="76" t="s">
        <v>127</v>
      </c>
      <c r="E42" s="76" t="s">
        <v>178</v>
      </c>
      <c r="F42" s="76">
        <v>16.7957270508292</v>
      </c>
      <c r="G42" s="76">
        <v>16.656238171262601</v>
      </c>
      <c r="H42" s="76">
        <v>4.3889617767950001E-3</v>
      </c>
      <c r="I42" s="76">
        <v>32.468826860438298</v>
      </c>
      <c r="J42" s="76">
        <v>31.9528533963536</v>
      </c>
      <c r="K42" s="76">
        <v>2.3168262060139799E-3</v>
      </c>
      <c r="L42" s="76">
        <v>-0.21486842201211701</v>
      </c>
      <c r="M42" s="76">
        <v>3.9977340283970904E-3</v>
      </c>
      <c r="N42" s="76">
        <v>6.42950316819676</v>
      </c>
      <c r="O42" s="76">
        <v>4.3442163484059904E-3</v>
      </c>
      <c r="P42" s="76">
        <v>11.926714554972399</v>
      </c>
      <c r="Q42" s="76">
        <v>2.2707303793111202E-3</v>
      </c>
      <c r="R42" s="76">
        <v>9.9549970028134194</v>
      </c>
      <c r="S42" s="76">
        <v>0.15470806831477599</v>
      </c>
      <c r="T42" s="76">
        <v>207.715813925823</v>
      </c>
      <c r="U42" s="76">
        <v>0.253148885254041</v>
      </c>
      <c r="V42" s="77">
        <v>44457.887476851851</v>
      </c>
      <c r="W42" s="76">
        <v>2.5</v>
      </c>
      <c r="X42" s="76">
        <v>4.5010563474153602E-2</v>
      </c>
      <c r="Y42" s="76">
        <v>4.3606858419996099E-2</v>
      </c>
      <c r="Z42" s="124">
        <f>((((N42/1000)+1)/((SMOW!$Z$4/1000)+1))-1)*1000</f>
        <v>17.143456973622627</v>
      </c>
      <c r="AA42" s="124">
        <f>((((P42/1000)+1)/((SMOW!$AA$4/1000)+1))-1)*1000</f>
        <v>33.074336232415511</v>
      </c>
      <c r="AB42" s="124">
        <f>Z42*SMOW!$AN$6</f>
        <v>17.62146136632785</v>
      </c>
      <c r="AC42" s="124">
        <f>AA42*SMOW!$AN$12</f>
        <v>33.945818491542418</v>
      </c>
      <c r="AD42" s="124">
        <f t="shared" ref="AD42" si="102">LN((AB42/1000)+1)*1000</f>
        <v>17.468003560500392</v>
      </c>
      <c r="AE42" s="124">
        <f t="shared" ref="AE42" si="103">LN((AC42/1000)+1)*1000</f>
        <v>33.382374801846403</v>
      </c>
      <c r="AF42" s="125">
        <f>(AD42-SMOW!AN$14*AE42)</f>
        <v>-0.15789033487450865</v>
      </c>
      <c r="AG42" s="126">
        <f t="shared" ref="AG42" si="104">AF42*1000</f>
        <v>-157.89033487450865</v>
      </c>
      <c r="AK42" s="65">
        <v>19</v>
      </c>
      <c r="AL42" s="65">
        <v>0</v>
      </c>
      <c r="AM42" s="65">
        <v>0</v>
      </c>
      <c r="AN42" s="65">
        <v>0</v>
      </c>
    </row>
    <row r="43" spans="1:40" s="26" customFormat="1" x14ac:dyDescent="0.25">
      <c r="C43" s="127"/>
      <c r="D43" s="111"/>
      <c r="E43" s="26" t="s">
        <v>187</v>
      </c>
      <c r="V43" s="121"/>
      <c r="Z43" s="114"/>
      <c r="AA43" s="114"/>
      <c r="AB43" s="114"/>
      <c r="AC43" s="114"/>
      <c r="AD43" s="114"/>
      <c r="AE43" s="114"/>
      <c r="AF43" s="115"/>
      <c r="AG43" s="122"/>
      <c r="AH43" s="123"/>
      <c r="AI43" s="123"/>
      <c r="AJ43" s="26" t="s">
        <v>184</v>
      </c>
      <c r="AK43" s="27">
        <v>19</v>
      </c>
      <c r="AL43" s="27">
        <v>0</v>
      </c>
      <c r="AM43" s="27">
        <v>0</v>
      </c>
      <c r="AN43" s="27">
        <v>1</v>
      </c>
    </row>
    <row r="44" spans="1:40" s="64" customFormat="1" x14ac:dyDescent="0.25">
      <c r="A44" s="64">
        <v>3278</v>
      </c>
      <c r="B44" s="64" t="s">
        <v>134</v>
      </c>
      <c r="C44" s="64" t="s">
        <v>64</v>
      </c>
      <c r="D44" s="64" t="s">
        <v>100</v>
      </c>
      <c r="E44" s="64" t="s">
        <v>182</v>
      </c>
      <c r="F44" s="64">
        <v>17.060905754509299</v>
      </c>
      <c r="G44" s="64">
        <v>16.917002570565501</v>
      </c>
      <c r="H44" s="64">
        <v>4.4115521594735203E-3</v>
      </c>
      <c r="I44" s="64">
        <v>33.0001582735702</v>
      </c>
      <c r="J44" s="64">
        <v>32.467343090922903</v>
      </c>
      <c r="K44" s="64">
        <v>3.8006643257814999E-3</v>
      </c>
      <c r="L44" s="64">
        <v>-0.22575458144181601</v>
      </c>
      <c r="M44" s="64">
        <v>4.1366662664703898E-3</v>
      </c>
      <c r="N44" s="64">
        <v>6.6919783772239496</v>
      </c>
      <c r="O44" s="64">
        <v>4.3665764223227996E-3</v>
      </c>
      <c r="P44" s="64">
        <v>12.447474540400099</v>
      </c>
      <c r="Q44" s="64">
        <v>3.72504589412909E-3</v>
      </c>
      <c r="R44" s="64">
        <v>9.2138863227245196</v>
      </c>
      <c r="S44" s="64">
        <v>0.158806178598841</v>
      </c>
      <c r="T44" s="64">
        <v>223.03028335386401</v>
      </c>
      <c r="U44" s="64">
        <v>0.47691159848492698</v>
      </c>
      <c r="V44" s="66">
        <v>44458.603067129632</v>
      </c>
      <c r="W44" s="64">
        <v>2.5</v>
      </c>
      <c r="X44" s="64">
        <v>0.153122947223818</v>
      </c>
      <c r="Y44" s="64">
        <v>0.15139375969281299</v>
      </c>
      <c r="Z44" s="124">
        <f>((((N44/1000)+1)/((SMOW!$Z$4/1000)+1))-1)*1000</f>
        <v>17.408726364712024</v>
      </c>
      <c r="AA44" s="124">
        <f>((((P44/1000)+1)/((SMOW!$AA$4/1000)+1))-1)*1000</f>
        <v>33.605979254132556</v>
      </c>
      <c r="AB44" s="124">
        <f>Z44*SMOW!$AN$6</f>
        <v>17.894127161443933</v>
      </c>
      <c r="AC44" s="124">
        <f>AA44*SMOW!$AN$12</f>
        <v>34.491469880906187</v>
      </c>
      <c r="AD44" s="124">
        <f t="shared" ref="AD44" si="105">LN((AB44/1000)+1)*1000</f>
        <v>17.735911896141356</v>
      </c>
      <c r="AE44" s="124">
        <f t="shared" ref="AE44" si="106">LN((AC44/1000)+1)*1000</f>
        <v>33.909972525101921</v>
      </c>
      <c r="AF44" s="125">
        <f>(AD44-SMOW!AN$14*AE44)</f>
        <v>-0.1685535971124601</v>
      </c>
      <c r="AG44" s="126">
        <f t="shared" ref="AG44" si="107">AF44*1000</f>
        <v>-168.5535971124601</v>
      </c>
      <c r="AK44" s="65">
        <v>19</v>
      </c>
      <c r="AL44" s="65">
        <v>0</v>
      </c>
      <c r="AM44" s="65">
        <v>0</v>
      </c>
      <c r="AN44" s="65">
        <v>0</v>
      </c>
    </row>
    <row r="45" spans="1:40" s="64" customFormat="1" x14ac:dyDescent="0.25">
      <c r="A45" s="64">
        <v>3279</v>
      </c>
      <c r="B45" s="64" t="s">
        <v>134</v>
      </c>
      <c r="C45" s="64" t="s">
        <v>64</v>
      </c>
      <c r="D45" s="64" t="s">
        <v>100</v>
      </c>
      <c r="E45" s="64" t="s">
        <v>181</v>
      </c>
      <c r="F45" s="64">
        <v>16.807800317872701</v>
      </c>
      <c r="G45" s="64">
        <v>16.6681119021471</v>
      </c>
      <c r="H45" s="64">
        <v>4.6009722068745601E-3</v>
      </c>
      <c r="I45" s="64">
        <v>32.506153573730899</v>
      </c>
      <c r="J45" s="64">
        <v>31.9890055350644</v>
      </c>
      <c r="K45" s="64">
        <v>3.1188969712304402E-3</v>
      </c>
      <c r="L45" s="64">
        <v>-0.22208302036694</v>
      </c>
      <c r="M45" s="64">
        <v>4.19208662629416E-3</v>
      </c>
      <c r="N45" s="64">
        <v>6.4414533483843899</v>
      </c>
      <c r="O45" s="64">
        <v>4.5540653339341802E-3</v>
      </c>
      <c r="P45" s="64">
        <v>11.963298611909201</v>
      </c>
      <c r="Q45" s="64">
        <v>3.0568430571694801E-3</v>
      </c>
      <c r="R45" s="64">
        <v>9.1075390318969394</v>
      </c>
      <c r="S45" s="64">
        <v>0.190675030877409</v>
      </c>
      <c r="T45" s="64">
        <v>239.81001078963899</v>
      </c>
      <c r="U45" s="64">
        <v>0.37359512225682001</v>
      </c>
      <c r="V45" s="66">
        <v>44459.566122685188</v>
      </c>
      <c r="W45" s="64">
        <v>2.5</v>
      </c>
      <c r="X45" s="64">
        <v>6.8580054747994302E-3</v>
      </c>
      <c r="Y45" s="64">
        <v>6.4155511077295304E-3</v>
      </c>
      <c r="Z45" s="124">
        <f>((((N45/1000)+1)/((SMOW!$Z$4/1000)+1))-1)*1000</f>
        <v>17.155534369554637</v>
      </c>
      <c r="AA45" s="124">
        <f>((((P45/1000)+1)/((SMOW!$AA$4/1000)+1))-1)*1000</f>
        <v>33.111684836610642</v>
      </c>
      <c r="AB45" s="124">
        <f>Z45*SMOW!$AN$6</f>
        <v>17.633875511628254</v>
      </c>
      <c r="AC45" s="124">
        <f>AA45*SMOW!$AN$12</f>
        <v>33.984151201532761</v>
      </c>
      <c r="AD45" s="124">
        <f t="shared" ref="AD45" si="108">LN((AB45/1000)+1)*1000</f>
        <v>17.480202664048349</v>
      </c>
      <c r="AE45" s="124">
        <f t="shared" ref="AE45" si="109">LN((AC45/1000)+1)*1000</f>
        <v>33.419448310675627</v>
      </c>
      <c r="AF45" s="125">
        <f>(AD45-SMOW!AN$14*AE45)</f>
        <v>-0.16526604398838174</v>
      </c>
      <c r="AG45" s="126">
        <f t="shared" ref="AG45" si="110">AF45*1000</f>
        <v>-165.26604398838174</v>
      </c>
      <c r="AH45" s="67">
        <f>AVERAGE(AG44:AG45)</f>
        <v>-166.90982055042093</v>
      </c>
      <c r="AI45" s="67">
        <f>STDEV(AG44:AG45)</f>
        <v>2.3246511075468259</v>
      </c>
      <c r="AK45" s="65">
        <v>19</v>
      </c>
      <c r="AL45" s="65">
        <v>0</v>
      </c>
      <c r="AM45" s="65">
        <v>0</v>
      </c>
      <c r="AN45" s="65">
        <v>0</v>
      </c>
    </row>
    <row r="46" spans="1:40" s="76" customFormat="1" x14ac:dyDescent="0.25">
      <c r="A46" s="76">
        <v>3280</v>
      </c>
      <c r="B46" s="76" t="s">
        <v>126</v>
      </c>
      <c r="C46" s="76" t="s">
        <v>48</v>
      </c>
      <c r="D46" s="76" t="s">
        <v>137</v>
      </c>
      <c r="E46" s="76" t="s">
        <v>183</v>
      </c>
      <c r="F46" s="76">
        <v>17.9880947363438</v>
      </c>
      <c r="G46" s="76">
        <v>17.8282230190764</v>
      </c>
      <c r="H46" s="76">
        <v>3.8771409862772901E-3</v>
      </c>
      <c r="I46" s="76">
        <v>34.783973452259197</v>
      </c>
      <c r="J46" s="76">
        <v>34.192683540586998</v>
      </c>
      <c r="K46" s="76">
        <v>2.2138939521922701E-3</v>
      </c>
      <c r="L46" s="76">
        <v>-0.22551389035355901</v>
      </c>
      <c r="M46" s="76">
        <v>4.2140185709137997E-3</v>
      </c>
      <c r="N46" s="76">
        <v>7.6097146751893296</v>
      </c>
      <c r="O46" s="76">
        <v>3.8376135665406201E-3</v>
      </c>
      <c r="P46" s="76">
        <v>14.1957987378802</v>
      </c>
      <c r="Q46" s="76">
        <v>2.1698460768311599E-3</v>
      </c>
      <c r="R46" s="76">
        <v>11.0389654837628</v>
      </c>
      <c r="S46" s="76">
        <v>0.15793485245587499</v>
      </c>
      <c r="T46" s="76">
        <v>238.85854072164599</v>
      </c>
      <c r="U46" s="76">
        <v>0.29967621082412699</v>
      </c>
      <c r="V46" s="77">
        <v>44459.827384259261</v>
      </c>
      <c r="W46" s="76">
        <v>2.5</v>
      </c>
      <c r="X46" s="76">
        <v>1.3149817152952701E-4</v>
      </c>
      <c r="Y46" s="76">
        <v>1.8923510122836399E-4</v>
      </c>
      <c r="Z46" s="124">
        <f>((((N46/1000)+1)/((SMOW!$Z$4/1000)+1))-1)*1000</f>
        <v>18.336232432215162</v>
      </c>
      <c r="AA46" s="124">
        <f>((((P46/1000)+1)/((SMOW!$AA$4/1000)+1))-1)*1000</f>
        <v>35.390840582381067</v>
      </c>
      <c r="AB46" s="124">
        <f>Z46*SMOW!$AN$6</f>
        <v>18.847494522571186</v>
      </c>
      <c r="AC46" s="124">
        <f>AA46*SMOW!$AN$12</f>
        <v>36.323360875045488</v>
      </c>
      <c r="AD46" s="124">
        <f t="shared" ref="AD46" si="111">LN((AB46/1000)+1)*1000</f>
        <v>18.672081138823824</v>
      </c>
      <c r="AE46" s="124">
        <f t="shared" ref="AE46" si="112">LN((AC46/1000)+1)*1000</f>
        <v>35.67921953336738</v>
      </c>
      <c r="AF46" s="125">
        <f>(AD46-SMOW!AN$14*AE46)</f>
        <v>-0.1665467747941527</v>
      </c>
      <c r="AG46" s="126">
        <f t="shared" ref="AG46" si="113">AF46*1000</f>
        <v>-166.5467747941527</v>
      </c>
      <c r="AK46" s="65">
        <v>19</v>
      </c>
      <c r="AL46" s="65">
        <v>0</v>
      </c>
      <c r="AM46" s="65">
        <v>0</v>
      </c>
      <c r="AN46" s="65">
        <v>0</v>
      </c>
    </row>
    <row r="47" spans="1:40" s="76" customFormat="1" x14ac:dyDescent="0.25">
      <c r="A47" s="76">
        <v>3281</v>
      </c>
      <c r="B47" s="76" t="s">
        <v>126</v>
      </c>
      <c r="C47" s="76" t="s">
        <v>48</v>
      </c>
      <c r="D47" s="76" t="s">
        <v>127</v>
      </c>
      <c r="E47" s="76" t="s">
        <v>185</v>
      </c>
      <c r="F47" s="76">
        <v>16.988222293541401</v>
      </c>
      <c r="G47" s="76">
        <v>16.845535944497499</v>
      </c>
      <c r="H47" s="76">
        <v>3.4357314831245001E-3</v>
      </c>
      <c r="I47" s="76">
        <v>32.839090708014403</v>
      </c>
      <c r="J47" s="76">
        <v>32.311408989415398</v>
      </c>
      <c r="K47" s="76">
        <v>2.3053179544147602E-3</v>
      </c>
      <c r="L47" s="76">
        <v>-0.21488800191382099</v>
      </c>
      <c r="M47" s="76">
        <v>3.3166350215093699E-3</v>
      </c>
      <c r="N47" s="76">
        <v>6.6200359235290698</v>
      </c>
      <c r="O47" s="76">
        <v>3.400704229561E-3</v>
      </c>
      <c r="P47" s="76">
        <v>12.289611592683</v>
      </c>
      <c r="Q47" s="76">
        <v>2.2594510971455299E-3</v>
      </c>
      <c r="R47" s="76">
        <v>9.8523570790354196</v>
      </c>
      <c r="S47" s="76">
        <v>0.14995597617581899</v>
      </c>
      <c r="T47" s="76">
        <v>205.44325788848701</v>
      </c>
      <c r="U47" s="76">
        <v>0.17823952448442901</v>
      </c>
      <c r="V47" s="77">
        <v>44459.940763888888</v>
      </c>
      <c r="W47" s="76">
        <v>2.5</v>
      </c>
      <c r="X47" s="76">
        <v>6.2335358346158602E-2</v>
      </c>
      <c r="Y47" s="76">
        <v>6.1366088294670502E-2</v>
      </c>
      <c r="Z47" s="124">
        <f>((((N47/1000)+1)/((SMOW!$Z$4/1000)+1))-1)*1000</f>
        <v>17.336018047016786</v>
      </c>
      <c r="AA47" s="124">
        <f>((((P47/1000)+1)/((SMOW!$AA$4/1000)+1))-1)*1000</f>
        <v>33.444817227690216</v>
      </c>
      <c r="AB47" s="124">
        <f>Z47*SMOW!$AN$6</f>
        <v>17.819391545794844</v>
      </c>
      <c r="AC47" s="124">
        <f>AA47*SMOW!$AN$12</f>
        <v>34.326061364197116</v>
      </c>
      <c r="AD47" s="124">
        <f t="shared" ref="AD47" si="114">LN((AB47/1000)+1)*1000</f>
        <v>17.662487403946596</v>
      </c>
      <c r="AE47" s="124">
        <f t="shared" ref="AE47" si="115">LN((AC47/1000)+1)*1000</f>
        <v>33.750066187724741</v>
      </c>
      <c r="AF47" s="125">
        <f>(AD47-SMOW!AN$14*AE47)</f>
        <v>-0.15754754317206832</v>
      </c>
      <c r="AG47" s="126">
        <f t="shared" ref="AG47" si="116">AF47*1000</f>
        <v>-157.54754317206832</v>
      </c>
      <c r="AH47" s="2">
        <f>AVERAGE(AG42,AG47)</f>
        <v>-157.7189390232885</v>
      </c>
      <c r="AI47" s="2">
        <f>STDEV(AG42,AG47)</f>
        <v>0.24239033733004353</v>
      </c>
      <c r="AK47" s="65">
        <v>19</v>
      </c>
      <c r="AL47" s="65">
        <v>0</v>
      </c>
      <c r="AM47" s="65">
        <v>0</v>
      </c>
      <c r="AN47" s="65">
        <v>0</v>
      </c>
    </row>
    <row r="48" spans="1:40" s="76" customFormat="1" x14ac:dyDescent="0.25">
      <c r="A48" s="76">
        <v>3282</v>
      </c>
      <c r="B48" s="76" t="s">
        <v>126</v>
      </c>
      <c r="C48" s="76" t="s">
        <v>48</v>
      </c>
      <c r="D48" s="76" t="s">
        <v>137</v>
      </c>
      <c r="E48" s="76" t="s">
        <v>188</v>
      </c>
      <c r="F48" s="76">
        <v>15.9514565866148</v>
      </c>
      <c r="G48" s="76">
        <v>15.8255686602946</v>
      </c>
      <c r="H48" s="76">
        <v>4.6263730293221398E-3</v>
      </c>
      <c r="I48" s="76">
        <v>30.824811632292501</v>
      </c>
      <c r="J48" s="76">
        <v>30.359269679008602</v>
      </c>
      <c r="K48" s="76">
        <v>2.2802414840703599E-3</v>
      </c>
      <c r="L48" s="76">
        <v>-0.204125730221907</v>
      </c>
      <c r="M48" s="76">
        <v>4.2322786446906497E-3</v>
      </c>
      <c r="N48" s="76">
        <v>5.5938400342619303</v>
      </c>
      <c r="O48" s="76">
        <v>4.5792071952112804E-3</v>
      </c>
      <c r="P48" s="76">
        <v>10.315408832983</v>
      </c>
      <c r="Q48" s="76">
        <v>2.2348735509835002E-3</v>
      </c>
      <c r="R48" s="76">
        <v>8.4166536399800194</v>
      </c>
      <c r="S48" s="76">
        <v>0.160039874888666</v>
      </c>
      <c r="T48" s="76">
        <v>353.61570267743298</v>
      </c>
      <c r="U48" s="76">
        <v>0.29447090327894399</v>
      </c>
      <c r="V48" s="77">
        <v>44460.057638888888</v>
      </c>
      <c r="W48" s="76">
        <v>2.5</v>
      </c>
      <c r="X48" s="76">
        <v>1.83060818116801E-2</v>
      </c>
      <c r="Y48" s="76">
        <v>1.91601843999595E-2</v>
      </c>
      <c r="Z48" s="124">
        <f>((((N48/1000)+1)/((SMOW!$Z$4/1000)+1))-1)*1000</f>
        <v>16.298897780713251</v>
      </c>
      <c r="AA48" s="124">
        <f>((((P48/1000)+1)/((SMOW!$AA$4/1000)+1))-1)*1000</f>
        <v>31.4293568428321</v>
      </c>
      <c r="AB48" s="124">
        <f>Z48*SMOW!$AN$6</f>
        <v>16.753353655477699</v>
      </c>
      <c r="AC48" s="124">
        <f>AA48*SMOW!$AN$12</f>
        <v>32.257495213072545</v>
      </c>
      <c r="AD48" s="124">
        <f t="shared" ref="AD48" si="117">LN((AB48/1000)+1)*1000</f>
        <v>16.614564206915045</v>
      </c>
      <c r="AE48" s="124">
        <f t="shared" ref="AE48" si="118">LN((AC48/1000)+1)*1000</f>
        <v>31.748146802092229</v>
      </c>
      <c r="AF48" s="125">
        <f>(AD48-SMOW!AN$14*AE48)</f>
        <v>-0.14845730458965178</v>
      </c>
      <c r="AG48" s="126">
        <f t="shared" ref="AG48" si="119">AF48*1000</f>
        <v>-148.45730458965178</v>
      </c>
      <c r="AK48" s="65">
        <v>19</v>
      </c>
      <c r="AL48" s="65">
        <v>0</v>
      </c>
      <c r="AM48" s="65">
        <v>0</v>
      </c>
      <c r="AN48" s="65">
        <v>0</v>
      </c>
    </row>
    <row r="49" spans="1:40" s="76" customFormat="1" x14ac:dyDescent="0.25">
      <c r="A49" s="76">
        <v>3283</v>
      </c>
      <c r="B49" s="76" t="s">
        <v>126</v>
      </c>
      <c r="C49" s="76" t="s">
        <v>48</v>
      </c>
      <c r="D49" s="76" t="s">
        <v>137</v>
      </c>
      <c r="E49" s="76" t="s">
        <v>186</v>
      </c>
      <c r="F49" s="76">
        <v>16.288233478095201</v>
      </c>
      <c r="G49" s="76">
        <v>16.157003039622701</v>
      </c>
      <c r="H49" s="76">
        <v>3.64787733027138E-3</v>
      </c>
      <c r="I49" s="76">
        <v>31.517183648100801</v>
      </c>
      <c r="J49" s="76">
        <v>31.030712197641598</v>
      </c>
      <c r="K49" s="76">
        <v>2.1629935452410799E-3</v>
      </c>
      <c r="L49" s="76">
        <v>-0.22721300073211201</v>
      </c>
      <c r="M49" s="76">
        <v>3.7721832449074898E-3</v>
      </c>
      <c r="N49" s="76">
        <v>5.9271834881670902</v>
      </c>
      <c r="O49" s="76">
        <v>3.6106872515813998E-3</v>
      </c>
      <c r="P49" s="76">
        <v>10.994005339704801</v>
      </c>
      <c r="Q49" s="76">
        <v>2.11995838992712E-3</v>
      </c>
      <c r="R49" s="76">
        <v>8.9039467469308402</v>
      </c>
      <c r="S49" s="76">
        <v>0.16009358050929001</v>
      </c>
      <c r="T49" s="76">
        <v>365.27502984255699</v>
      </c>
      <c r="U49" s="76">
        <v>0.30368269839627299</v>
      </c>
      <c r="V49" s="77">
        <v>44460.16810185185</v>
      </c>
      <c r="W49" s="76">
        <v>2.5</v>
      </c>
      <c r="X49" s="76">
        <v>2.2694385038309201E-2</v>
      </c>
      <c r="Y49" s="76">
        <v>2.3459769923948801E-2</v>
      </c>
      <c r="Z49" s="124">
        <f>((((N49/1000)+1)/((SMOW!$Z$4/1000)+1))-1)*1000</f>
        <v>16.635789845182103</v>
      </c>
      <c r="AA49" s="124">
        <f>((((P49/1000)+1)/((SMOW!$AA$4/1000)+1))-1)*1000</f>
        <v>32.122134912298876</v>
      </c>
      <c r="AB49" s="124">
        <f>Z49*SMOW!$AN$6</f>
        <v>17.099639151325732</v>
      </c>
      <c r="AC49" s="124">
        <f>AA49*SMOW!$AN$12</f>
        <v>32.968527429585833</v>
      </c>
      <c r="AD49" s="124">
        <f t="shared" ref="AD49" si="120">LN((AB49/1000)+1)*1000</f>
        <v>16.955085867446929</v>
      </c>
      <c r="AE49" s="124">
        <f t="shared" ref="AE49" si="121">LN((AC49/1000)+1)*1000</f>
        <v>32.436722519046818</v>
      </c>
      <c r="AF49" s="125">
        <f>(AD49-SMOW!AN$14*AE49)</f>
        <v>-0.1715036226097908</v>
      </c>
      <c r="AG49" s="126">
        <f t="shared" ref="AG49" si="122">AF49*1000</f>
        <v>-171.5036226097908</v>
      </c>
      <c r="AH49" s="2">
        <f>AVERAGE(AG48:AG49)</f>
        <v>-159.9804635997213</v>
      </c>
      <c r="AI49" s="2">
        <f>STDEV(AG48:AG49)</f>
        <v>16.296207753422024</v>
      </c>
      <c r="AK49" s="65">
        <v>19</v>
      </c>
      <c r="AL49" s="65">
        <v>0</v>
      </c>
      <c r="AM49" s="65">
        <v>0</v>
      </c>
      <c r="AN49" s="65">
        <v>0</v>
      </c>
    </row>
    <row r="50" spans="1:40" s="76" customFormat="1" x14ac:dyDescent="0.25">
      <c r="A50" s="76">
        <v>3284</v>
      </c>
      <c r="B50" s="76" t="s">
        <v>126</v>
      </c>
      <c r="C50" s="76" t="s">
        <v>64</v>
      </c>
      <c r="D50" s="76" t="s">
        <v>113</v>
      </c>
      <c r="E50" s="76" t="s">
        <v>192</v>
      </c>
      <c r="F50" s="76">
        <v>16.832575512469901</v>
      </c>
      <c r="G50" s="76">
        <v>16.692477418073199</v>
      </c>
      <c r="H50" s="76">
        <v>3.6730261410747901E-3</v>
      </c>
      <c r="I50" s="76">
        <v>32.531307655054597</v>
      </c>
      <c r="J50" s="76">
        <v>32.013367350583998</v>
      </c>
      <c r="K50" s="76">
        <v>3.5676547618878102E-3</v>
      </c>
      <c r="L50" s="76">
        <v>-0.21058054303513599</v>
      </c>
      <c r="M50" s="76">
        <v>3.9202548998769999E-3</v>
      </c>
      <c r="N50" s="76">
        <v>6.4659759600810602</v>
      </c>
      <c r="O50" s="76">
        <v>3.6355796704709399E-3</v>
      </c>
      <c r="P50" s="76">
        <v>11.987952224889399</v>
      </c>
      <c r="Q50" s="76">
        <v>3.4966723139164199E-3</v>
      </c>
      <c r="R50" s="76">
        <v>8.9709547070643101</v>
      </c>
      <c r="S50" s="76">
        <v>0.196920040352313</v>
      </c>
      <c r="T50" s="76">
        <v>306.98772951713698</v>
      </c>
      <c r="U50" s="76">
        <v>0.43555917894733698</v>
      </c>
      <c r="V50" s="77">
        <v>44460.571296296293</v>
      </c>
      <c r="W50" s="76">
        <v>2.5</v>
      </c>
      <c r="X50" s="76">
        <v>0.21298494398047299</v>
      </c>
      <c r="Y50" s="76">
        <v>0.22725393098857899</v>
      </c>
      <c r="Z50" s="124">
        <f>((((N50/1000)+1)/((SMOW!$Z$4/1000)+1))-1)*1000</f>
        <v>17.180318036922102</v>
      </c>
      <c r="AA50" s="124">
        <f>((((P50/1000)+1)/((SMOW!$AA$4/1000)+1))-1)*1000</f>
        <v>33.13685366998476</v>
      </c>
      <c r="AB50" s="124">
        <f>Z50*SMOW!$AN$6</f>
        <v>17.659350212425398</v>
      </c>
      <c r="AC50" s="124">
        <f>AA50*SMOW!$AN$12</f>
        <v>34.009983213499922</v>
      </c>
      <c r="AD50" s="124">
        <f t="shared" ref="AD50" si="123">LN((AB50/1000)+1)*1000</f>
        <v>17.505235617999567</v>
      </c>
      <c r="AE50" s="124">
        <f t="shared" ref="AE50" si="124">LN((AC50/1000)+1)*1000</f>
        <v>33.444430984986447</v>
      </c>
      <c r="AF50" s="125">
        <f>(AD50-SMOW!AN$14*AE50)</f>
        <v>-0.15342394207327814</v>
      </c>
      <c r="AG50" s="126">
        <f t="shared" ref="AG50" si="125">AF50*1000</f>
        <v>-153.42394207327814</v>
      </c>
      <c r="AH50" s="2"/>
      <c r="AI50" s="2"/>
      <c r="AK50" s="65">
        <v>19</v>
      </c>
      <c r="AL50" s="65">
        <v>0</v>
      </c>
      <c r="AM50" s="65">
        <v>0</v>
      </c>
      <c r="AN50" s="65">
        <v>0</v>
      </c>
    </row>
    <row r="51" spans="1:40" s="76" customFormat="1" x14ac:dyDescent="0.25">
      <c r="A51" s="76">
        <v>3285</v>
      </c>
      <c r="B51" s="76" t="s">
        <v>134</v>
      </c>
      <c r="C51" s="76" t="s">
        <v>48</v>
      </c>
      <c r="D51" s="76" t="s">
        <v>137</v>
      </c>
      <c r="E51" s="76" t="s">
        <v>189</v>
      </c>
      <c r="F51" s="76">
        <v>16.3470333207202</v>
      </c>
      <c r="G51" s="76">
        <v>16.214858716923999</v>
      </c>
      <c r="H51" s="76">
        <v>4.2890274637478699E-3</v>
      </c>
      <c r="I51" s="76">
        <v>31.634681215617501</v>
      </c>
      <c r="J51" s="76">
        <v>31.144613290734402</v>
      </c>
      <c r="K51" s="76">
        <v>1.25524725212098E-3</v>
      </c>
      <c r="L51" s="76">
        <v>-0.22949710058379799</v>
      </c>
      <c r="M51" s="76">
        <v>4.2389425402033602E-3</v>
      </c>
      <c r="N51" s="76">
        <v>5.98538386689129</v>
      </c>
      <c r="O51" s="76">
        <v>4.2453008648371199E-3</v>
      </c>
      <c r="P51" s="76">
        <v>11.1091651628125</v>
      </c>
      <c r="Q51" s="76">
        <v>1.2302727159864699E-3</v>
      </c>
      <c r="R51" s="76">
        <v>9.1532261832896999</v>
      </c>
      <c r="S51" s="76">
        <v>0.15403543021795699</v>
      </c>
      <c r="T51" s="76">
        <v>275.73697417989399</v>
      </c>
      <c r="U51" s="76">
        <v>0.24394116317526099</v>
      </c>
      <c r="V51" s="77">
        <v>44460.690358796295</v>
      </c>
      <c r="W51" s="76">
        <v>2.5</v>
      </c>
      <c r="X51" s="76">
        <v>1.9537003999038401E-3</v>
      </c>
      <c r="Y51" s="76">
        <v>1.67790756033548E-3</v>
      </c>
      <c r="Z51" s="124">
        <f>((((N51/1000)+1)/((SMOW!$Z$4/1000)+1))-1)*1000</f>
        <v>16.694609796531257</v>
      </c>
      <c r="AA51" s="124">
        <f>((((P51/1000)+1)/((SMOW!$AA$4/1000)+1))-1)*1000</f>
        <v>32.23970138831578</v>
      </c>
      <c r="AB51" s="124">
        <f>Z51*SMOW!$AN$6</f>
        <v>17.160099156671397</v>
      </c>
      <c r="AC51" s="124">
        <f>AA51*SMOW!$AN$12</f>
        <v>33.089191688046412</v>
      </c>
      <c r="AD51" s="124">
        <f t="shared" ref="AD51" si="126">LN((AB51/1000)+1)*1000</f>
        <v>17.014527642973228</v>
      </c>
      <c r="AE51" s="124">
        <f t="shared" ref="AE51" si="127">LN((AC51/1000)+1)*1000</f>
        <v>32.553528799414735</v>
      </c>
      <c r="AF51" s="125">
        <f>(AD51-SMOW!AN$14*AE51)</f>
        <v>-0.17373556311775218</v>
      </c>
      <c r="AG51" s="126">
        <f t="shared" ref="AG51" si="128">AF51*1000</f>
        <v>-173.73556311775218</v>
      </c>
      <c r="AK51" s="65">
        <v>19</v>
      </c>
      <c r="AL51" s="65">
        <v>0</v>
      </c>
      <c r="AM51" s="65">
        <v>0</v>
      </c>
      <c r="AN51" s="65">
        <v>0</v>
      </c>
    </row>
    <row r="52" spans="1:40" s="76" customFormat="1" x14ac:dyDescent="0.25">
      <c r="A52" s="76">
        <v>3286</v>
      </c>
      <c r="B52" s="76" t="s">
        <v>126</v>
      </c>
      <c r="C52" s="76" t="s">
        <v>64</v>
      </c>
      <c r="D52" s="76" t="s">
        <v>100</v>
      </c>
      <c r="E52" s="76" t="s">
        <v>190</v>
      </c>
      <c r="F52" s="76">
        <v>17.540390014558199</v>
      </c>
      <c r="G52" s="76">
        <v>17.388332423376902</v>
      </c>
      <c r="H52" s="76">
        <v>4.9923601825336396E-3</v>
      </c>
      <c r="I52" s="76">
        <v>33.900789208636503</v>
      </c>
      <c r="J52" s="76">
        <v>33.338822857956998</v>
      </c>
      <c r="K52" s="76">
        <v>2.1452815147826299E-3</v>
      </c>
      <c r="L52" s="76">
        <v>-0.214566045624451</v>
      </c>
      <c r="M52" s="76">
        <v>4.4232667210795402E-3</v>
      </c>
      <c r="N52" s="76">
        <v>7.1665742992756698</v>
      </c>
      <c r="O52" s="76">
        <v>4.9414631124749097E-3</v>
      </c>
      <c r="P52" s="76">
        <v>13.3301864242248</v>
      </c>
      <c r="Q52" s="76">
        <v>2.1025987599585902E-3</v>
      </c>
      <c r="R52" s="76">
        <v>11.5358888361159</v>
      </c>
      <c r="S52" s="76">
        <v>0.154680704546963</v>
      </c>
      <c r="T52" s="76">
        <v>225.67853938322099</v>
      </c>
      <c r="U52" s="76">
        <v>0.243855410652392</v>
      </c>
      <c r="V52" s="77">
        <v>44460.81627314815</v>
      </c>
      <c r="W52" s="76">
        <v>2.5</v>
      </c>
      <c r="X52" s="76">
        <v>5.2620990991929802E-2</v>
      </c>
      <c r="Y52" s="76">
        <v>5.3945827049917197E-2</v>
      </c>
      <c r="Z52" s="124">
        <f>((((N52/1000)+1)/((SMOW!$Z$4/1000)+1))-1)*1000</f>
        <v>17.888374601674251</v>
      </c>
      <c r="AA52" s="124">
        <f>((((P52/1000)+1)/((SMOW!$AA$4/1000)+1))-1)*1000</f>
        <v>34.507138379936904</v>
      </c>
      <c r="AB52" s="124">
        <f>Z52*SMOW!$AN$6</f>
        <v>18.387149245033125</v>
      </c>
      <c r="AC52" s="124">
        <f>AA52*SMOW!$AN$12</f>
        <v>35.416373827627581</v>
      </c>
      <c r="AD52" s="124">
        <f t="shared" ref="AD52" si="129">LN((AB52/1000)+1)*1000</f>
        <v>18.220149608225238</v>
      </c>
      <c r="AE52" s="124">
        <f t="shared" ref="AE52" si="130">LN((AC52/1000)+1)*1000</f>
        <v>34.803639372240177</v>
      </c>
      <c r="AF52" s="125">
        <f>(AD52-SMOW!AN$14*AE52)</f>
        <v>-0.15617198031757695</v>
      </c>
      <c r="AG52" s="126">
        <f t="shared" ref="AG52" si="131">AF52*1000</f>
        <v>-156.17198031757695</v>
      </c>
      <c r="AH52" s="2">
        <f>AVERAGE(AG50,AG52)</f>
        <v>-154.79796119542755</v>
      </c>
      <c r="AI52" s="2">
        <f>STDEV(AG50,AG52)</f>
        <v>1.943156477503664</v>
      </c>
      <c r="AK52" s="65">
        <v>19</v>
      </c>
      <c r="AL52" s="65">
        <v>0</v>
      </c>
      <c r="AM52" s="65">
        <v>0</v>
      </c>
      <c r="AN52" s="65">
        <v>0</v>
      </c>
    </row>
    <row r="53" spans="1:40" s="76" customFormat="1" x14ac:dyDescent="0.25">
      <c r="A53" s="76">
        <v>3287</v>
      </c>
      <c r="B53" s="76" t="s">
        <v>126</v>
      </c>
      <c r="C53" s="76" t="s">
        <v>48</v>
      </c>
      <c r="D53" s="76" t="s">
        <v>137</v>
      </c>
      <c r="E53" s="76" t="s">
        <v>194</v>
      </c>
      <c r="F53" s="76">
        <v>16.548970410049201</v>
      </c>
      <c r="G53" s="76">
        <v>16.4135280509837</v>
      </c>
      <c r="H53" s="76">
        <v>4.5400044210028396E-3</v>
      </c>
      <c r="I53" s="76">
        <v>32.001191448942699</v>
      </c>
      <c r="J53" s="76">
        <v>31.499821494301301</v>
      </c>
      <c r="K53" s="76">
        <v>1.94398582406137E-3</v>
      </c>
      <c r="L53" s="76">
        <v>-0.218377698007377</v>
      </c>
      <c r="M53" s="76">
        <v>4.5183437072172103E-3</v>
      </c>
      <c r="N53" s="76">
        <v>6.1852622092934997</v>
      </c>
      <c r="O53" s="76">
        <v>4.49371911412724E-3</v>
      </c>
      <c r="P53" s="76">
        <v>11.468383268590401</v>
      </c>
      <c r="Q53" s="76">
        <v>1.9053080702356E-3</v>
      </c>
      <c r="R53" s="76">
        <v>9.5385519895353603</v>
      </c>
      <c r="S53" s="76">
        <v>0.15680255419240499</v>
      </c>
      <c r="T53" s="76">
        <v>286.40758184630999</v>
      </c>
      <c r="U53" s="76">
        <v>0.27442122665350099</v>
      </c>
      <c r="V53" s="77">
        <v>44460.936006944445</v>
      </c>
      <c r="W53" s="76">
        <v>2.5</v>
      </c>
      <c r="X53" s="76">
        <v>2.4084369863997399E-2</v>
      </c>
      <c r="Y53" s="76">
        <v>2.50092033089933E-2</v>
      </c>
      <c r="Z53" s="124">
        <f>((((N53/1000)+1)/((SMOW!$Z$4/1000)+1))-1)*1000</f>
        <v>16.896615945521496</v>
      </c>
      <c r="AA53" s="124">
        <f>((((P53/1000)+1)/((SMOW!$AA$4/1000)+1))-1)*1000</f>
        <v>32.606426567967304</v>
      </c>
      <c r="AB53" s="124">
        <f>Z53*SMOW!$AN$6</f>
        <v>17.367737765131121</v>
      </c>
      <c r="AC53" s="124">
        <f>AA53*SMOW!$AN$12</f>
        <v>33.465579782345579</v>
      </c>
      <c r="AD53" s="124">
        <f t="shared" ref="AD53" si="132">LN((AB53/1000)+1)*1000</f>
        <v>17.218642431095066</v>
      </c>
      <c r="AE53" s="124">
        <f t="shared" ref="AE53" si="133">LN((AC53/1000)+1)*1000</f>
        <v>32.917795068721666</v>
      </c>
      <c r="AF53" s="125">
        <f>(AD53-SMOW!AN$14*AE53)</f>
        <v>-0.16195336518997294</v>
      </c>
      <c r="AG53" s="126">
        <f t="shared" ref="AG53" si="134">AF53*1000</f>
        <v>-161.95336518997294</v>
      </c>
      <c r="AK53" s="65">
        <v>19</v>
      </c>
      <c r="AL53" s="65">
        <v>0</v>
      </c>
      <c r="AM53" s="65">
        <v>0</v>
      </c>
      <c r="AN53" s="65">
        <v>0</v>
      </c>
    </row>
    <row r="54" spans="1:40" s="76" customFormat="1" x14ac:dyDescent="0.25">
      <c r="A54" s="76">
        <v>3288</v>
      </c>
      <c r="B54" s="76" t="s">
        <v>126</v>
      </c>
      <c r="C54" s="76" t="s">
        <v>48</v>
      </c>
      <c r="D54" s="76" t="s">
        <v>137</v>
      </c>
      <c r="E54" s="76" t="s">
        <v>193</v>
      </c>
      <c r="F54" s="76">
        <v>17.895836318475698</v>
      </c>
      <c r="G54" s="76">
        <v>17.737590684524498</v>
      </c>
      <c r="H54" s="76">
        <v>4.1839899150958697E-3</v>
      </c>
      <c r="I54" s="76">
        <v>34.637742583425698</v>
      </c>
      <c r="J54" s="76">
        <v>34.051358222510103</v>
      </c>
      <c r="K54" s="76">
        <v>1.87269113627648E-3</v>
      </c>
      <c r="L54" s="76">
        <v>-0.24152645696082201</v>
      </c>
      <c r="M54" s="76">
        <v>4.2614241107644998E-3</v>
      </c>
      <c r="N54" s="76">
        <v>7.5183968311152096</v>
      </c>
      <c r="O54" s="76">
        <v>4.1413341731123404E-3</v>
      </c>
      <c r="P54" s="76">
        <v>14.0524772943504</v>
      </c>
      <c r="Q54" s="76">
        <v>1.8354318693299301E-3</v>
      </c>
      <c r="R54" s="76">
        <v>12.0989998345195</v>
      </c>
      <c r="S54" s="76">
        <v>0.16866133376388001</v>
      </c>
      <c r="T54" s="76">
        <v>204.065634088455</v>
      </c>
      <c r="U54" s="76">
        <v>0.210220474507159</v>
      </c>
      <c r="V54" s="77">
        <v>44461.046215277776</v>
      </c>
      <c r="W54" s="76">
        <v>2.5</v>
      </c>
      <c r="X54" s="76">
        <v>1.7127661739942599E-2</v>
      </c>
      <c r="Y54" s="76">
        <v>2.30381339134424E-2</v>
      </c>
      <c r="Z54" s="124">
        <f>((((N54/1000)+1)/((SMOW!$Z$4/1000)+1))-1)*1000</f>
        <v>18.243942463258112</v>
      </c>
      <c r="AA54" s="124">
        <f>((((P54/1000)+1)/((SMOW!$AA$4/1000)+1))-1)*1000</f>
        <v>35.244523953901208</v>
      </c>
      <c r="AB54" s="124">
        <f>Z54*SMOW!$AN$6</f>
        <v>18.752631268037486</v>
      </c>
      <c r="AC54" s="124">
        <f>AA54*SMOW!$AN$12</f>
        <v>36.173188920640435</v>
      </c>
      <c r="AD54" s="124">
        <f t="shared" ref="AD54" si="135">LN((AB54/1000)+1)*1000</f>
        <v>18.578968409391301</v>
      </c>
      <c r="AE54" s="124">
        <f t="shared" ref="AE54" si="136">LN((AC54/1000)+1)*1000</f>
        <v>35.534300638633724</v>
      </c>
      <c r="AF54" s="125">
        <f>(AD54-SMOW!AN$14*AE54)</f>
        <v>-0.18314232780730677</v>
      </c>
      <c r="AG54" s="126">
        <f t="shared" ref="AG54" si="137">AF54*1000</f>
        <v>-183.14232780730677</v>
      </c>
      <c r="AK54" s="65">
        <v>19</v>
      </c>
      <c r="AL54" s="65">
        <v>0</v>
      </c>
      <c r="AM54" s="65">
        <v>0</v>
      </c>
      <c r="AN54" s="65">
        <v>0</v>
      </c>
    </row>
    <row r="55" spans="1:40" s="76" customFormat="1" x14ac:dyDescent="0.25">
      <c r="A55" s="76">
        <v>3290</v>
      </c>
      <c r="B55" s="76" t="s">
        <v>134</v>
      </c>
      <c r="C55" s="76" t="s">
        <v>48</v>
      </c>
      <c r="D55" s="76" t="s">
        <v>137</v>
      </c>
      <c r="E55" s="76" t="s">
        <v>198</v>
      </c>
      <c r="F55" s="76">
        <v>17.528365676089699</v>
      </c>
      <c r="G55" s="76">
        <v>17.376515309575201</v>
      </c>
      <c r="H55" s="76">
        <v>4.8923967247289897E-3</v>
      </c>
      <c r="I55" s="76">
        <v>33.9149342156703</v>
      </c>
      <c r="J55" s="76">
        <v>33.352503878764303</v>
      </c>
      <c r="K55" s="76">
        <v>3.0796090089966E-3</v>
      </c>
      <c r="L55" s="76">
        <v>-0.23360673841228799</v>
      </c>
      <c r="M55" s="76">
        <v>4.6312325623248402E-3</v>
      </c>
      <c r="N55" s="76">
        <v>7.1546725488367002</v>
      </c>
      <c r="O55" s="76">
        <v>4.8425187812830396E-3</v>
      </c>
      <c r="P55" s="76">
        <v>13.344050000657001</v>
      </c>
      <c r="Q55" s="76">
        <v>3.01833677251372E-3</v>
      </c>
      <c r="R55" s="76">
        <v>10.836401230168899</v>
      </c>
      <c r="S55" s="76">
        <v>0.177620506072973</v>
      </c>
      <c r="T55" s="76">
        <v>192.25637475163299</v>
      </c>
      <c r="U55" s="76">
        <v>0.33156390001833402</v>
      </c>
      <c r="V55" s="77">
        <v>44461.683298611111</v>
      </c>
      <c r="W55" s="76">
        <v>2.5</v>
      </c>
      <c r="X55" s="76">
        <v>6.7365568313000404E-2</v>
      </c>
      <c r="Y55" s="76">
        <v>6.5929366395399203E-2</v>
      </c>
      <c r="Z55" s="124">
        <f>((((N55/1000)+1)/((SMOW!$Z$4/1000)+1))-1)*1000</f>
        <v>17.876346151050051</v>
      </c>
      <c r="AA55" s="124">
        <f>((((P55/1000)+1)/((SMOW!$AA$4/1000)+1))-1)*1000</f>
        <v>34.52129168255702</v>
      </c>
      <c r="AB55" s="124">
        <f>Z55*SMOW!$AN$6</f>
        <v>18.374785409763657</v>
      </c>
      <c r="AC55" s="124">
        <f>AA55*SMOW!$AN$12</f>
        <v>35.43090005843149</v>
      </c>
      <c r="AD55" s="124">
        <f t="shared" ref="AD55:AD57" si="138">LN((AB55/1000)+1)*1000</f>
        <v>18.208008930358694</v>
      </c>
      <c r="AE55" s="124">
        <f t="shared" ref="AE55:AE57" si="139">LN((AC55/1000)+1)*1000</f>
        <v>34.817668635515361</v>
      </c>
      <c r="AF55" s="125">
        <f>(AD55-SMOW!AN$14*AE55)</f>
        <v>-0.17572010919341707</v>
      </c>
      <c r="AG55" s="126">
        <f t="shared" ref="AG55:AG57" si="140">AF55*1000</f>
        <v>-175.72010919341707</v>
      </c>
      <c r="AH55" s="2">
        <f>AVERAGE(AG54:AG55)</f>
        <v>-179.43121850036192</v>
      </c>
      <c r="AI55" s="2">
        <f>STDEV(AG54:AG55)</f>
        <v>5.248301113330422</v>
      </c>
      <c r="AK55" s="65">
        <v>19</v>
      </c>
      <c r="AL55" s="65">
        <v>0</v>
      </c>
      <c r="AM55" s="65">
        <v>0</v>
      </c>
      <c r="AN55" s="65">
        <v>0</v>
      </c>
    </row>
    <row r="56" spans="1:40" s="76" customFormat="1" x14ac:dyDescent="0.25">
      <c r="A56" s="76">
        <v>3291</v>
      </c>
      <c r="B56" s="76" t="s">
        <v>134</v>
      </c>
      <c r="C56" s="76" t="s">
        <v>64</v>
      </c>
      <c r="D56" s="76" t="s">
        <v>137</v>
      </c>
      <c r="E56" s="76" t="s">
        <v>197</v>
      </c>
      <c r="F56" s="76">
        <v>17.397310277835601</v>
      </c>
      <c r="G56" s="76">
        <v>17.2477062542408</v>
      </c>
      <c r="H56" s="76">
        <v>1.36645429695108E-2</v>
      </c>
      <c r="I56" s="76">
        <v>33.708323704945599</v>
      </c>
      <c r="J56" s="76">
        <v>33.152650527117103</v>
      </c>
      <c r="K56" s="76">
        <v>4.5851358640508003E-3</v>
      </c>
      <c r="L56" s="76">
        <v>-0.25669404962421499</v>
      </c>
      <c r="M56" s="76">
        <v>1.10966417729737E-2</v>
      </c>
      <c r="N56" s="76">
        <v>7.0310993687268297</v>
      </c>
      <c r="O56" s="76">
        <v>1.4545102082975299E-2</v>
      </c>
      <c r="P56" s="76">
        <v>13.1424723590857</v>
      </c>
      <c r="Q56" s="76">
        <v>4.4761338214334302E-3</v>
      </c>
      <c r="R56" s="76">
        <v>12.5197753333055</v>
      </c>
      <c r="S56" s="76">
        <v>0.25062512145190602</v>
      </c>
      <c r="T56" s="76">
        <v>560.78144705667</v>
      </c>
      <c r="U56" s="76">
        <v>0.317832447684534</v>
      </c>
      <c r="V56" s="77">
        <v>44461.795659722222</v>
      </c>
      <c r="W56" s="76">
        <v>2.5</v>
      </c>
      <c r="X56" s="76">
        <v>5.0900733099433796E-4</v>
      </c>
      <c r="Y56" s="76">
        <v>1.1948368689781601E-4</v>
      </c>
      <c r="Z56" s="124">
        <f>((((N56/1000)+1)/((SMOW!$Z$4/1000)+1))-1)*1000</f>
        <v>17.751457471604006</v>
      </c>
      <c r="AA56" s="124">
        <f>((((P56/1000)+1)/((SMOW!$AA$4/1000)+1))-1)*1000</f>
        <v>34.315501396293911</v>
      </c>
      <c r="AB56" s="124">
        <f>Z56*SMOW!$AN$6</f>
        <v>18.246414507480864</v>
      </c>
      <c r="AC56" s="124">
        <f>AA56*SMOW!$AN$12</f>
        <v>35.219687363013477</v>
      </c>
      <c r="AD56" s="124">
        <f t="shared" si="138"/>
        <v>18.081946310114919</v>
      </c>
      <c r="AE56" s="124">
        <f t="shared" si="139"/>
        <v>34.613662515474161</v>
      </c>
      <c r="AF56" s="125">
        <f>(AD56-SMOW!AN$14*AE56)</f>
        <v>-0.1940674980554391</v>
      </c>
      <c r="AG56" s="126">
        <f t="shared" si="140"/>
        <v>-194.0674980554391</v>
      </c>
      <c r="AK56" s="65">
        <v>19</v>
      </c>
      <c r="AL56" s="65">
        <v>0</v>
      </c>
      <c r="AM56" s="65">
        <v>0</v>
      </c>
      <c r="AN56" s="65">
        <v>0</v>
      </c>
    </row>
    <row r="57" spans="1:40" s="76" customFormat="1" x14ac:dyDescent="0.25">
      <c r="A57" s="76">
        <v>3292</v>
      </c>
      <c r="B57" s="76" t="s">
        <v>134</v>
      </c>
      <c r="C57" s="76" t="s">
        <v>64</v>
      </c>
      <c r="D57" s="76" t="s">
        <v>137</v>
      </c>
      <c r="E57" s="76" t="s">
        <v>196</v>
      </c>
      <c r="F57" s="76">
        <v>18.2902315165334</v>
      </c>
      <c r="G57" s="76">
        <v>18.124976862153002</v>
      </c>
      <c r="H57" s="76">
        <v>4.3418509026604104E-3</v>
      </c>
      <c r="I57" s="76">
        <v>35.324364214813002</v>
      </c>
      <c r="J57" s="76">
        <v>34.714772876794797</v>
      </c>
      <c r="K57" s="76">
        <v>2.5586197889227598E-3</v>
      </c>
      <c r="L57" s="76">
        <v>-0.204423216794683</v>
      </c>
      <c r="M57" s="76">
        <v>4.0255902140501603E-3</v>
      </c>
      <c r="N57" s="76">
        <v>7.9087711734469801</v>
      </c>
      <c r="O57" s="76">
        <v>4.2975857692387704E-3</v>
      </c>
      <c r="P57" s="76">
        <v>14.7254378269265</v>
      </c>
      <c r="Q57" s="76">
        <v>2.50771321074311E-3</v>
      </c>
      <c r="R57" s="76">
        <v>12.442430853671</v>
      </c>
      <c r="S57" s="76">
        <v>0.149651058344656</v>
      </c>
      <c r="T57" s="76">
        <v>219.16344038426001</v>
      </c>
      <c r="U57" s="76">
        <v>0.21995807045724799</v>
      </c>
      <c r="V57" s="77">
        <v>44461.912847222222</v>
      </c>
      <c r="W57" s="76">
        <v>2.5</v>
      </c>
      <c r="X57" s="76">
        <v>8.4484587533946998E-3</v>
      </c>
      <c r="Y57" s="76">
        <v>8.1761046537005503E-3</v>
      </c>
      <c r="Z57" s="124">
        <f>((((N57/1000)+1)/((SMOW!$Z$4/1000)+1))-1)*1000</f>
        <v>18.638472538959448</v>
      </c>
      <c r="AA57" s="124">
        <f>((((P57/1000)+1)/((SMOW!$AA$4/1000)+1))-1)*1000</f>
        <v>35.931548266533667</v>
      </c>
      <c r="AB57" s="124">
        <f>Z57*SMOW!$AN$6</f>
        <v>19.158161873534521</v>
      </c>
      <c r="AC57" s="124">
        <f>AA57*SMOW!$AN$12</f>
        <v>36.878315773436988</v>
      </c>
      <c r="AD57" s="124">
        <f t="shared" si="138"/>
        <v>18.976955026091741</v>
      </c>
      <c r="AE57" s="124">
        <f t="shared" si="139"/>
        <v>36.214579810080274</v>
      </c>
      <c r="AF57" s="125">
        <f>(AD57-SMOW!AN$14*AE57)</f>
        <v>-0.14434311363064367</v>
      </c>
      <c r="AG57" s="126">
        <f t="shared" si="140"/>
        <v>-144.34311363064367</v>
      </c>
      <c r="AK57" s="65">
        <v>19</v>
      </c>
      <c r="AL57" s="65">
        <v>0</v>
      </c>
      <c r="AM57" s="65">
        <v>0</v>
      </c>
      <c r="AN57" s="65">
        <v>0</v>
      </c>
    </row>
    <row r="58" spans="1:40" s="76" customFormat="1" x14ac:dyDescent="0.25">
      <c r="A58" s="76">
        <v>3293</v>
      </c>
      <c r="B58" s="76" t="s">
        <v>134</v>
      </c>
      <c r="C58" s="76" t="s">
        <v>64</v>
      </c>
      <c r="D58" s="76" t="s">
        <v>113</v>
      </c>
      <c r="E58" s="76" t="s">
        <v>195</v>
      </c>
      <c r="F58" s="76">
        <v>17.640091997989099</v>
      </c>
      <c r="G58" s="76">
        <v>17.486310999859601</v>
      </c>
      <c r="H58" s="76">
        <v>4.6701656693439297E-3</v>
      </c>
      <c r="I58" s="76">
        <v>34.074728639484299</v>
      </c>
      <c r="J58" s="76">
        <v>33.507044813839101</v>
      </c>
      <c r="K58" s="76">
        <v>1.99306108529815E-3</v>
      </c>
      <c r="L58" s="76">
        <v>-0.20540866184748799</v>
      </c>
      <c r="M58" s="76">
        <v>4.5624454297577997E-3</v>
      </c>
      <c r="N58" s="76">
        <v>7.2652598218243396</v>
      </c>
      <c r="O58" s="76">
        <v>4.62255336963425E-3</v>
      </c>
      <c r="P58" s="76">
        <v>13.500665137199199</v>
      </c>
      <c r="Q58" s="76">
        <v>1.9534069247259798E-3</v>
      </c>
      <c r="R58" s="76">
        <v>11.3869392312206</v>
      </c>
      <c r="S58" s="76">
        <v>0.14394507527834599</v>
      </c>
      <c r="T58" s="76">
        <v>238.16368576380901</v>
      </c>
      <c r="U58" s="76">
        <v>0.216625180645792</v>
      </c>
      <c r="V58" s="77">
        <v>44462.024398148147</v>
      </c>
      <c r="W58" s="76">
        <v>2.5</v>
      </c>
      <c r="X58" s="76">
        <v>1.7740181191558398E-2</v>
      </c>
      <c r="Y58" s="76">
        <v>1.8565286450293199E-2</v>
      </c>
      <c r="Z58" s="124">
        <f>((((N58/1000)+1)/((SMOW!$Z$4/1000)+1))-1)*1000</f>
        <v>17.988110681789404</v>
      </c>
      <c r="AA58" s="124">
        <f>((((P58/1000)+1)/((SMOW!$AA$4/1000)+1))-1)*1000</f>
        <v>34.681179820601258</v>
      </c>
      <c r="AB58" s="124">
        <f>Z58*SMOW!$AN$6</f>
        <v>18.489666227767838</v>
      </c>
      <c r="AC58" s="124">
        <f>AA58*SMOW!$AN$12</f>
        <v>35.595001120803865</v>
      </c>
      <c r="AD58" s="124">
        <f t="shared" ref="AD58" si="141">LN((AB58/1000)+1)*1000</f>
        <v>18.320810563313419</v>
      </c>
      <c r="AE58" s="124">
        <f t="shared" ref="AE58" si="142">LN((AC58/1000)+1)*1000</f>
        <v>34.976141846905435</v>
      </c>
      <c r="AF58" s="125">
        <f>(AD58-SMOW!AN$14*AE58)</f>
        <v>-0.14659233185265208</v>
      </c>
      <c r="AG58" s="126">
        <f t="shared" ref="AG58" si="143">AF58*1000</f>
        <v>-146.59233185265208</v>
      </c>
      <c r="AK58" s="65">
        <v>19</v>
      </c>
      <c r="AL58" s="65">
        <v>0</v>
      </c>
      <c r="AM58" s="65">
        <v>0</v>
      </c>
      <c r="AN58" s="65">
        <v>0</v>
      </c>
    </row>
    <row r="59" spans="1:40" s="76" customFormat="1" x14ac:dyDescent="0.25">
      <c r="A59" s="76">
        <v>3294</v>
      </c>
      <c r="B59" s="76" t="s">
        <v>134</v>
      </c>
      <c r="C59" s="76" t="s">
        <v>64</v>
      </c>
      <c r="D59" s="76" t="s">
        <v>100</v>
      </c>
      <c r="E59" s="76" t="s">
        <v>199</v>
      </c>
      <c r="F59" s="76">
        <v>17.165088681793399</v>
      </c>
      <c r="G59" s="76">
        <v>17.0194326434838</v>
      </c>
      <c r="H59" s="76">
        <v>4.2241738710184096E-3</v>
      </c>
      <c r="I59" s="76">
        <v>33.181186873427102</v>
      </c>
      <c r="J59" s="76">
        <v>32.642573349181703</v>
      </c>
      <c r="K59" s="76">
        <v>2.6008657813853899E-3</v>
      </c>
      <c r="L59" s="76">
        <v>-0.215846084884142</v>
      </c>
      <c r="M59" s="76">
        <v>3.9773096426175998E-3</v>
      </c>
      <c r="N59" s="76">
        <v>6.7950991604409099</v>
      </c>
      <c r="O59" s="76">
        <v>4.1811084539421202E-3</v>
      </c>
      <c r="P59" s="76">
        <v>12.6249013755044</v>
      </c>
      <c r="Q59" s="76">
        <v>2.5491186723340499E-3</v>
      </c>
      <c r="R59" s="76">
        <v>9.7703614341026306</v>
      </c>
      <c r="S59" s="76">
        <v>0.18307649751181701</v>
      </c>
      <c r="T59" s="76">
        <v>213.74318793542801</v>
      </c>
      <c r="U59" s="76">
        <v>0.32768274282274601</v>
      </c>
      <c r="V59" s="77">
        <v>44462.535150462965</v>
      </c>
      <c r="W59" s="76">
        <v>2.5</v>
      </c>
      <c r="X59" s="76">
        <v>2.8978100774773902E-3</v>
      </c>
      <c r="Y59" s="76">
        <v>3.0526936595171501E-3</v>
      </c>
      <c r="Z59" s="124">
        <f>((((N59/1000)+1)/((SMOW!$Z$4/1000)+1))-1)*1000</f>
        <v>17.512944921100669</v>
      </c>
      <c r="AA59" s="124">
        <f>((((P59/1000)+1)/((SMOW!$AA$4/1000)+1))-1)*1000</f>
        <v>33.787114021372801</v>
      </c>
      <c r="AB59" s="124">
        <f>Z59*SMOW!$AN$6</f>
        <v>18.001251603607646</v>
      </c>
      <c r="AC59" s="124">
        <f>AA59*SMOW!$AN$12</f>
        <v>34.677377404130155</v>
      </c>
      <c r="AD59" s="124">
        <f t="shared" ref="AD59" si="144">LN((AB59/1000)+1)*1000</f>
        <v>17.841147600667203</v>
      </c>
      <c r="AE59" s="124">
        <f t="shared" ref="AE59" si="145">LN((AC59/1000)+1)*1000</f>
        <v>34.089665471830919</v>
      </c>
      <c r="AF59" s="125">
        <f>(AD59-SMOW!AN$14*AE59)</f>
        <v>-0.15819576845952454</v>
      </c>
      <c r="AG59" s="126">
        <f t="shared" ref="AG59" si="146">AF59*1000</f>
        <v>-158.19576845952454</v>
      </c>
      <c r="AK59" s="65">
        <v>19</v>
      </c>
      <c r="AL59" s="65">
        <v>0</v>
      </c>
      <c r="AM59" s="65">
        <v>0</v>
      </c>
      <c r="AN59" s="65">
        <v>0</v>
      </c>
    </row>
    <row r="60" spans="1:40" s="76" customFormat="1" x14ac:dyDescent="0.25">
      <c r="A60" s="76">
        <v>3295</v>
      </c>
      <c r="B60" s="76" t="s">
        <v>134</v>
      </c>
      <c r="C60" s="76" t="s">
        <v>64</v>
      </c>
      <c r="D60" s="76" t="s">
        <v>100</v>
      </c>
      <c r="E60" s="76" t="s">
        <v>200</v>
      </c>
      <c r="F60" s="76">
        <v>17.5627739549954</v>
      </c>
      <c r="G60" s="76">
        <v>17.410330395359701</v>
      </c>
      <c r="H60" s="76">
        <v>4.3680766401223798E-3</v>
      </c>
      <c r="I60" s="76">
        <v>33.912265816871397</v>
      </c>
      <c r="J60" s="76">
        <v>33.349923124767102</v>
      </c>
      <c r="K60" s="76">
        <v>1.780486098207E-3</v>
      </c>
      <c r="L60" s="76">
        <v>-0.198429014517359</v>
      </c>
      <c r="M60" s="76">
        <v>4.3615837891302703E-3</v>
      </c>
      <c r="N60" s="76">
        <v>7.1887300356284802</v>
      </c>
      <c r="O60" s="76">
        <v>4.3235441355235103E-3</v>
      </c>
      <c r="P60" s="76">
        <v>13.341434692611401</v>
      </c>
      <c r="Q60" s="76">
        <v>1.74506135274691E-3</v>
      </c>
      <c r="R60" s="76">
        <v>11.041015837453299</v>
      </c>
      <c r="S60" s="76">
        <v>0.16630755844561099</v>
      </c>
      <c r="T60" s="76">
        <v>258.51985258956699</v>
      </c>
      <c r="U60" s="76">
        <v>0.26648798402003598</v>
      </c>
      <c r="V60" s="77">
        <v>44462.653449074074</v>
      </c>
      <c r="W60" s="76">
        <v>2.5</v>
      </c>
      <c r="X60" s="76">
        <v>2.6765397636787699E-2</v>
      </c>
      <c r="Y60" s="76">
        <v>3.3807547764688098E-2</v>
      </c>
      <c r="Z60" s="124">
        <f>((((N60/1000)+1)/((SMOW!$Z$4/1000)+1))-1)*1000</f>
        <v>17.910766197106078</v>
      </c>
      <c r="AA60" s="124">
        <f>((((P60/1000)+1)/((SMOW!$AA$4/1000)+1))-1)*1000</f>
        <v>34.518621718829138</v>
      </c>
      <c r="AB60" s="124">
        <f>Z60*SMOW!$AN$6</f>
        <v>18.410165176676287</v>
      </c>
      <c r="AC60" s="124">
        <f>AA60*SMOW!$AN$12</f>
        <v>35.428159743298671</v>
      </c>
      <c r="AD60" s="124">
        <f t="shared" ref="AD60" si="147">LN((AB60/1000)+1)*1000</f>
        <v>18.242749728012551</v>
      </c>
      <c r="AE60" s="124">
        <f t="shared" ref="AE60" si="148">LN((AC60/1000)+1)*1000</f>
        <v>34.815022086374462</v>
      </c>
      <c r="AF60" s="125">
        <f>(AD60-SMOW!AN$14*AE60)</f>
        <v>-0.13958193359316695</v>
      </c>
      <c r="AG60" s="126">
        <f t="shared" ref="AG60" si="149">AF60*1000</f>
        <v>-139.58193359316695</v>
      </c>
      <c r="AH60" s="2">
        <f>AVERAGE(AG59:AG60)</f>
        <v>-148.88885102634575</v>
      </c>
      <c r="AI60" s="2">
        <f>STDEV(AG59:AG60)</f>
        <v>13.161968857888048</v>
      </c>
      <c r="AK60" s="65">
        <v>19</v>
      </c>
      <c r="AL60" s="65">
        <v>0</v>
      </c>
      <c r="AM60" s="65">
        <v>0</v>
      </c>
      <c r="AN60" s="65">
        <v>0</v>
      </c>
    </row>
    <row r="61" spans="1:40" x14ac:dyDescent="0.25">
      <c r="A61" s="76">
        <v>3296</v>
      </c>
      <c r="B61" s="76" t="s">
        <v>134</v>
      </c>
      <c r="C61" s="76" t="s">
        <v>64</v>
      </c>
      <c r="D61" s="76" t="s">
        <v>50</v>
      </c>
      <c r="E61" s="76" t="s">
        <v>201</v>
      </c>
      <c r="F61" s="76">
        <v>11.920725531584999</v>
      </c>
      <c r="G61" s="76">
        <v>11.8502330663988</v>
      </c>
      <c r="H61" s="76">
        <v>3.8043678506206199E-3</v>
      </c>
      <c r="I61" s="76">
        <v>23.004973308136901</v>
      </c>
      <c r="J61" s="76">
        <v>22.744348374665599</v>
      </c>
      <c r="K61" s="76">
        <v>2.0300292697501398E-3</v>
      </c>
      <c r="L61" s="76">
        <v>-0.15878287542460201</v>
      </c>
      <c r="M61" s="76">
        <v>3.7516139479421501E-3</v>
      </c>
      <c r="N61" s="76">
        <v>1.6042022484262</v>
      </c>
      <c r="O61" s="76">
        <v>3.7655823523892701E-3</v>
      </c>
      <c r="P61" s="76">
        <v>2.65115486438975</v>
      </c>
      <c r="Q61" s="76">
        <v>1.9896395861495799E-3</v>
      </c>
      <c r="R61" s="76">
        <v>-0.46192438040346201</v>
      </c>
      <c r="S61" s="76">
        <v>0.19105495431046801</v>
      </c>
      <c r="T61" s="76">
        <v>210.632332120982</v>
      </c>
      <c r="U61" s="76">
        <v>0.24941994913788701</v>
      </c>
      <c r="V61" s="77">
        <v>44462.793819444443</v>
      </c>
      <c r="W61" s="76">
        <v>2.5</v>
      </c>
      <c r="X61" s="76">
        <v>4.5431728103898297E-2</v>
      </c>
      <c r="Y61" s="76">
        <v>4.6316824667508E-2</v>
      </c>
      <c r="Z61" s="124">
        <f>((((N61/1000)+1)/((SMOW!$Z$4/1000)+1))-1)*1000</f>
        <v>12.266788272016438</v>
      </c>
      <c r="AA61" s="124">
        <f>((((P61/1000)+1)/((SMOW!$AA$4/1000)+1))-1)*1000</f>
        <v>23.604932437945038</v>
      </c>
      <c r="AB61" s="124">
        <f>Z61*SMOW!$AN$6</f>
        <v>12.608818393912543</v>
      </c>
      <c r="AC61" s="124">
        <f>AA61*SMOW!$AN$12</f>
        <v>24.226903494385979</v>
      </c>
      <c r="AD61" s="124">
        <f t="shared" ref="AD61" si="150">LN((AB61/1000)+1)*1000</f>
        <v>12.529989180488451</v>
      </c>
      <c r="AE61" s="124">
        <f t="shared" ref="AE61" si="151">LN((AC61/1000)+1)*1000</f>
        <v>23.938087514624009</v>
      </c>
      <c r="AF61" s="125">
        <f>(AD61-SMOW!AN$14*AE61)</f>
        <v>-0.10932102723302606</v>
      </c>
      <c r="AG61" s="126">
        <f t="shared" ref="AG61" si="152">AF61*1000</f>
        <v>-109.32102723302606</v>
      </c>
      <c r="AK61" s="65">
        <v>19</v>
      </c>
      <c r="AL61" s="65">
        <v>0</v>
      </c>
      <c r="AM61" s="65">
        <v>0</v>
      </c>
      <c r="AN61" s="65">
        <v>0</v>
      </c>
    </row>
    <row r="62" spans="1:40" s="76" customFormat="1" x14ac:dyDescent="0.25">
      <c r="A62" s="76">
        <v>3298</v>
      </c>
      <c r="B62" s="76" t="s">
        <v>135</v>
      </c>
      <c r="C62" s="76" t="s">
        <v>64</v>
      </c>
      <c r="D62" s="76" t="s">
        <v>50</v>
      </c>
      <c r="E62" s="76" t="s">
        <v>202</v>
      </c>
      <c r="F62" s="76">
        <v>11.3351678240907</v>
      </c>
      <c r="G62" s="76">
        <v>11.271405887437901</v>
      </c>
      <c r="H62" s="76">
        <v>4.0320060960722104E-3</v>
      </c>
      <c r="I62" s="76">
        <v>21.921785275038498</v>
      </c>
      <c r="J62" s="76">
        <v>21.684957692875301</v>
      </c>
      <c r="K62" s="76">
        <v>2.5461960710961799E-3</v>
      </c>
      <c r="L62" s="76">
        <v>-0.17825177440023801</v>
      </c>
      <c r="M62" s="76">
        <v>4.2097932340360404E-3</v>
      </c>
      <c r="N62" s="76">
        <v>1.01957598440425</v>
      </c>
      <c r="O62" s="76">
        <v>6.3651794552087903E-3</v>
      </c>
      <c r="P62" s="76">
        <v>1.5838905307908899</v>
      </c>
      <c r="Q62" s="76">
        <v>6.1306921073501601E-3</v>
      </c>
      <c r="R62" s="76">
        <v>-2.2466222154737499</v>
      </c>
      <c r="S62" s="76">
        <v>0.193171722535909</v>
      </c>
      <c r="T62" s="76">
        <v>210.66920757749</v>
      </c>
      <c r="U62" s="76">
        <v>0.41985411028906899</v>
      </c>
      <c r="V62" s="77">
        <v>44463.568657407406</v>
      </c>
      <c r="W62" s="76">
        <v>2.5</v>
      </c>
      <c r="X62" s="76">
        <v>3.46849550771582E-2</v>
      </c>
      <c r="Y62" s="76">
        <v>3.4405433849642002E-2</v>
      </c>
      <c r="Z62" s="124">
        <f>((((N62/1000)+1)/((SMOW!$Z$4/1000)+1))-1)*1000</f>
        <v>11.675938364146266</v>
      </c>
      <c r="AA62" s="124">
        <f>((((P62/1000)+1)/((SMOW!$AA$4/1000)+1))-1)*1000</f>
        <v>22.515364016478799</v>
      </c>
      <c r="AB62" s="124">
        <f>Z62*SMOW!$AN$6</f>
        <v>12.001494046153965</v>
      </c>
      <c r="AC62" s="124">
        <f>AA62*SMOW!$AN$12</f>
        <v>23.108625818023729</v>
      </c>
      <c r="AD62" s="124">
        <f t="shared" ref="AD62" si="153">LN((AB62/1000)+1)*1000</f>
        <v>11.930047194375643</v>
      </c>
      <c r="AE62" s="124">
        <f t="shared" ref="AE62" si="154">LN((AC62/1000)+1)*1000</f>
        <v>22.845664927741648</v>
      </c>
      <c r="AF62" s="125">
        <f>(AD62-SMOW!AN$14*AE62)</f>
        <v>-0.13246388747194793</v>
      </c>
      <c r="AG62" s="126">
        <f t="shared" ref="AG62" si="155">AF62*1000</f>
        <v>-132.46388747194794</v>
      </c>
      <c r="AH62" s="2">
        <f>AVERAGE(AG61:AG62)</f>
        <v>-120.892457352487</v>
      </c>
      <c r="AI62" s="2">
        <f>STDEV(AG61:AG62)</f>
        <v>16.364473410994187</v>
      </c>
      <c r="AK62" s="65">
        <v>19</v>
      </c>
      <c r="AL62" s="65">
        <v>0</v>
      </c>
      <c r="AM62" s="65">
        <v>0</v>
      </c>
      <c r="AN62" s="65">
        <v>0</v>
      </c>
    </row>
    <row r="63" spans="1:40" s="76" customFormat="1" x14ac:dyDescent="0.25">
      <c r="A63" s="76">
        <v>3299</v>
      </c>
      <c r="B63" s="76" t="s">
        <v>134</v>
      </c>
      <c r="C63" s="76" t="s">
        <v>121</v>
      </c>
      <c r="D63" s="76" t="s">
        <v>124</v>
      </c>
      <c r="E63" s="76" t="s">
        <v>203</v>
      </c>
      <c r="F63" s="76">
        <v>10.2250392023717</v>
      </c>
      <c r="G63" s="76">
        <v>10.173116716805</v>
      </c>
      <c r="H63" s="76">
        <v>4.6272744989561401E-3</v>
      </c>
      <c r="I63" s="76">
        <v>19.806010978435001</v>
      </c>
      <c r="J63" s="76">
        <v>19.612423791043799</v>
      </c>
      <c r="K63" s="76">
        <v>2.33644607413399E-3</v>
      </c>
      <c r="L63" s="76">
        <v>-0.18224304486611601</v>
      </c>
      <c r="M63" s="76">
        <v>4.5364524479946404E-3</v>
      </c>
      <c r="N63" s="76">
        <v>-7.41965729271543E-2</v>
      </c>
      <c r="O63" s="76">
        <v>4.5800994743710197E-3</v>
      </c>
      <c r="P63" s="76">
        <v>-0.48416056215327102</v>
      </c>
      <c r="Q63" s="76">
        <v>2.2899598883991501E-3</v>
      </c>
      <c r="R63" s="76">
        <v>-1.2912458590196401</v>
      </c>
      <c r="S63" s="76">
        <v>0.10796182756848199</v>
      </c>
      <c r="T63" s="76">
        <v>218.37997665214399</v>
      </c>
      <c r="U63" s="76">
        <v>9.2227973341446806E-2</v>
      </c>
      <c r="V63" s="77">
        <v>44463.696574074071</v>
      </c>
      <c r="W63" s="76">
        <v>2.5</v>
      </c>
      <c r="X63" s="76">
        <v>7.6006735728431397E-3</v>
      </c>
      <c r="Y63" s="76">
        <v>8.5957724935146699E-3</v>
      </c>
      <c r="Z63" s="124">
        <f>((((N63/1000)+1)/((SMOW!$Z$4/1000)+1))-1)*1000</f>
        <v>10.57052204178599</v>
      </c>
      <c r="AA63" s="124">
        <f>((((P63/1000)+1)/((SMOW!$AA$4/1000)+1))-1)*1000</f>
        <v>20.404094020926244</v>
      </c>
      <c r="AB63" s="124">
        <f>Z63*SMOW!$AN$6</f>
        <v>10.865255827214181</v>
      </c>
      <c r="AC63" s="124">
        <f>AA63*SMOW!$AN$12</f>
        <v>20.941725549729746</v>
      </c>
      <c r="AD63" s="124">
        <f t="shared" ref="AD63" si="156">LN((AB63/1000)+1)*1000</f>
        <v>10.806653042480479</v>
      </c>
      <c r="AE63" s="124">
        <f t="shared" ref="AE63" si="157">LN((AC63/1000)+1)*1000</f>
        <v>20.725461696372129</v>
      </c>
      <c r="AF63" s="125">
        <f>(AD63-SMOW!AN$14*AE63)</f>
        <v>-0.13639073320400641</v>
      </c>
      <c r="AG63" s="126">
        <f t="shared" ref="AG63" si="158">AF63*1000</f>
        <v>-136.39073320400641</v>
      </c>
      <c r="AH63" s="2"/>
      <c r="AI63" s="2"/>
      <c r="AK63" s="65">
        <v>19</v>
      </c>
      <c r="AL63" s="65">
        <v>0</v>
      </c>
      <c r="AM63" s="65">
        <v>0</v>
      </c>
      <c r="AN63" s="65">
        <v>0</v>
      </c>
    </row>
    <row r="64" spans="1:40" s="76" customFormat="1" x14ac:dyDescent="0.25">
      <c r="A64" s="76">
        <v>3300</v>
      </c>
      <c r="B64" s="76" t="s">
        <v>134</v>
      </c>
      <c r="C64" s="76" t="s">
        <v>121</v>
      </c>
      <c r="D64" s="76" t="s">
        <v>124</v>
      </c>
      <c r="E64" s="76" t="s">
        <v>204</v>
      </c>
      <c r="F64" s="76">
        <v>10.143511093303299</v>
      </c>
      <c r="G64" s="76">
        <v>10.092410639078</v>
      </c>
      <c r="H64" s="76">
        <v>4.03813327936502E-3</v>
      </c>
      <c r="I64" s="76">
        <v>19.6539935467245</v>
      </c>
      <c r="J64" s="76">
        <v>19.463347655379199</v>
      </c>
      <c r="K64" s="76">
        <v>2.05212163803377E-3</v>
      </c>
      <c r="L64" s="76">
        <v>-0.184236922962247</v>
      </c>
      <c r="M64" s="76">
        <v>3.8613561581656601E-3</v>
      </c>
      <c r="N64" s="76">
        <v>-0.15489350360948501</v>
      </c>
      <c r="O64" s="76">
        <v>3.9969645445545399E-3</v>
      </c>
      <c r="P64" s="76">
        <v>-0.63315343847441496</v>
      </c>
      <c r="Q64" s="76">
        <v>2.0112924022682999E-3</v>
      </c>
      <c r="R64" s="76">
        <v>-1.27840619302765</v>
      </c>
      <c r="S64" s="76">
        <v>0.105897905918155</v>
      </c>
      <c r="T64" s="76">
        <v>266.77977751489499</v>
      </c>
      <c r="U64" s="76">
        <v>0.119417499420389</v>
      </c>
      <c r="V64" s="77">
        <v>44463.776516203703</v>
      </c>
      <c r="W64" s="76">
        <v>2.5</v>
      </c>
      <c r="X64" s="76">
        <v>2.4204310619815E-3</v>
      </c>
      <c r="Y64" s="76">
        <v>1.8987803983021899E-3</v>
      </c>
      <c r="Z64" s="124">
        <f>((((N64/1000)+1)/((SMOW!$Z$4/1000)+1))-1)*1000</f>
        <v>10.488966051244164</v>
      </c>
      <c r="AA64" s="124">
        <f>((((P64/1000)+1)/((SMOW!$AA$4/1000)+1))-1)*1000</f>
        <v>20.251987435938588</v>
      </c>
      <c r="AB64" s="124">
        <f>Z64*SMOW!$AN$6</f>
        <v>10.781425842472094</v>
      </c>
      <c r="AC64" s="124">
        <f>AA64*SMOW!$AN$12</f>
        <v>20.785611078102079</v>
      </c>
      <c r="AD64" s="124">
        <f t="shared" ref="AD64" si="159">LN((AB64/1000)+1)*1000</f>
        <v>10.723720663098625</v>
      </c>
      <c r="AE64" s="124">
        <f t="shared" ref="AE64" si="160">LN((AC64/1000)+1)*1000</f>
        <v>20.572537778343353</v>
      </c>
      <c r="AF64" s="125">
        <f>(AD64-SMOW!AN$14*AE64)</f>
        <v>-0.13857928386666529</v>
      </c>
      <c r="AG64" s="126">
        <f t="shared" ref="AG64" si="161">AF64*1000</f>
        <v>-138.57928386666529</v>
      </c>
      <c r="AK64" s="65">
        <v>19</v>
      </c>
      <c r="AL64" s="65">
        <v>0</v>
      </c>
      <c r="AM64" s="65">
        <v>0</v>
      </c>
      <c r="AN64" s="65">
        <v>0</v>
      </c>
    </row>
    <row r="65" spans="1:40" s="76" customFormat="1" x14ac:dyDescent="0.25">
      <c r="A65" s="76">
        <v>3301</v>
      </c>
      <c r="B65" s="76" t="s">
        <v>134</v>
      </c>
      <c r="C65" s="76" t="s">
        <v>121</v>
      </c>
      <c r="D65" s="76" t="s">
        <v>124</v>
      </c>
      <c r="E65" s="76" t="s">
        <v>205</v>
      </c>
      <c r="F65" s="76">
        <v>10.0734629024507</v>
      </c>
      <c r="G65" s="76">
        <v>10.0230634629241</v>
      </c>
      <c r="H65" s="76">
        <v>3.9094579622151598E-3</v>
      </c>
      <c r="I65" s="76">
        <v>19.525483747547</v>
      </c>
      <c r="J65" s="76">
        <v>19.337306900829599</v>
      </c>
      <c r="K65" s="76">
        <v>2.71670923876033E-3</v>
      </c>
      <c r="L65" s="76">
        <v>-0.18703458071391599</v>
      </c>
      <c r="M65" s="76">
        <v>3.7063000434998101E-3</v>
      </c>
      <c r="N65" s="76">
        <v>-0.224227553745698</v>
      </c>
      <c r="O65" s="76">
        <v>3.8696010711828E-3</v>
      </c>
      <c r="P65" s="76">
        <v>-0.75910639268157398</v>
      </c>
      <c r="Q65" s="76">
        <v>2.6626572956567202E-3</v>
      </c>
      <c r="R65" s="76">
        <v>-1.8120575473038101</v>
      </c>
      <c r="S65" s="76">
        <v>0.15081303122168899</v>
      </c>
      <c r="T65" s="76">
        <v>324.32370052034003</v>
      </c>
      <c r="U65" s="76">
        <v>0.17701985925230199</v>
      </c>
      <c r="V65" s="77">
        <v>44463.864201388889</v>
      </c>
      <c r="W65" s="76">
        <v>2.5</v>
      </c>
      <c r="X65" s="76">
        <v>2.0998271786718701E-3</v>
      </c>
      <c r="Y65" s="76">
        <v>1.67519740885834E-3</v>
      </c>
      <c r="Z65" s="124">
        <f>((((N65/1000)+1)/((SMOW!$Z$4/1000)+1))-1)*1000</f>
        <v>10.418893904889703</v>
      </c>
      <c r="AA65" s="124">
        <f>((((P65/1000)+1)/((SMOW!$AA$4/1000)+1))-1)*1000</f>
        <v>20.123402269945245</v>
      </c>
      <c r="AB65" s="124">
        <f>Z65*SMOW!$AN$6</f>
        <v>10.709399901511608</v>
      </c>
      <c r="AC65" s="124">
        <f>AA65*SMOW!$AN$12</f>
        <v>20.653637796012841</v>
      </c>
      <c r="AD65" s="124">
        <f t="shared" ref="AD65" si="162">LN((AB65/1000)+1)*1000</f>
        <v>10.652460442598208</v>
      </c>
      <c r="AE65" s="124">
        <f t="shared" ref="AE65" si="163">LN((AC65/1000)+1)*1000</f>
        <v>20.443243426482645</v>
      </c>
      <c r="AF65" s="125">
        <f>(AD65-SMOW!AN$14*AE65)</f>
        <v>-0.14157208658462928</v>
      </c>
      <c r="AG65" s="126">
        <f t="shared" ref="AG65" si="164">AF65*1000</f>
        <v>-141.57208658462929</v>
      </c>
      <c r="AH65" s="2">
        <f>AVERAGE(AG63:AG65)</f>
        <v>-138.84736788510034</v>
      </c>
      <c r="AI65" s="2">
        <f>STDEV(AG63:AG65)</f>
        <v>2.6010589179079058</v>
      </c>
      <c r="AK65" s="65">
        <v>19</v>
      </c>
      <c r="AL65" s="65">
        <v>0</v>
      </c>
      <c r="AM65" s="65">
        <v>0</v>
      </c>
      <c r="AN65" s="65">
        <v>0</v>
      </c>
    </row>
    <row r="66" spans="1:40" s="76" customFormat="1" x14ac:dyDescent="0.25">
      <c r="A66" s="76">
        <v>3302</v>
      </c>
      <c r="B66" s="76" t="s">
        <v>134</v>
      </c>
      <c r="C66" s="76" t="s">
        <v>64</v>
      </c>
      <c r="D66" s="76" t="s">
        <v>50</v>
      </c>
      <c r="E66" s="76" t="s">
        <v>206</v>
      </c>
      <c r="F66" s="76">
        <v>11.301484771843199</v>
      </c>
      <c r="G66" s="76">
        <v>11.2380998348543</v>
      </c>
      <c r="H66" s="76">
        <v>3.77319797472287E-3</v>
      </c>
      <c r="I66" s="76">
        <v>21.8413120551471</v>
      </c>
      <c r="J66" s="76">
        <v>21.6062076807438</v>
      </c>
      <c r="K66" s="76">
        <v>2.1098731816758701E-3</v>
      </c>
      <c r="L66" s="76">
        <v>-0.169977820578364</v>
      </c>
      <c r="M66" s="76">
        <v>3.5535109695767702E-3</v>
      </c>
      <c r="N66" s="76">
        <v>0.99127464302010704</v>
      </c>
      <c r="O66" s="76">
        <v>3.7347302531143801E-3</v>
      </c>
      <c r="P66" s="76">
        <v>1.5106459425140799</v>
      </c>
      <c r="Q66" s="76">
        <v>2.0678949149042399E-3</v>
      </c>
      <c r="R66" s="76">
        <v>-2.7293647832643701E-2</v>
      </c>
      <c r="S66" s="76">
        <v>0.18486789726694799</v>
      </c>
      <c r="T66" s="76">
        <v>279.46418107698599</v>
      </c>
      <c r="U66" s="76">
        <v>0.40229024358182902</v>
      </c>
      <c r="V66" s="77">
        <v>44464.422685185185</v>
      </c>
      <c r="W66" s="76">
        <v>2.5</v>
      </c>
      <c r="X66" s="76">
        <v>0.16313050126144801</v>
      </c>
      <c r="Y66" s="76">
        <v>0.164141901052585</v>
      </c>
      <c r="Z66" s="124">
        <f>((((N66/1000)+1)/((SMOW!$Z$4/1000)+1))-1)*1000</f>
        <v>11.647335740592402</v>
      </c>
      <c r="AA66" s="124">
        <f>((((P66/1000)+1)/((SMOW!$AA$4/1000)+1))-1)*1000</f>
        <v>22.440588735494149</v>
      </c>
      <c r="AB66" s="124">
        <f>Z66*SMOW!$AN$6</f>
        <v>11.972093906689356</v>
      </c>
      <c r="AC66" s="124">
        <f>AA66*SMOW!$AN$12</f>
        <v>23.031880268298341</v>
      </c>
      <c r="AD66" s="124">
        <f t="shared" ref="AD66" si="165">LN((AB66/1000)+1)*1000</f>
        <v>11.90099529405286</v>
      </c>
      <c r="AE66" s="124">
        <f t="shared" ref="AE66" si="166">LN((AC66/1000)+1)*1000</f>
        <v>22.770649991540363</v>
      </c>
      <c r="AF66" s="125">
        <f>(AD66-SMOW!AN$14*AE66)</f>
        <v>-0.12190790148045139</v>
      </c>
      <c r="AG66" s="126">
        <f t="shared" ref="AG66" si="167">AF66*1000</f>
        <v>-121.90790148045139</v>
      </c>
      <c r="AK66" s="65">
        <v>19</v>
      </c>
      <c r="AL66" s="65">
        <v>0</v>
      </c>
      <c r="AM66" s="65">
        <v>0</v>
      </c>
      <c r="AN66" s="65">
        <v>0</v>
      </c>
    </row>
    <row r="67" spans="1:40" s="76" customFormat="1" x14ac:dyDescent="0.25">
      <c r="A67" s="76">
        <v>3304</v>
      </c>
      <c r="B67" s="76" t="s">
        <v>134</v>
      </c>
      <c r="C67" s="76" t="s">
        <v>64</v>
      </c>
      <c r="D67" s="76" t="s">
        <v>50</v>
      </c>
      <c r="E67" s="76" t="s">
        <v>207</v>
      </c>
      <c r="F67" s="76">
        <v>11.2669494478106</v>
      </c>
      <c r="G67" s="76">
        <v>11.203949853447799</v>
      </c>
      <c r="H67" s="76">
        <v>3.8625301657117098E-3</v>
      </c>
      <c r="I67" s="76">
        <v>21.7999801181614</v>
      </c>
      <c r="J67" s="76">
        <v>21.5657584113867</v>
      </c>
      <c r="K67" s="76">
        <v>1.5610308431197499E-3</v>
      </c>
      <c r="L67" s="76">
        <v>-0.18277058776442001</v>
      </c>
      <c r="M67" s="76">
        <v>3.81057848851104E-3</v>
      </c>
      <c r="N67" s="76">
        <v>0.95709140632547796</v>
      </c>
      <c r="O67" s="76">
        <v>3.82315170316948E-3</v>
      </c>
      <c r="P67" s="76">
        <v>1.4701363502512801</v>
      </c>
      <c r="Q67" s="76">
        <v>1.52997240333452E-3</v>
      </c>
      <c r="R67" s="76">
        <v>0.23868011360260599</v>
      </c>
      <c r="S67" s="76">
        <v>0.17499969641858101</v>
      </c>
      <c r="T67" s="76">
        <v>244.65127551380399</v>
      </c>
      <c r="U67" s="76">
        <v>0.25989124798861801</v>
      </c>
      <c r="V67" s="77">
        <v>44464.686655092592</v>
      </c>
      <c r="W67" s="76">
        <v>2.5</v>
      </c>
      <c r="X67" s="76">
        <v>4.0789107537310297E-3</v>
      </c>
      <c r="Y67" s="76">
        <v>3.8274903457489401E-3</v>
      </c>
      <c r="Z67" s="124">
        <f>((((N67/1000)+1)/((SMOW!$Z$4/1000)+1))-1)*1000</f>
        <v>11.612788605962043</v>
      </c>
      <c r="AA67" s="124">
        <f>((((P67/1000)+1)/((SMOW!$AA$4/1000)+1))-1)*1000</f>
        <v>22.399232558672153</v>
      </c>
      <c r="AB67" s="124">
        <f>Z67*SMOW!$AN$6</f>
        <v>11.936583507640735</v>
      </c>
      <c r="AC67" s="124">
        <f>AA67*SMOW!$AN$12</f>
        <v>22.989434389353455</v>
      </c>
      <c r="AD67" s="124">
        <f t="shared" ref="AD67:AD68" si="168">LN((AB67/1000)+1)*1000</f>
        <v>11.865904383629372</v>
      </c>
      <c r="AE67" s="124">
        <f t="shared" ref="AE67:AE68" si="169">LN((AC67/1000)+1)*1000</f>
        <v>22.729158851006527</v>
      </c>
      <c r="AF67" s="125">
        <f>(AD67-SMOW!AN$14*AE67)</f>
        <v>-0.13509148970207541</v>
      </c>
      <c r="AG67" s="126">
        <f t="shared" ref="AG67:AG68" si="170">AF67*1000</f>
        <v>-135.09148970207542</v>
      </c>
      <c r="AH67" s="2">
        <f>AVERAGE(AG66:AG67)</f>
        <v>-128.49969559126339</v>
      </c>
      <c r="AI67" s="2">
        <f>STDEV(AG66:AG67)</f>
        <v>9.3222046318814513</v>
      </c>
      <c r="AK67" s="65">
        <v>19</v>
      </c>
      <c r="AL67" s="65">
        <v>0</v>
      </c>
      <c r="AM67" s="65">
        <v>0</v>
      </c>
      <c r="AN67" s="65">
        <v>0</v>
      </c>
    </row>
    <row r="68" spans="1:40" s="76" customFormat="1" x14ac:dyDescent="0.25">
      <c r="A68" s="76">
        <v>3305</v>
      </c>
      <c r="B68" s="76" t="s">
        <v>133</v>
      </c>
      <c r="C68" s="76" t="s">
        <v>129</v>
      </c>
      <c r="D68" s="76" t="s">
        <v>136</v>
      </c>
      <c r="E68" s="76" t="s">
        <v>208</v>
      </c>
      <c r="F68" s="76">
        <v>7.0925522043939804</v>
      </c>
      <c r="G68" s="76">
        <v>7.0675181025471403</v>
      </c>
      <c r="H68" s="76">
        <v>3.62766044423121E-3</v>
      </c>
      <c r="I68" s="76">
        <v>13.799108243686099</v>
      </c>
      <c r="J68" s="76">
        <v>13.7047673644964</v>
      </c>
      <c r="K68" s="76">
        <v>1.97007814835084E-3</v>
      </c>
      <c r="L68" s="76">
        <v>-0.16859906590696799</v>
      </c>
      <c r="M68" s="76">
        <v>3.5986734794515398E-3</v>
      </c>
      <c r="N68" s="76">
        <v>-3.17474789231516</v>
      </c>
      <c r="O68" s="76">
        <v>3.5906764765237802E-3</v>
      </c>
      <c r="P68" s="76">
        <v>-6.3715493054139598</v>
      </c>
      <c r="Q68" s="76">
        <v>1.93088125879687E-3</v>
      </c>
      <c r="R68" s="76">
        <v>-7.7869904501938896</v>
      </c>
      <c r="S68" s="76">
        <v>0.127266182708904</v>
      </c>
      <c r="T68" s="76">
        <v>308.02792135760501</v>
      </c>
      <c r="U68" s="76">
        <v>0.21512848754142999</v>
      </c>
      <c r="V68" s="77">
        <v>44464.780312499999</v>
      </c>
      <c r="W68" s="76">
        <v>2.5</v>
      </c>
      <c r="X68" s="76">
        <v>1.8483403582583899E-3</v>
      </c>
      <c r="Y68" s="76">
        <v>2.2963985061864602E-3</v>
      </c>
      <c r="Z68" s="124">
        <f>((((N68/1000)+1)/((SMOW!$Z$4/1000)+1))-1)*1000</f>
        <v>7.4369637770503871</v>
      </c>
      <c r="AA68" s="124">
        <f>((((P68/1000)+1)/((SMOW!$AA$4/1000)+1))-1)*1000</f>
        <v>14.393668433178908</v>
      </c>
      <c r="AB68" s="124">
        <f>Z68*SMOW!$AN$6</f>
        <v>7.6443257670673006</v>
      </c>
      <c r="AC68" s="124">
        <f>AA68*SMOW!$AN$12</f>
        <v>14.772930063559759</v>
      </c>
      <c r="AD68" s="124">
        <f t="shared" si="168"/>
        <v>7.6152559609061177</v>
      </c>
      <c r="AE68" s="124">
        <f t="shared" si="169"/>
        <v>14.664873242897206</v>
      </c>
      <c r="AF68" s="125">
        <f>(AD68-SMOW!AN$14*AE68)</f>
        <v>-0.12779711134360738</v>
      </c>
      <c r="AG68" s="126">
        <f t="shared" si="170"/>
        <v>-127.79711134360738</v>
      </c>
      <c r="AK68" s="65">
        <v>19</v>
      </c>
      <c r="AL68" s="65">
        <v>0</v>
      </c>
      <c r="AM68" s="65">
        <v>0</v>
      </c>
      <c r="AN68" s="65">
        <v>0</v>
      </c>
    </row>
    <row r="69" spans="1:40" s="76" customFormat="1" x14ac:dyDescent="0.25">
      <c r="A69" s="76">
        <v>3306</v>
      </c>
      <c r="B69" s="76" t="s">
        <v>134</v>
      </c>
      <c r="C69" s="76" t="s">
        <v>129</v>
      </c>
      <c r="D69" s="76" t="s">
        <v>136</v>
      </c>
      <c r="E69" s="76" t="s">
        <v>209</v>
      </c>
      <c r="F69" s="76">
        <v>6.6303014915926903</v>
      </c>
      <c r="G69" s="76">
        <v>6.6084174660188904</v>
      </c>
      <c r="H69" s="76">
        <v>3.6333985973179199E-3</v>
      </c>
      <c r="I69" s="76">
        <v>12.8839873000647</v>
      </c>
      <c r="J69" s="76">
        <v>12.801694735091599</v>
      </c>
      <c r="K69" s="76">
        <v>2.0987302905235302E-3</v>
      </c>
      <c r="L69" s="76">
        <v>-0.15087735410950501</v>
      </c>
      <c r="M69" s="76">
        <v>3.98071982067394E-3</v>
      </c>
      <c r="N69" s="76">
        <v>-3.6322859629885</v>
      </c>
      <c r="O69" s="76">
        <v>3.59635612918642E-3</v>
      </c>
      <c r="P69" s="76">
        <v>-7.26846290300427</v>
      </c>
      <c r="Q69" s="76">
        <v>2.0569737239277699E-3</v>
      </c>
      <c r="R69" s="76">
        <v>-8.9261212144609399</v>
      </c>
      <c r="S69" s="76">
        <v>0.121974396413757</v>
      </c>
      <c r="T69" s="76">
        <v>262.82272818621999</v>
      </c>
      <c r="U69" s="76">
        <v>0.24204892515079801</v>
      </c>
      <c r="V69" s="77">
        <v>44464.884050925924</v>
      </c>
      <c r="W69" s="76">
        <v>2.5</v>
      </c>
      <c r="X69" s="76">
        <v>4.3084459738062597E-3</v>
      </c>
      <c r="Y69" s="76">
        <v>3.88168388571686E-3</v>
      </c>
      <c r="Z69" s="124">
        <f>((((N69/1000)+1)/((SMOW!$Z$4/1000)+1))-1)*1000</f>
        <v>6.9745549809681062</v>
      </c>
      <c r="AA69" s="124">
        <f>((((P69/1000)+1)/((SMOW!$AA$4/1000)+1))-1)*1000</f>
        <v>13.478010800900719</v>
      </c>
      <c r="AB69" s="124">
        <f>Z69*SMOW!$AN$6</f>
        <v>7.1690238050329631</v>
      </c>
      <c r="AC69" s="124">
        <f>AA69*SMOW!$AN$12</f>
        <v>13.833145586335776</v>
      </c>
      <c r="AD69" s="124">
        <f t="shared" ref="AD69" si="171">LN((AB69/1000)+1)*1000</f>
        <v>7.1434485143730138</v>
      </c>
      <c r="AE69" s="124">
        <f t="shared" ref="AE69" si="172">LN((AC69/1000)+1)*1000</f>
        <v>13.73834092522821</v>
      </c>
      <c r="AF69" s="125">
        <f>(AD69-SMOW!AN$14*AE69)</f>
        <v>-0.11039549414748162</v>
      </c>
      <c r="AG69" s="126">
        <f t="shared" ref="AG69" si="173">AF69*1000</f>
        <v>-110.39549414748163</v>
      </c>
      <c r="AK69" s="65">
        <v>19</v>
      </c>
      <c r="AL69" s="65">
        <v>0</v>
      </c>
      <c r="AM69" s="65">
        <v>0</v>
      </c>
      <c r="AN69" s="65">
        <v>0</v>
      </c>
    </row>
    <row r="70" spans="1:40" s="76" customFormat="1" x14ac:dyDescent="0.25">
      <c r="A70" s="76">
        <v>3307</v>
      </c>
      <c r="B70" s="76" t="s">
        <v>134</v>
      </c>
      <c r="C70" s="76" t="s">
        <v>129</v>
      </c>
      <c r="D70" s="76" t="s">
        <v>136</v>
      </c>
      <c r="E70" s="76" t="s">
        <v>210</v>
      </c>
      <c r="F70" s="76">
        <v>7.4491022203814898</v>
      </c>
      <c r="G70" s="76">
        <v>7.4214943108758797</v>
      </c>
      <c r="H70" s="76">
        <v>4.35116870875719E-3</v>
      </c>
      <c r="I70" s="76">
        <v>14.461001816451899</v>
      </c>
      <c r="J70" s="76">
        <v>14.3574386016794</v>
      </c>
      <c r="K70" s="76">
        <v>2.8241183283296599E-3</v>
      </c>
      <c r="L70" s="76">
        <v>-0.15923327081084901</v>
      </c>
      <c r="M70" s="76">
        <v>4.3402799336814497E-3</v>
      </c>
      <c r="N70" s="76">
        <v>-2.82183290074085</v>
      </c>
      <c r="O70" s="76">
        <v>4.3068085803786901E-3</v>
      </c>
      <c r="P70" s="76">
        <v>-5.7228248393100696</v>
      </c>
      <c r="Q70" s="76">
        <v>2.7679293622738998E-3</v>
      </c>
      <c r="R70" s="76">
        <v>-7.4288171345979999</v>
      </c>
      <c r="S70" s="76">
        <v>0.14503403301913401</v>
      </c>
      <c r="T70" s="76">
        <v>275.13860346067099</v>
      </c>
      <c r="U70" s="76">
        <v>0.16078962763131999</v>
      </c>
      <c r="V70" s="77">
        <v>44464.98814814815</v>
      </c>
      <c r="W70" s="76">
        <v>2.5</v>
      </c>
      <c r="X70" s="76">
        <v>6.8695217183352602E-3</v>
      </c>
      <c r="Y70" s="76">
        <v>7.5532013794143904E-3</v>
      </c>
      <c r="Z70" s="124">
        <f>((((N70/1000)+1)/((SMOW!$Z$4/1000)+1))-1)*1000</f>
        <v>7.7936357281584989</v>
      </c>
      <c r="AA70" s="124">
        <f>((((P70/1000)+1)/((SMOW!$AA$4/1000)+1))-1)*1000</f>
        <v>15.055950184988065</v>
      </c>
      <c r="AB70" s="124">
        <f>Z70*SMOW!$AN$6</f>
        <v>8.0109426644978932</v>
      </c>
      <c r="AC70" s="124">
        <f>AA70*SMOW!$AN$12</f>
        <v>15.452662408880133</v>
      </c>
      <c r="AD70" s="124">
        <f t="shared" ref="AD70:AD71" si="174">LN((AB70/1000)+1)*1000</f>
        <v>7.979025408207141</v>
      </c>
      <c r="AE70" s="124">
        <f t="shared" ref="AE70:AE71" si="175">LN((AC70/1000)+1)*1000</f>
        <v>15.334485894061707</v>
      </c>
      <c r="AF70" s="125">
        <f>(AD70-SMOW!AN$14*AE70)</f>
        <v>-0.11758314385744129</v>
      </c>
      <c r="AG70" s="126">
        <f t="shared" ref="AG70:AG71" si="176">AF70*1000</f>
        <v>-117.58314385744129</v>
      </c>
      <c r="AH70" s="2">
        <f>AVERAGE(AG68:AG70)</f>
        <v>-118.59191644951011</v>
      </c>
      <c r="AI70" s="2">
        <f>STDEV(AG68:AG70)</f>
        <v>8.744557556961178</v>
      </c>
      <c r="AK70" s="65">
        <v>19</v>
      </c>
      <c r="AL70" s="65">
        <v>0</v>
      </c>
      <c r="AM70" s="65">
        <v>0</v>
      </c>
      <c r="AN70" s="65">
        <v>0</v>
      </c>
    </row>
    <row r="71" spans="1:40" s="76" customFormat="1" x14ac:dyDescent="0.25">
      <c r="A71" s="76">
        <v>3308</v>
      </c>
      <c r="B71" s="76" t="s">
        <v>134</v>
      </c>
      <c r="C71" s="76" t="s">
        <v>129</v>
      </c>
      <c r="D71" s="76" t="s">
        <v>136</v>
      </c>
      <c r="E71" s="76" t="s">
        <v>211</v>
      </c>
      <c r="F71" s="76">
        <v>6.2028184379745603</v>
      </c>
      <c r="G71" s="76">
        <v>6.1836598019380897</v>
      </c>
      <c r="H71" s="76">
        <v>4.2049494111061E-3</v>
      </c>
      <c r="I71" s="76">
        <v>12.074840682648899</v>
      </c>
      <c r="J71" s="76">
        <v>12.0025212901178</v>
      </c>
      <c r="K71" s="76">
        <v>2.1064744645668998E-3</v>
      </c>
      <c r="L71" s="76">
        <v>-0.15367143924412099</v>
      </c>
      <c r="M71" s="76">
        <v>4.2101828144026502E-3</v>
      </c>
      <c r="N71" s="76">
        <v>-4.0554108304715601</v>
      </c>
      <c r="O71" s="76">
        <v>4.1620799872384697E-3</v>
      </c>
      <c r="P71" s="76">
        <v>-8.0615106511330907</v>
      </c>
      <c r="Q71" s="76">
        <v>2.0645638190375298E-3</v>
      </c>
      <c r="R71" s="76">
        <v>-10.239052952971599</v>
      </c>
      <c r="S71" s="76">
        <v>0.10680492720479901</v>
      </c>
      <c r="T71" s="76">
        <v>286.17950418008502</v>
      </c>
      <c r="U71" s="76">
        <v>0.12924950217508099</v>
      </c>
      <c r="V71" s="77">
        <v>44465.079456018517</v>
      </c>
      <c r="W71" s="76">
        <v>2.5</v>
      </c>
      <c r="X71" s="76">
        <v>1.6317675874982802E-2</v>
      </c>
      <c r="Y71" s="76">
        <v>1.51695807168124E-2</v>
      </c>
      <c r="Z71" s="124">
        <f>((((N71/1000)+1)/((SMOW!$Z$4/1000)+1))-1)*1000</f>
        <v>6.5469257341224107</v>
      </c>
      <c r="AA71" s="124">
        <f>((((P71/1000)+1)/((SMOW!$AA$4/1000)+1))-1)*1000</f>
        <v>12.668389645322131</v>
      </c>
      <c r="AB71" s="124">
        <f>Z71*SMOW!$AN$6</f>
        <v>6.7294711369802158</v>
      </c>
      <c r="AC71" s="124">
        <f>AA71*SMOW!$AN$12</f>
        <v>13.002191562011388</v>
      </c>
      <c r="AD71" s="124">
        <f t="shared" si="174"/>
        <v>6.7069293192533177</v>
      </c>
      <c r="AE71" s="124">
        <f t="shared" si="175"/>
        <v>12.918388701532184</v>
      </c>
      <c r="AF71" s="125">
        <f>(AD71-SMOW!AN$14*AE71)</f>
        <v>-0.11397991515567529</v>
      </c>
      <c r="AG71" s="126">
        <f t="shared" si="176"/>
        <v>-113.97991515567529</v>
      </c>
      <c r="AK71" s="65">
        <v>19</v>
      </c>
      <c r="AL71" s="65">
        <v>0</v>
      </c>
      <c r="AM71" s="65">
        <v>0</v>
      </c>
      <c r="AN71" s="65">
        <v>0</v>
      </c>
    </row>
    <row r="72" spans="1:40" s="76" customFormat="1" x14ac:dyDescent="0.25">
      <c r="A72" s="76">
        <v>3309</v>
      </c>
      <c r="B72" s="76" t="s">
        <v>134</v>
      </c>
      <c r="C72" s="76" t="s">
        <v>129</v>
      </c>
      <c r="D72" s="76" t="s">
        <v>136</v>
      </c>
      <c r="E72" s="76" t="s">
        <v>212</v>
      </c>
      <c r="F72" s="76">
        <v>6.4612783514703702</v>
      </c>
      <c r="G72" s="76">
        <v>6.4404935466603099</v>
      </c>
      <c r="H72" s="76">
        <v>3.4396798105090398E-3</v>
      </c>
      <c r="I72" s="76">
        <v>12.5901764162576</v>
      </c>
      <c r="J72" s="76">
        <v>12.5115790455508</v>
      </c>
      <c r="K72" s="76">
        <v>2.4514306654991802E-3</v>
      </c>
      <c r="L72" s="76">
        <v>-0.16562018939049</v>
      </c>
      <c r="M72" s="76">
        <v>3.4294102460774899E-3</v>
      </c>
      <c r="N72" s="76">
        <v>-3.7995859136193402</v>
      </c>
      <c r="O72" s="76">
        <v>3.40461230378045E-3</v>
      </c>
      <c r="P72" s="76">
        <v>-7.55642809344541</v>
      </c>
      <c r="Q72" s="76">
        <v>2.4026567338030201E-3</v>
      </c>
      <c r="R72" s="76">
        <v>-9.94590028460963</v>
      </c>
      <c r="S72" s="76">
        <v>0.17536515706839201</v>
      </c>
      <c r="T72" s="76">
        <v>720.527757639882</v>
      </c>
      <c r="U72" s="76">
        <v>0.77506068750481505</v>
      </c>
      <c r="V72" s="77">
        <v>44465.625069444446</v>
      </c>
      <c r="W72" s="76">
        <v>2.5</v>
      </c>
      <c r="X72" s="76">
        <v>3.49721743783774E-3</v>
      </c>
      <c r="Y72" s="76">
        <v>3.6414950748260401E-3</v>
      </c>
      <c r="Z72" s="124">
        <f>((((N72/1000)+1)/((SMOW!$Z$4/1000)+1))-1)*1000</f>
        <v>6.805474037295145</v>
      </c>
      <c r="AA72" s="124">
        <f>((((P72/1000)+1)/((SMOW!$AA$4/1000)+1))-1)*1000</f>
        <v>13.184027606570448</v>
      </c>
      <c r="AB72" s="124">
        <f>Z72*SMOW!$AN$6</f>
        <v>6.9952284426798732</v>
      </c>
      <c r="AC72" s="124">
        <f>AA72*SMOW!$AN$12</f>
        <v>13.531416170387027</v>
      </c>
      <c r="AD72" s="124">
        <f t="shared" ref="AD72" si="177">LN((AB72/1000)+1)*1000</f>
        <v>6.9708753365992111</v>
      </c>
      <c r="AE72" s="124">
        <f t="shared" ref="AE72" si="178">LN((AC72/1000)+1)*1000</f>
        <v>13.440684130916715</v>
      </c>
      <c r="AF72" s="125">
        <f>(AD72-SMOW!AN$14*AE72)</f>
        <v>-0.12580588452481489</v>
      </c>
      <c r="AG72" s="126">
        <f t="shared" ref="AG72" si="179">AF72*1000</f>
        <v>-125.8058845248149</v>
      </c>
      <c r="AK72" s="65">
        <v>19</v>
      </c>
      <c r="AL72" s="65">
        <v>0</v>
      </c>
      <c r="AM72" s="65">
        <v>0</v>
      </c>
      <c r="AN72" s="65">
        <v>0</v>
      </c>
    </row>
    <row r="73" spans="1:40" s="76" customFormat="1" x14ac:dyDescent="0.25">
      <c r="A73" s="76">
        <v>3310</v>
      </c>
      <c r="B73" s="76" t="s">
        <v>134</v>
      </c>
      <c r="C73" s="76" t="s">
        <v>129</v>
      </c>
      <c r="D73" s="76" t="s">
        <v>136</v>
      </c>
      <c r="E73" s="76" t="s">
        <v>213</v>
      </c>
      <c r="F73" s="76">
        <v>6.3789256453583496</v>
      </c>
      <c r="G73" s="76">
        <v>6.3586661478049598</v>
      </c>
      <c r="H73" s="76">
        <v>3.6782599479667499E-3</v>
      </c>
      <c r="I73" s="76">
        <v>12.3966693981312</v>
      </c>
      <c r="J73" s="76">
        <v>12.320459813319401</v>
      </c>
      <c r="K73" s="76">
        <v>1.8030979899112099E-3</v>
      </c>
      <c r="L73" s="76">
        <v>-0.14653663362765901</v>
      </c>
      <c r="M73" s="76">
        <v>3.5520021078148199E-3</v>
      </c>
      <c r="N73" s="76">
        <v>-3.8810990345854099</v>
      </c>
      <c r="O73" s="76">
        <v>3.64076011874353E-3</v>
      </c>
      <c r="P73" s="76">
        <v>-7.7460850748493204</v>
      </c>
      <c r="Q73" s="76">
        <v>1.76722335578749E-3</v>
      </c>
      <c r="R73" s="76">
        <v>-9.8025802837893803</v>
      </c>
      <c r="S73" s="76">
        <v>0.13827249194105101</v>
      </c>
      <c r="T73" s="76">
        <v>476.26714602836398</v>
      </c>
      <c r="U73" s="76">
        <v>0.14048513478820701</v>
      </c>
      <c r="V73" s="77">
        <v>44465.715451388889</v>
      </c>
      <c r="W73" s="76">
        <v>2.5</v>
      </c>
      <c r="X73" s="76">
        <v>5.7249086941453704E-3</v>
      </c>
      <c r="Y73" s="76">
        <v>6.4037295177171204E-3</v>
      </c>
      <c r="Z73" s="124">
        <f>((((N73/1000)+1)/((SMOW!$Z$4/1000)+1))-1)*1000</f>
        <v>6.7230931677089156</v>
      </c>
      <c r="AA73" s="124">
        <f>((((P73/1000)+1)/((SMOW!$AA$4/1000)+1))-1)*1000</f>
        <v>12.990407102874357</v>
      </c>
      <c r="AB73" s="124">
        <f>Z73*SMOW!$AN$6</f>
        <v>6.9105505791094268</v>
      </c>
      <c r="AC73" s="124">
        <f>AA73*SMOW!$AN$12</f>
        <v>13.332693921555718</v>
      </c>
      <c r="AD73" s="124">
        <f t="shared" ref="AD73" si="180">LN((AB73/1000)+1)*1000</f>
        <v>6.8867821635197704</v>
      </c>
      <c r="AE73" s="124">
        <f t="shared" ref="AE73" si="181">LN((AC73/1000)+1)*1000</f>
        <v>13.244595751356762</v>
      </c>
      <c r="AF73" s="125">
        <f>(AD73-SMOW!AN$14*AE73)</f>
        <v>-0.10636439319660074</v>
      </c>
      <c r="AG73" s="126">
        <f t="shared" ref="AG73" si="182">AF73*1000</f>
        <v>-106.36439319660073</v>
      </c>
      <c r="AH73" s="2">
        <f>AVERAGE(AG71:AG73)</f>
        <v>-115.38339762569699</v>
      </c>
      <c r="AI73" s="2">
        <f>STDEV(AG71:AG73)</f>
        <v>9.7964390749394408</v>
      </c>
      <c r="AK73" s="65">
        <v>19</v>
      </c>
      <c r="AL73" s="65">
        <v>0</v>
      </c>
      <c r="AM73" s="65">
        <v>0</v>
      </c>
      <c r="AN73" s="65">
        <v>0</v>
      </c>
    </row>
    <row r="74" spans="1:40" s="76" customFormat="1" x14ac:dyDescent="0.25">
      <c r="A74" s="76">
        <v>3311</v>
      </c>
      <c r="B74" s="76" t="s">
        <v>134</v>
      </c>
      <c r="C74" s="76" t="s">
        <v>129</v>
      </c>
      <c r="D74" s="76" t="s">
        <v>136</v>
      </c>
      <c r="E74" s="76" t="s">
        <v>214</v>
      </c>
      <c r="F74" s="76">
        <v>5.2247887679457001</v>
      </c>
      <c r="G74" s="76">
        <v>5.2111867167245496</v>
      </c>
      <c r="H74" s="76">
        <v>3.2167385868064799E-3</v>
      </c>
      <c r="I74" s="76">
        <v>10.2128794332325</v>
      </c>
      <c r="J74" s="76">
        <v>10.161080256866899</v>
      </c>
      <c r="K74" s="76">
        <v>2.3232627761942399E-3</v>
      </c>
      <c r="L74" s="76">
        <v>-0.15386365890116299</v>
      </c>
      <c r="M74" s="76">
        <v>3.0908117105250999E-3</v>
      </c>
      <c r="N74" s="76">
        <v>-5.023469496243</v>
      </c>
      <c r="O74" s="76">
        <v>3.1839439639803299E-3</v>
      </c>
      <c r="P74" s="76">
        <v>-9.8864261166004503</v>
      </c>
      <c r="Q74" s="76">
        <v>2.2770388867903702E-3</v>
      </c>
      <c r="R74" s="76">
        <v>-12.406015357035001</v>
      </c>
      <c r="S74" s="76">
        <v>0.149605456422294</v>
      </c>
      <c r="T74" s="76">
        <v>348.39040676937202</v>
      </c>
      <c r="U74" s="76">
        <v>0.157086357721342</v>
      </c>
      <c r="V74" s="77">
        <v>44465.817511574074</v>
      </c>
      <c r="W74" s="76">
        <v>2.5</v>
      </c>
      <c r="X74" s="76">
        <v>3.7936039709171002E-3</v>
      </c>
      <c r="Y74" s="76">
        <v>4.2667130486063196E-3</v>
      </c>
      <c r="Z74" s="124">
        <f>((((N74/1000)+1)/((SMOW!$Z$4/1000)+1))-1)*1000</f>
        <v>5.5685615916201137</v>
      </c>
      <c r="AA74" s="124">
        <f>((((P74/1000)+1)/((SMOW!$AA$4/1000)+1))-1)*1000</f>
        <v>10.805336416218614</v>
      </c>
      <c r="AB74" s="124">
        <f>Z74*SMOW!$AN$6</f>
        <v>5.7238276447819425</v>
      </c>
      <c r="AC74" s="124">
        <f>AA74*SMOW!$AN$12</f>
        <v>11.0900483730803</v>
      </c>
      <c r="AD74" s="124">
        <f t="shared" ref="AD74" si="183">LN((AB74/1000)+1)*1000</f>
        <v>5.7075087846117114</v>
      </c>
      <c r="AE74" s="124">
        <f t="shared" ref="AE74" si="184">LN((AC74/1000)+1)*1000</f>
        <v>11.029004690239681</v>
      </c>
      <c r="AF74" s="125">
        <f>(AD74-SMOW!AN$14*AE74)</f>
        <v>-0.11580569183484002</v>
      </c>
      <c r="AG74" s="126">
        <f t="shared" ref="AG74" si="185">AF74*1000</f>
        <v>-115.80569183484002</v>
      </c>
      <c r="AK74" s="65">
        <v>19</v>
      </c>
      <c r="AL74" s="65">
        <v>0</v>
      </c>
      <c r="AM74" s="65">
        <v>0</v>
      </c>
      <c r="AN74" s="65">
        <v>0</v>
      </c>
    </row>
    <row r="75" spans="1:40" s="76" customFormat="1" x14ac:dyDescent="0.25">
      <c r="A75" s="76">
        <v>3312</v>
      </c>
      <c r="B75" s="76" t="s">
        <v>134</v>
      </c>
      <c r="C75" s="76" t="s">
        <v>129</v>
      </c>
      <c r="D75" s="76" t="s">
        <v>136</v>
      </c>
      <c r="E75" s="76" t="s">
        <v>215</v>
      </c>
      <c r="F75" s="76">
        <v>5.2769005687802704</v>
      </c>
      <c r="G75" s="76">
        <v>5.2630260514440996</v>
      </c>
      <c r="H75" s="76">
        <v>5.0351892260561398E-3</v>
      </c>
      <c r="I75" s="76">
        <v>10.320425007276</v>
      </c>
      <c r="J75" s="76">
        <v>10.267532893961</v>
      </c>
      <c r="K75" s="76">
        <v>2.6547303985582E-3</v>
      </c>
      <c r="L75" s="76">
        <v>-0.15823131656728401</v>
      </c>
      <c r="M75" s="76">
        <v>4.89122090147537E-3</v>
      </c>
      <c r="N75" s="76">
        <v>-4.9718889747794899</v>
      </c>
      <c r="O75" s="76">
        <v>4.9838555142589103E-3</v>
      </c>
      <c r="P75" s="76">
        <v>-9.7810202810193001</v>
      </c>
      <c r="Q75" s="76">
        <v>2.60191159321783E-3</v>
      </c>
      <c r="R75" s="76">
        <v>-12.816447110653799</v>
      </c>
      <c r="S75" s="76">
        <v>0.15787476642138101</v>
      </c>
      <c r="T75" s="76">
        <v>318.51433313147402</v>
      </c>
      <c r="U75" s="76">
        <v>0.19177039170207</v>
      </c>
      <c r="V75" s="77">
        <v>44465.923611111109</v>
      </c>
      <c r="W75" s="76">
        <v>2.5</v>
      </c>
      <c r="X75" s="76">
        <v>3.5738025904843401E-2</v>
      </c>
      <c r="Y75" s="76">
        <v>2.8420275839967101E-2</v>
      </c>
      <c r="Z75" s="124">
        <f>((((N75/1000)+1)/((SMOW!$Z$4/1000)+1))-1)*1000</f>
        <v>5.6206912139620258</v>
      </c>
      <c r="AA75" s="124">
        <f>((((P75/1000)+1)/((SMOW!$AA$4/1000)+1))-1)*1000</f>
        <v>10.912945062241608</v>
      </c>
      <c r="AB75" s="124">
        <f>Z75*SMOW!$AN$6</f>
        <v>5.7774107772594023</v>
      </c>
      <c r="AC75" s="124">
        <f>AA75*SMOW!$AN$12</f>
        <v>11.200492420705272</v>
      </c>
      <c r="AD75" s="124">
        <f t="shared" ref="AD75:AD76" si="186">LN((AB75/1000)+1)*1000</f>
        <v>5.7607855427530144</v>
      </c>
      <c r="AE75" s="124">
        <f t="shared" ref="AE75:AE76" si="187">LN((AC75/1000)+1)*1000</f>
        <v>11.138231377015757</v>
      </c>
      <c r="AF75" s="125">
        <f>(AD75-SMOW!AN$14*AE75)</f>
        <v>-0.1202006243113054</v>
      </c>
      <c r="AG75" s="126">
        <f t="shared" ref="AG75:AG76" si="188">AF75*1000</f>
        <v>-120.2006243113054</v>
      </c>
      <c r="AK75" s="65">
        <v>19</v>
      </c>
      <c r="AL75" s="65">
        <v>0</v>
      </c>
      <c r="AM75" s="65">
        <v>0</v>
      </c>
      <c r="AN75" s="65">
        <v>0</v>
      </c>
    </row>
    <row r="76" spans="1:40" s="76" customFormat="1" x14ac:dyDescent="0.25">
      <c r="A76" s="76">
        <v>3313</v>
      </c>
      <c r="B76" s="76" t="s">
        <v>134</v>
      </c>
      <c r="C76" s="76" t="s">
        <v>129</v>
      </c>
      <c r="D76" s="76" t="s">
        <v>136</v>
      </c>
      <c r="E76" s="76" t="s">
        <v>216</v>
      </c>
      <c r="F76" s="76">
        <v>5.3767371549296898</v>
      </c>
      <c r="G76" s="76">
        <v>5.3623338803666503</v>
      </c>
      <c r="H76" s="76">
        <v>3.43687439462161E-3</v>
      </c>
      <c r="I76" s="76">
        <v>10.513096153248201</v>
      </c>
      <c r="J76" s="76">
        <v>10.458217782297</v>
      </c>
      <c r="K76" s="76">
        <v>1.88352480922622E-3</v>
      </c>
      <c r="L76" s="76">
        <v>-0.159605108686171</v>
      </c>
      <c r="M76" s="76">
        <v>3.5342267494747402E-3</v>
      </c>
      <c r="N76" s="76">
        <v>-4.8730702217859001</v>
      </c>
      <c r="O76" s="76">
        <v>3.40183548908315E-3</v>
      </c>
      <c r="P76" s="76">
        <v>-9.5921825411660908</v>
      </c>
      <c r="Q76" s="76">
        <v>1.8460499943406901E-3</v>
      </c>
      <c r="R76" s="76">
        <v>-12.4183898113063</v>
      </c>
      <c r="S76" s="76">
        <v>0.15375478135526599</v>
      </c>
      <c r="T76" s="76">
        <v>332.09026475646402</v>
      </c>
      <c r="U76" s="76">
        <v>0.13172023403508001</v>
      </c>
      <c r="V76" s="77">
        <v>44466.019513888888</v>
      </c>
      <c r="W76" s="76">
        <v>2.5</v>
      </c>
      <c r="X76" s="76">
        <v>2.5742353051664099E-2</v>
      </c>
      <c r="Y76" s="76">
        <v>2.7109016918544501E-2</v>
      </c>
      <c r="Z76" s="124">
        <f>((((N76/1000)+1)/((SMOW!$Z$4/1000)+1))-1)*1000</f>
        <v>5.7205619428282173</v>
      </c>
      <c r="AA76" s="124">
        <f>((((P76/1000)+1)/((SMOW!$AA$4/1000)+1))-1)*1000</f>
        <v>11.10572920357189</v>
      </c>
      <c r="AB76" s="124">
        <f>Z76*SMOW!$AN$6</f>
        <v>5.8800661631042983</v>
      </c>
      <c r="AC76" s="124">
        <f>AA76*SMOW!$AN$12</f>
        <v>11.398356269692565</v>
      </c>
      <c r="AD76" s="124">
        <f t="shared" si="186"/>
        <v>5.8628460447128159</v>
      </c>
      <c r="AE76" s="124">
        <f t="shared" si="187"/>
        <v>11.333884459431737</v>
      </c>
      <c r="AF76" s="125">
        <f>(AD76-SMOW!AN$14*AE76)</f>
        <v>-0.12144494986714083</v>
      </c>
      <c r="AG76" s="126">
        <f t="shared" si="188"/>
        <v>-121.44494986714082</v>
      </c>
      <c r="AH76" s="2">
        <f>AVERAGE(AG74:AG76)</f>
        <v>-119.15042200442876</v>
      </c>
      <c r="AI76" s="2">
        <f>STDEV(AG74:AG76)</f>
        <v>2.9626848385786944</v>
      </c>
      <c r="AK76" s="65">
        <v>19</v>
      </c>
      <c r="AL76" s="65">
        <v>0</v>
      </c>
      <c r="AM76" s="65">
        <v>0</v>
      </c>
      <c r="AN76" s="65">
        <v>0</v>
      </c>
    </row>
    <row r="77" spans="1:40" s="76" customFormat="1" x14ac:dyDescent="0.25">
      <c r="A77" s="76">
        <v>3314</v>
      </c>
      <c r="B77" s="76" t="s">
        <v>134</v>
      </c>
      <c r="C77" s="76" t="s">
        <v>129</v>
      </c>
      <c r="D77" s="76" t="s">
        <v>136</v>
      </c>
      <c r="E77" s="76" t="s">
        <v>217</v>
      </c>
      <c r="F77" s="76">
        <v>6.2045483658048299</v>
      </c>
      <c r="G77" s="76">
        <v>6.1853790867894602</v>
      </c>
      <c r="H77" s="76">
        <v>4.0619096911315399E-3</v>
      </c>
      <c r="I77" s="76">
        <v>12.1114489843981</v>
      </c>
      <c r="J77" s="76">
        <v>12.0386921596701</v>
      </c>
      <c r="K77" s="76">
        <v>2.2568635535611301E-3</v>
      </c>
      <c r="L77" s="76">
        <v>-0.17105037351636601</v>
      </c>
      <c r="M77" s="76">
        <v>4.6517471817838999E-3</v>
      </c>
      <c r="N77" s="76">
        <v>-4.0536985392409699</v>
      </c>
      <c r="O77" s="76">
        <v>4.0204985560065402E-3</v>
      </c>
      <c r="P77" s="76">
        <v>-8.0256307121453005</v>
      </c>
      <c r="Q77" s="76">
        <v>2.2119607503280699E-3</v>
      </c>
      <c r="R77" s="76">
        <v>-10.933013992044801</v>
      </c>
      <c r="S77" s="76">
        <v>0.199880947947224</v>
      </c>
      <c r="T77" s="76">
        <v>206.707567596541</v>
      </c>
      <c r="U77" s="76">
        <v>0.34780300029891098</v>
      </c>
      <c r="V77" s="77">
        <v>44466.525219907409</v>
      </c>
      <c r="W77" s="76">
        <v>2.5</v>
      </c>
      <c r="X77" s="76">
        <v>8.4949869476814405E-2</v>
      </c>
      <c r="Y77" s="76">
        <v>8.3350138278100699E-2</v>
      </c>
      <c r="Z77" s="124">
        <f>((((N77/1000)+1)/((SMOW!$Z$4/1000)+1))-1)*1000</f>
        <v>6.5486562535637116</v>
      </c>
      <c r="AA77" s="124">
        <f>((((P77/1000)+1)/((SMOW!$AA$4/1000)+1))-1)*1000</f>
        <v>12.705019416649144</v>
      </c>
      <c r="AB77" s="124">
        <f>Z77*SMOW!$AN$6</f>
        <v>6.7312499078270456</v>
      </c>
      <c r="AC77" s="124">
        <f>AA77*SMOW!$AN$12</f>
        <v>13.039786498463501</v>
      </c>
      <c r="AD77" s="124">
        <f t="shared" ref="AD77" si="189">LN((AB77/1000)+1)*1000</f>
        <v>6.7086961983667246</v>
      </c>
      <c r="AE77" s="124">
        <f t="shared" ref="AE77" si="190">LN((AC77/1000)+1)*1000</f>
        <v>12.955500406880434</v>
      </c>
      <c r="AF77" s="125">
        <f>(AD77-SMOW!AN$14*AE77)</f>
        <v>-0.13180801646614526</v>
      </c>
      <c r="AG77" s="126">
        <f t="shared" ref="AG77" si="191">AF77*1000</f>
        <v>-131.80801646614526</v>
      </c>
      <c r="AH77" s="2"/>
      <c r="AI77" s="2"/>
      <c r="AK77" s="65">
        <v>19</v>
      </c>
      <c r="AL77" s="65">
        <v>0</v>
      </c>
      <c r="AM77" s="65">
        <v>0</v>
      </c>
      <c r="AN77" s="65">
        <v>0</v>
      </c>
    </row>
    <row r="78" spans="1:40" s="76" customFormat="1" x14ac:dyDescent="0.25">
      <c r="A78" s="76">
        <v>3315</v>
      </c>
      <c r="B78" s="76" t="s">
        <v>134</v>
      </c>
      <c r="C78" s="76" t="s">
        <v>129</v>
      </c>
      <c r="D78" s="76" t="s">
        <v>136</v>
      </c>
      <c r="E78" s="76" t="s">
        <v>218</v>
      </c>
      <c r="F78" s="76">
        <v>6.1490618834257003</v>
      </c>
      <c r="G78" s="76">
        <v>6.1302330828960496</v>
      </c>
      <c r="H78" s="76">
        <v>4.91056958819386E-3</v>
      </c>
      <c r="I78" s="76">
        <v>11.9667481736944</v>
      </c>
      <c r="J78" s="76">
        <v>11.8957127032483</v>
      </c>
      <c r="K78" s="76">
        <v>2.1292622158347301E-3</v>
      </c>
      <c r="L78" s="76">
        <v>-0.15070322441907499</v>
      </c>
      <c r="M78" s="76">
        <v>4.89287004918669E-3</v>
      </c>
      <c r="N78" s="76">
        <v>-4.1086193373990598</v>
      </c>
      <c r="O78" s="76">
        <v>4.86050637255722E-3</v>
      </c>
      <c r="P78" s="76">
        <v>-8.1674525397486697</v>
      </c>
      <c r="Q78" s="76">
        <v>2.0868981827266899E-3</v>
      </c>
      <c r="R78" s="76">
        <v>-10.8439143531049</v>
      </c>
      <c r="S78" s="76">
        <v>0.15549404866633301</v>
      </c>
      <c r="T78" s="76">
        <v>222.51087944409099</v>
      </c>
      <c r="U78" s="76">
        <v>0.13325893088200899</v>
      </c>
      <c r="V78" s="77">
        <v>44466.629479166666</v>
      </c>
      <c r="W78" s="76">
        <v>2.5</v>
      </c>
      <c r="X78" s="76">
        <v>8.2110293053105996E-3</v>
      </c>
      <c r="Y78" s="76">
        <v>7.5649663712519704E-3</v>
      </c>
      <c r="Z78" s="124">
        <f>((((N78/1000)+1)/((SMOW!$Z$4/1000)+1))-1)*1000</f>
        <v>6.4931507955834356</v>
      </c>
      <c r="AA78" s="124">
        <f>((((P78/1000)+1)/((SMOW!$AA$4/1000)+1))-1)*1000</f>
        <v>12.560233743628357</v>
      </c>
      <c r="AB78" s="124">
        <f>Z78*SMOW!$AN$6</f>
        <v>6.6741968125893303</v>
      </c>
      <c r="AC78" s="124">
        <f>AA78*SMOW!$AN$12</f>
        <v>12.891185838967198</v>
      </c>
      <c r="AD78" s="124">
        <f t="shared" ref="AD78" si="192">LN((AB78/1000)+1)*1000</f>
        <v>6.6520229680981373</v>
      </c>
      <c r="AE78" s="124">
        <f t="shared" ref="AE78" si="193">LN((AC78/1000)+1)*1000</f>
        <v>12.808801766312786</v>
      </c>
      <c r="AF78" s="125">
        <f>(AD78-SMOW!AN$14*AE78)</f>
        <v>-0.11102436451501418</v>
      </c>
      <c r="AG78" s="126">
        <f t="shared" ref="AG78" si="194">AF78*1000</f>
        <v>-111.02436451501418</v>
      </c>
      <c r="AK78" s="65">
        <v>19</v>
      </c>
      <c r="AL78" s="65">
        <v>0</v>
      </c>
      <c r="AM78" s="65">
        <v>0</v>
      </c>
      <c r="AN78" s="65">
        <v>0</v>
      </c>
    </row>
    <row r="79" spans="1:40" s="76" customFormat="1" x14ac:dyDescent="0.25">
      <c r="A79" s="76">
        <v>3316</v>
      </c>
      <c r="B79" s="76" t="s">
        <v>134</v>
      </c>
      <c r="C79" s="76" t="s">
        <v>129</v>
      </c>
      <c r="D79" s="76" t="s">
        <v>136</v>
      </c>
      <c r="E79" s="76" t="s">
        <v>219</v>
      </c>
      <c r="F79" s="76">
        <v>6.1120472772096202</v>
      </c>
      <c r="G79" s="76">
        <v>6.0934440002103001</v>
      </c>
      <c r="H79" s="76">
        <v>4.9831425769448602E-3</v>
      </c>
      <c r="I79" s="76">
        <v>11.893756113732501</v>
      </c>
      <c r="J79" s="76">
        <v>11.823581191919301</v>
      </c>
      <c r="K79" s="76">
        <v>2.1101740532791201E-3</v>
      </c>
      <c r="L79" s="76">
        <v>-0.14940686912307899</v>
      </c>
      <c r="M79" s="76">
        <v>4.8551679788592398E-3</v>
      </c>
      <c r="N79" s="76">
        <v>-4.14525658001617</v>
      </c>
      <c r="O79" s="76">
        <v>4.9323394802970998E-3</v>
      </c>
      <c r="P79" s="76">
        <v>-8.2389923417303805</v>
      </c>
      <c r="Q79" s="76">
        <v>2.0681898003326702E-3</v>
      </c>
      <c r="R79" s="76">
        <v>-11.2001594459842</v>
      </c>
      <c r="S79" s="76">
        <v>0.14698135151035199</v>
      </c>
      <c r="T79" s="76">
        <v>244.39338983207699</v>
      </c>
      <c r="U79" s="76">
        <v>9.9180779457225102E-2</v>
      </c>
      <c r="V79" s="77">
        <v>44466.723287037035</v>
      </c>
      <c r="W79" s="76">
        <v>2.5</v>
      </c>
      <c r="X79" s="76">
        <v>4.3165100490607997E-2</v>
      </c>
      <c r="Y79" s="76">
        <v>4.5578803571562403E-2</v>
      </c>
      <c r="Z79" s="124">
        <f>((((N79/1000)+1)/((SMOW!$Z$4/1000)+1))-1)*1000</f>
        <v>6.4561235308895348</v>
      </c>
      <c r="AA79" s="124">
        <f>((((P79/1000)+1)/((SMOW!$AA$4/1000)+1))-1)*1000</f>
        <v>12.487198876198313</v>
      </c>
      <c r="AB79" s="124">
        <f>Z79*SMOW!$AN$6</f>
        <v>6.6361371309680397</v>
      </c>
      <c r="AC79" s="124">
        <f>AA79*SMOW!$AN$12</f>
        <v>12.816226561299086</v>
      </c>
      <c r="AD79" s="124">
        <f t="shared" ref="AD79" si="195">LN((AB79/1000)+1)*1000</f>
        <v>6.6142149054420551</v>
      </c>
      <c r="AE79" s="124">
        <f t="shared" ref="AE79" si="196">LN((AC79/1000)+1)*1000</f>
        <v>12.734793765706726</v>
      </c>
      <c r="AF79" s="125">
        <f>(AD79-SMOW!AN$14*AE79)</f>
        <v>-0.10975620285109677</v>
      </c>
      <c r="AG79" s="126">
        <f t="shared" ref="AG79:AG80" si="197">AF79*1000</f>
        <v>-109.75620285109677</v>
      </c>
      <c r="AH79" s="2">
        <f>AVERAGE(AG77:AG79)</f>
        <v>-117.52952794408542</v>
      </c>
      <c r="AI79" s="2">
        <f>STDEV(AG77:AG79)</f>
        <v>12.381780338764038</v>
      </c>
      <c r="AK79" s="65">
        <v>19</v>
      </c>
      <c r="AL79" s="65">
        <v>0</v>
      </c>
      <c r="AM79" s="65">
        <v>0</v>
      </c>
      <c r="AN79" s="65">
        <v>0</v>
      </c>
    </row>
    <row r="80" spans="1:40" s="76" customFormat="1" x14ac:dyDescent="0.25">
      <c r="A80" s="76">
        <v>3317</v>
      </c>
      <c r="B80" s="76" t="s">
        <v>134</v>
      </c>
      <c r="C80" s="76" t="s">
        <v>129</v>
      </c>
      <c r="D80" s="76" t="s">
        <v>136</v>
      </c>
      <c r="E80" s="76" t="s">
        <v>220</v>
      </c>
      <c r="F80" s="76">
        <v>5.92664757469311</v>
      </c>
      <c r="G80" s="76">
        <v>5.9091538494213998</v>
      </c>
      <c r="H80" s="76">
        <v>3.4847064029670501E-3</v>
      </c>
      <c r="I80" s="76">
        <v>11.5531703350588</v>
      </c>
      <c r="J80" s="76">
        <v>11.4869419951961</v>
      </c>
      <c r="K80" s="76">
        <v>2.0096889395628801E-3</v>
      </c>
      <c r="L80" s="76">
        <v>-0.155951524042161</v>
      </c>
      <c r="M80" s="76">
        <v>3.1957261220351401E-3</v>
      </c>
      <c r="N80" s="76">
        <v>-4.3287661341253898</v>
      </c>
      <c r="O80" s="76">
        <v>3.4491798505046599E-3</v>
      </c>
      <c r="P80" s="76">
        <v>-8.5728017886319101</v>
      </c>
      <c r="Q80" s="76">
        <v>1.9697039493901201E-3</v>
      </c>
      <c r="R80" s="76">
        <v>-12.132421517808099</v>
      </c>
      <c r="S80" s="76">
        <v>0.15021168366259299</v>
      </c>
      <c r="T80" s="76">
        <v>282.37145683364702</v>
      </c>
      <c r="U80" s="76">
        <v>0.46423846368862198</v>
      </c>
      <c r="V80" s="77">
        <v>44467.435763888891</v>
      </c>
      <c r="W80" s="76">
        <v>2.5</v>
      </c>
      <c r="X80" s="76">
        <v>2.5988237651505E-2</v>
      </c>
      <c r="Y80" s="76">
        <v>2.5593625154040799E-2</v>
      </c>
      <c r="Z80" s="124">
        <f>((((N80/1000)+1)/((SMOW!$Z$4/1000)+1))-1)*1000</f>
        <v>6.2706604242668273</v>
      </c>
      <c r="AA80" s="124">
        <f>((((P80/1000)+1)/((SMOW!$AA$4/1000)+1))-1)*1000</f>
        <v>12.146413355047514</v>
      </c>
      <c r="AB80" s="124">
        <f>Z80*SMOW!$AN$6</f>
        <v>6.4455028281398752</v>
      </c>
      <c r="AC80" s="124">
        <f>AA80*SMOW!$AN$12</f>
        <v>12.466461614718149</v>
      </c>
      <c r="AD80" s="124">
        <f t="shared" ref="AD80" si="198">LN((AB80/1000)+1)*1000</f>
        <v>6.4248194039243964</v>
      </c>
      <c r="AE80" s="124">
        <f t="shared" ref="AE80" si="199">LN((AC80/1000)+1)*1000</f>
        <v>12.389395118791759</v>
      </c>
      <c r="AF80" s="125">
        <f>(AD80-SMOW!AN$14*AE80)</f>
        <v>-0.11678121879765246</v>
      </c>
      <c r="AG80" s="126">
        <f t="shared" si="197"/>
        <v>-116.78121879765246</v>
      </c>
      <c r="AK80" s="65">
        <v>19</v>
      </c>
      <c r="AL80" s="65">
        <v>0</v>
      </c>
      <c r="AM80" s="65">
        <v>0</v>
      </c>
      <c r="AN80" s="65">
        <v>0</v>
      </c>
    </row>
    <row r="81" spans="1:40" s="76" customFormat="1" x14ac:dyDescent="0.25">
      <c r="A81" s="76">
        <v>3318</v>
      </c>
      <c r="B81" s="76" t="s">
        <v>134</v>
      </c>
      <c r="C81" s="76" t="s">
        <v>129</v>
      </c>
      <c r="D81" s="76" t="s">
        <v>136</v>
      </c>
      <c r="E81" s="76" t="s">
        <v>221</v>
      </c>
      <c r="F81" s="76">
        <v>5.8569495183251199</v>
      </c>
      <c r="G81" s="76">
        <v>5.8398639411450404</v>
      </c>
      <c r="H81" s="76">
        <v>4.1222857186573297E-3</v>
      </c>
      <c r="I81" s="76">
        <v>11.4643583250378</v>
      </c>
      <c r="J81" s="76">
        <v>11.3991404833237</v>
      </c>
      <c r="K81" s="76">
        <v>1.8579968949537101E-3</v>
      </c>
      <c r="L81" s="76">
        <v>-0.17888223404989201</v>
      </c>
      <c r="M81" s="76">
        <v>4.0254800367647099E-3</v>
      </c>
      <c r="N81" s="76">
        <v>-4.3977536193950799</v>
      </c>
      <c r="O81" s="76">
        <v>4.0802590504399796E-3</v>
      </c>
      <c r="P81" s="76">
        <v>-8.6598467852221699</v>
      </c>
      <c r="Q81" s="76">
        <v>1.8210299862359599E-3</v>
      </c>
      <c r="R81" s="76">
        <v>-12.0390116418984</v>
      </c>
      <c r="S81" s="76">
        <v>0.140396299550027</v>
      </c>
      <c r="T81" s="76">
        <v>275.999518113693</v>
      </c>
      <c r="U81" s="76">
        <v>0.168356219666768</v>
      </c>
      <c r="V81" s="77">
        <v>44467.539340277777</v>
      </c>
      <c r="W81" s="76">
        <v>2.5</v>
      </c>
      <c r="X81" s="76">
        <v>3.4693294578977598E-3</v>
      </c>
      <c r="Y81" s="76">
        <v>3.9127545187743803E-3</v>
      </c>
      <c r="Z81" s="124">
        <f>((((N81/1000)+1)/((SMOW!$Z$4/1000)+1))-1)*1000</f>
        <v>6.2009385321379895</v>
      </c>
      <c r="AA81" s="124">
        <f>((((P81/1000)+1)/((SMOW!$AA$4/1000)+1))-1)*1000</f>
        <v>12.057549259672617</v>
      </c>
      <c r="AB81" s="124">
        <f>Z81*SMOW!$AN$6</f>
        <v>6.3738369074083714</v>
      </c>
      <c r="AC81" s="124">
        <f>AA81*SMOW!$AN$12</f>
        <v>12.375256021631904</v>
      </c>
      <c r="AD81" s="124">
        <f t="shared" ref="AD81" si="200">LN((AB81/1000)+1)*1000</f>
        <v>6.3536099124942531</v>
      </c>
      <c r="AE81" s="124">
        <f t="shared" ref="AE81" si="201">LN((AC81/1000)+1)*1000</f>
        <v>12.299308479077199</v>
      </c>
      <c r="AF81" s="125">
        <f>(AD81-SMOW!AN$14*AE81)</f>
        <v>-0.14042496445850805</v>
      </c>
      <c r="AG81" s="126">
        <f t="shared" ref="AG81" si="202">AF81*1000</f>
        <v>-140.42496445850804</v>
      </c>
      <c r="AK81" s="65">
        <v>19</v>
      </c>
      <c r="AL81" s="65">
        <v>0</v>
      </c>
      <c r="AM81" s="65">
        <v>0</v>
      </c>
      <c r="AN81" s="65">
        <v>0</v>
      </c>
    </row>
    <row r="82" spans="1:40" s="76" customFormat="1" x14ac:dyDescent="0.25">
      <c r="A82" s="76">
        <v>3319</v>
      </c>
      <c r="B82" s="76" t="s">
        <v>134</v>
      </c>
      <c r="C82" s="76" t="s">
        <v>129</v>
      </c>
      <c r="D82" s="76" t="s">
        <v>136</v>
      </c>
      <c r="E82" s="76" t="s">
        <v>222</v>
      </c>
      <c r="F82" s="76">
        <v>5.8929152039028203</v>
      </c>
      <c r="G82" s="76">
        <v>5.8756195668269804</v>
      </c>
      <c r="H82" s="76">
        <v>4.1100215231583302E-3</v>
      </c>
      <c r="I82" s="76">
        <v>11.508795246116399</v>
      </c>
      <c r="J82" s="76">
        <v>11.4430727445309</v>
      </c>
      <c r="K82" s="76">
        <v>2.22156282054049E-3</v>
      </c>
      <c r="L82" s="76">
        <v>-0.16632284228531199</v>
      </c>
      <c r="M82" s="76">
        <v>4.1841761109115303E-3</v>
      </c>
      <c r="N82" s="76">
        <v>-4.3621546036792704</v>
      </c>
      <c r="O82" s="76">
        <v>4.06811988830948E-3</v>
      </c>
      <c r="P82" s="76">
        <v>-8.6162939859683991</v>
      </c>
      <c r="Q82" s="76">
        <v>2.1773623645413298E-3</v>
      </c>
      <c r="R82" s="76">
        <v>-12.025029136928</v>
      </c>
      <c r="S82" s="76">
        <v>0.16823270199357501</v>
      </c>
      <c r="T82" s="76">
        <v>274.73737242813201</v>
      </c>
      <c r="U82" s="76">
        <v>0.114960011795572</v>
      </c>
      <c r="V82" s="77">
        <v>44467.630694444444</v>
      </c>
      <c r="W82" s="76">
        <v>2.5</v>
      </c>
      <c r="X82" s="76">
        <v>1.64533183822963E-2</v>
      </c>
      <c r="Y82" s="76">
        <v>1.52822160064331E-2</v>
      </c>
      <c r="Z82" s="124">
        <f>((((N82/1000)+1)/((SMOW!$Z$4/1000)+1))-1)*1000</f>
        <v>6.2369165174773755</v>
      </c>
      <c r="AA82" s="124">
        <f>((((P82/1000)+1)/((SMOW!$AA$4/1000)+1))-1)*1000</f>
        <v>12.102012241559379</v>
      </c>
      <c r="AB82" s="124">
        <f>Z82*SMOW!$AN$6</f>
        <v>6.4108180530239709</v>
      </c>
      <c r="AC82" s="124">
        <f>AA82*SMOW!$AN$12</f>
        <v>12.420890567465706</v>
      </c>
      <c r="AD82" s="124">
        <f t="shared" ref="AD82" si="203">LN((AB82/1000)+1)*1000</f>
        <v>6.3903561640404281</v>
      </c>
      <c r="AE82" s="124">
        <f t="shared" ref="AE82" si="204">LN((AC82/1000)+1)*1000</f>
        <v>12.344384173159618</v>
      </c>
      <c r="AF82" s="125">
        <f>(AD82-SMOW!AN$14*AE82)</f>
        <v>-0.12747867938785085</v>
      </c>
      <c r="AG82" s="126">
        <f t="shared" ref="AG82" si="205">AF82*1000</f>
        <v>-127.47867938785085</v>
      </c>
      <c r="AH82" s="2">
        <f>AVERAGE(AG80:AG82)</f>
        <v>-128.22828754800378</v>
      </c>
      <c r="AI82" s="2">
        <f>STDEV(AG80:AG82)</f>
        <v>11.839683759042416</v>
      </c>
      <c r="AK82" s="65">
        <v>19</v>
      </c>
      <c r="AL82" s="65">
        <v>0</v>
      </c>
      <c r="AM82" s="65">
        <v>0</v>
      </c>
      <c r="AN82" s="65">
        <v>0</v>
      </c>
    </row>
    <row r="83" spans="1:40" s="76" customFormat="1" x14ac:dyDescent="0.25">
      <c r="A83" s="76">
        <v>3320</v>
      </c>
      <c r="B83" s="76" t="s">
        <v>134</v>
      </c>
      <c r="C83" s="76" t="s">
        <v>121</v>
      </c>
      <c r="D83" s="76" t="s">
        <v>123</v>
      </c>
      <c r="E83" s="76" t="s">
        <v>223</v>
      </c>
      <c r="F83" s="76">
        <v>5.8600335737206599</v>
      </c>
      <c r="G83" s="76">
        <v>5.8429298790667996</v>
      </c>
      <c r="H83" s="76">
        <v>5.00248828458617E-3</v>
      </c>
      <c r="I83" s="76">
        <v>11.627105204148</v>
      </c>
      <c r="J83" s="76">
        <v>11.560029775144899</v>
      </c>
      <c r="K83" s="76">
        <v>1.90015777261112E-3</v>
      </c>
      <c r="L83" s="76">
        <v>-0.26076584220972199</v>
      </c>
      <c r="M83" s="76">
        <v>5.0894494074557699E-3</v>
      </c>
      <c r="N83" s="76">
        <v>-4.39470100591834</v>
      </c>
      <c r="O83" s="76">
        <v>4.9514879586151197E-3</v>
      </c>
      <c r="P83" s="76">
        <v>-8.5003379357561801</v>
      </c>
      <c r="Q83" s="76">
        <v>1.86235202647713E-3</v>
      </c>
      <c r="R83" s="76">
        <v>-11.808203512059899</v>
      </c>
      <c r="S83" s="76">
        <v>0.13514333065871401</v>
      </c>
      <c r="T83" s="76">
        <v>288.78811790666202</v>
      </c>
      <c r="U83" s="76">
        <v>0.12157086790416601</v>
      </c>
      <c r="V83" s="77">
        <v>44467.722199074073</v>
      </c>
      <c r="W83" s="76">
        <v>2.5</v>
      </c>
      <c r="X83" s="92">
        <v>8.7354613280536398E-5</v>
      </c>
      <c r="Y83" s="76">
        <v>2.3007742080485E-4</v>
      </c>
      <c r="Z83" s="124">
        <f>((((N83/1000)+1)/((SMOW!$Z$4/1000)+1))-1)*1000</f>
        <v>6.2040236422373773</v>
      </c>
      <c r="AA83" s="124">
        <f>((((P83/1000)+1)/((SMOW!$AA$4/1000)+1))-1)*1000</f>
        <v>12.220391584531809</v>
      </c>
      <c r="AB83" s="124">
        <f>Z83*SMOW!$AN$6</f>
        <v>6.3770080384416792</v>
      </c>
      <c r="AC83" s="124">
        <f>AA83*SMOW!$AN$12</f>
        <v>12.54238911127478</v>
      </c>
      <c r="AD83" s="124">
        <f t="shared" ref="AD83" si="206">LN((AB83/1000)+1)*1000</f>
        <v>6.3567609543048036</v>
      </c>
      <c r="AE83" s="124">
        <f t="shared" ref="AE83" si="207">LN((AC83/1000)+1)*1000</f>
        <v>12.464384911122865</v>
      </c>
      <c r="AF83" s="125">
        <f>(AD83-SMOW!AN$14*AE83)</f>
        <v>-0.22443427876806954</v>
      </c>
      <c r="AG83" s="126">
        <f t="shared" ref="AG83" si="208">AF83*1000</f>
        <v>-224.43427876806953</v>
      </c>
      <c r="AK83" s="65">
        <v>19</v>
      </c>
      <c r="AL83" s="65">
        <v>0</v>
      </c>
      <c r="AM83" s="65">
        <v>0</v>
      </c>
      <c r="AN83" s="65">
        <v>0</v>
      </c>
    </row>
    <row r="84" spans="1:40" s="76" customFormat="1" x14ac:dyDescent="0.25">
      <c r="A84" s="76">
        <v>3321</v>
      </c>
      <c r="B84" s="76" t="s">
        <v>134</v>
      </c>
      <c r="C84" s="76" t="s">
        <v>121</v>
      </c>
      <c r="D84" s="76" t="s">
        <v>123</v>
      </c>
      <c r="E84" s="76" t="s">
        <v>224</v>
      </c>
      <c r="F84" s="76">
        <v>6.01762954268467</v>
      </c>
      <c r="G84" s="76">
        <v>5.99959570533104</v>
      </c>
      <c r="H84" s="76">
        <v>3.3402769849561901E-3</v>
      </c>
      <c r="I84" s="76">
        <v>11.9413105119701</v>
      </c>
      <c r="J84" s="76">
        <v>11.870575532799601</v>
      </c>
      <c r="K84" s="76">
        <v>2.1193877683610002E-3</v>
      </c>
      <c r="L84" s="76">
        <v>-0.268068175987138</v>
      </c>
      <c r="M84" s="76">
        <v>3.67100194347896E-3</v>
      </c>
      <c r="N84" s="76">
        <v>-4.2387117265320304</v>
      </c>
      <c r="O84" s="76">
        <v>3.3062228891984498E-3</v>
      </c>
      <c r="P84" s="76">
        <v>-8.1923840909829693</v>
      </c>
      <c r="Q84" s="76">
        <v>2.0772201983381301E-3</v>
      </c>
      <c r="R84" s="76">
        <v>-11.784148701704099</v>
      </c>
      <c r="S84" s="76">
        <v>0.116512657871359</v>
      </c>
      <c r="T84" s="76">
        <v>201.63652139852601</v>
      </c>
      <c r="U84" s="76">
        <v>9.2880819525181693E-2</v>
      </c>
      <c r="V84" s="77">
        <v>44467.814675925925</v>
      </c>
      <c r="W84" s="76">
        <v>2.5</v>
      </c>
      <c r="X84" s="76">
        <v>5.1073845759017703E-2</v>
      </c>
      <c r="Y84" s="76">
        <v>5.2974526688692299E-2</v>
      </c>
      <c r="Z84" s="124">
        <f>((((N84/1000)+1)/((SMOW!$Z$4/1000)+1))-1)*1000</f>
        <v>6.3616735068194874</v>
      </c>
      <c r="AA84" s="124">
        <f>((((P84/1000)+1)/((SMOW!$AA$4/1000)+1))-1)*1000</f>
        <v>12.534781163543229</v>
      </c>
      <c r="AB84" s="124">
        <f>Z84*SMOW!$AN$6</f>
        <v>6.539053593338501</v>
      </c>
      <c r="AC84" s="124">
        <f>AA84*SMOW!$AN$12</f>
        <v>12.865062603790541</v>
      </c>
      <c r="AD84" s="124">
        <f t="shared" ref="AD84" si="209">LN((AB84/1000)+1)*1000</f>
        <v>6.5177667292951762</v>
      </c>
      <c r="AE84" s="124">
        <f t="shared" ref="AE84" si="210">LN((AC84/1000)+1)*1000</f>
        <v>12.783010672050464</v>
      </c>
      <c r="AF84" s="125">
        <f>(AD84-SMOW!AN$14*AE84)</f>
        <v>-0.23166290554746904</v>
      </c>
      <c r="AG84" s="126">
        <f t="shared" ref="AG84" si="211">AF84*1000</f>
        <v>-231.66290554746905</v>
      </c>
      <c r="AH84" s="2">
        <f>AVERAGE(AG83:AG84)</f>
        <v>-228.04859215776929</v>
      </c>
      <c r="AI84" s="2">
        <f>STDEV(AG83:AG84)</f>
        <v>5.1114110143800735</v>
      </c>
      <c r="AK84" s="65">
        <v>19</v>
      </c>
      <c r="AL84" s="65">
        <v>0</v>
      </c>
      <c r="AM84" s="65">
        <v>0</v>
      </c>
      <c r="AN84" s="65">
        <v>0</v>
      </c>
    </row>
    <row r="85" spans="1:40" s="76" customFormat="1" x14ac:dyDescent="0.25">
      <c r="A85" s="76">
        <v>3322</v>
      </c>
      <c r="B85" s="76" t="s">
        <v>134</v>
      </c>
      <c r="C85" s="76" t="s">
        <v>129</v>
      </c>
      <c r="D85" s="76" t="s">
        <v>136</v>
      </c>
      <c r="E85" s="76" t="s">
        <v>225</v>
      </c>
      <c r="F85" s="76">
        <v>6.9155798268328903</v>
      </c>
      <c r="G85" s="76">
        <v>6.8917765338419397</v>
      </c>
      <c r="H85" s="76">
        <v>4.2572423116602797E-3</v>
      </c>
      <c r="I85" s="76">
        <v>13.5637121216118</v>
      </c>
      <c r="J85" s="76">
        <v>13.4725482976383</v>
      </c>
      <c r="K85" s="76">
        <v>2.3100390926008999E-3</v>
      </c>
      <c r="L85" s="76">
        <v>-0.22172896731109801</v>
      </c>
      <c r="M85" s="76">
        <v>3.9109612129693003E-3</v>
      </c>
      <c r="N85" s="76">
        <v>-3.3499160379759299</v>
      </c>
      <c r="O85" s="76">
        <v>4.2138397621119998E-3</v>
      </c>
      <c r="P85" s="76">
        <v>-6.6022619605882102</v>
      </c>
      <c r="Q85" s="76">
        <v>2.2640783030484402E-3</v>
      </c>
      <c r="R85" s="76">
        <v>-9.9424738735201892</v>
      </c>
      <c r="S85" s="76">
        <v>0.132238031723592</v>
      </c>
      <c r="T85" s="76">
        <v>258.97447584981802</v>
      </c>
      <c r="U85" s="76">
        <v>9.9319412313911198E-2</v>
      </c>
      <c r="V85" s="77">
        <v>44467.907465277778</v>
      </c>
      <c r="W85" s="76">
        <v>2.5</v>
      </c>
      <c r="X85" s="76">
        <v>1.8596448911990599E-2</v>
      </c>
      <c r="Y85" s="76">
        <v>1.9763366540334299E-2</v>
      </c>
      <c r="Z85" s="124">
        <f>((((N85/1000)+1)/((SMOW!$Z$4/1000)+1))-1)*1000</f>
        <v>7.2599308774103921</v>
      </c>
      <c r="AA85" s="124">
        <f>((((P85/1000)+1)/((SMOW!$AA$4/1000)+1))-1)*1000</f>
        <v>14.158134258938526</v>
      </c>
      <c r="AB85" s="124">
        <f>Z85*SMOW!$AN$6</f>
        <v>7.4623567274287357</v>
      </c>
      <c r="AC85" s="124">
        <f>AA85*SMOW!$AN$12</f>
        <v>14.531189752548372</v>
      </c>
      <c r="AD85" s="124">
        <f t="shared" ref="AD85:AD94" si="212">LN((AB85/1000)+1)*1000</f>
        <v>7.4346510909863923</v>
      </c>
      <c r="AE85" s="124">
        <f t="shared" ref="AE85" si="213">LN((AC85/1000)+1)*1000</f>
        <v>14.426623776201486</v>
      </c>
      <c r="AF85" s="125">
        <f>(AD85-SMOW!AN$14*AE85)</f>
        <v>-0.18260626284799297</v>
      </c>
      <c r="AG85" s="126">
        <f t="shared" ref="AG85" si="214">AF85*1000</f>
        <v>-182.60626284799298</v>
      </c>
      <c r="AJ85" s="76" t="s">
        <v>226</v>
      </c>
      <c r="AK85" s="65">
        <v>19</v>
      </c>
      <c r="AL85" s="65">
        <v>0</v>
      </c>
      <c r="AM85" s="65">
        <v>0</v>
      </c>
      <c r="AN85" s="65">
        <v>0</v>
      </c>
    </row>
    <row r="86" spans="1:40" s="76" customFormat="1" x14ac:dyDescent="0.25">
      <c r="A86" s="76">
        <v>3323</v>
      </c>
      <c r="B86" s="76" t="s">
        <v>134</v>
      </c>
      <c r="C86" s="76" t="s">
        <v>129</v>
      </c>
      <c r="D86" s="76" t="s">
        <v>136</v>
      </c>
      <c r="E86" s="76" t="s">
        <v>227</v>
      </c>
      <c r="F86" s="76">
        <v>7.2626929201441301</v>
      </c>
      <c r="G86" s="76">
        <v>7.2364461546856704</v>
      </c>
      <c r="H86" s="76">
        <v>4.6416033065679501E-3</v>
      </c>
      <c r="I86" s="76">
        <v>14.280187814592299</v>
      </c>
      <c r="J86" s="76">
        <v>14.179186289295499</v>
      </c>
      <c r="K86" s="76">
        <v>1.6928034705514399E-3</v>
      </c>
      <c r="L86" s="76">
        <v>-0.25016420606237799</v>
      </c>
      <c r="M86" s="76">
        <v>4.5062693903613798E-3</v>
      </c>
      <c r="N86" s="76">
        <v>-3.0063417597305899</v>
      </c>
      <c r="O86" s="76">
        <v>4.5942821999077196E-3</v>
      </c>
      <c r="P86" s="76">
        <v>-5.9000413460822303</v>
      </c>
      <c r="Q86" s="76">
        <v>1.6591232682081499E-3</v>
      </c>
      <c r="R86" s="76">
        <v>-9.0923685018945797</v>
      </c>
      <c r="S86" s="76">
        <v>0.142351184284321</v>
      </c>
      <c r="T86" s="76">
        <v>265.73869599549602</v>
      </c>
      <c r="U86" s="76">
        <v>0.24389045315065599</v>
      </c>
      <c r="V86" s="77">
        <v>44468.562939814816</v>
      </c>
      <c r="W86" s="76">
        <v>2.5</v>
      </c>
      <c r="X86" s="76">
        <v>8.0395431165456693E-2</v>
      </c>
      <c r="Y86" s="76">
        <v>7.5400600977274704E-2</v>
      </c>
      <c r="Z86" s="124">
        <f>((((N86/1000)+1)/((SMOW!$Z$4/1000)+1))-1)*1000</f>
        <v>7.607162678546775</v>
      </c>
      <c r="AA86" s="124">
        <f>((((P86/1000)+1)/((SMOW!$AA$4/1000)+1))-1)*1000</f>
        <v>14.875030141599854</v>
      </c>
      <c r="AB86" s="124">
        <f>Z86*SMOW!$AN$6</f>
        <v>7.8192702588302287</v>
      </c>
      <c r="AC86" s="124">
        <f>AA86*SMOW!$AN$12</f>
        <v>15.266975267309654</v>
      </c>
      <c r="AD86" s="124">
        <f t="shared" si="212"/>
        <v>7.7888581956944254</v>
      </c>
      <c r="AE86" s="124">
        <f t="shared" ref="AE86" si="215">LN((AC86/1000)+1)*1000</f>
        <v>15.151607727481668</v>
      </c>
      <c r="AF86" s="125">
        <f>(AD86-SMOW!AN$14*AE86)</f>
        <v>-0.21119068441589484</v>
      </c>
      <c r="AG86" s="126">
        <f t="shared" ref="AG86" si="216">AF86*1000</f>
        <v>-211.19068441589485</v>
      </c>
      <c r="AK86" s="65">
        <v>19</v>
      </c>
      <c r="AL86" s="65">
        <v>0</v>
      </c>
      <c r="AM86" s="65">
        <v>0</v>
      </c>
      <c r="AN86" s="65">
        <v>0</v>
      </c>
    </row>
    <row r="87" spans="1:40" s="76" customFormat="1" x14ac:dyDescent="0.25">
      <c r="A87" s="76">
        <v>3324</v>
      </c>
      <c r="B87" s="76" t="s">
        <v>134</v>
      </c>
      <c r="C87" s="76" t="s">
        <v>129</v>
      </c>
      <c r="D87" s="76" t="s">
        <v>136</v>
      </c>
      <c r="E87" s="76" t="s">
        <v>228</v>
      </c>
      <c r="F87" s="76">
        <v>7.3918526659700099</v>
      </c>
      <c r="G87" s="76">
        <v>7.3646663321380297</v>
      </c>
      <c r="H87" s="76">
        <v>4.9873251484076004E-3</v>
      </c>
      <c r="I87" s="76">
        <v>14.487318395135899</v>
      </c>
      <c r="J87" s="76">
        <v>14.3833797550014</v>
      </c>
      <c r="K87" s="76">
        <v>2.30663325446759E-3</v>
      </c>
      <c r="L87" s="76">
        <v>-0.22975817850269101</v>
      </c>
      <c r="M87" s="76">
        <v>4.76022462079517E-3</v>
      </c>
      <c r="N87" s="76">
        <v>-2.8784987964267699</v>
      </c>
      <c r="O87" s="76">
        <v>4.9364794104776802E-3</v>
      </c>
      <c r="P87" s="76">
        <v>-5.6970318581437596</v>
      </c>
      <c r="Q87" s="76">
        <v>2.2607402278429201E-3</v>
      </c>
      <c r="R87" s="76">
        <v>-9.2509240224287606</v>
      </c>
      <c r="S87" s="76">
        <v>0.12951019684361201</v>
      </c>
      <c r="T87" s="76">
        <v>283.79784955888402</v>
      </c>
      <c r="U87" s="76">
        <v>0.117978967525187</v>
      </c>
      <c r="V87" s="77">
        <v>44468.663807870369</v>
      </c>
      <c r="W87" s="76">
        <v>2.5</v>
      </c>
      <c r="X87" s="76">
        <v>7.6576061075812094E-2</v>
      </c>
      <c r="Y87" s="76">
        <v>7.8948036717940095E-2</v>
      </c>
      <c r="Z87" s="124">
        <f>((((N87/1000)+1)/((SMOW!$Z$4/1000)+1))-1)*1000</f>
        <v>7.7363665951999394</v>
      </c>
      <c r="AA87" s="124">
        <f>((((P87/1000)+1)/((SMOW!$AA$4/1000)+1))-1)*1000</f>
        <v>15.082282197489194</v>
      </c>
      <c r="AB87" s="124">
        <f>Z87*SMOW!$AN$6</f>
        <v>7.9520767184133261</v>
      </c>
      <c r="AC87" s="124">
        <f>AA87*SMOW!$AN$12</f>
        <v>15.479688248812312</v>
      </c>
      <c r="AD87" s="124">
        <f t="shared" si="212"/>
        <v>7.9206255808935859</v>
      </c>
      <c r="AE87" s="124">
        <f t="shared" ref="AE87" si="217">LN((AC87/1000)+1)*1000</f>
        <v>15.361100113806678</v>
      </c>
      <c r="AF87" s="125">
        <f>(AD87-SMOW!AN$14*AE87)</f>
        <v>-0.19003527919633978</v>
      </c>
      <c r="AG87" s="126">
        <f t="shared" ref="AG87" si="218">AF87*1000</f>
        <v>-190.03527919633979</v>
      </c>
      <c r="AH87" s="2">
        <f>AVERAGE(AG85:AG87)</f>
        <v>-194.61074215340921</v>
      </c>
      <c r="AI87" s="2">
        <f>STDEV(AG85:AG87)</f>
        <v>14.831332881656969</v>
      </c>
      <c r="AK87" s="65">
        <v>19</v>
      </c>
      <c r="AL87" s="65">
        <v>0</v>
      </c>
      <c r="AM87" s="65">
        <v>0</v>
      </c>
      <c r="AN87" s="65">
        <v>0</v>
      </c>
    </row>
    <row r="88" spans="1:40" s="76" customFormat="1" x14ac:dyDescent="0.25">
      <c r="A88" s="76">
        <v>3325</v>
      </c>
      <c r="B88" s="76" t="s">
        <v>134</v>
      </c>
      <c r="C88" s="76" t="s">
        <v>129</v>
      </c>
      <c r="D88" s="76" t="s">
        <v>136</v>
      </c>
      <c r="E88" s="76" t="s">
        <v>229</v>
      </c>
      <c r="F88" s="76">
        <v>6.8728311418493604</v>
      </c>
      <c r="G88" s="76">
        <v>6.8493206112113096</v>
      </c>
      <c r="H88" s="76">
        <v>3.8594387700458801E-3</v>
      </c>
      <c r="I88" s="76">
        <v>13.4666086187896</v>
      </c>
      <c r="J88" s="76">
        <v>13.376739707336</v>
      </c>
      <c r="K88" s="76">
        <v>1.7440576729983201E-3</v>
      </c>
      <c r="L88" s="76">
        <v>-0.21359795426209199</v>
      </c>
      <c r="M88" s="76">
        <v>3.8180093869402201E-3</v>
      </c>
      <c r="N88" s="76">
        <v>-3.3922289004757298</v>
      </c>
      <c r="O88" s="76">
        <v>3.8200918242567499E-3</v>
      </c>
      <c r="P88" s="76">
        <v>-6.6974334815352599</v>
      </c>
      <c r="Q88" s="76">
        <v>1.7093577114581E-3</v>
      </c>
      <c r="R88" s="76">
        <v>-8.7252952358337694</v>
      </c>
      <c r="S88" s="76">
        <v>0.14326558267203199</v>
      </c>
      <c r="T88" s="76">
        <v>243.40253451630801</v>
      </c>
      <c r="U88" s="76">
        <v>0.152060195342897</v>
      </c>
      <c r="V88" s="77">
        <v>44468.784918981481</v>
      </c>
      <c r="W88" s="76">
        <v>2.5</v>
      </c>
      <c r="X88" s="76">
        <v>1.0381201487399801E-2</v>
      </c>
      <c r="Y88" s="76">
        <v>1.14043812431019E-2</v>
      </c>
      <c r="Z88" s="124">
        <f>((((N88/1000)+1)/((SMOW!$Z$4/1000)+1))-1)*1000</f>
        <v>7.2171675729744145</v>
      </c>
      <c r="AA88" s="124">
        <f>((((P88/1000)+1)/((SMOW!$AA$4/1000)+1))-1)*1000</f>
        <v>14.060973808071475</v>
      </c>
      <c r="AB88" s="124">
        <f>Z88*SMOW!$AN$6</f>
        <v>7.4184010702835907</v>
      </c>
      <c r="AC88" s="124">
        <f>AA88*SMOW!$AN$12</f>
        <v>14.431469201650156</v>
      </c>
      <c r="AD88" s="124">
        <f t="shared" si="212"/>
        <v>7.3910200651978206</v>
      </c>
      <c r="AE88" s="124">
        <f t="shared" ref="AE88" si="219">LN((AC88/1000)+1)*1000</f>
        <v>14.328326697604638</v>
      </c>
      <c r="AF88" s="125">
        <f>(AD88-SMOW!AN$14*AE88)</f>
        <v>-0.17433643113742825</v>
      </c>
      <c r="AG88" s="126">
        <f t="shared" ref="AG88" si="220">AF88*1000</f>
        <v>-174.33643113742824</v>
      </c>
      <c r="AK88" s="65">
        <v>19</v>
      </c>
      <c r="AL88" s="65">
        <v>0</v>
      </c>
      <c r="AM88" s="65">
        <v>0</v>
      </c>
      <c r="AN88" s="65">
        <v>0</v>
      </c>
    </row>
    <row r="89" spans="1:40" s="76" customFormat="1" x14ac:dyDescent="0.25">
      <c r="A89" s="76">
        <v>3326</v>
      </c>
      <c r="B89" s="76" t="s">
        <v>134</v>
      </c>
      <c r="C89" s="76" t="s">
        <v>129</v>
      </c>
      <c r="D89" s="76" t="s">
        <v>136</v>
      </c>
      <c r="E89" s="76" t="s">
        <v>230</v>
      </c>
      <c r="F89" s="76">
        <v>7.02355368273584</v>
      </c>
      <c r="G89" s="76">
        <v>6.9990030297757597</v>
      </c>
      <c r="H89" s="76">
        <v>4.6009097778249202E-3</v>
      </c>
      <c r="I89" s="76">
        <v>13.7403048995962</v>
      </c>
      <c r="J89" s="76">
        <v>13.6467627340286</v>
      </c>
      <c r="K89" s="76">
        <v>1.9268152360180501E-3</v>
      </c>
      <c r="L89" s="76">
        <v>-0.20648769379135101</v>
      </c>
      <c r="M89" s="76">
        <v>4.7573412559740501E-3</v>
      </c>
      <c r="N89" s="76">
        <v>-3.2430429746254901</v>
      </c>
      <c r="O89" s="76">
        <v>4.55400354134863E-3</v>
      </c>
      <c r="P89" s="76">
        <v>-6.4291826917610102</v>
      </c>
      <c r="Q89" s="76">
        <v>1.88847911008291E-3</v>
      </c>
      <c r="R89" s="76">
        <v>-8.1857952833264793</v>
      </c>
      <c r="S89" s="76">
        <v>0.12461698962192699</v>
      </c>
      <c r="T89" s="76">
        <v>236.408569076307</v>
      </c>
      <c r="U89" s="76">
        <v>0.11636663176340099</v>
      </c>
      <c r="V89" s="77">
        <v>44468.87641203704</v>
      </c>
      <c r="W89" s="76">
        <v>2.5</v>
      </c>
      <c r="X89" s="76">
        <v>2.53673184752852E-2</v>
      </c>
      <c r="Y89" s="76">
        <v>1.9414641082784002E-2</v>
      </c>
      <c r="Z89" s="124">
        <f>((((N89/1000)+1)/((SMOW!$Z$4/1000)+1))-1)*1000</f>
        <v>7.3679416588625646</v>
      </c>
      <c r="AA89" s="124">
        <f>((((P89/1000)+1)/((SMOW!$AA$4/1000)+1))-1)*1000</f>
        <v>14.334830602841242</v>
      </c>
      <c r="AB89" s="124">
        <f>Z89*SMOW!$AN$6</f>
        <v>7.5733791318034669</v>
      </c>
      <c r="AC89" s="124">
        <f>AA89*SMOW!$AN$12</f>
        <v>14.712541903536126</v>
      </c>
      <c r="AD89" s="124">
        <f t="shared" si="212"/>
        <v>7.5448450716800144</v>
      </c>
      <c r="AE89" s="124">
        <f t="shared" ref="AE89" si="221">LN((AC89/1000)+1)*1000</f>
        <v>14.605362434984974</v>
      </c>
      <c r="AF89" s="125">
        <f>(AD89-SMOW!AN$14*AE89)</f>
        <v>-0.16678629399205214</v>
      </c>
      <c r="AG89" s="126">
        <f t="shared" ref="AG89" si="222">AF89*1000</f>
        <v>-166.78629399205215</v>
      </c>
      <c r="AI89" s="2"/>
      <c r="AK89" s="65">
        <v>19</v>
      </c>
      <c r="AL89" s="65">
        <v>0</v>
      </c>
      <c r="AM89" s="65">
        <v>0</v>
      </c>
      <c r="AN89" s="65">
        <v>0</v>
      </c>
    </row>
    <row r="90" spans="1:40" x14ac:dyDescent="0.25">
      <c r="A90" s="76">
        <v>3327</v>
      </c>
      <c r="B90" s="76" t="s">
        <v>134</v>
      </c>
      <c r="C90" s="76" t="s">
        <v>129</v>
      </c>
      <c r="D90" s="76" t="s">
        <v>136</v>
      </c>
      <c r="E90" s="76" t="s">
        <v>231</v>
      </c>
      <c r="F90" s="76">
        <v>6.6387648744847603</v>
      </c>
      <c r="G90" s="76">
        <v>6.6168248151707401</v>
      </c>
      <c r="H90" s="76">
        <v>5.1342508758270402E-3</v>
      </c>
      <c r="I90" s="76">
        <v>13.010558085372599</v>
      </c>
      <c r="J90" s="76">
        <v>12.926647722615099</v>
      </c>
      <c r="K90" s="76">
        <v>2.0683998939480001E-3</v>
      </c>
      <c r="L90" s="76">
        <v>-0.208445182370046</v>
      </c>
      <c r="M90" s="76">
        <v>5.0205930925566796E-3</v>
      </c>
      <c r="N90" s="76">
        <v>-3.6239088642138002</v>
      </c>
      <c r="O90" s="76">
        <v>5.0819072313403602E-3</v>
      </c>
      <c r="P90" s="76">
        <v>-7.1444103838355302</v>
      </c>
      <c r="Q90" s="76">
        <v>2.0272467842260698E-3</v>
      </c>
      <c r="R90" s="76">
        <v>-9.0363411297010892</v>
      </c>
      <c r="S90" s="76">
        <v>0.119510237821567</v>
      </c>
      <c r="T90" s="76">
        <v>268.48258454448103</v>
      </c>
      <c r="U90" s="76">
        <v>0.14224066149470899</v>
      </c>
      <c r="V90" s="77">
        <v>44468.985023148147</v>
      </c>
      <c r="W90" s="76">
        <v>2.5</v>
      </c>
      <c r="X90" s="76">
        <v>0.238697208137683</v>
      </c>
      <c r="Y90" s="76">
        <v>0.243084802352701</v>
      </c>
      <c r="Z90" s="124">
        <f>((((N90/1000)+1)/((SMOW!$Z$4/1000)+1))-1)*1000</f>
        <v>6.9830212582189244</v>
      </c>
      <c r="AA90" s="124">
        <f>((((P90/1000)+1)/((SMOW!$AA$4/1000)+1))-1)*1000</f>
        <v>13.604655815855793</v>
      </c>
      <c r="AB90" s="124">
        <f>Z90*SMOW!$AN$6</f>
        <v>7.177726144224029</v>
      </c>
      <c r="AC90" s="124">
        <f>AA90*SMOW!$AN$12</f>
        <v>13.963127595961419</v>
      </c>
      <c r="AD90" s="124">
        <f t="shared" si="212"/>
        <v>7.1520888730315306</v>
      </c>
      <c r="AE90" s="124">
        <f t="shared" ref="AE90" si="223">LN((AC90/1000)+1)*1000</f>
        <v>13.866541190237774</v>
      </c>
      <c r="AF90" s="125">
        <f>(AD90-SMOW!AN$14*AE90)</f>
        <v>-0.16944487541401454</v>
      </c>
      <c r="AG90" s="126">
        <f t="shared" ref="AG90" si="224">AF90*1000</f>
        <v>-169.44487541401455</v>
      </c>
      <c r="AH90" s="2">
        <f>AVERAGE(AG88:AG90)</f>
        <v>-170.18920018116498</v>
      </c>
      <c r="AI90" s="2">
        <f>STDEV(AG88:AG90)</f>
        <v>3.8297072013069209</v>
      </c>
      <c r="AK90" s="65">
        <v>19</v>
      </c>
      <c r="AL90" s="65">
        <v>0</v>
      </c>
      <c r="AM90" s="65">
        <v>0</v>
      </c>
      <c r="AN90" s="65">
        <v>0</v>
      </c>
    </row>
    <row r="91" spans="1:40" s="76" customFormat="1" x14ac:dyDescent="0.25">
      <c r="A91" s="76">
        <v>3328</v>
      </c>
      <c r="B91" s="76" t="s">
        <v>134</v>
      </c>
      <c r="C91" s="76" t="s">
        <v>129</v>
      </c>
      <c r="D91" s="76" t="s">
        <v>136</v>
      </c>
      <c r="E91" s="76" t="s">
        <v>232</v>
      </c>
      <c r="F91" s="76">
        <v>7.4043372376582601</v>
      </c>
      <c r="G91" s="76">
        <v>7.37705931685643</v>
      </c>
      <c r="H91" s="76">
        <v>4.4538374837582101E-3</v>
      </c>
      <c r="I91" s="76">
        <v>14.5460372144282</v>
      </c>
      <c r="J91" s="76">
        <v>14.4412583892074</v>
      </c>
      <c r="K91" s="76">
        <v>2.0641485362364802E-3</v>
      </c>
      <c r="L91" s="76">
        <v>-0.24792511264509101</v>
      </c>
      <c r="M91" s="76">
        <v>4.72115982643612E-3</v>
      </c>
      <c r="N91" s="76">
        <v>-2.8661415048418499</v>
      </c>
      <c r="O91" s="76">
        <v>4.4084306480837903E-3</v>
      </c>
      <c r="P91" s="76">
        <v>-5.6394813148796796</v>
      </c>
      <c r="Q91" s="76">
        <v>2.0230800119899802E-3</v>
      </c>
      <c r="R91" s="76">
        <v>-8.2043437024608199</v>
      </c>
      <c r="S91" s="76">
        <v>0.15580383777144</v>
      </c>
      <c r="T91" s="76">
        <v>257.27157446230302</v>
      </c>
      <c r="U91" s="76">
        <v>0.36055333049536198</v>
      </c>
      <c r="V91" s="77">
        <v>44469.510960648149</v>
      </c>
      <c r="W91" s="76">
        <v>2.5</v>
      </c>
      <c r="X91" s="76">
        <v>1.64161162154209E-3</v>
      </c>
      <c r="Y91" s="76">
        <v>1.4371213226490999E-3</v>
      </c>
      <c r="Z91" s="124">
        <f>((((N91/1000)+1)/((SMOW!$Z$4/1000)+1))-1)*1000</f>
        <v>7.7488554364371076</v>
      </c>
      <c r="AA91" s="124">
        <f>((((P91/1000)+1)/((SMOW!$AA$4/1000)+1))-1)*1000</f>
        <v>15.141035453458462</v>
      </c>
      <c r="AB91" s="124">
        <f>Z91*SMOW!$AN$6</f>
        <v>7.9649137811894963</v>
      </c>
      <c r="AC91" s="124">
        <f>AA91*SMOW!$AN$12</f>
        <v>15.539989606000706</v>
      </c>
      <c r="AD91" s="124">
        <f t="shared" si="212"/>
        <v>7.9333612866163659</v>
      </c>
      <c r="AE91" s="124">
        <f t="shared" ref="AE91" si="225">LN((AC91/1000)+1)*1000</f>
        <v>15.420480490928059</v>
      </c>
      <c r="AF91" s="125">
        <f>(AD91-SMOW!AN$14*AE91)</f>
        <v>-0.20865241259364886</v>
      </c>
      <c r="AG91" s="126">
        <f t="shared" ref="AG91" si="226">AF91*1000</f>
        <v>-208.65241259364888</v>
      </c>
      <c r="AK91" s="65">
        <v>19</v>
      </c>
      <c r="AL91" s="65">
        <v>0</v>
      </c>
      <c r="AM91" s="65">
        <v>0</v>
      </c>
      <c r="AN91" s="65">
        <v>0</v>
      </c>
    </row>
    <row r="92" spans="1:40" s="76" customFormat="1" x14ac:dyDescent="0.25">
      <c r="A92" s="76">
        <v>3329</v>
      </c>
      <c r="B92" s="76" t="s">
        <v>134</v>
      </c>
      <c r="C92" s="76" t="s">
        <v>129</v>
      </c>
      <c r="D92" s="76" t="s">
        <v>136</v>
      </c>
      <c r="E92" s="76" t="s">
        <v>233</v>
      </c>
      <c r="F92" s="76">
        <v>7.5010353378840797</v>
      </c>
      <c r="G92" s="76">
        <v>7.4730421201375803</v>
      </c>
      <c r="H92" s="76">
        <v>4.2603438200501699E-3</v>
      </c>
      <c r="I92" s="76">
        <v>14.6733922752988</v>
      </c>
      <c r="J92" s="76">
        <v>14.566779642250999</v>
      </c>
      <c r="K92" s="76">
        <v>1.76979800050013E-3</v>
      </c>
      <c r="L92" s="76">
        <v>-0.21821753097094901</v>
      </c>
      <c r="M92" s="76">
        <v>4.3175875273204897E-3</v>
      </c>
      <c r="N92" s="76">
        <v>-2.7704292409342699</v>
      </c>
      <c r="O92" s="76">
        <v>4.2169096506507403E-3</v>
      </c>
      <c r="P92" s="76">
        <v>-5.5146601241802999</v>
      </c>
      <c r="Q92" s="76">
        <v>1.73458590659742E-3</v>
      </c>
      <c r="R92" s="76">
        <v>-7.5926961325837503</v>
      </c>
      <c r="S92" s="76">
        <v>0.136187810610294</v>
      </c>
      <c r="T92" s="76">
        <v>281.44989683707001</v>
      </c>
      <c r="U92" s="76">
        <v>0.135704463677434</v>
      </c>
      <c r="V92" s="77">
        <v>44469.615624999999</v>
      </c>
      <c r="W92" s="76">
        <v>2.5</v>
      </c>
      <c r="X92" s="76">
        <v>4.9564513411795602E-2</v>
      </c>
      <c r="Y92" s="76">
        <v>4.8045805534113098E-2</v>
      </c>
      <c r="Z92" s="124">
        <f>((((N92/1000)+1)/((SMOW!$Z$4/1000)+1))-1)*1000</f>
        <v>7.8455866060611612</v>
      </c>
      <c r="AA92" s="124">
        <f>((((P92/1000)+1)/((SMOW!$AA$4/1000)+1))-1)*1000</f>
        <v>15.268465203928328</v>
      </c>
      <c r="AB92" s="124">
        <f>Z92*SMOW!$AN$6</f>
        <v>8.0643420686739056</v>
      </c>
      <c r="AC92" s="124">
        <f>AA92*SMOW!$AN$12</f>
        <v>15.670777028293191</v>
      </c>
      <c r="AD92" s="124">
        <f t="shared" si="212"/>
        <v>8.0319990293738623</v>
      </c>
      <c r="AE92" s="124">
        <f t="shared" ref="AE92" si="227">LN((AC92/1000)+1)*1000</f>
        <v>15.549258286538018</v>
      </c>
      <c r="AF92" s="125">
        <f>(AD92-SMOW!AN$14*AE92)</f>
        <v>-0.17800934591821083</v>
      </c>
      <c r="AG92" s="126">
        <f t="shared" ref="AG92" si="228">AF92*1000</f>
        <v>-178.00934591821084</v>
      </c>
      <c r="AK92" s="65">
        <v>19</v>
      </c>
      <c r="AL92" s="65">
        <v>0</v>
      </c>
      <c r="AM92" s="65">
        <v>0</v>
      </c>
      <c r="AN92" s="65">
        <v>0</v>
      </c>
    </row>
    <row r="93" spans="1:40" s="76" customFormat="1" x14ac:dyDescent="0.25">
      <c r="A93" s="76">
        <v>3330</v>
      </c>
      <c r="B93" s="76" t="s">
        <v>134</v>
      </c>
      <c r="C93" s="76" t="s">
        <v>129</v>
      </c>
      <c r="D93" s="76" t="s">
        <v>136</v>
      </c>
      <c r="E93" s="76" t="s">
        <v>234</v>
      </c>
      <c r="F93" s="76">
        <v>7.3747678106679304</v>
      </c>
      <c r="G93" s="76">
        <v>7.3477066978407599</v>
      </c>
      <c r="H93" s="76">
        <v>4.9729215594282398E-3</v>
      </c>
      <c r="I93" s="76">
        <v>14.4290154998835</v>
      </c>
      <c r="J93" s="76">
        <v>14.325907815315301</v>
      </c>
      <c r="K93" s="76">
        <v>2.1099941087690099E-3</v>
      </c>
      <c r="L93" s="76">
        <v>-0.216372628645706</v>
      </c>
      <c r="M93" s="76">
        <v>4.9997908374675203E-3</v>
      </c>
      <c r="N93" s="76">
        <v>-2.8954094717727901</v>
      </c>
      <c r="O93" s="76">
        <v>4.9222226659696297E-3</v>
      </c>
      <c r="P93" s="76">
        <v>-5.7541747526378897</v>
      </c>
      <c r="Q93" s="76">
        <v>2.0680134360151199E-3</v>
      </c>
      <c r="R93" s="76">
        <v>-7.5280875184577498</v>
      </c>
      <c r="S93" s="76">
        <v>0.12346962146912201</v>
      </c>
      <c r="T93" s="76">
        <v>243.07767487730601</v>
      </c>
      <c r="U93" s="76">
        <v>0.195100146908677</v>
      </c>
      <c r="V93" s="77">
        <v>44469.708877314813</v>
      </c>
      <c r="W93" s="76">
        <v>2.5</v>
      </c>
      <c r="X93" s="76">
        <v>3.4246192877247499E-2</v>
      </c>
      <c r="Y93" s="76">
        <v>3.7139013398381403E-2</v>
      </c>
      <c r="Z93" s="124">
        <f>((((N93/1000)+1)/((SMOW!$Z$4/1000)+1))-1)*1000</f>
        <v>7.7192758971160735</v>
      </c>
      <c r="AA93" s="124">
        <f>((((P93/1000)+1)/((SMOW!$AA$4/1000)+1))-1)*1000</f>
        <v>15.023945109486014</v>
      </c>
      <c r="AB93" s="124">
        <f>Z93*SMOW!$AN$6</f>
        <v>7.9345094869925115</v>
      </c>
      <c r="AC93" s="124">
        <f>AA93*SMOW!$AN$12</f>
        <v>15.419814025282463</v>
      </c>
      <c r="AD93" s="124">
        <f t="shared" si="212"/>
        <v>7.9031967914551959</v>
      </c>
      <c r="AE93" s="124">
        <f t="shared" ref="AE93" si="229">LN((AC93/1000)+1)*1000</f>
        <v>15.302136857889439</v>
      </c>
      <c r="AF93" s="125">
        <f>(AD93-SMOW!AN$14*AE93)</f>
        <v>-0.17633146951042811</v>
      </c>
      <c r="AG93" s="126">
        <f t="shared" ref="AG93" si="230">AF93*1000</f>
        <v>-176.33146951042812</v>
      </c>
      <c r="AH93" s="2">
        <f>AVERAGE(AG91:AG93)</f>
        <v>-187.66440934076263</v>
      </c>
      <c r="AI93" s="2">
        <f>STDEV(AG91:AG93)</f>
        <v>18.195494709331804</v>
      </c>
      <c r="AK93" s="65">
        <v>19</v>
      </c>
      <c r="AL93" s="65">
        <v>0</v>
      </c>
      <c r="AM93" s="65">
        <v>0</v>
      </c>
      <c r="AN93" s="65">
        <v>0</v>
      </c>
    </row>
    <row r="94" spans="1:40" s="76" customFormat="1" x14ac:dyDescent="0.25">
      <c r="A94" s="76">
        <v>3331</v>
      </c>
      <c r="B94" s="76" t="s">
        <v>134</v>
      </c>
      <c r="C94" s="76" t="s">
        <v>129</v>
      </c>
      <c r="D94" s="76" t="s">
        <v>136</v>
      </c>
      <c r="E94" s="76" t="s">
        <v>235</v>
      </c>
      <c r="F94" s="76">
        <v>7.6457292203106304</v>
      </c>
      <c r="G94" s="76">
        <v>7.6166482627858096</v>
      </c>
      <c r="H94" s="76">
        <v>5.1193577061487104E-3</v>
      </c>
      <c r="I94" s="76">
        <v>14.9294633690161</v>
      </c>
      <c r="J94" s="76">
        <v>14.819115743886099</v>
      </c>
      <c r="K94" s="76">
        <v>2.48937442412015E-3</v>
      </c>
      <c r="L94" s="76">
        <v>-0.20784484998604699</v>
      </c>
      <c r="M94" s="76">
        <v>5.0579218579741196E-3</v>
      </c>
      <c r="N94" s="76">
        <v>-2.6272105114217101</v>
      </c>
      <c r="O94" s="76">
        <v>5.0671658974048104E-3</v>
      </c>
      <c r="P94" s="76">
        <v>-5.26368384885218</v>
      </c>
      <c r="Q94" s="76">
        <v>2.4398455592684002E-3</v>
      </c>
      <c r="R94" s="76">
        <v>-7.3165250648951101</v>
      </c>
      <c r="S94" s="76">
        <v>0.15540782051903901</v>
      </c>
      <c r="T94" s="76">
        <v>281.25803912976698</v>
      </c>
      <c r="U94" s="76">
        <v>0.18538116414639999</v>
      </c>
      <c r="V94" s="77">
        <v>44469.823611111111</v>
      </c>
      <c r="W94" s="76">
        <v>2.5</v>
      </c>
      <c r="X94" s="76">
        <v>1.0400668552591801E-2</v>
      </c>
      <c r="Y94" s="76">
        <v>9.4749616624240102E-3</v>
      </c>
      <c r="Z94" s="124">
        <f>((((N94/1000)+1)/((SMOW!$Z$4/1000)+1))-1)*1000</f>
        <v>7.990329971772514</v>
      </c>
      <c r="AA94" s="124">
        <f>((((P94/1000)+1)/((SMOW!$AA$4/1000)+1))-1)*1000</f>
        <v>15.524686475009819</v>
      </c>
      <c r="AB94" s="124">
        <f>Z94*SMOW!$AN$6</f>
        <v>8.2131212577744055</v>
      </c>
      <c r="AC94" s="124">
        <f>AA94*SMOW!$AN$12</f>
        <v>15.93374952457205</v>
      </c>
      <c r="AD94" s="124">
        <f t="shared" si="212"/>
        <v>8.1795771202633798</v>
      </c>
      <c r="AE94" s="124">
        <f t="shared" ref="AE94" si="231">LN((AC94/1000)+1)*1000</f>
        <v>15.808139869356637</v>
      </c>
      <c r="AF94" s="125">
        <f>(AD94-SMOW!AN$14*AE94)</f>
        <v>-0.16712073075692579</v>
      </c>
      <c r="AG94" s="126">
        <f t="shared" ref="AG94" si="232">AF94*1000</f>
        <v>-167.12073075692581</v>
      </c>
      <c r="AK94" s="65">
        <v>19</v>
      </c>
      <c r="AL94" s="65">
        <v>0</v>
      </c>
      <c r="AM94" s="65">
        <v>0</v>
      </c>
      <c r="AN94" s="65">
        <v>0</v>
      </c>
    </row>
    <row r="95" spans="1:40" s="76" customFormat="1" x14ac:dyDescent="0.25">
      <c r="A95" s="76">
        <v>3332</v>
      </c>
      <c r="B95" s="76" t="s">
        <v>134</v>
      </c>
      <c r="C95" s="76" t="s">
        <v>129</v>
      </c>
      <c r="D95" s="76" t="s">
        <v>136</v>
      </c>
      <c r="E95" s="76" t="s">
        <v>237</v>
      </c>
      <c r="F95" s="76">
        <v>7.7572706388369097</v>
      </c>
      <c r="G95" s="76">
        <v>7.7273373442636002</v>
      </c>
      <c r="H95" s="76">
        <v>4.3871973667982001E-3</v>
      </c>
      <c r="I95" s="76">
        <v>15.126277913767099</v>
      </c>
      <c r="J95" s="76">
        <v>15.0130164103536</v>
      </c>
      <c r="K95" s="76">
        <v>2.0892659454260299E-3</v>
      </c>
      <c r="L95" s="76">
        <v>-0.199535320403118</v>
      </c>
      <c r="M95" s="76">
        <v>4.5982415170264601E-3</v>
      </c>
      <c r="N95" s="76">
        <v>-2.5168062567188598</v>
      </c>
      <c r="O95" s="76">
        <v>4.3424699265580003E-3</v>
      </c>
      <c r="P95" s="76">
        <v>-5.0707851477338304</v>
      </c>
      <c r="Q95" s="76">
        <v>2.0476976824730202E-3</v>
      </c>
      <c r="R95" s="76">
        <v>-7.1462870926211703</v>
      </c>
      <c r="S95" s="76">
        <v>0.13025544228918301</v>
      </c>
      <c r="T95" s="76">
        <v>286.02914325782899</v>
      </c>
      <c r="U95" s="76">
        <v>0.13790772758456499</v>
      </c>
      <c r="V95" s="77">
        <v>44469.91474537037</v>
      </c>
      <c r="W95" s="76">
        <v>2.5</v>
      </c>
      <c r="X95" s="76">
        <v>3.7925733099978397E-2</v>
      </c>
      <c r="Y95" s="76">
        <v>4.0162155294617703E-2</v>
      </c>
      <c r="Z95" s="124">
        <f>((((N95/1000)+1)/((SMOW!$Z$4/1000)+1))-1)*1000</f>
        <v>8.1019095359045057</v>
      </c>
      <c r="AA95" s="124">
        <f>((((P95/1000)+1)/((SMOW!$AA$4/1000)+1))-1)*1000</f>
        <v>15.721616445087294</v>
      </c>
      <c r="AB95" s="124">
        <f>Z95*SMOW!$AN$6</f>
        <v>8.3278119518187186</v>
      </c>
      <c r="AC95" s="124">
        <f>AA95*SMOW!$AN$12</f>
        <v>16.135868441572207</v>
      </c>
      <c r="AD95" s="124">
        <f t="shared" ref="AD95:AD96" si="233">LN((AB95/1000)+1)*1000</f>
        <v>8.2933270494406148</v>
      </c>
      <c r="AE95" s="124">
        <f t="shared" ref="AE95:AE96" si="234">LN((AC95/1000)+1)*1000</f>
        <v>16.007068996468821</v>
      </c>
      <c r="AF95" s="125">
        <f>(AD95-SMOW!AN$14*AE95)</f>
        <v>-0.15840538069492283</v>
      </c>
      <c r="AG95" s="126">
        <f t="shared" ref="AG95:AG96" si="235">AF95*1000</f>
        <v>-158.40538069492283</v>
      </c>
      <c r="AK95" s="65">
        <v>19</v>
      </c>
      <c r="AL95" s="65">
        <v>0</v>
      </c>
      <c r="AM95" s="65">
        <v>0</v>
      </c>
      <c r="AN95" s="65">
        <v>0</v>
      </c>
    </row>
    <row r="96" spans="1:40" s="76" customFormat="1" x14ac:dyDescent="0.25">
      <c r="A96" s="76">
        <v>3333</v>
      </c>
      <c r="B96" s="76" t="s">
        <v>134</v>
      </c>
      <c r="C96" s="76" t="s">
        <v>129</v>
      </c>
      <c r="D96" s="76" t="s">
        <v>136</v>
      </c>
      <c r="E96" s="76" t="s">
        <v>236</v>
      </c>
      <c r="F96" s="76">
        <v>7.4901635880623898</v>
      </c>
      <c r="G96" s="76">
        <v>7.4622512984179599</v>
      </c>
      <c r="H96" s="76">
        <v>3.9818312997264198E-3</v>
      </c>
      <c r="I96" s="76">
        <v>14.6380962125063</v>
      </c>
      <c r="J96" s="76">
        <v>14.531993395892201</v>
      </c>
      <c r="K96" s="76">
        <v>1.7973497460315401E-3</v>
      </c>
      <c r="L96" s="76">
        <v>-0.21064121461310101</v>
      </c>
      <c r="M96" s="76">
        <v>4.1189315139514597E-3</v>
      </c>
      <c r="N96" s="76">
        <v>-2.7811901533580001</v>
      </c>
      <c r="O96" s="76">
        <v>3.94123656312794E-3</v>
      </c>
      <c r="P96" s="76">
        <v>-5.5492539326606298</v>
      </c>
      <c r="Q96" s="76">
        <v>1.76158947959971E-3</v>
      </c>
      <c r="R96" s="76">
        <v>-7.6572881018749603</v>
      </c>
      <c r="S96" s="76">
        <v>0.12825955611249201</v>
      </c>
      <c r="T96" s="76">
        <v>266.03472717855198</v>
      </c>
      <c r="U96" s="76">
        <v>0.14920301483492401</v>
      </c>
      <c r="V96" s="77">
        <v>44470.005972222221</v>
      </c>
      <c r="W96" s="76">
        <v>2.5</v>
      </c>
      <c r="X96" s="76">
        <v>1.44185577914794E-2</v>
      </c>
      <c r="Y96" s="76">
        <v>1.31624642482067E-2</v>
      </c>
      <c r="Z96" s="124">
        <f>((((N96/1000)+1)/((SMOW!$Z$4/1000)+1))-1)*1000</f>
        <v>7.8347111382530699</v>
      </c>
      <c r="AA96" s="124">
        <f>((((P96/1000)+1)/((SMOW!$AA$4/1000)+1))-1)*1000</f>
        <v>15.233148441143429</v>
      </c>
      <c r="AB96" s="124">
        <f>Z96*SMOW!$AN$6</f>
        <v>8.0531633643953064</v>
      </c>
      <c r="AC96" s="124">
        <f>AA96*SMOW!$AN$12</f>
        <v>15.634529697106238</v>
      </c>
      <c r="AD96" s="124">
        <f t="shared" si="233"/>
        <v>8.020909691328157</v>
      </c>
      <c r="AE96" s="124">
        <f t="shared" si="234"/>
        <v>15.513569578325987</v>
      </c>
      <c r="AF96" s="125">
        <f>(AD96-SMOW!AN$14*AE96)</f>
        <v>-0.1702550460279646</v>
      </c>
      <c r="AG96" s="126">
        <f t="shared" si="235"/>
        <v>-170.2550460279646</v>
      </c>
      <c r="AH96" s="2">
        <f>AVERAGE(AG94:AG96)</f>
        <v>-165.26038582660442</v>
      </c>
      <c r="AI96" s="2">
        <f>STDEV(AG94:AG96)</f>
        <v>6.1399759422250488</v>
      </c>
      <c r="AK96" s="65">
        <v>19</v>
      </c>
      <c r="AL96" s="65">
        <v>0</v>
      </c>
      <c r="AM96" s="65">
        <v>0</v>
      </c>
      <c r="AN96" s="65">
        <v>0</v>
      </c>
    </row>
    <row r="97" spans="1:40" s="76" customFormat="1" x14ac:dyDescent="0.25">
      <c r="A97" s="76">
        <v>3334</v>
      </c>
      <c r="B97" s="76" t="s">
        <v>134</v>
      </c>
      <c r="C97" s="76" t="s">
        <v>129</v>
      </c>
      <c r="D97" s="76" t="s">
        <v>136</v>
      </c>
      <c r="E97" s="76" t="s">
        <v>238</v>
      </c>
      <c r="F97" s="76">
        <v>6.9072950815031096</v>
      </c>
      <c r="G97" s="76">
        <v>6.88354859907058</v>
      </c>
      <c r="H97" s="76">
        <v>4.5859363274097604E-3</v>
      </c>
      <c r="I97" s="76">
        <v>13.546663638079901</v>
      </c>
      <c r="J97" s="76">
        <v>13.4557278473899</v>
      </c>
      <c r="K97" s="76">
        <v>1.9577904666703899E-3</v>
      </c>
      <c r="L97" s="76">
        <v>-0.22107570435129001</v>
      </c>
      <c r="M97" s="76">
        <v>4.4705416017404402E-3</v>
      </c>
      <c r="N97" s="76">
        <v>-3.3581163203967801</v>
      </c>
      <c r="O97" s="76">
        <v>4.5391827451353502E-3</v>
      </c>
      <c r="P97" s="76">
        <v>-6.6189712456337402</v>
      </c>
      <c r="Q97" s="76">
        <v>1.91883805417277E-3</v>
      </c>
      <c r="R97" s="76">
        <v>-9.3591094996851094</v>
      </c>
      <c r="S97" s="76">
        <v>0.18012094955375901</v>
      </c>
      <c r="T97" s="76">
        <v>303.60392327272098</v>
      </c>
      <c r="U97" s="76">
        <v>0.31580683005137999</v>
      </c>
      <c r="V97" s="77">
        <v>44470.46303240741</v>
      </c>
      <c r="W97" s="76">
        <v>2.5</v>
      </c>
      <c r="X97" s="76">
        <v>7.7285795206070897E-3</v>
      </c>
      <c r="Y97" s="76">
        <v>8.1634221416415596E-3</v>
      </c>
      <c r="Z97" s="124">
        <f>((((N97/1000)+1)/((SMOW!$Z$4/1000)+1))-1)*1000</f>
        <v>7.2516432988136703</v>
      </c>
      <c r="AA97" s="124">
        <f>((((P97/1000)+1)/((SMOW!$AA$4/1000)+1))-1)*1000</f>
        <v>14.141075777025724</v>
      </c>
      <c r="AB97" s="124">
        <f>Z97*SMOW!$AN$6</f>
        <v>7.4538380694773529</v>
      </c>
      <c r="AC97" s="124">
        <f>AA97*SMOW!$AN$12</f>
        <v>14.513681793305166</v>
      </c>
      <c r="AD97" s="124">
        <f t="shared" ref="AD97" si="236">LN((AB97/1000)+1)*1000</f>
        <v>7.4261954956881544</v>
      </c>
      <c r="AE97" s="124">
        <f t="shared" ref="AE97" si="237">LN((AC97/1000)+1)*1000</f>
        <v>14.409366435578592</v>
      </c>
      <c r="AF97" s="125">
        <f>(AD97-SMOW!AN$14*AE97)</f>
        <v>-0.18194998229734249</v>
      </c>
      <c r="AG97" s="126">
        <f t="shared" ref="AG97" si="238">AF97*1000</f>
        <v>-181.9499822973425</v>
      </c>
      <c r="AK97" s="65">
        <v>19</v>
      </c>
      <c r="AL97" s="65">
        <v>0</v>
      </c>
      <c r="AM97" s="65">
        <v>0</v>
      </c>
      <c r="AN97" s="65">
        <v>0</v>
      </c>
    </row>
    <row r="98" spans="1:40" s="76" customFormat="1" x14ac:dyDescent="0.25">
      <c r="A98" s="76">
        <v>3335</v>
      </c>
      <c r="B98" s="76" t="s">
        <v>134</v>
      </c>
      <c r="C98" s="76" t="s">
        <v>129</v>
      </c>
      <c r="D98" s="76" t="s">
        <v>136</v>
      </c>
      <c r="E98" s="76" t="s">
        <v>239</v>
      </c>
      <c r="F98" s="76">
        <v>6.4211879307446704</v>
      </c>
      <c r="G98" s="76">
        <v>6.4006596296407796</v>
      </c>
      <c r="H98" s="76">
        <v>4.0197764111800302E-3</v>
      </c>
      <c r="I98" s="76">
        <v>12.600176761767999</v>
      </c>
      <c r="J98" s="76">
        <v>12.5214550502543</v>
      </c>
      <c r="K98" s="76">
        <v>1.8827610813543999E-3</v>
      </c>
      <c r="L98" s="76">
        <v>-0.21066863689350099</v>
      </c>
      <c r="M98" s="76">
        <v>4.1160868697204499E-3</v>
      </c>
      <c r="N98" s="76">
        <v>-3.8392676128430301</v>
      </c>
      <c r="O98" s="76">
        <v>3.97879482448969E-3</v>
      </c>
      <c r="P98" s="76">
        <v>-7.5466267158992002</v>
      </c>
      <c r="Q98" s="76">
        <v>1.8453014616791599E-3</v>
      </c>
      <c r="R98" s="76">
        <v>-10.4289669670147</v>
      </c>
      <c r="S98" s="76">
        <v>0.11816393136791301</v>
      </c>
      <c r="T98" s="76">
        <v>289.02118254970401</v>
      </c>
      <c r="U98" s="76">
        <v>0.235369257576516</v>
      </c>
      <c r="V98" s="77">
        <v>44470.585497685184</v>
      </c>
      <c r="W98" s="76">
        <v>2.5</v>
      </c>
      <c r="X98" s="76">
        <v>9.23310910896789E-3</v>
      </c>
      <c r="Y98" s="76">
        <v>9.9257122418024007E-3</v>
      </c>
      <c r="Z98" s="124">
        <f>((((N98/1000)+1)/((SMOW!$Z$4/1000)+1))-1)*1000</f>
        <v>6.7653699062060202</v>
      </c>
      <c r="AA98" s="124">
        <f>((((P98/1000)+1)/((SMOW!$AA$4/1000)+1))-1)*1000</f>
        <v>13.194033816958051</v>
      </c>
      <c r="AB98" s="124">
        <f>Z98*SMOW!$AN$6</f>
        <v>6.9540061035854599</v>
      </c>
      <c r="AC98" s="124">
        <f>AA98*SMOW!$AN$12</f>
        <v>13.541686036400932</v>
      </c>
      <c r="AD98" s="124">
        <f t="shared" ref="AD98" si="239">LN((AB98/1000)+1)*1000</f>
        <v>6.929938516154011</v>
      </c>
      <c r="AE98" s="124">
        <f t="shared" ref="AE98" si="240">LN((AC98/1000)+1)*1000</f>
        <v>13.450816835063133</v>
      </c>
      <c r="AF98" s="125">
        <f>(AD98-SMOW!AN$14*AE98)</f>
        <v>-0.17209277275932333</v>
      </c>
      <c r="AG98" s="126">
        <f t="shared" ref="AG98" si="241">AF98*1000</f>
        <v>-172.09277275932334</v>
      </c>
      <c r="AK98" s="65">
        <v>19</v>
      </c>
      <c r="AL98" s="65">
        <v>0</v>
      </c>
      <c r="AM98" s="65">
        <v>0</v>
      </c>
      <c r="AN98" s="65">
        <v>0</v>
      </c>
    </row>
    <row r="99" spans="1:40" s="76" customFormat="1" x14ac:dyDescent="0.25">
      <c r="A99" s="76">
        <v>3336</v>
      </c>
      <c r="B99" s="76" t="s">
        <v>134</v>
      </c>
      <c r="C99" s="76" t="s">
        <v>129</v>
      </c>
      <c r="D99" s="76" t="s">
        <v>136</v>
      </c>
      <c r="E99" s="76" t="s">
        <v>240</v>
      </c>
      <c r="F99" s="76">
        <v>6.3096602679006004</v>
      </c>
      <c r="G99" s="76">
        <v>6.28983743583421</v>
      </c>
      <c r="H99" s="76">
        <v>3.8047607983369598E-3</v>
      </c>
      <c r="I99" s="76">
        <v>12.361930484693501</v>
      </c>
      <c r="J99" s="76">
        <v>12.286145705634601</v>
      </c>
      <c r="K99" s="76">
        <v>1.50687363814146E-3</v>
      </c>
      <c r="L99" s="76">
        <v>-0.197247496740869</v>
      </c>
      <c r="M99" s="76">
        <v>3.7763345985657899E-3</v>
      </c>
      <c r="N99" s="76">
        <v>-3.9496582521027199</v>
      </c>
      <c r="O99" s="76">
        <v>3.7659712940091498E-3</v>
      </c>
      <c r="P99" s="76">
        <v>-7.7801328190791903</v>
      </c>
      <c r="Q99" s="76">
        <v>1.47689271600454E-3</v>
      </c>
      <c r="R99" s="76">
        <v>-10.598346139823001</v>
      </c>
      <c r="S99" s="76">
        <v>0.127061964778975</v>
      </c>
      <c r="T99" s="76">
        <v>262.20195961115502</v>
      </c>
      <c r="U99" s="76">
        <v>0.155541296704169</v>
      </c>
      <c r="V99" s="77">
        <v>44470.724814814814</v>
      </c>
      <c r="W99" s="76">
        <v>2.5</v>
      </c>
      <c r="X99" s="76">
        <v>6.2395667951494899E-2</v>
      </c>
      <c r="Y99" s="76">
        <v>6.81206985961397E-2</v>
      </c>
      <c r="Z99" s="124">
        <f>((((N99/1000)+1)/((SMOW!$Z$4/1000)+1))-1)*1000</f>
        <v>6.6538041024604144</v>
      </c>
      <c r="AA99" s="124">
        <f>((((P99/1000)+1)/((SMOW!$AA$4/1000)+1))-1)*1000</f>
        <v>12.955647816194293</v>
      </c>
      <c r="AB99" s="124">
        <f>Z99*SMOW!$AN$6</f>
        <v>6.8393295536030747</v>
      </c>
      <c r="AC99" s="124">
        <f>AA99*SMOW!$AN$12</f>
        <v>13.297018755522286</v>
      </c>
      <c r="AD99" s="124">
        <f t="shared" ref="AD99" si="242">LN((AB99/1000)+1)*1000</f>
        <v>6.8160474350029627</v>
      </c>
      <c r="AE99" s="124">
        <f t="shared" ref="AE99" si="243">LN((AC99/1000)+1)*1000</f>
        <v>13.20938935345009</v>
      </c>
      <c r="AF99" s="125">
        <f>(AD99-SMOW!AN$14*AE99)</f>
        <v>-0.15851014361868554</v>
      </c>
      <c r="AG99" s="126">
        <f t="shared" ref="AG99" si="244">AF99*1000</f>
        <v>-158.51014361868553</v>
      </c>
      <c r="AH99" s="2">
        <f>AVERAGE(AG97:AG99)</f>
        <v>-170.85096622511711</v>
      </c>
      <c r="AI99" s="2">
        <f>STDEV(AG97:AG99)</f>
        <v>11.769157655570078</v>
      </c>
      <c r="AK99" s="65">
        <v>19</v>
      </c>
      <c r="AL99" s="65">
        <v>0</v>
      </c>
      <c r="AM99" s="65">
        <v>0</v>
      </c>
      <c r="AN99" s="65">
        <v>0</v>
      </c>
    </row>
    <row r="100" spans="1:40" s="76" customFormat="1" x14ac:dyDescent="0.25">
      <c r="A100" s="76">
        <v>3337</v>
      </c>
      <c r="B100" s="76" t="s">
        <v>134</v>
      </c>
      <c r="C100" s="76" t="s">
        <v>121</v>
      </c>
      <c r="D100" s="76" t="s">
        <v>123</v>
      </c>
      <c r="E100" s="76" t="s">
        <v>241</v>
      </c>
      <c r="F100" s="76">
        <v>5.8082033103299802</v>
      </c>
      <c r="G100" s="76">
        <v>5.7914004851705698</v>
      </c>
      <c r="H100" s="76">
        <v>3.5490969357333899E-3</v>
      </c>
      <c r="I100" s="76">
        <v>11.540162779478299</v>
      </c>
      <c r="J100" s="76">
        <v>11.474082928869301</v>
      </c>
      <c r="K100" s="76">
        <v>1.8775146270800999E-3</v>
      </c>
      <c r="L100" s="76">
        <v>-0.26691530127242102</v>
      </c>
      <c r="M100" s="76">
        <v>3.3020404721179801E-3</v>
      </c>
      <c r="N100" s="76">
        <v>-4.4460028602098403</v>
      </c>
      <c r="O100" s="76">
        <v>3.5129139223340901E-3</v>
      </c>
      <c r="P100" s="76">
        <v>-8.5855505444689708</v>
      </c>
      <c r="Q100" s="76">
        <v>1.8401593914313299E-3</v>
      </c>
      <c r="R100" s="76">
        <v>-11.5225260664351</v>
      </c>
      <c r="S100" s="76">
        <v>0.12502271577292201</v>
      </c>
      <c r="T100" s="76">
        <v>289.57733505044399</v>
      </c>
      <c r="U100" s="76">
        <v>9.1271561035577306E-2</v>
      </c>
      <c r="V100" s="77">
        <v>44470.818379629629</v>
      </c>
      <c r="W100" s="76">
        <v>2.5</v>
      </c>
      <c r="X100" s="76">
        <v>7.5984597363027003E-3</v>
      </c>
      <c r="Y100" s="76">
        <v>8.0461135967906106E-3</v>
      </c>
      <c r="Z100" s="124">
        <f>((((N100/1000)+1)/((SMOW!$Z$4/1000)+1))-1)*1000</f>
        <v>6.1521756536213612</v>
      </c>
      <c r="AA100" s="124">
        <f>((((P100/1000)+1)/((SMOW!$AA$4/1000)+1))-1)*1000</f>
        <v>12.133398170959042</v>
      </c>
      <c r="AB100" s="124">
        <f>Z100*SMOW!$AN$6</f>
        <v>6.3237143923745709</v>
      </c>
      <c r="AC100" s="124">
        <f>AA100*SMOW!$AN$12</f>
        <v>12.453103490957279</v>
      </c>
      <c r="AD100" s="124">
        <f t="shared" ref="AD100" si="245">LN((AB100/1000)+1)*1000</f>
        <v>6.3038036065127399</v>
      </c>
      <c r="AE100" s="124">
        <f t="shared" ref="AE100" si="246">LN((AC100/1000)+1)*1000</f>
        <v>12.376201386071411</v>
      </c>
      <c r="AF100" s="125">
        <f>(AD100-SMOW!AN$14*AE100)</f>
        <v>-0.23083072533296534</v>
      </c>
      <c r="AG100" s="126">
        <f t="shared" ref="AG100" si="247">AF100*1000</f>
        <v>-230.83072533296533</v>
      </c>
      <c r="AK100" s="65">
        <v>19</v>
      </c>
      <c r="AL100" s="65">
        <v>0</v>
      </c>
      <c r="AM100" s="65">
        <v>0</v>
      </c>
      <c r="AN100" s="65">
        <v>0</v>
      </c>
    </row>
    <row r="101" spans="1:40" s="76" customFormat="1" x14ac:dyDescent="0.25">
      <c r="A101" s="76">
        <v>3338</v>
      </c>
      <c r="B101" s="76" t="s">
        <v>134</v>
      </c>
      <c r="C101" s="76" t="s">
        <v>121</v>
      </c>
      <c r="D101" s="76" t="s">
        <v>123</v>
      </c>
      <c r="E101" s="76" t="s">
        <v>242</v>
      </c>
      <c r="F101" s="76">
        <v>5.8158256152989498</v>
      </c>
      <c r="G101" s="76">
        <v>5.7989786067453899</v>
      </c>
      <c r="H101" s="76">
        <v>4.4472872608237197E-3</v>
      </c>
      <c r="I101" s="76">
        <v>11.5555987575852</v>
      </c>
      <c r="J101" s="76">
        <v>11.489342694817701</v>
      </c>
      <c r="K101" s="76">
        <v>1.7956415152120999E-3</v>
      </c>
      <c r="L101" s="76">
        <v>-0.267394336118356</v>
      </c>
      <c r="M101" s="76">
        <v>4.5369195015751498E-3</v>
      </c>
      <c r="N101" s="76">
        <v>-4.4384582645758801</v>
      </c>
      <c r="O101" s="76">
        <v>4.4019472046169803E-3</v>
      </c>
      <c r="P101" s="76">
        <v>-8.5704216822647794</v>
      </c>
      <c r="Q101" s="76">
        <v>1.75991523592111E-3</v>
      </c>
      <c r="R101" s="76">
        <v>-11.606363100359999</v>
      </c>
      <c r="S101" s="76">
        <v>0.118180069956192</v>
      </c>
      <c r="T101" s="76">
        <v>293.75463155430401</v>
      </c>
      <c r="U101" s="76">
        <v>0.124654451848957</v>
      </c>
      <c r="V101" s="77">
        <v>44470.910671296297</v>
      </c>
      <c r="W101" s="76">
        <v>2.5</v>
      </c>
      <c r="X101" s="76">
        <v>7.4930415163034804E-4</v>
      </c>
      <c r="Y101" s="76">
        <v>1.05713563701632E-3</v>
      </c>
      <c r="Z101" s="124">
        <f>((((N101/1000)+1)/((SMOW!$Z$4/1000)+1))-1)*1000</f>
        <v>6.1598005653118459</v>
      </c>
      <c r="AA101" s="124">
        <f>((((P101/1000)+1)/((SMOW!$AA$4/1000)+1))-1)*1000</f>
        <v>12.148843201764903</v>
      </c>
      <c r="AB101" s="124">
        <f>Z101*SMOW!$AN$6</f>
        <v>6.3315519065341874</v>
      </c>
      <c r="AC101" s="124">
        <f>AA101*SMOW!$AN$12</f>
        <v>12.468955485949643</v>
      </c>
      <c r="AD101" s="124">
        <f t="shared" ref="AD101" si="248">LN((AB101/1000)+1)*1000</f>
        <v>6.3115918395904282</v>
      </c>
      <c r="AE101" s="124">
        <f t="shared" ref="AE101" si="249">LN((AC101/1000)+1)*1000</f>
        <v>12.391858280046645</v>
      </c>
      <c r="AF101" s="125">
        <f>(AD101-SMOW!AN$14*AE101)</f>
        <v>-0.23130933227420059</v>
      </c>
      <c r="AG101" s="126">
        <f t="shared" ref="AG101" si="250">AF101*1000</f>
        <v>-231.30933227420059</v>
      </c>
      <c r="AH101" s="2">
        <f>AVERAGE(AG100:AG101)</f>
        <v>-231.07002880358294</v>
      </c>
      <c r="AI101" s="2">
        <f>STDEV(AG100:AG101)</f>
        <v>0.33842621367040099</v>
      </c>
      <c r="AK101" s="65">
        <v>19</v>
      </c>
      <c r="AL101" s="65">
        <v>0</v>
      </c>
      <c r="AM101" s="65">
        <v>0</v>
      </c>
      <c r="AN101" s="65">
        <v>0</v>
      </c>
    </row>
    <row r="102" spans="1:40" s="76" customFormat="1" x14ac:dyDescent="0.25">
      <c r="A102" s="76">
        <v>3339</v>
      </c>
      <c r="B102" s="76" t="s">
        <v>134</v>
      </c>
      <c r="C102" s="76" t="s">
        <v>121</v>
      </c>
      <c r="D102" s="76" t="s">
        <v>124</v>
      </c>
      <c r="E102" s="76" t="s">
        <v>244</v>
      </c>
      <c r="F102" s="76">
        <v>9.9055861477928495</v>
      </c>
      <c r="G102" s="76">
        <v>9.8568471764738792</v>
      </c>
      <c r="H102" s="76">
        <v>3.5845331564704199E-3</v>
      </c>
      <c r="I102" s="76">
        <v>19.2321752503711</v>
      </c>
      <c r="J102" s="76">
        <v>19.0495743975086</v>
      </c>
      <c r="K102" s="76">
        <v>1.83439454510408E-3</v>
      </c>
      <c r="L102" s="76">
        <v>-0.20132810541066601</v>
      </c>
      <c r="M102" s="76">
        <v>3.5326630190348702E-3</v>
      </c>
      <c r="N102" s="76">
        <v>-0.39039280630220902</v>
      </c>
      <c r="O102" s="76">
        <v>3.5479888710962799E-3</v>
      </c>
      <c r="P102" s="76">
        <v>-1.04657919203061</v>
      </c>
      <c r="Q102" s="76">
        <v>1.7978972313083101E-3</v>
      </c>
      <c r="R102" s="76">
        <v>-2.91218859823557</v>
      </c>
      <c r="S102" s="76">
        <v>0.13849158369325301</v>
      </c>
      <c r="T102" s="76">
        <v>283.37018538680201</v>
      </c>
      <c r="U102" s="76">
        <v>9.9521363305165603E-2</v>
      </c>
      <c r="V102" s="77">
        <v>44471.006805555553</v>
      </c>
      <c r="W102" s="76">
        <v>2.5</v>
      </c>
      <c r="X102" s="76">
        <v>3.6065196409443397E-2</v>
      </c>
      <c r="Y102" s="76">
        <v>3.47671372120541E-2</v>
      </c>
      <c r="Z102" s="124">
        <f>((((N102/1000)+1)/((SMOW!$Z$4/1000)+1))-1)*1000</f>
        <v>10.250959738728804</v>
      </c>
      <c r="AA102" s="124">
        <f>((((P102/1000)+1)/((SMOW!$AA$4/1000)+1))-1)*1000</f>
        <v>19.829921756879585</v>
      </c>
      <c r="AB102" s="124">
        <f>Z102*SMOW!$AN$6</f>
        <v>10.536783291825245</v>
      </c>
      <c r="AC102" s="124">
        <f>AA102*SMOW!$AN$12</f>
        <v>20.352424306577259</v>
      </c>
      <c r="AD102" s="124">
        <f t="shared" ref="AD102:AD103" si="251">LN((AB102/1000)+1)*1000</f>
        <v>10.481658279515635</v>
      </c>
      <c r="AE102" s="124">
        <f t="shared" ref="AE102:AE103" si="252">LN((AC102/1000)+1)*1000</f>
        <v>20.148081646010429</v>
      </c>
      <c r="AF102" s="125">
        <f>(AD102-SMOW!AN$14*AE102)</f>
        <v>-0.15652882957787106</v>
      </c>
      <c r="AG102" s="126">
        <f t="shared" ref="AG102:AG103" si="253">AF102*1000</f>
        <v>-156.52882957787108</v>
      </c>
      <c r="AJ102" s="76" t="s">
        <v>253</v>
      </c>
      <c r="AK102" s="71">
        <v>19</v>
      </c>
      <c r="AL102" s="71">
        <v>0</v>
      </c>
      <c r="AM102" s="71">
        <v>0</v>
      </c>
      <c r="AN102" s="71">
        <v>1</v>
      </c>
    </row>
    <row r="103" spans="1:40" s="76" customFormat="1" x14ac:dyDescent="0.25">
      <c r="A103" s="76">
        <v>3340</v>
      </c>
      <c r="B103" s="76" t="s">
        <v>134</v>
      </c>
      <c r="C103" s="76" t="s">
        <v>121</v>
      </c>
      <c r="D103" s="76" t="s">
        <v>124</v>
      </c>
      <c r="E103" s="76" t="s">
        <v>243</v>
      </c>
      <c r="F103" s="76">
        <v>10.0205633846063</v>
      </c>
      <c r="G103" s="76">
        <v>9.9706900974283492</v>
      </c>
      <c r="H103" s="76">
        <v>4.1877429574292604E-3</v>
      </c>
      <c r="I103" s="76">
        <v>19.418616315956999</v>
      </c>
      <c r="J103" s="76">
        <v>19.232480696907299</v>
      </c>
      <c r="K103" s="76">
        <v>2.2223561655928801E-3</v>
      </c>
      <c r="L103" s="76">
        <v>-0.18405971053870099</v>
      </c>
      <c r="M103" s="76">
        <v>3.9409823173018298E-3</v>
      </c>
      <c r="N103" s="76">
        <v>-0.27658776145071701</v>
      </c>
      <c r="O103" s="76">
        <v>4.1450489532107197E-3</v>
      </c>
      <c r="P103" s="76">
        <v>-0.86384757820546498</v>
      </c>
      <c r="Q103" s="76">
        <v>2.17813992511403E-3</v>
      </c>
      <c r="R103" s="76">
        <v>-2.4959635167262002</v>
      </c>
      <c r="S103" s="76">
        <v>0.13761656034308301</v>
      </c>
      <c r="T103" s="76">
        <v>284.34511664331097</v>
      </c>
      <c r="U103" s="76">
        <v>9.0176141218245104E-2</v>
      </c>
      <c r="V103" s="77">
        <v>44471.099722222221</v>
      </c>
      <c r="W103" s="76">
        <v>2.5</v>
      </c>
      <c r="X103" s="76">
        <v>3.96127335988817E-3</v>
      </c>
      <c r="Y103" s="76">
        <v>4.5539811438317897E-3</v>
      </c>
      <c r="Z103" s="124">
        <f>((((N103/1000)+1)/((SMOW!$Z$4/1000)+1))-1)*1000</f>
        <v>10.365976296149881</v>
      </c>
      <c r="AA103" s="124">
        <f>((((P103/1000)+1)/((SMOW!$AA$4/1000)+1))-1)*1000</f>
        <v>20.016472164083865</v>
      </c>
      <c r="AB103" s="124">
        <f>Z103*SMOW!$AN$6</f>
        <v>10.655006811515699</v>
      </c>
      <c r="AC103" s="124">
        <f>AA103*SMOW!$AN$12</f>
        <v>20.543890167539068</v>
      </c>
      <c r="AD103" s="124">
        <f t="shared" si="251"/>
        <v>10.598642249472444</v>
      </c>
      <c r="AE103" s="124">
        <f t="shared" si="252"/>
        <v>20.335710836347499</v>
      </c>
      <c r="AF103" s="125">
        <f>(AD103-SMOW!AN$14*AE103)</f>
        <v>-0.13861307211903551</v>
      </c>
      <c r="AG103" s="126">
        <f t="shared" si="253"/>
        <v>-138.61307211903551</v>
      </c>
      <c r="AH103" s="2">
        <f>AVERAGE(AG102:AG103)</f>
        <v>-147.57095084845329</v>
      </c>
      <c r="AI103" s="2">
        <f>STDEV(AG102:AG103)</f>
        <v>12.668353589236101</v>
      </c>
      <c r="AK103" s="65">
        <v>19</v>
      </c>
      <c r="AL103" s="65">
        <v>0</v>
      </c>
      <c r="AM103" s="65">
        <v>0</v>
      </c>
      <c r="AN103" s="65">
        <v>0</v>
      </c>
    </row>
    <row r="104" spans="1:40" s="76" customFormat="1" x14ac:dyDescent="0.25">
      <c r="A104" s="76">
        <v>3341</v>
      </c>
      <c r="B104" s="76" t="s">
        <v>134</v>
      </c>
      <c r="C104" s="76" t="s">
        <v>247</v>
      </c>
      <c r="D104" s="76" t="s">
        <v>246</v>
      </c>
      <c r="E104" s="76" t="s">
        <v>245</v>
      </c>
      <c r="F104" s="76">
        <v>9.6279483570163293</v>
      </c>
      <c r="G104" s="76">
        <v>9.58189475411187</v>
      </c>
      <c r="H104" s="76">
        <v>3.7677181487058E-3</v>
      </c>
      <c r="I104" s="76">
        <v>19.127176265167801</v>
      </c>
      <c r="J104" s="76">
        <v>18.9465513673046</v>
      </c>
      <c r="K104" s="76">
        <v>1.7349746370159699E-3</v>
      </c>
      <c r="L104" s="76">
        <v>-0.42188436782498301</v>
      </c>
      <c r="M104" s="76">
        <v>3.8111428533057399E-3</v>
      </c>
      <c r="N104" s="76">
        <v>-0.66520008213763504</v>
      </c>
      <c r="O104" s="76">
        <v>3.7293062938789099E-3</v>
      </c>
      <c r="P104" s="76">
        <v>-1.1494891059808201</v>
      </c>
      <c r="Q104" s="76">
        <v>1.7004553925495599E-3</v>
      </c>
      <c r="R104" s="76">
        <v>-3.6979027692534299</v>
      </c>
      <c r="S104" s="76">
        <v>0.14867503200097601</v>
      </c>
      <c r="T104" s="76">
        <v>251.72404724901401</v>
      </c>
      <c r="U104" s="76">
        <v>0.30001900383525598</v>
      </c>
      <c r="V104" s="77">
        <v>44471.610439814816</v>
      </c>
      <c r="W104" s="76">
        <v>2.5</v>
      </c>
      <c r="X104" s="76">
        <v>3.4803112139182801E-2</v>
      </c>
      <c r="Y104" s="76">
        <v>3.5486064789858301E-2</v>
      </c>
      <c r="Z104" s="124">
        <f>((((N104/1000)+1)/((SMOW!$Z$4/1000)+1))-1)*1000</f>
        <v>9.9732269997094836</v>
      </c>
      <c r="AA104" s="124">
        <f>((((P104/1000)+1)/((SMOW!$AA$4/1000)+1))-1)*1000</f>
        <v>19.724861193187948</v>
      </c>
      <c r="AB104" s="124">
        <f>Z104*SMOW!$AN$6</f>
        <v>10.251306638060283</v>
      </c>
      <c r="AC104" s="124">
        <f>AA104*SMOW!$AN$12</f>
        <v>20.244595481211441</v>
      </c>
      <c r="AD104" s="124">
        <f t="shared" ref="AD104" si="254">LN((AB104/1000)+1)*1000</f>
        <v>10.199118356515589</v>
      </c>
      <c r="AE104" s="124">
        <f t="shared" ref="AE104" si="255">LN((AC104/1000)+1)*1000</f>
        <v>20.04239804026102</v>
      </c>
      <c r="AF104" s="125">
        <f>(AD104-SMOW!AN$14*AE104)</f>
        <v>-0.38326780874223054</v>
      </c>
      <c r="AG104" s="126">
        <f t="shared" ref="AG104" si="256">AF104*1000</f>
        <v>-383.26780874223056</v>
      </c>
      <c r="AK104" s="65">
        <v>19</v>
      </c>
      <c r="AL104" s="65">
        <v>0</v>
      </c>
      <c r="AM104" s="65">
        <v>0</v>
      </c>
      <c r="AN104" s="65">
        <v>0</v>
      </c>
    </row>
    <row r="105" spans="1:40" s="76" customFormat="1" x14ac:dyDescent="0.25">
      <c r="A105" s="76">
        <v>3342</v>
      </c>
      <c r="B105" s="76" t="s">
        <v>134</v>
      </c>
      <c r="C105" s="76" t="s">
        <v>247</v>
      </c>
      <c r="D105" s="76" t="s">
        <v>246</v>
      </c>
      <c r="E105" s="76" t="s">
        <v>248</v>
      </c>
      <c r="F105" s="76">
        <v>9.8703455446334001</v>
      </c>
      <c r="G105" s="76">
        <v>9.8219516772160098</v>
      </c>
      <c r="H105" s="76">
        <v>3.1342674025794199E-3</v>
      </c>
      <c r="I105" s="76">
        <v>19.588799465325501</v>
      </c>
      <c r="J105" s="76">
        <v>19.399408161433101</v>
      </c>
      <c r="K105" s="76">
        <v>1.9831579191926401E-3</v>
      </c>
      <c r="L105" s="76">
        <v>-0.420935832020642</v>
      </c>
      <c r="M105" s="76">
        <v>3.18988672568542E-3</v>
      </c>
      <c r="N105" s="76">
        <v>-0.42527413180893098</v>
      </c>
      <c r="O105" s="76">
        <v>3.1023135727797301E-3</v>
      </c>
      <c r="P105" s="76">
        <v>-0.69705041132461498</v>
      </c>
      <c r="Q105" s="76">
        <v>1.94370079309127E-3</v>
      </c>
      <c r="R105" s="76">
        <v>-2.8690656924129598</v>
      </c>
      <c r="S105" s="76">
        <v>0.13027779129799</v>
      </c>
      <c r="T105" s="76">
        <v>195.62396152464601</v>
      </c>
      <c r="U105" s="76">
        <v>9.6986692344126796E-2</v>
      </c>
      <c r="V105" s="77">
        <v>44471.71199074074</v>
      </c>
      <c r="W105" s="76">
        <v>2.5</v>
      </c>
      <c r="X105" s="76">
        <v>6.9196567769602303E-3</v>
      </c>
      <c r="Y105" s="76">
        <v>7.3791522378534201E-3</v>
      </c>
      <c r="Z105" s="124">
        <f>((((N105/1000)+1)/((SMOW!$Z$4/1000)+1))-1)*1000</f>
        <v>10.215707083775838</v>
      </c>
      <c r="AA105" s="124">
        <f>((((P105/1000)+1)/((SMOW!$AA$4/1000)+1))-1)*1000</f>
        <v>20.186755120331856</v>
      </c>
      <c r="AB105" s="124">
        <f>Z105*SMOW!$AN$6</f>
        <v>10.500547700703223</v>
      </c>
      <c r="AC105" s="124">
        <f>AA105*SMOW!$AN$12</f>
        <v>20.718659943246081</v>
      </c>
      <c r="AD105" s="124">
        <f t="shared" ref="AD105:AD106" si="257">LN((AB105/1000)+1)*1000</f>
        <v>10.445799870994126</v>
      </c>
      <c r="AE105" s="124">
        <f t="shared" ref="AE105:AE106" si="258">LN((AC105/1000)+1)*1000</f>
        <v>20.506947776078395</v>
      </c>
      <c r="AF105" s="125">
        <f>(AD105-SMOW!AN$14*AE105)</f>
        <v>-0.38186855477526649</v>
      </c>
      <c r="AG105" s="126">
        <f t="shared" ref="AG105:AG106" si="259">AF105*1000</f>
        <v>-381.86855477526649</v>
      </c>
      <c r="AK105" s="65">
        <v>19</v>
      </c>
      <c r="AL105" s="65">
        <v>0</v>
      </c>
      <c r="AM105" s="65">
        <v>0</v>
      </c>
      <c r="AN105" s="65">
        <v>0</v>
      </c>
    </row>
    <row r="106" spans="1:40" s="76" customFormat="1" x14ac:dyDescent="0.25">
      <c r="A106" s="76">
        <v>3343</v>
      </c>
      <c r="B106" s="76" t="s">
        <v>134</v>
      </c>
      <c r="C106" s="76" t="s">
        <v>247</v>
      </c>
      <c r="D106" s="76" t="s">
        <v>246</v>
      </c>
      <c r="E106" s="76" t="s">
        <v>249</v>
      </c>
      <c r="F106" s="76">
        <v>9.9904057824324006</v>
      </c>
      <c r="G106" s="76">
        <v>9.9408312158627599</v>
      </c>
      <c r="H106" s="76">
        <v>4.3808808822957497E-3</v>
      </c>
      <c r="I106" s="76">
        <v>19.802458331026099</v>
      </c>
      <c r="J106" s="76">
        <v>19.608940158379099</v>
      </c>
      <c r="K106" s="76">
        <v>2.04948043242317E-3</v>
      </c>
      <c r="L106" s="76">
        <v>-0.41268918776142799</v>
      </c>
      <c r="M106" s="76">
        <v>4.0081528639776204E-3</v>
      </c>
      <c r="N106" s="76">
        <v>-0.306437907124191</v>
      </c>
      <c r="O106" s="76">
        <v>4.33621783855879E-3</v>
      </c>
      <c r="P106" s="76">
        <v>-0.487642525702081</v>
      </c>
      <c r="Q106" s="76">
        <v>2.0087037463741302E-3</v>
      </c>
      <c r="R106" s="76">
        <v>-2.6402276191976899</v>
      </c>
      <c r="S106" s="76">
        <v>0.129902999654637</v>
      </c>
      <c r="T106" s="76">
        <v>258.19523272194198</v>
      </c>
      <c r="U106" s="76">
        <v>7.0983903976436294E-2</v>
      </c>
      <c r="V106" s="77">
        <v>44471.80673611111</v>
      </c>
      <c r="W106" s="76">
        <v>2.5</v>
      </c>
      <c r="X106" s="76">
        <v>4.9954546215945902E-2</v>
      </c>
      <c r="Y106" s="76">
        <v>5.19287525266015E-2</v>
      </c>
      <c r="Z106" s="124">
        <f>((((N106/1000)+1)/((SMOW!$Z$4/1000)+1))-1)*1000</f>
        <v>10.335808380497635</v>
      </c>
      <c r="AA106" s="124">
        <f>((((P106/1000)+1)/((SMOW!$AA$4/1000)+1))-1)*1000</f>
        <v>20.400539290005291</v>
      </c>
      <c r="AB106" s="124">
        <f>Z106*SMOW!$AN$6</f>
        <v>10.623997735517397</v>
      </c>
      <c r="AC106" s="124">
        <f>AA106*SMOW!$AN$12</f>
        <v>20.938077154497229</v>
      </c>
      <c r="AD106" s="124">
        <f t="shared" si="257"/>
        <v>10.567959621363247</v>
      </c>
      <c r="AE106" s="124">
        <f t="shared" si="258"/>
        <v>20.72188813124086</v>
      </c>
      <c r="AF106" s="125">
        <f>(AD106-SMOW!AN$14*AE106)</f>
        <v>-0.37319731193192673</v>
      </c>
      <c r="AG106" s="126">
        <f t="shared" si="259"/>
        <v>-373.19731193192672</v>
      </c>
      <c r="AH106" s="2">
        <f>AVERAGE(AG104:AG106)</f>
        <v>-379.44455848314129</v>
      </c>
      <c r="AI106" s="2">
        <f>STDEV(AG104:AG106)</f>
        <v>5.4553226320505184</v>
      </c>
      <c r="AK106" s="65">
        <v>19</v>
      </c>
      <c r="AL106" s="65">
        <v>0</v>
      </c>
      <c r="AM106" s="65">
        <v>0</v>
      </c>
      <c r="AN106" s="65">
        <v>0</v>
      </c>
    </row>
    <row r="107" spans="1:40" s="76" customFormat="1" x14ac:dyDescent="0.25">
      <c r="A107" s="76">
        <v>3344</v>
      </c>
      <c r="B107" s="76" t="s">
        <v>134</v>
      </c>
      <c r="C107" s="76" t="s">
        <v>64</v>
      </c>
      <c r="D107" s="76" t="s">
        <v>136</v>
      </c>
      <c r="E107" s="76" t="s">
        <v>250</v>
      </c>
      <c r="F107" s="76">
        <v>7.3910573784768498</v>
      </c>
      <c r="G107" s="76">
        <v>7.36387696520924</v>
      </c>
      <c r="H107" s="76">
        <v>4.5791420020567901E-3</v>
      </c>
      <c r="I107" s="76">
        <v>14.2366268458532</v>
      </c>
      <c r="J107" s="76">
        <v>14.136237690517101</v>
      </c>
      <c r="K107" s="76">
        <v>1.84455583662761E-3</v>
      </c>
      <c r="L107" s="76">
        <v>-0.10005653538376499</v>
      </c>
      <c r="M107" s="76">
        <v>4.5963292060187001E-3</v>
      </c>
      <c r="N107" s="76">
        <v>-2.87928597597063</v>
      </c>
      <c r="O107" s="76">
        <v>4.5324576878745804E-3</v>
      </c>
      <c r="P107" s="76">
        <v>-5.9427356210396702</v>
      </c>
      <c r="Q107" s="76">
        <v>1.80785635266777E-3</v>
      </c>
      <c r="R107" s="76">
        <v>-9.6984426287299303</v>
      </c>
      <c r="S107" s="76">
        <v>0.13544083385479899</v>
      </c>
      <c r="T107" s="76">
        <v>102.67346842637799</v>
      </c>
      <c r="U107" s="76">
        <v>0.25512906325579499</v>
      </c>
      <c r="V107" s="77">
        <v>44472.579756944448</v>
      </c>
      <c r="W107" s="76">
        <v>2.5</v>
      </c>
      <c r="X107" s="76">
        <v>1.13400061994079E-4</v>
      </c>
      <c r="Y107" s="92">
        <v>2.4413641011404599E-5</v>
      </c>
      <c r="Z107" s="124">
        <f>((((N107/1000)+1)/((SMOW!$Z$4/1000)+1))-1)*1000</f>
        <v>7.7355710357294161</v>
      </c>
      <c r="AA107" s="124">
        <f>((((P107/1000)+1)/((SMOW!$AA$4/1000)+1))-1)*1000</f>
        <v>14.831443625769936</v>
      </c>
      <c r="AB107" s="124">
        <f>Z107*SMOW!$AN$6</f>
        <v>7.9512589766652058</v>
      </c>
      <c r="AC107" s="124">
        <f>AA107*SMOW!$AN$12</f>
        <v>15.222240281711029</v>
      </c>
      <c r="AD107" s="124">
        <f t="shared" ref="AD107" si="260">LN((AB107/1000)+1)*1000</f>
        <v>7.9198142902591435</v>
      </c>
      <c r="AE107" s="124">
        <f t="shared" ref="AE107" si="261">LN((AC107/1000)+1)*1000</f>
        <v>15.107544468969182</v>
      </c>
      <c r="AF107" s="125">
        <f>(AD107-SMOW!AN$14*AE107)</f>
        <v>-5.6969189356585126E-2</v>
      </c>
      <c r="AG107" s="126">
        <f t="shared" ref="AG107" si="262">AF107*1000</f>
        <v>-56.969189356585126</v>
      </c>
      <c r="AJ107" s="76" t="s">
        <v>252</v>
      </c>
      <c r="AK107" s="65">
        <v>19</v>
      </c>
      <c r="AL107" s="65">
        <v>0</v>
      </c>
      <c r="AM107" s="65">
        <v>0</v>
      </c>
      <c r="AN107" s="65">
        <v>0</v>
      </c>
    </row>
    <row r="108" spans="1:40" s="76" customFormat="1" x14ac:dyDescent="0.25">
      <c r="A108" s="76">
        <v>3345</v>
      </c>
      <c r="B108" s="76" t="s">
        <v>134</v>
      </c>
      <c r="C108" s="76" t="s">
        <v>64</v>
      </c>
      <c r="D108" s="76" t="s">
        <v>136</v>
      </c>
      <c r="E108" s="76" t="s">
        <v>251</v>
      </c>
      <c r="F108" s="76">
        <v>7.4080021852595799</v>
      </c>
      <c r="G108" s="76">
        <v>7.3806974131622702</v>
      </c>
      <c r="H108" s="76">
        <v>3.8767132146774901E-3</v>
      </c>
      <c r="I108" s="76">
        <v>14.247398729259601</v>
      </c>
      <c r="J108" s="76">
        <v>14.146858292300699</v>
      </c>
      <c r="K108" s="76">
        <v>2.1225158692104902E-3</v>
      </c>
      <c r="L108" s="76">
        <v>-8.8843765172517006E-2</v>
      </c>
      <c r="M108" s="76">
        <v>3.9740025278347801E-3</v>
      </c>
      <c r="N108" s="76">
        <v>-2.8625139213504802</v>
      </c>
      <c r="O108" s="76">
        <v>3.8371901560692399E-3</v>
      </c>
      <c r="P108" s="76">
        <v>-5.9321780561995201</v>
      </c>
      <c r="Q108" s="76">
        <v>2.0802860621493102E-3</v>
      </c>
      <c r="R108" s="76">
        <v>-9.1330259311956006</v>
      </c>
      <c r="S108" s="76">
        <v>0.114399012902028</v>
      </c>
      <c r="T108" s="76">
        <v>101.103951338418</v>
      </c>
      <c r="U108" s="76">
        <v>8.1554962860991301E-2</v>
      </c>
      <c r="V108" s="77">
        <v>44472.676886574074</v>
      </c>
      <c r="W108" s="76">
        <v>2.5</v>
      </c>
      <c r="X108" s="76">
        <v>1.4717367284787699E-3</v>
      </c>
      <c r="Y108" s="76">
        <v>1.9469249609336799E-3</v>
      </c>
      <c r="Z108" s="124">
        <f>((((N108/1000)+1)/((SMOW!$Z$4/1000)+1))-1)*1000</f>
        <v>7.7525216373992567</v>
      </c>
      <c r="AA108" s="124">
        <f>((((P108/1000)+1)/((SMOW!$AA$4/1000)+1))-1)*1000</f>
        <v>14.842221826535607</v>
      </c>
      <c r="AB108" s="124">
        <f>Z108*SMOW!$AN$6</f>
        <v>7.9686822054177666</v>
      </c>
      <c r="AC108" s="124">
        <f>AA108*SMOW!$AN$12</f>
        <v>15.233302479430913</v>
      </c>
      <c r="AD108" s="124">
        <f t="shared" ref="AD108" si="263">LN((AB108/1000)+1)*1000</f>
        <v>7.937099925860962</v>
      </c>
      <c r="AE108" s="124">
        <f t="shared" ref="AE108" si="264">LN((AC108/1000)+1)*1000</f>
        <v>15.118440740753506</v>
      </c>
      <c r="AF108" s="125">
        <f>(AD108-SMOW!AN$14*AE108)</f>
        <v>-4.5436785256889323E-2</v>
      </c>
      <c r="AG108" s="126">
        <f t="shared" ref="AG108" si="265">AF108*1000</f>
        <v>-45.436785256889323</v>
      </c>
      <c r="AH108" s="2">
        <f>AVERAGE(AG107:AG108)</f>
        <v>-51.202987306737228</v>
      </c>
      <c r="AI108" s="2">
        <f>STDEV(AG107:AG108)</f>
        <v>8.1546411422783933</v>
      </c>
      <c r="AK108" s="65">
        <v>19</v>
      </c>
      <c r="AL108" s="65">
        <v>0</v>
      </c>
      <c r="AM108" s="65">
        <v>0</v>
      </c>
      <c r="AN108" s="65">
        <v>0</v>
      </c>
    </row>
    <row r="109" spans="1:40" s="76" customFormat="1" x14ac:dyDescent="0.25">
      <c r="A109" s="76">
        <v>3347</v>
      </c>
      <c r="B109" s="76" t="s">
        <v>134</v>
      </c>
      <c r="C109" s="76" t="s">
        <v>62</v>
      </c>
      <c r="D109" s="76" t="s">
        <v>22</v>
      </c>
      <c r="E109" s="76" t="s">
        <v>256</v>
      </c>
      <c r="F109" s="76">
        <v>-0.18230906952092699</v>
      </c>
      <c r="G109" s="76">
        <v>-0.18232604459337401</v>
      </c>
      <c r="H109" s="76">
        <v>4.3782233469751098E-3</v>
      </c>
      <c r="I109" s="76">
        <v>-0.26235762737894702</v>
      </c>
      <c r="J109" s="76">
        <v>-0.26239223641013998</v>
      </c>
      <c r="K109" s="76">
        <v>3.1805887111799299E-3</v>
      </c>
      <c r="L109" s="76">
        <v>-4.3782943768819901E-2</v>
      </c>
      <c r="M109" s="76">
        <v>4.1668880090505803E-3</v>
      </c>
      <c r="N109" s="76">
        <v>-10.3754420167484</v>
      </c>
      <c r="O109" s="76">
        <v>4.3335873967876798E-3</v>
      </c>
      <c r="P109" s="76">
        <v>-20.153246718983599</v>
      </c>
      <c r="Q109" s="76">
        <v>3.1173073715393199E-3</v>
      </c>
      <c r="R109" s="76">
        <v>-26.1322804784742</v>
      </c>
      <c r="S109" s="76">
        <v>0.16278082027902699</v>
      </c>
      <c r="T109" s="76">
        <v>210.24444628319901</v>
      </c>
      <c r="U109" s="76">
        <v>0.36029325761216502</v>
      </c>
      <c r="V109" s="77">
        <v>44473.539340277777</v>
      </c>
      <c r="W109" s="76">
        <v>2.5</v>
      </c>
      <c r="X109" s="76">
        <v>1.8409994814823201E-2</v>
      </c>
      <c r="Y109" s="76">
        <v>1.19440390913135E-2</v>
      </c>
      <c r="Z109" s="124">
        <f>((((N109/1000)+1)/((SMOW!$Z$4/1000)+1))-1)*1000</f>
        <v>0.15961460228997026</v>
      </c>
      <c r="AA109" s="124">
        <f>((((P109/1000)+1)/((SMOW!$AA$4/1000)+1))-1)*1000</f>
        <v>0.32395596991929843</v>
      </c>
      <c r="AB109" s="124">
        <f>Z109*SMOW!$AN$6</f>
        <v>0.16406507462771958</v>
      </c>
      <c r="AC109" s="124">
        <f>AA109*SMOW!$AN$12</f>
        <v>0.33249195015905364</v>
      </c>
      <c r="AD109" s="124">
        <f t="shared" ref="AD109" si="266">LN((AB109/1000)+1)*1000</f>
        <v>0.16405161742526764</v>
      </c>
      <c r="AE109" s="124">
        <f t="shared" ref="AE109" si="267">LN((AC109/1000)+1)*1000</f>
        <v>0.33243668695996575</v>
      </c>
      <c r="AF109" s="125">
        <f>(AD109-SMOW!AN$14*AE109)</f>
        <v>-1.1474953289594303E-2</v>
      </c>
      <c r="AG109" s="126">
        <f t="shared" ref="AG109" si="268">AF109*1000</f>
        <v>-11.474953289594303</v>
      </c>
      <c r="AK109" s="65">
        <v>19</v>
      </c>
      <c r="AL109" s="65">
        <v>0</v>
      </c>
      <c r="AM109" s="65">
        <v>0</v>
      </c>
      <c r="AN109" s="65">
        <v>0</v>
      </c>
    </row>
    <row r="110" spans="1:40" s="76" customFormat="1" x14ac:dyDescent="0.25">
      <c r="A110" s="76">
        <v>3348</v>
      </c>
      <c r="B110" s="76" t="s">
        <v>134</v>
      </c>
      <c r="C110" s="76" t="s">
        <v>62</v>
      </c>
      <c r="D110" s="76" t="s">
        <v>22</v>
      </c>
      <c r="E110" s="76" t="s">
        <v>257</v>
      </c>
      <c r="F110" s="76">
        <v>-0.238054820634026</v>
      </c>
      <c r="G110" s="76">
        <v>-0.23808343613076199</v>
      </c>
      <c r="H110" s="76">
        <v>3.7609291554914202E-3</v>
      </c>
      <c r="I110" s="76">
        <v>-0.373571216610669</v>
      </c>
      <c r="J110" s="76">
        <v>-0.373641106365034</v>
      </c>
      <c r="K110" s="76">
        <v>2.2022618521735102E-3</v>
      </c>
      <c r="L110" s="76">
        <v>-4.0800931970023997E-2</v>
      </c>
      <c r="M110" s="76">
        <v>3.9652784430807804E-3</v>
      </c>
      <c r="N110" s="76">
        <v>-10.4306194403979</v>
      </c>
      <c r="O110" s="76">
        <v>3.7225865143929401E-3</v>
      </c>
      <c r="P110" s="76">
        <v>-20.262247590523</v>
      </c>
      <c r="Q110" s="76">
        <v>2.1584454103438701E-3</v>
      </c>
      <c r="R110" s="76">
        <v>-26.430237381780302</v>
      </c>
      <c r="S110" s="76">
        <v>0.13084966900761799</v>
      </c>
      <c r="T110" s="76">
        <v>213.530320113177</v>
      </c>
      <c r="U110" s="76">
        <v>7.2368536801160496E-2</v>
      </c>
      <c r="V110" s="77">
        <v>44473.615567129629</v>
      </c>
      <c r="W110" s="76">
        <v>2.5</v>
      </c>
      <c r="X110" s="76">
        <v>4.9082002544168996E-3</v>
      </c>
      <c r="Y110" s="76">
        <v>6.0397157615375303E-3</v>
      </c>
      <c r="Z110" s="124">
        <f>((((N110/1000)+1)/((SMOW!$Z$4/1000)+1))-1)*1000</f>
        <v>0.10384978690947122</v>
      </c>
      <c r="AA110" s="124">
        <f>((((P110/1000)+1)/((SMOW!$AA$4/1000)+1))-1)*1000</f>
        <v>0.21267715753636729</v>
      </c>
      <c r="AB110" s="124">
        <f>Z110*SMOW!$AN$6</f>
        <v>0.10674539042751353</v>
      </c>
      <c r="AC110" s="124">
        <f>AA110*SMOW!$AN$12</f>
        <v>0.21828103023125844</v>
      </c>
      <c r="AD110" s="124">
        <f t="shared" ref="AD110" si="269">LN((AB110/1000)+1)*1000</f>
        <v>0.10673969354376119</v>
      </c>
      <c r="AE110" s="124">
        <f t="shared" ref="AE110" si="270">LN((AC110/1000)+1)*1000</f>
        <v>0.21825721039349652</v>
      </c>
      <c r="AF110" s="125">
        <f>(AD110-SMOW!AN$14*AE110)</f>
        <v>-8.5001135440049835E-3</v>
      </c>
      <c r="AG110" s="126">
        <f t="shared" ref="AG110" si="271">AF110*1000</f>
        <v>-8.500113544004984</v>
      </c>
      <c r="AK110" s="65">
        <v>19</v>
      </c>
      <c r="AL110" s="65">
        <v>0</v>
      </c>
      <c r="AM110" s="65">
        <v>0</v>
      </c>
      <c r="AN110" s="65">
        <v>0</v>
      </c>
    </row>
    <row r="111" spans="1:40" s="76" customFormat="1" x14ac:dyDescent="0.25">
      <c r="A111" s="76">
        <v>3349</v>
      </c>
      <c r="B111" s="76" t="s">
        <v>134</v>
      </c>
      <c r="C111" s="76" t="s">
        <v>62</v>
      </c>
      <c r="D111" s="76" t="s">
        <v>22</v>
      </c>
      <c r="E111" s="76" t="s">
        <v>259</v>
      </c>
      <c r="F111" s="76">
        <v>-0.24247021176612099</v>
      </c>
      <c r="G111" s="76">
        <v>-0.242499993821158</v>
      </c>
      <c r="H111" s="76">
        <v>4.4214796698884796E-3</v>
      </c>
      <c r="I111" s="76">
        <v>-0.38819718250603702</v>
      </c>
      <c r="J111" s="76">
        <v>-0.388272626469714</v>
      </c>
      <c r="K111" s="76">
        <v>1.9725398141062101E-3</v>
      </c>
      <c r="L111" s="76">
        <v>-3.7492047045149302E-2</v>
      </c>
      <c r="M111" s="76">
        <v>4.4919820363406504E-3</v>
      </c>
      <c r="N111" s="76">
        <v>-10.4349898166546</v>
      </c>
      <c r="O111" s="76">
        <v>4.3764027218538204E-3</v>
      </c>
      <c r="P111" s="76">
        <v>-20.2765825566069</v>
      </c>
      <c r="Q111" s="76">
        <v>1.93329394698166E-3</v>
      </c>
      <c r="R111" s="76">
        <v>-26.760306681320799</v>
      </c>
      <c r="S111" s="76">
        <v>0.146817584127164</v>
      </c>
      <c r="T111" s="76">
        <v>203.83729650427</v>
      </c>
      <c r="U111" s="76">
        <v>6.8150918797469207E-2</v>
      </c>
      <c r="V111" s="77">
        <v>44473.692384259259</v>
      </c>
      <c r="W111" s="76">
        <v>2.5</v>
      </c>
      <c r="X111" s="76">
        <v>0.108156119776148</v>
      </c>
      <c r="Y111" s="76">
        <v>0.112730239328085</v>
      </c>
      <c r="Z111" s="124">
        <f>((((N111/1000)+1)/((SMOW!$Z$4/1000)+1))-1)*1000</f>
        <v>9.9432885775296853E-2</v>
      </c>
      <c r="AA111" s="124">
        <f>((((P111/1000)+1)/((SMOW!$AA$4/1000)+1))-1)*1000</f>
        <v>0.19804261398781442</v>
      </c>
      <c r="AB111" s="124">
        <f>Z111*SMOW!$AN$6</f>
        <v>0.10220533454412327</v>
      </c>
      <c r="AC111" s="124">
        <f>AA111*SMOW!$AN$12</f>
        <v>0.20326087818603422</v>
      </c>
      <c r="AD111" s="124">
        <f t="shared" ref="AD111" si="272">LN((AB111/1000)+1)*1000</f>
        <v>0.10220011193472568</v>
      </c>
      <c r="AE111" s="124">
        <f t="shared" ref="AE111" si="273">LN((AC111/1000)+1)*1000</f>
        <v>0.20324022349263068</v>
      </c>
      <c r="AF111" s="125">
        <f>(AD111-SMOW!AN$14*AE111)</f>
        <v>-5.1107260693833284E-3</v>
      </c>
      <c r="AG111" s="126">
        <f t="shared" ref="AG111" si="274">AF111*1000</f>
        <v>-5.1107260693833281</v>
      </c>
      <c r="AK111" s="65">
        <v>19</v>
      </c>
      <c r="AL111" s="65">
        <v>0</v>
      </c>
      <c r="AM111" s="65">
        <v>0</v>
      </c>
      <c r="AN111" s="65">
        <v>0</v>
      </c>
    </row>
    <row r="112" spans="1:40" s="76" customFormat="1" x14ac:dyDescent="0.25">
      <c r="A112" s="76">
        <v>3350</v>
      </c>
      <c r="B112" s="76" t="s">
        <v>134</v>
      </c>
      <c r="C112" s="76" t="s">
        <v>62</v>
      </c>
      <c r="D112" s="76" t="s">
        <v>22</v>
      </c>
      <c r="E112" s="76" t="s">
        <v>263</v>
      </c>
      <c r="F112" s="76">
        <v>-0.24882541971097399</v>
      </c>
      <c r="G112" s="76">
        <v>-0.24885675215798</v>
      </c>
      <c r="H112" s="76">
        <v>4.3564283120008599E-3</v>
      </c>
      <c r="I112" s="76">
        <v>-0.39506330900782</v>
      </c>
      <c r="J112" s="76">
        <v>-0.395141418108654</v>
      </c>
      <c r="K112" s="76">
        <v>1.6170917527429599E-3</v>
      </c>
      <c r="L112" s="76">
        <v>-4.0222083396610001E-2</v>
      </c>
      <c r="M112" s="76">
        <v>4.3049614581797497E-3</v>
      </c>
      <c r="N112" s="76">
        <v>-10.4412802333079</v>
      </c>
      <c r="O112" s="76">
        <v>4.3120145620117196E-3</v>
      </c>
      <c r="P112" s="76">
        <v>-20.283312073907499</v>
      </c>
      <c r="Q112" s="76">
        <v>1.5849179189883101E-3</v>
      </c>
      <c r="R112" s="76">
        <v>-27.0869927994809</v>
      </c>
      <c r="S112" s="76">
        <v>0.12679204230472901</v>
      </c>
      <c r="T112" s="76">
        <v>226.88978168620901</v>
      </c>
      <c r="U112" s="76">
        <v>7.1897834745154807E-2</v>
      </c>
      <c r="V112" s="77">
        <v>44473.769143518519</v>
      </c>
      <c r="W112" s="76">
        <v>2.5</v>
      </c>
      <c r="X112" s="76">
        <v>7.1883164851312296E-3</v>
      </c>
      <c r="Y112" s="76">
        <v>8.9290090655755293E-3</v>
      </c>
      <c r="Z112" s="124">
        <f>((((N112/1000)+1)/((SMOW!$Z$4/1000)+1))-1)*1000</f>
        <v>9.3075504438155932E-2</v>
      </c>
      <c r="AA112" s="124">
        <f>((((P112/1000)+1)/((SMOW!$AA$4/1000)+1))-1)*1000</f>
        <v>0.19117246072619665</v>
      </c>
      <c r="AB112" s="124">
        <f>Z112*SMOW!$AN$6</f>
        <v>9.567069279737353E-2</v>
      </c>
      <c r="AC112" s="124">
        <f>AA112*SMOW!$AN$12</f>
        <v>0.19620970189063855</v>
      </c>
      <c r="AD112" s="124">
        <f t="shared" ref="AD112" si="275">LN((AB112/1000)+1)*1000</f>
        <v>9.5666116648614588E-2</v>
      </c>
      <c r="AE112" s="124">
        <f t="shared" ref="AE112" si="276">LN((AC112/1000)+1)*1000</f>
        <v>0.19619045528458531</v>
      </c>
      <c r="AF112" s="125">
        <f>(AD112-SMOW!AN$14*AE112)</f>
        <v>-7.9224437416464677E-3</v>
      </c>
      <c r="AG112" s="126">
        <f t="shared" ref="AG112" si="277">AF112*1000</f>
        <v>-7.9224437416464681</v>
      </c>
      <c r="AH112" s="2">
        <f>AVERAGE(AG109:AG112)</f>
        <v>-8.2520591611572698</v>
      </c>
      <c r="AI112" s="2">
        <f>STDEV(AG109:AG112)</f>
        <v>2.6092909291106405</v>
      </c>
      <c r="AK112" s="65">
        <v>19</v>
      </c>
      <c r="AL112" s="65">
        <v>0</v>
      </c>
      <c r="AM112" s="65">
        <v>0</v>
      </c>
      <c r="AN112" s="65">
        <v>0</v>
      </c>
    </row>
    <row r="113" spans="1:40" s="76" customFormat="1" x14ac:dyDescent="0.25">
      <c r="A113" s="76">
        <v>3351</v>
      </c>
      <c r="B113" s="76" t="s">
        <v>134</v>
      </c>
      <c r="C113" s="76" t="s">
        <v>62</v>
      </c>
      <c r="D113" s="76" t="s">
        <v>24</v>
      </c>
      <c r="E113" s="76" t="s">
        <v>264</v>
      </c>
      <c r="F113" s="76">
        <v>-29.068699422393902</v>
      </c>
      <c r="G113" s="76">
        <v>-29.499564820339799</v>
      </c>
      <c r="H113" s="76">
        <v>4.5014043469538603E-3</v>
      </c>
      <c r="I113" s="76">
        <v>-54.297436068085403</v>
      </c>
      <c r="J113" s="76">
        <v>-55.827173871280799</v>
      </c>
      <c r="K113" s="76">
        <v>1.5758267999626001E-3</v>
      </c>
      <c r="L113" s="76">
        <v>-2.2817016303575199E-2</v>
      </c>
      <c r="M113" s="76">
        <v>4.5389755849624498E-3</v>
      </c>
      <c r="N113" s="76">
        <v>-38.967335863004998</v>
      </c>
      <c r="O113" s="76">
        <v>4.4555125675095203E-3</v>
      </c>
      <c r="P113" s="76">
        <v>-73.113237349882795</v>
      </c>
      <c r="Q113" s="76">
        <v>1.54447397820598E-3</v>
      </c>
      <c r="R113" s="76">
        <v>-90.596693820950804</v>
      </c>
      <c r="S113" s="76">
        <v>0.104728486963485</v>
      </c>
      <c r="T113" s="76">
        <v>77.077382955259395</v>
      </c>
      <c r="U113" s="76">
        <v>5.1977701325278E-2</v>
      </c>
      <c r="V113" s="77">
        <v>44473.845960648148</v>
      </c>
      <c r="W113" s="76">
        <v>2.5</v>
      </c>
      <c r="X113" s="76">
        <v>4.2439605391538397E-2</v>
      </c>
      <c r="Y113" s="76">
        <v>3.94951248110222E-2</v>
      </c>
      <c r="Z113" s="124">
        <f>((((N113/1000)+1)/((SMOW!$Z$4/1000)+1))-1)*1000</f>
        <v>-28.736654492222179</v>
      </c>
      <c r="AA113" s="124">
        <f>((((P113/1000)+1)/((SMOW!$AA$4/1000)+1))-1)*1000</f>
        <v>-53.742812286072805</v>
      </c>
      <c r="AB113" s="124">
        <f>Z113*SMOW!$AN$6</f>
        <v>-29.537907535880144</v>
      </c>
      <c r="AC113" s="124">
        <f>AA113*SMOW!$AN$12</f>
        <v>-55.158892328731291</v>
      </c>
      <c r="AD113" s="124">
        <f t="shared" ref="AD113" si="278">LN((AB113/1000)+1)*1000</f>
        <v>-29.982936935905499</v>
      </c>
      <c r="AE113" s="124">
        <f t="shared" ref="AE113" si="279">LN((AC113/1000)+1)*1000</f>
        <v>-56.738505655917379</v>
      </c>
      <c r="AF113" s="125">
        <f>(AD113-SMOW!AN$14*AE113)</f>
        <v>-2.5005949581121456E-2</v>
      </c>
      <c r="AG113" s="126">
        <f t="shared" ref="AG113" si="280">AF113*1000</f>
        <v>-25.005949581121456</v>
      </c>
      <c r="AK113" s="65">
        <v>19</v>
      </c>
      <c r="AL113" s="65">
        <v>0</v>
      </c>
      <c r="AM113" s="65">
        <v>0</v>
      </c>
      <c r="AN113" s="65">
        <v>0</v>
      </c>
    </row>
    <row r="114" spans="1:40" s="76" customFormat="1" x14ac:dyDescent="0.25">
      <c r="A114" s="76">
        <v>3352</v>
      </c>
      <c r="B114" s="76" t="s">
        <v>135</v>
      </c>
      <c r="C114" s="76" t="s">
        <v>62</v>
      </c>
      <c r="D114" s="76" t="s">
        <v>24</v>
      </c>
      <c r="E114" s="76" t="s">
        <v>265</v>
      </c>
      <c r="F114" s="76">
        <v>-28.7060915313557</v>
      </c>
      <c r="G114" s="76">
        <v>-29.126170848020301</v>
      </c>
      <c r="H114" s="76">
        <v>5.9444777111388397E-3</v>
      </c>
      <c r="I114" s="76">
        <v>-53.648972404887701</v>
      </c>
      <c r="J114" s="76">
        <v>-55.141714843798901</v>
      </c>
      <c r="K114" s="76">
        <v>7.4144140996748702E-3</v>
      </c>
      <c r="L114" s="76">
        <v>-1.1345410494419899E-2</v>
      </c>
      <c r="M114" s="76">
        <v>3.8916887670635298E-3</v>
      </c>
      <c r="N114" s="76">
        <v>-38.608424756365103</v>
      </c>
      <c r="O114" s="76">
        <v>5.8838738108871599E-3</v>
      </c>
      <c r="P114" s="76">
        <v>-72.477675590402498</v>
      </c>
      <c r="Q114" s="76">
        <v>7.2668961086692499E-3</v>
      </c>
      <c r="R114" s="76">
        <v>-87.516633592456301</v>
      </c>
      <c r="S114" s="76">
        <v>0.17076072887165</v>
      </c>
      <c r="T114" s="76">
        <v>99.658881450067099</v>
      </c>
      <c r="U114" s="76">
        <v>0.25351969602739099</v>
      </c>
      <c r="V114" s="77">
        <v>44474.454131944447</v>
      </c>
      <c r="W114" s="76">
        <v>2.5</v>
      </c>
      <c r="X114" s="76">
        <v>0.32475216916939098</v>
      </c>
      <c r="Y114" s="76">
        <v>0.33544818287639899</v>
      </c>
      <c r="Z114" s="124">
        <f>((((N114/1000)+1)/((SMOW!$Z$4/1000)+1))-1)*1000</f>
        <v>-28.373922594354674</v>
      </c>
      <c r="AA114" s="124">
        <f>((((P114/1000)+1)/((SMOW!$AA$4/1000)+1))-1)*1000</f>
        <v>-53.093968320036545</v>
      </c>
      <c r="AB114" s="124">
        <f>Z114*SMOW!$AN$6</f>
        <v>-29.165061724534063</v>
      </c>
      <c r="AC114" s="124">
        <f>AA114*SMOW!$AN$12</f>
        <v>-54.492951844071989</v>
      </c>
      <c r="AD114" s="124">
        <f t="shared" ref="AD114" si="281">LN((AB114/1000)+1)*1000</f>
        <v>-29.598816618378958</v>
      </c>
      <c r="AE114" s="124">
        <f t="shared" ref="AE114" si="282">LN((AC114/1000)+1)*1000</f>
        <v>-56.03393648948613</v>
      </c>
      <c r="AF114" s="125">
        <f>(AD114-SMOW!AN$14*AE114)</f>
        <v>-1.2898151930279766E-2</v>
      </c>
      <c r="AG114" s="126">
        <f t="shared" ref="AG114" si="283">AF114*1000</f>
        <v>-12.898151930279766</v>
      </c>
      <c r="AK114" s="65">
        <v>19</v>
      </c>
      <c r="AL114" s="65">
        <v>0</v>
      </c>
      <c r="AM114" s="65">
        <v>0</v>
      </c>
      <c r="AN114" s="65">
        <v>0</v>
      </c>
    </row>
    <row r="115" spans="1:40" s="76" customFormat="1" x14ac:dyDescent="0.25">
      <c r="A115" s="76">
        <v>3353</v>
      </c>
      <c r="B115" s="76" t="s">
        <v>135</v>
      </c>
      <c r="C115" s="76" t="s">
        <v>62</v>
      </c>
      <c r="D115" s="76" t="s">
        <v>24</v>
      </c>
      <c r="E115" s="76" t="s">
        <v>268</v>
      </c>
      <c r="F115" s="76">
        <v>-29.201603325691298</v>
      </c>
      <c r="G115" s="76">
        <v>-29.636457068963502</v>
      </c>
      <c r="H115" s="76">
        <v>4.3244430514519797E-3</v>
      </c>
      <c r="I115" s="76">
        <v>-54.563210592558697</v>
      </c>
      <c r="J115" s="76">
        <v>-56.108247643968802</v>
      </c>
      <c r="K115" s="76">
        <v>4.1852160815830496E-3</v>
      </c>
      <c r="L115" s="76">
        <v>-1.1302312947953801E-2</v>
      </c>
      <c r="M115" s="76">
        <v>4.5144322146318701E-3</v>
      </c>
      <c r="N115" s="76">
        <v>-39.0988848121264</v>
      </c>
      <c r="O115" s="76">
        <v>4.2803553909258798E-3</v>
      </c>
      <c r="P115" s="76">
        <v>-73.373723995451002</v>
      </c>
      <c r="Q115" s="76">
        <v>4.10194656628818E-3</v>
      </c>
      <c r="R115" s="76">
        <v>-90.746129238038606</v>
      </c>
      <c r="S115" s="76">
        <v>0.13899367368006699</v>
      </c>
      <c r="T115" s="76">
        <v>107.732229335312</v>
      </c>
      <c r="U115" s="76">
        <v>0.121331104835827</v>
      </c>
      <c r="V115" s="77">
        <v>44474.623252314814</v>
      </c>
      <c r="W115" s="76">
        <v>2.5</v>
      </c>
      <c r="X115" s="92">
        <v>6.4484447283554502E-5</v>
      </c>
      <c r="Y115" s="76">
        <v>1.6841804340383501E-4</v>
      </c>
      <c r="Z115" s="124">
        <f>((((N115/1000)+1)/((SMOW!$Z$4/1000)+1))-1)*1000</f>
        <v>-28.869603846796267</v>
      </c>
      <c r="AA115" s="124">
        <f>((((P115/1000)+1)/((SMOW!$AA$4/1000)+1))-1)*1000</f>
        <v>-54.008742678656738</v>
      </c>
      <c r="AB115" s="124">
        <f>Z115*SMOW!$AN$6</f>
        <v>-29.674563865983821</v>
      </c>
      <c r="AC115" s="124">
        <f>AA115*SMOW!$AN$12</f>
        <v>-55.431829774084804</v>
      </c>
      <c r="AD115" s="124">
        <f t="shared" ref="AD115" si="284">LN((AB115/1000)+1)*1000</f>
        <v>-30.123762583551926</v>
      </c>
      <c r="AE115" s="124">
        <f t="shared" ref="AE115" si="285">LN((AC115/1000)+1)*1000</f>
        <v>-57.027418651576845</v>
      </c>
      <c r="AF115" s="125">
        <f>(AD115-SMOW!AN$14*AE115)</f>
        <v>-1.3285535519351299E-2</v>
      </c>
      <c r="AG115" s="126">
        <f t="shared" ref="AG115" si="286">AF115*1000</f>
        <v>-13.285535519351299</v>
      </c>
      <c r="AK115" s="65">
        <v>19</v>
      </c>
      <c r="AL115" s="65">
        <v>0</v>
      </c>
      <c r="AM115" s="65">
        <v>0</v>
      </c>
      <c r="AN115" s="65">
        <v>0</v>
      </c>
    </row>
    <row r="116" spans="1:40" s="76" customFormat="1" x14ac:dyDescent="0.25">
      <c r="A116" s="76">
        <v>3354</v>
      </c>
      <c r="B116" s="76" t="s">
        <v>135</v>
      </c>
      <c r="C116" s="76" t="s">
        <v>62</v>
      </c>
      <c r="D116" s="76" t="s">
        <v>24</v>
      </c>
      <c r="E116" s="76" t="s">
        <v>267</v>
      </c>
      <c r="F116" s="76">
        <v>-29.0900457180743</v>
      </c>
      <c r="G116" s="76">
        <v>-29.521550410738801</v>
      </c>
      <c r="H116" s="76">
        <v>4.3180657407141804E-3</v>
      </c>
      <c r="I116" s="76">
        <v>-54.369088101727897</v>
      </c>
      <c r="J116" s="76">
        <v>-55.902942692935497</v>
      </c>
      <c r="K116" s="76">
        <v>1.86768121664295E-3</v>
      </c>
      <c r="L116" s="76">
        <v>-4.7966688688561897E-3</v>
      </c>
      <c r="M116" s="76">
        <v>4.4702226544101799E-3</v>
      </c>
      <c r="N116" s="76">
        <v>-38.988464533380402</v>
      </c>
      <c r="O116" s="76">
        <v>4.2740430968172399E-3</v>
      </c>
      <c r="P116" s="76">
        <v>-73.183463786854702</v>
      </c>
      <c r="Q116" s="76">
        <v>1.83052162760233E-3</v>
      </c>
      <c r="R116" s="76">
        <v>-88.603751374196307</v>
      </c>
      <c r="S116" s="76">
        <v>0.120369532645213</v>
      </c>
      <c r="T116" s="76">
        <v>200.35841662404701</v>
      </c>
      <c r="U116" s="76">
        <v>8.5974091343710604E-2</v>
      </c>
      <c r="V116" s="77">
        <v>44474.723969907405</v>
      </c>
      <c r="W116" s="76">
        <v>2.5</v>
      </c>
      <c r="X116" s="76">
        <v>1.5689386682363199E-4</v>
      </c>
      <c r="Y116" s="76">
        <v>1.28405743546881E-3</v>
      </c>
      <c r="Z116" s="124">
        <f>((((N116/1000)+1)/((SMOW!$Z$4/1000)+1))-1)*1000</f>
        <v>-28.75800808803708</v>
      </c>
      <c r="AA116" s="124">
        <f>((((P116/1000)+1)/((SMOW!$AA$4/1000)+1))-1)*1000</f>
        <v>-53.814506341301474</v>
      </c>
      <c r="AB116" s="124">
        <f>Z116*SMOW!$AN$6</f>
        <v>-29.559856525763774</v>
      </c>
      <c r="AC116" s="124">
        <f>AA116*SMOW!$AN$12</f>
        <v>-55.232475464870838</v>
      </c>
      <c r="AD116" s="124">
        <f t="shared" ref="AD116" si="287">LN((AB116/1000)+1)*1000</f>
        <v>-30.00555424189664</v>
      </c>
      <c r="AE116" s="124">
        <f t="shared" ref="AE116" si="288">LN((AC116/1000)+1)*1000</f>
        <v>-56.816387535712629</v>
      </c>
      <c r="AF116" s="125">
        <f>(AD116-SMOW!AN$14*AE116)</f>
        <v>-6.5016230403713848E-3</v>
      </c>
      <c r="AG116" s="126">
        <f t="shared" ref="AG116" si="289">AF116*1000</f>
        <v>-6.5016230403713848</v>
      </c>
      <c r="AH116" s="2">
        <f>AVERAGE(AG113:AG116)</f>
        <v>-14.422815017780977</v>
      </c>
      <c r="AI116" s="2">
        <f>STDEV(AG113:AG116)</f>
        <v>7.7107289261281275</v>
      </c>
      <c r="AK116" s="65">
        <v>19</v>
      </c>
      <c r="AL116" s="65">
        <v>0</v>
      </c>
      <c r="AM116" s="65">
        <v>0</v>
      </c>
      <c r="AN116" s="65">
        <v>0</v>
      </c>
    </row>
    <row r="117" spans="1:40" s="76" customFormat="1" x14ac:dyDescent="0.25">
      <c r="A117" s="76">
        <v>3355</v>
      </c>
      <c r="B117" s="76" t="s">
        <v>135</v>
      </c>
      <c r="C117" s="76" t="s">
        <v>121</v>
      </c>
      <c r="D117" s="76" t="s">
        <v>124</v>
      </c>
      <c r="E117" s="76" t="s">
        <v>269</v>
      </c>
      <c r="F117" s="76">
        <v>7.3430498769655603</v>
      </c>
      <c r="G117" s="76">
        <v>7.31622059671637</v>
      </c>
      <c r="H117" s="76">
        <v>4.2487989313892902E-3</v>
      </c>
      <c r="I117" s="76">
        <v>14.3330797103641</v>
      </c>
      <c r="J117" s="76">
        <v>14.2313321373686</v>
      </c>
      <c r="K117" s="76">
        <v>1.92522994079624E-3</v>
      </c>
      <c r="L117" s="76">
        <v>-0.19792277181427001</v>
      </c>
      <c r="M117" s="76">
        <v>4.3045045803739301E-3</v>
      </c>
      <c r="N117" s="76">
        <v>-2.9268040414079102</v>
      </c>
      <c r="O117" s="76">
        <v>4.20548246202851E-3</v>
      </c>
      <c r="P117" s="76">
        <v>-5.8482017932332697</v>
      </c>
      <c r="Q117" s="76">
        <v>1.8869253560689599E-3</v>
      </c>
      <c r="R117" s="76">
        <v>-8.7196855822168402</v>
      </c>
      <c r="S117" s="76">
        <v>0.14174867821394599</v>
      </c>
      <c r="T117" s="76">
        <v>318.01133836385998</v>
      </c>
      <c r="U117" s="76">
        <v>0.236693963093593</v>
      </c>
      <c r="V117" s="77">
        <v>44475.780810185184</v>
      </c>
      <c r="W117" s="76">
        <v>2.5</v>
      </c>
      <c r="X117" s="76">
        <v>8.0454478944897295E-3</v>
      </c>
      <c r="Y117" s="76">
        <v>8.8090274898086803E-3</v>
      </c>
      <c r="Z117" s="124">
        <f>((((N117/1000)+1)/((SMOW!$Z$4/1000)+1))-1)*1000</f>
        <v>7.6875471163238007</v>
      </c>
      <c r="AA117" s="124">
        <f>((((P117/1000)+1)/((SMOW!$AA$4/1000)+1))-1)*1000</f>
        <v>14.927953056747434</v>
      </c>
      <c r="AB117" s="124">
        <f>Z117*SMOW!$AN$6</f>
        <v>7.9018960248540413</v>
      </c>
      <c r="AC117" s="124">
        <f>AA117*SMOW!$AN$12</f>
        <v>15.321292658867229</v>
      </c>
      <c r="AD117" s="124">
        <f t="shared" ref="AD117:AD118" si="290">LN((AB117/1000)+1)*1000</f>
        <v>7.8708395405868972</v>
      </c>
      <c r="AE117" s="124">
        <f t="shared" ref="AE117:AE118" si="291">LN((AC117/1000)+1)*1000</f>
        <v>15.205106895608086</v>
      </c>
      <c r="AF117" s="125">
        <f>(AD117-SMOW!AN$14*AE117)</f>
        <v>-0.15745690029417236</v>
      </c>
      <c r="AG117" s="126">
        <f t="shared" ref="AG117:AG118" si="292">AF117*1000</f>
        <v>-157.45690029417236</v>
      </c>
      <c r="AJ117" s="76" t="s">
        <v>272</v>
      </c>
      <c r="AK117" s="71">
        <v>19</v>
      </c>
      <c r="AL117" s="71">
        <v>0</v>
      </c>
      <c r="AM117" s="71">
        <v>0</v>
      </c>
      <c r="AN117" s="71">
        <v>1</v>
      </c>
    </row>
    <row r="118" spans="1:40" s="76" customFormat="1" x14ac:dyDescent="0.25">
      <c r="A118" s="76">
        <v>3356</v>
      </c>
      <c r="B118" s="76" t="s">
        <v>126</v>
      </c>
      <c r="C118" s="76" t="s">
        <v>121</v>
      </c>
      <c r="D118" s="76" t="s">
        <v>124</v>
      </c>
      <c r="E118" s="76" t="s">
        <v>270</v>
      </c>
      <c r="F118" s="76">
        <v>9.0559015616137195</v>
      </c>
      <c r="G118" s="76">
        <v>9.0151423684557699</v>
      </c>
      <c r="H118" s="76">
        <v>4.5902380576832904E-3</v>
      </c>
      <c r="I118" s="76">
        <v>17.5774349317877</v>
      </c>
      <c r="J118" s="76">
        <v>17.4247385256656</v>
      </c>
      <c r="K118" s="76">
        <v>1.46313844899145E-3</v>
      </c>
      <c r="L118" s="76">
        <v>-0.185119573095678</v>
      </c>
      <c r="M118" s="76">
        <v>4.5380428947205597E-3</v>
      </c>
      <c r="N118" s="76">
        <v>-1.2314148652739101</v>
      </c>
      <c r="O118" s="76">
        <v>4.5434406193064804E-3</v>
      </c>
      <c r="P118" s="76">
        <v>-2.66839661688938</v>
      </c>
      <c r="Q118" s="76">
        <v>1.4340276869451399E-3</v>
      </c>
      <c r="R118" s="76">
        <v>-4.4215625019279301</v>
      </c>
      <c r="S118" s="76">
        <v>0.130424796765888</v>
      </c>
      <c r="T118" s="76">
        <v>252.27615893458699</v>
      </c>
      <c r="U118" s="76">
        <v>7.1136855413023101E-2</v>
      </c>
      <c r="V118" s="77">
        <v>44475.881157407406</v>
      </c>
      <c r="W118" s="76">
        <v>2.5</v>
      </c>
      <c r="X118" s="76">
        <v>2.55865639823421E-4</v>
      </c>
      <c r="Y118" s="76">
        <v>4.7486676625469701E-4</v>
      </c>
      <c r="Z118" s="124">
        <f>((((N118/1000)+1)/((SMOW!$Z$4/1000)+1))-1)*1000</f>
        <v>9.4009845723006524</v>
      </c>
      <c r="AA118" s="124">
        <f>((((P118/1000)+1)/((SMOW!$AA$4/1000)+1))-1)*1000</f>
        <v>18.17421098694205</v>
      </c>
      <c r="AB118" s="124">
        <f>Z118*SMOW!$AN$6</f>
        <v>9.6631085959574854</v>
      </c>
      <c r="AC118" s="124">
        <f>AA118*SMOW!$AN$12</f>
        <v>18.653086884479375</v>
      </c>
      <c r="AD118" s="124">
        <f t="shared" si="290"/>
        <v>9.616719365456909</v>
      </c>
      <c r="AE118" s="124">
        <f t="shared" si="291"/>
        <v>18.481251609295583</v>
      </c>
      <c r="AF118" s="125">
        <f>(AD118-SMOW!AN$14*AE118)</f>
        <v>-0.14138148425115915</v>
      </c>
      <c r="AG118" s="126">
        <f t="shared" si="292"/>
        <v>-141.38148425115915</v>
      </c>
      <c r="AK118" s="65">
        <v>19</v>
      </c>
      <c r="AL118" s="65">
        <v>0</v>
      </c>
      <c r="AM118" s="65">
        <v>0</v>
      </c>
      <c r="AN118" s="65">
        <v>0</v>
      </c>
    </row>
    <row r="119" spans="1:40" s="76" customFormat="1" x14ac:dyDescent="0.25">
      <c r="A119" s="76">
        <v>3357</v>
      </c>
      <c r="B119" s="76" t="s">
        <v>126</v>
      </c>
      <c r="C119" s="76" t="s">
        <v>121</v>
      </c>
      <c r="D119" s="76" t="s">
        <v>123</v>
      </c>
      <c r="E119" s="76" t="s">
        <v>271</v>
      </c>
      <c r="F119" s="76">
        <v>5.6509322710630601</v>
      </c>
      <c r="G119" s="76">
        <v>5.6350253964631696</v>
      </c>
      <c r="H119" s="76">
        <v>3.6261133000062701E-3</v>
      </c>
      <c r="I119" s="76">
        <v>11.2301007178843</v>
      </c>
      <c r="J119" s="76">
        <v>11.167511223837201</v>
      </c>
      <c r="K119" s="76">
        <v>1.8805435094641E-3</v>
      </c>
      <c r="L119" s="76">
        <v>-0.261420529722874</v>
      </c>
      <c r="M119" s="76">
        <v>3.7348676854215899E-3</v>
      </c>
      <c r="N119" s="76">
        <v>-4.6016705225546</v>
      </c>
      <c r="O119" s="76">
        <v>3.5891451054193202E-3</v>
      </c>
      <c r="P119" s="76">
        <v>-8.8894435774925693</v>
      </c>
      <c r="Q119" s="76">
        <v>1.84312801084266E-3</v>
      </c>
      <c r="R119" s="76">
        <v>-12.328189144373299</v>
      </c>
      <c r="S119" s="76">
        <v>0.12735323693277001</v>
      </c>
      <c r="T119" s="76">
        <v>249.121832168726</v>
      </c>
      <c r="U119" s="76">
        <v>8.6420474595591004E-2</v>
      </c>
      <c r="V119" s="77">
        <v>44475.982291666667</v>
      </c>
      <c r="W119" s="76">
        <v>2.5</v>
      </c>
      <c r="X119" s="76">
        <v>4.76787516467016E-2</v>
      </c>
      <c r="Y119" s="76">
        <v>4.5519416858649298E-2</v>
      </c>
      <c r="Z119" s="124">
        <f>((((N119/1000)+1)/((SMOW!$Z$4/1000)+1))-1)*1000</f>
        <v>5.9948508298577341</v>
      </c>
      <c r="AA119" s="124">
        <f>((((P119/1000)+1)/((SMOW!$AA$4/1000)+1))-1)*1000</f>
        <v>11.823154268054914</v>
      </c>
      <c r="AB119" s="124">
        <f>Z119*SMOW!$AN$6</f>
        <v>6.1620029412838946</v>
      </c>
      <c r="AC119" s="124">
        <f>AA119*SMOW!$AN$12</f>
        <v>12.13468490979254</v>
      </c>
      <c r="AD119" s="124">
        <f t="shared" ref="AD119" si="293">LN((AB119/1000)+1)*1000</f>
        <v>6.1430954334847288</v>
      </c>
      <c r="AE119" s="124">
        <f t="shared" ref="AE119" si="294">LN((AC119/1000)+1)*1000</f>
        <v>12.061649865397056</v>
      </c>
      <c r="AF119" s="125">
        <f>(AD119-SMOW!AN$14*AE119)</f>
        <v>-0.22545569544491695</v>
      </c>
      <c r="AG119" s="126">
        <f t="shared" ref="AG119" si="295">AF119*1000</f>
        <v>-225.45569544491696</v>
      </c>
      <c r="AK119" s="65">
        <v>19</v>
      </c>
      <c r="AL119" s="65">
        <v>0</v>
      </c>
      <c r="AM119" s="65">
        <v>0</v>
      </c>
      <c r="AN119" s="65">
        <v>0</v>
      </c>
    </row>
    <row r="120" spans="1:40" s="76" customFormat="1" x14ac:dyDescent="0.25">
      <c r="A120" s="76">
        <v>3358</v>
      </c>
      <c r="B120" s="76" t="s">
        <v>134</v>
      </c>
      <c r="C120" s="76" t="s">
        <v>121</v>
      </c>
      <c r="D120" s="76" t="s">
        <v>123</v>
      </c>
      <c r="E120" s="76" t="s">
        <v>273</v>
      </c>
      <c r="F120" s="76">
        <v>5.2560717916088802</v>
      </c>
      <c r="G120" s="76">
        <v>5.2423064549382898</v>
      </c>
      <c r="H120" s="76">
        <v>4.57134218258791E-3</v>
      </c>
      <c r="I120" s="76">
        <v>10.4978950739838</v>
      </c>
      <c r="J120" s="76">
        <v>10.4431747393731</v>
      </c>
      <c r="K120" s="76">
        <v>1.8597026350109899E-3</v>
      </c>
      <c r="L120" s="76">
        <v>-0.271689807450684</v>
      </c>
      <c r="M120" s="76">
        <v>4.5681325861679197E-3</v>
      </c>
      <c r="N120" s="76">
        <v>-4.9925054027428297</v>
      </c>
      <c r="O120" s="76">
        <v>4.5247373874945799E-3</v>
      </c>
      <c r="P120" s="76">
        <v>-9.6070811781007102</v>
      </c>
      <c r="Q120" s="76">
        <v>1.8227017887013401E-3</v>
      </c>
      <c r="R120" s="76">
        <v>-13.6196745136558</v>
      </c>
      <c r="S120" s="76">
        <v>0.14928146786410701</v>
      </c>
      <c r="T120" s="76">
        <v>208.446419498437</v>
      </c>
      <c r="U120" s="76">
        <v>0.30651274727174699</v>
      </c>
      <c r="V120" s="77">
        <v>44476.514733796299</v>
      </c>
      <c r="W120" s="76">
        <v>2.5</v>
      </c>
      <c r="X120" s="76">
        <v>6.4263992348914903E-2</v>
      </c>
      <c r="Y120" s="76">
        <v>6.5573209082287795E-2</v>
      </c>
      <c r="Z120" s="124">
        <f>((((N120/1000)+1)/((SMOW!$Z$4/1000)+1))-1)*1000</f>
        <v>5.5998553136400453</v>
      </c>
      <c r="AA120" s="124">
        <f>((((P120/1000)+1)/((SMOW!$AA$4/1000)+1))-1)*1000</f>
        <v>11.090519209369099</v>
      </c>
      <c r="AB120" s="124">
        <f>Z120*SMOW!$AN$6</f>
        <v>5.7559939175722716</v>
      </c>
      <c r="AC120" s="124">
        <f>AA120*SMOW!$AN$12</f>
        <v>11.382745504329439</v>
      </c>
      <c r="AD120" s="124">
        <f t="shared" ref="AD120" si="296">LN((AB120/1000)+1)*1000</f>
        <v>5.7394914795889775</v>
      </c>
      <c r="AE120" s="124">
        <f t="shared" ref="AE120" si="297">LN((AC120/1000)+1)*1000</f>
        <v>11.31844950668288</v>
      </c>
      <c r="AF120" s="125">
        <f>(AD120-SMOW!AN$14*AE120)</f>
        <v>-0.23664985993958343</v>
      </c>
      <c r="AG120" s="126">
        <f t="shared" ref="AG120" si="298">AF120*1000</f>
        <v>-236.64985993958342</v>
      </c>
      <c r="AH120" s="2">
        <f>AVERAGE(AG119:AG120)</f>
        <v>-231.05277769225017</v>
      </c>
      <c r="AI120" s="2">
        <f>STDEV(AG119:AG120)</f>
        <v>7.9154696238963407</v>
      </c>
      <c r="AK120" s="65">
        <v>19</v>
      </c>
      <c r="AL120" s="65">
        <v>0</v>
      </c>
      <c r="AM120" s="65">
        <v>0</v>
      </c>
      <c r="AN120" s="65">
        <v>0</v>
      </c>
    </row>
    <row r="121" spans="1:40" s="76" customFormat="1" x14ac:dyDescent="0.25">
      <c r="A121" s="76">
        <v>3359</v>
      </c>
      <c r="B121" s="76" t="s">
        <v>134</v>
      </c>
      <c r="C121" s="76" t="s">
        <v>129</v>
      </c>
      <c r="D121" s="76" t="s">
        <v>136</v>
      </c>
      <c r="E121" s="76" t="s">
        <v>274</v>
      </c>
      <c r="F121" s="76">
        <v>5.7693816641069899</v>
      </c>
      <c r="G121" s="76">
        <v>5.7528022494636097</v>
      </c>
      <c r="H121" s="76">
        <v>3.73763954195075E-3</v>
      </c>
      <c r="I121" s="76">
        <v>11.318605209537999</v>
      </c>
      <c r="J121" s="76">
        <v>11.255029017761901</v>
      </c>
      <c r="K121" s="76">
        <v>1.7564567712322701E-3</v>
      </c>
      <c r="L121" s="76">
        <v>-0.189853071914661</v>
      </c>
      <c r="M121" s="76">
        <v>3.63635191092732E-3</v>
      </c>
      <c r="N121" s="76">
        <v>-4.4844287200762096</v>
      </c>
      <c r="O121" s="76">
        <v>3.6995343382642599E-3</v>
      </c>
      <c r="P121" s="76">
        <v>-8.8026999808507291</v>
      </c>
      <c r="Q121" s="76">
        <v>1.7215101158773499E-3</v>
      </c>
      <c r="R121" s="76">
        <v>-12.3616416212889</v>
      </c>
      <c r="S121" s="76">
        <v>0.153875318567988</v>
      </c>
      <c r="T121" s="76">
        <v>297.51095291419</v>
      </c>
      <c r="U121" s="76">
        <v>0.17809718560226701</v>
      </c>
      <c r="V121" s="77">
        <v>44476.637071759258</v>
      </c>
      <c r="W121" s="76">
        <v>2.5</v>
      </c>
      <c r="X121" s="76">
        <v>3.0259484924441298E-3</v>
      </c>
      <c r="Y121" s="76">
        <v>3.5307217107731501E-3</v>
      </c>
      <c r="Z121" s="124">
        <f>((((N121/1000)+1)/((SMOW!$Z$4/1000)+1))-1)*1000</f>
        <v>6.1133407309379439</v>
      </c>
      <c r="AA121" s="124">
        <f>((((P121/1000)+1)/((SMOW!$AA$4/1000)+1))-1)*1000</f>
        <v>11.911710664713082</v>
      </c>
      <c r="AB121" s="124">
        <f>Z121*SMOW!$AN$6</f>
        <v>6.2837966505338736</v>
      </c>
      <c r="AC121" s="124">
        <f>AA121*SMOW!$AN$12</f>
        <v>12.225574696547413</v>
      </c>
      <c r="AD121" s="124">
        <f t="shared" ref="AD121" si="299">LN((AB121/1000)+1)*1000</f>
        <v>6.2641359200641125</v>
      </c>
      <c r="AE121" s="124">
        <f t="shared" ref="AE121" si="300">LN((AC121/1000)+1)*1000</f>
        <v>12.15144592455662</v>
      </c>
      <c r="AF121" s="125">
        <f>(AD121-SMOW!AN$14*AE121)</f>
        <v>-0.15182752810178357</v>
      </c>
      <c r="AG121" s="126">
        <f t="shared" ref="AG121" si="301">AF121*1000</f>
        <v>-151.82752810178357</v>
      </c>
      <c r="AK121" s="65">
        <v>19</v>
      </c>
      <c r="AL121" s="65">
        <v>0</v>
      </c>
      <c r="AM121" s="65">
        <v>0</v>
      </c>
      <c r="AN121" s="65">
        <v>0</v>
      </c>
    </row>
    <row r="122" spans="1:40" s="76" customFormat="1" x14ac:dyDescent="0.25">
      <c r="A122" s="76">
        <v>3360</v>
      </c>
      <c r="B122" s="76" t="s">
        <v>134</v>
      </c>
      <c r="C122" s="76" t="s">
        <v>129</v>
      </c>
      <c r="D122" s="76" t="s">
        <v>136</v>
      </c>
      <c r="E122" s="76" t="s">
        <v>275</v>
      </c>
      <c r="F122" s="76">
        <v>5.9209022241877598</v>
      </c>
      <c r="G122" s="76">
        <v>5.9034421715055103</v>
      </c>
      <c r="H122" s="76">
        <v>4.5282828426815398E-3</v>
      </c>
      <c r="I122" s="76">
        <v>11.594287570405999</v>
      </c>
      <c r="J122" s="76">
        <v>11.5275888175966</v>
      </c>
      <c r="K122" s="76">
        <v>1.6969256611493E-3</v>
      </c>
      <c r="L122" s="76">
        <v>-0.18312472418549899</v>
      </c>
      <c r="M122" s="76">
        <v>4.3783152940337303E-3</v>
      </c>
      <c r="N122" s="76">
        <v>-4.3344529108306702</v>
      </c>
      <c r="O122" s="76">
        <v>4.4821170371964402E-3</v>
      </c>
      <c r="P122" s="76">
        <v>-8.5325026262804808</v>
      </c>
      <c r="Q122" s="76">
        <v>1.66316344325408E-3</v>
      </c>
      <c r="R122" s="76">
        <v>-12.195453374521099</v>
      </c>
      <c r="S122" s="76">
        <v>0.15120026200205899</v>
      </c>
      <c r="T122" s="76">
        <v>244.50792242839199</v>
      </c>
      <c r="U122" s="76">
        <v>0.123025176495314</v>
      </c>
      <c r="V122" s="77">
        <v>44476.737893518519</v>
      </c>
      <c r="W122" s="76">
        <v>2.5</v>
      </c>
      <c r="X122" s="76">
        <v>4.9312597875510698E-2</v>
      </c>
      <c r="Y122" s="76">
        <v>4.7202572239872898E-2</v>
      </c>
      <c r="Z122" s="124">
        <f>((((N122/1000)+1)/((SMOW!$Z$4/1000)+1))-1)*1000</f>
        <v>6.2649131089318466</v>
      </c>
      <c r="AA122" s="124">
        <f>((((P122/1000)+1)/((SMOW!$AA$4/1000)+1))-1)*1000</f>
        <v>12.18755470431554</v>
      </c>
      <c r="AB122" s="124">
        <f>Z122*SMOW!$AN$6</f>
        <v>6.4395952626301129</v>
      </c>
      <c r="AC122" s="124">
        <f>AA122*SMOW!$AN$12</f>
        <v>12.508687005575149</v>
      </c>
      <c r="AD122" s="124">
        <f t="shared" ref="AD122" si="302">LN((AB122/1000)+1)*1000</f>
        <v>6.4189496545628586</v>
      </c>
      <c r="AE122" s="124">
        <f t="shared" ref="AE122" si="303">LN((AC122/1000)+1)*1000</f>
        <v>12.431099720343886</v>
      </c>
      <c r="AF122" s="125">
        <f>(AD122-SMOW!AN$14*AE122)</f>
        <v>-0.14467099777871351</v>
      </c>
      <c r="AG122" s="126">
        <f t="shared" ref="AG122" si="304">AF122*1000</f>
        <v>-144.67099777871351</v>
      </c>
      <c r="AK122" s="65">
        <v>19</v>
      </c>
      <c r="AL122" s="65">
        <v>0</v>
      </c>
      <c r="AM122" s="65">
        <v>0</v>
      </c>
      <c r="AN122" s="65">
        <v>0</v>
      </c>
    </row>
    <row r="123" spans="1:40" s="76" customFormat="1" x14ac:dyDescent="0.25">
      <c r="A123" s="76">
        <v>3361</v>
      </c>
      <c r="B123" s="76" t="s">
        <v>126</v>
      </c>
      <c r="C123" s="76" t="s">
        <v>129</v>
      </c>
      <c r="D123" s="76" t="s">
        <v>136</v>
      </c>
      <c r="E123" s="76" t="s">
        <v>276</v>
      </c>
      <c r="F123" s="76">
        <v>5.7641116810902702</v>
      </c>
      <c r="G123" s="76">
        <v>5.7475624245232302</v>
      </c>
      <c r="H123" s="76">
        <v>4.1225887421209298E-3</v>
      </c>
      <c r="I123" s="76">
        <v>11.3112757544127</v>
      </c>
      <c r="J123" s="76">
        <v>11.2477815678814</v>
      </c>
      <c r="K123" s="76">
        <v>1.7448727460381999E-3</v>
      </c>
      <c r="L123" s="76">
        <v>-0.191266243318159</v>
      </c>
      <c r="M123" s="76">
        <v>3.9976806158748103E-3</v>
      </c>
      <c r="N123" s="76">
        <v>-4.4896449756604104</v>
      </c>
      <c r="O123" s="76">
        <v>4.0805589845804499E-3</v>
      </c>
      <c r="P123" s="76">
        <v>-8.8098836083380707</v>
      </c>
      <c r="Q123" s="76">
        <v>1.71015656771679E-3</v>
      </c>
      <c r="R123" s="76">
        <v>-12.403744382528499</v>
      </c>
      <c r="S123" s="76">
        <v>0.15907220948631101</v>
      </c>
      <c r="T123" s="76">
        <v>306.061521229302</v>
      </c>
      <c r="U123" s="76">
        <v>8.8386509581869901E-2</v>
      </c>
      <c r="V123" s="77">
        <v>44476.836435185185</v>
      </c>
      <c r="W123" s="76">
        <v>2.5</v>
      </c>
      <c r="X123" s="76">
        <v>0.154236621935331</v>
      </c>
      <c r="Y123" s="76">
        <v>0.150904367634556</v>
      </c>
      <c r="Z123" s="124">
        <f>((((N123/1000)+1)/((SMOW!$Z$4/1000)+1))-1)*1000</f>
        <v>6.1080689456607384</v>
      </c>
      <c r="AA123" s="124">
        <f>((((P123/1000)+1)/((SMOW!$AA$4/1000)+1))-1)*1000</f>
        <v>11.904376911100689</v>
      </c>
      <c r="AB123" s="124">
        <f>Z123*SMOW!$AN$6</f>
        <v>6.2783778741029135</v>
      </c>
      <c r="AC123" s="124">
        <f>AA123*SMOW!$AN$12</f>
        <v>12.218047704403455</v>
      </c>
      <c r="AD123" s="124">
        <f t="shared" ref="AD123" si="305">LN((AB123/1000)+1)*1000</f>
        <v>6.2587509669933405</v>
      </c>
      <c r="AE123" s="124">
        <f t="shared" ref="AE123" si="306">LN((AC123/1000)+1)*1000</f>
        <v>12.144009815137952</v>
      </c>
      <c r="AF123" s="125">
        <f>(AD123-SMOW!AN$14*AE123)</f>
        <v>-0.15328621539949872</v>
      </c>
      <c r="AG123" s="126">
        <f t="shared" ref="AG123" si="307">AF123*1000</f>
        <v>-153.2862153994987</v>
      </c>
      <c r="AH123" s="2">
        <f>AVERAGE(AG121:AG123)</f>
        <v>-149.92824709333192</v>
      </c>
      <c r="AI123" s="2">
        <f>STDEV(AG121:AG123)</f>
        <v>4.6109592196386551</v>
      </c>
      <c r="AK123" s="65">
        <v>19</v>
      </c>
      <c r="AL123" s="65">
        <v>0</v>
      </c>
      <c r="AM123" s="65">
        <v>0</v>
      </c>
      <c r="AN123" s="65">
        <v>0</v>
      </c>
    </row>
    <row r="124" spans="1:40" s="76" customFormat="1" x14ac:dyDescent="0.25">
      <c r="A124" s="76">
        <v>3362</v>
      </c>
      <c r="B124" s="76" t="s">
        <v>126</v>
      </c>
      <c r="C124" s="76" t="s">
        <v>129</v>
      </c>
      <c r="D124" s="76" t="s">
        <v>136</v>
      </c>
      <c r="E124" s="76" t="s">
        <v>277</v>
      </c>
      <c r="F124" s="76">
        <v>6.8515578872491698</v>
      </c>
      <c r="G124" s="76">
        <v>6.8281924162491503</v>
      </c>
      <c r="H124" s="76">
        <v>3.3288617852999798E-3</v>
      </c>
      <c r="I124" s="76">
        <v>13.4145927442913</v>
      </c>
      <c r="J124" s="76">
        <v>13.325413688697701</v>
      </c>
      <c r="K124" s="76">
        <v>1.69331653563822E-3</v>
      </c>
      <c r="L124" s="76">
        <v>-0.20762601138321701</v>
      </c>
      <c r="M124" s="76">
        <v>3.2795248797623201E-3</v>
      </c>
      <c r="N124" s="76">
        <v>-3.4132852744242399</v>
      </c>
      <c r="O124" s="76">
        <v>3.2949240674066201E-3</v>
      </c>
      <c r="P124" s="76">
        <v>-6.7484144425254398</v>
      </c>
      <c r="Q124" s="76">
        <v>1.6596261252965301E-3</v>
      </c>
      <c r="R124" s="76">
        <v>-10.0957722611099</v>
      </c>
      <c r="S124" s="76">
        <v>0.140695864819188</v>
      </c>
      <c r="T124" s="76">
        <v>330.69598195721602</v>
      </c>
      <c r="U124" s="76">
        <v>0.14272067978306499</v>
      </c>
      <c r="V124" s="77">
        <v>44476.935879629629</v>
      </c>
      <c r="W124" s="76">
        <v>2.5</v>
      </c>
      <c r="X124" s="76">
        <v>9.7067252393717805E-3</v>
      </c>
      <c r="Y124" s="76">
        <v>1.0574219901995099E-2</v>
      </c>
      <c r="Z124" s="124">
        <f>((((N124/1000)+1)/((SMOW!$Z$4/1000)+1))-1)*1000</f>
        <v>7.1958870432184963</v>
      </c>
      <c r="AA124" s="124">
        <f>((((P124/1000)+1)/((SMOW!$AA$4/1000)+1))-1)*1000</f>
        <v>14.008927427955342</v>
      </c>
      <c r="AB124" s="124">
        <f>Z124*SMOW!$AN$6</f>
        <v>7.3965271837316617</v>
      </c>
      <c r="AC124" s="124">
        <f>AA124*SMOW!$AN$12</f>
        <v>14.378051441119787</v>
      </c>
      <c r="AD124" s="124">
        <f t="shared" ref="AD124:AD125" si="308">LN((AB124/1000)+1)*1000</f>
        <v>7.3693070172687465</v>
      </c>
      <c r="AE124" s="124">
        <f t="shared" ref="AE124:AE125" si="309">LN((AC124/1000)+1)*1000</f>
        <v>14.275667480463671</v>
      </c>
      <c r="AF124" s="125">
        <f>(AD124-SMOW!AN$14*AE124)</f>
        <v>-0.16824541241607172</v>
      </c>
      <c r="AG124" s="126">
        <f t="shared" ref="AG124:AG125" si="310">AF124*1000</f>
        <v>-168.2454124160717</v>
      </c>
      <c r="AK124" s="65">
        <v>19</v>
      </c>
      <c r="AL124" s="65">
        <v>0</v>
      </c>
      <c r="AM124" s="65">
        <v>0</v>
      </c>
      <c r="AN124" s="65">
        <v>0</v>
      </c>
    </row>
    <row r="125" spans="1:40" s="76" customFormat="1" x14ac:dyDescent="0.25">
      <c r="A125" s="76">
        <v>3363</v>
      </c>
      <c r="B125" s="76" t="s">
        <v>126</v>
      </c>
      <c r="C125" s="76" t="s">
        <v>129</v>
      </c>
      <c r="D125" s="76" t="s">
        <v>136</v>
      </c>
      <c r="E125" s="76" t="s">
        <v>278</v>
      </c>
      <c r="F125" s="76">
        <v>6.7647010751348304</v>
      </c>
      <c r="G125" s="76">
        <v>6.74192272194741</v>
      </c>
      <c r="H125" s="76">
        <v>4.7225206404790101E-3</v>
      </c>
      <c r="I125" s="76">
        <v>13.259307134075501</v>
      </c>
      <c r="J125" s="76">
        <v>13.1721718685298</v>
      </c>
      <c r="K125" s="76">
        <v>1.4999411853525099E-3</v>
      </c>
      <c r="L125" s="76">
        <v>-0.21298402463632399</v>
      </c>
      <c r="M125" s="76">
        <v>4.7230179840868896E-3</v>
      </c>
      <c r="N125" s="76">
        <v>-3.49925658206983</v>
      </c>
      <c r="O125" s="76">
        <v>4.6743745822833303E-3</v>
      </c>
      <c r="P125" s="76">
        <v>-6.9006104733161404</v>
      </c>
      <c r="Q125" s="76">
        <v>1.4700981920539001E-3</v>
      </c>
      <c r="R125" s="76">
        <v>-10.1206679236513</v>
      </c>
      <c r="S125" s="76">
        <v>0.128797801402073</v>
      </c>
      <c r="T125" s="76">
        <v>340.97991033123401</v>
      </c>
      <c r="U125" s="76">
        <v>0.121166978369609</v>
      </c>
      <c r="V125" s="77">
        <v>44477.028819444444</v>
      </c>
      <c r="W125" s="76">
        <v>2.5</v>
      </c>
      <c r="X125" s="76">
        <v>3.1889580165004097E-4</v>
      </c>
      <c r="Y125" s="76">
        <v>1.2659856501477901E-4</v>
      </c>
      <c r="Z125" s="124">
        <f>((((N125/1000)+1)/((SMOW!$Z$4/1000)+1))-1)*1000</f>
        <v>7.1090005272886891</v>
      </c>
      <c r="AA125" s="124">
        <f>((((P125/1000)+1)/((SMOW!$AA$4/1000)+1))-1)*1000</f>
        <v>13.85355074778194</v>
      </c>
      <c r="AB125" s="124">
        <f>Z125*SMOW!$AN$6</f>
        <v>7.307218044620007</v>
      </c>
      <c r="AC125" s="124">
        <f>AA125*SMOW!$AN$12</f>
        <v>14.218580709918371</v>
      </c>
      <c r="AD125" s="124">
        <f t="shared" si="308"/>
        <v>7.2806496755809995</v>
      </c>
      <c r="AE125" s="124">
        <f t="shared" si="309"/>
        <v>14.118444768957174</v>
      </c>
      <c r="AF125" s="125">
        <f>(AD125-SMOW!AN$14*AE125)</f>
        <v>-0.17388916242838892</v>
      </c>
      <c r="AG125" s="126">
        <f t="shared" si="310"/>
        <v>-173.88916242838891</v>
      </c>
      <c r="AH125" s="2">
        <f>AVERAGE(AG124:AG125)</f>
        <v>-171.06728742223032</v>
      </c>
      <c r="AI125" s="2">
        <f>STDEV(AG124:AG125)</f>
        <v>3.9907339050311625</v>
      </c>
      <c r="AK125" s="65">
        <v>19</v>
      </c>
      <c r="AL125" s="65">
        <v>0</v>
      </c>
      <c r="AM125" s="65">
        <v>0</v>
      </c>
      <c r="AN125" s="65">
        <v>0</v>
      </c>
    </row>
    <row r="126" spans="1:40" s="76" customFormat="1" x14ac:dyDescent="0.25">
      <c r="A126" s="76">
        <v>3364</v>
      </c>
      <c r="B126" s="76" t="s">
        <v>134</v>
      </c>
      <c r="C126" s="76" t="s">
        <v>129</v>
      </c>
      <c r="D126" s="76" t="s">
        <v>136</v>
      </c>
      <c r="E126" s="76" t="s">
        <v>279</v>
      </c>
      <c r="F126" s="76">
        <v>6.3431159435659401</v>
      </c>
      <c r="G126" s="76">
        <v>6.3230826551574797</v>
      </c>
      <c r="H126" s="76">
        <v>4.5453264329742699E-3</v>
      </c>
      <c r="I126" s="76">
        <v>12.4279537648309</v>
      </c>
      <c r="J126" s="76">
        <v>12.3513606220117</v>
      </c>
      <c r="K126" s="76">
        <v>1.9086759554145E-3</v>
      </c>
      <c r="L126" s="76">
        <v>-0.19843575326471499</v>
      </c>
      <c r="M126" s="76">
        <v>4.47143230128637E-3</v>
      </c>
      <c r="N126" s="76">
        <v>-3.9165436567693401</v>
      </c>
      <c r="O126" s="76">
        <v>4.4989868682348199E-3</v>
      </c>
      <c r="P126" s="76">
        <v>-7.7154231453191198</v>
      </c>
      <c r="Q126" s="76">
        <v>1.8707007305868201E-3</v>
      </c>
      <c r="R126" s="76">
        <v>-11.588798559458199</v>
      </c>
      <c r="S126" s="76">
        <v>0.16594276333958299</v>
      </c>
      <c r="T126" s="76">
        <v>366.95274080205797</v>
      </c>
      <c r="U126" s="76">
        <v>0.40997927226219799</v>
      </c>
      <c r="V126" s="77">
        <v>44477.544641203705</v>
      </c>
      <c r="W126" s="76">
        <v>2.5</v>
      </c>
      <c r="X126" s="92">
        <v>5.9925050790474496E-7</v>
      </c>
      <c r="Y126" s="92">
        <v>4.4068182653018601E-6</v>
      </c>
      <c r="Z126" s="124">
        <f>((((N126/1000)+1)/((SMOW!$Z$4/1000)+1))-1)*1000</f>
        <v>6.6872712194991912</v>
      </c>
      <c r="AA126" s="124">
        <f>((((P126/1000)+1)/((SMOW!$AA$4/1000)+1))-1)*1000</f>
        <v>13.021709816837035</v>
      </c>
      <c r="AB126" s="124">
        <f>Z126*SMOW!$AN$6</f>
        <v>6.8737298213465392</v>
      </c>
      <c r="AC126" s="124">
        <f>AA126*SMOW!$AN$12</f>
        <v>13.364821436950216</v>
      </c>
      <c r="AD126" s="124">
        <f t="shared" ref="AD126" si="311">LN((AB126/1000)+1)*1000</f>
        <v>6.8502134425050532</v>
      </c>
      <c r="AE126" s="124">
        <f t="shared" ref="AE126" si="312">LN((AC126/1000)+1)*1000</f>
        <v>13.276300053704519</v>
      </c>
      <c r="AF126" s="125">
        <f>(AD126-SMOW!AN$14*AE126)</f>
        <v>-0.15967298585093292</v>
      </c>
      <c r="AG126" s="126">
        <f t="shared" ref="AG126" si="313">AF126*1000</f>
        <v>-159.67298585093292</v>
      </c>
      <c r="AK126" s="65">
        <v>19</v>
      </c>
      <c r="AL126" s="65">
        <v>0</v>
      </c>
      <c r="AM126" s="65">
        <v>0</v>
      </c>
      <c r="AN126" s="65">
        <v>0</v>
      </c>
    </row>
    <row r="127" spans="1:40" s="76" customFormat="1" x14ac:dyDescent="0.25">
      <c r="A127" s="76">
        <v>3365</v>
      </c>
      <c r="B127" s="76" t="s">
        <v>134</v>
      </c>
      <c r="C127" s="76" t="s">
        <v>129</v>
      </c>
      <c r="D127" s="76" t="s">
        <v>136</v>
      </c>
      <c r="E127" s="76" t="s">
        <v>280</v>
      </c>
      <c r="F127" s="76">
        <v>6.4987446479026998</v>
      </c>
      <c r="G127" s="76">
        <v>6.4777185290684196</v>
      </c>
      <c r="H127" s="76">
        <v>4.0954433367596903E-3</v>
      </c>
      <c r="I127" s="76">
        <v>12.6967465789382</v>
      </c>
      <c r="J127" s="76">
        <v>12.6168186781823</v>
      </c>
      <c r="K127" s="76">
        <v>1.65343609739875E-3</v>
      </c>
      <c r="L127" s="76">
        <v>-0.18396173301185501</v>
      </c>
      <c r="M127" s="76">
        <v>3.8144341400516701E-3</v>
      </c>
      <c r="N127" s="76">
        <v>-3.7625015857639101</v>
      </c>
      <c r="O127" s="76">
        <v>4.0536903263990497E-3</v>
      </c>
      <c r="P127" s="76">
        <v>-7.45197826233633</v>
      </c>
      <c r="Q127" s="76">
        <v>1.6205391526010601E-3</v>
      </c>
      <c r="R127" s="76">
        <v>-10.935735580996701</v>
      </c>
      <c r="S127" s="76">
        <v>0.12743742663260699</v>
      </c>
      <c r="T127" s="76">
        <v>286.83693234249802</v>
      </c>
      <c r="U127" s="76">
        <v>9.4622953551528194E-2</v>
      </c>
      <c r="V127" s="77">
        <v>44477.637789351851</v>
      </c>
      <c r="W127" s="76">
        <v>2.5</v>
      </c>
      <c r="X127" s="76">
        <v>2.4211786901199199E-3</v>
      </c>
      <c r="Y127" s="76">
        <v>2.8876639062530101E-3</v>
      </c>
      <c r="Z127" s="124">
        <f>((((N127/1000)+1)/((SMOW!$Z$4/1000)+1))-1)*1000</f>
        <v>6.8429531466769333</v>
      </c>
      <c r="AA127" s="124">
        <f>((((P127/1000)+1)/((SMOW!$AA$4/1000)+1))-1)*1000</f>
        <v>13.290660269183796</v>
      </c>
      <c r="AB127" s="124">
        <f>Z127*SMOW!$AN$6</f>
        <v>7.033752567600053</v>
      </c>
      <c r="AC127" s="124">
        <f>AA127*SMOW!$AN$12</f>
        <v>13.64085851822151</v>
      </c>
      <c r="AD127" s="124">
        <f t="shared" ref="AD127" si="314">LN((AB127/1000)+1)*1000</f>
        <v>7.009131116717616</v>
      </c>
      <c r="AE127" s="124">
        <f t="shared" ref="AE127" si="315">LN((AC127/1000)+1)*1000</f>
        <v>13.548659510520443</v>
      </c>
      <c r="AF127" s="125">
        <f>(AD127-SMOW!AN$14*AE127)</f>
        <v>-0.14456110483717843</v>
      </c>
      <c r="AG127" s="126">
        <f t="shared" ref="AG127" si="316">AF127*1000</f>
        <v>-144.56110483717845</v>
      </c>
      <c r="AH127" s="2"/>
      <c r="AI127" s="2"/>
      <c r="AK127" s="65">
        <v>19</v>
      </c>
      <c r="AL127" s="65">
        <v>0</v>
      </c>
      <c r="AM127" s="65">
        <v>0</v>
      </c>
      <c r="AN127" s="65">
        <v>0</v>
      </c>
    </row>
    <row r="128" spans="1:40" s="76" customFormat="1" x14ac:dyDescent="0.25">
      <c r="A128" s="76">
        <v>3366</v>
      </c>
      <c r="B128" s="76" t="s">
        <v>134</v>
      </c>
      <c r="C128" s="76" t="s">
        <v>129</v>
      </c>
      <c r="D128" s="76" t="s">
        <v>136</v>
      </c>
      <c r="E128" s="76" t="s">
        <v>281</v>
      </c>
      <c r="F128" s="76">
        <v>6.3264988993135596</v>
      </c>
      <c r="G128" s="76">
        <v>6.3065702376234603</v>
      </c>
      <c r="H128" s="76">
        <v>4.4084958344803504E-3</v>
      </c>
      <c r="I128" s="76">
        <v>12.3642121559937</v>
      </c>
      <c r="J128" s="76">
        <v>12.288399494059901</v>
      </c>
      <c r="K128" s="76">
        <v>1.7740572556089499E-3</v>
      </c>
      <c r="L128" s="76">
        <v>-0.18170469524014399</v>
      </c>
      <c r="M128" s="76">
        <v>4.4747812414210096E-3</v>
      </c>
      <c r="N128" s="76">
        <v>-3.9329912903953499</v>
      </c>
      <c r="O128" s="76">
        <v>4.3635512565394002E-3</v>
      </c>
      <c r="P128" s="76">
        <v>-7.7778965441598498</v>
      </c>
      <c r="Q128" s="76">
        <v>1.73876041910194E-3</v>
      </c>
      <c r="R128" s="76">
        <v>-11.5286805490113</v>
      </c>
      <c r="S128" s="76">
        <v>0.128559263128839</v>
      </c>
      <c r="T128" s="76">
        <v>293.27786361147298</v>
      </c>
      <c r="U128" s="76">
        <v>0.114857682592047</v>
      </c>
      <c r="V128" s="77">
        <v>44477.734340277777</v>
      </c>
      <c r="W128" s="76">
        <v>2.5</v>
      </c>
      <c r="X128" s="76">
        <v>4.1498638192913301E-4</v>
      </c>
      <c r="Y128" s="76">
        <v>6.6906503611666201E-4</v>
      </c>
      <c r="Z128" s="124">
        <f>((((N128/1000)+1)/((SMOW!$Z$4/1000)+1))-1)*1000</f>
        <v>6.6706484924499154</v>
      </c>
      <c r="AA128" s="124">
        <f>((((P128/1000)+1)/((SMOW!$AA$4/1000)+1))-1)*1000</f>
        <v>12.957930825620467</v>
      </c>
      <c r="AB128" s="124">
        <f>Z128*SMOW!$AN$6</f>
        <v>6.8566436092160146</v>
      </c>
      <c r="AC128" s="124">
        <f>AA128*SMOW!$AN$12</f>
        <v>13.299361920417594</v>
      </c>
      <c r="AD128" s="124">
        <f t="shared" ref="AD128:AD131" si="317">LN((AB128/1000)+1)*1000</f>
        <v>6.8332437306147948</v>
      </c>
      <c r="AE128" s="124">
        <f t="shared" ref="AE128:AE131" si="318">LN((AC128/1000)+1)*1000</f>
        <v>13.211701767424147</v>
      </c>
      <c r="AF128" s="125">
        <f>(AD128-SMOW!AN$14*AE128)</f>
        <v>-0.14253480258515516</v>
      </c>
      <c r="AG128" s="126">
        <f t="shared" ref="AG128:AG131" si="319">AF128*1000</f>
        <v>-142.53480258515515</v>
      </c>
      <c r="AH128" s="2">
        <f>AVERAGE(AG126:AG128)</f>
        <v>-148.92296442442216</v>
      </c>
      <c r="AI128" s="2">
        <f>STDEV(AG126:AG128)</f>
        <v>9.3647581766412298</v>
      </c>
      <c r="AK128" s="65">
        <v>19</v>
      </c>
      <c r="AL128" s="65">
        <v>0</v>
      </c>
      <c r="AM128" s="65">
        <v>0</v>
      </c>
      <c r="AN128" s="65">
        <v>0</v>
      </c>
    </row>
    <row r="129" spans="1:40" s="76" customFormat="1" x14ac:dyDescent="0.25">
      <c r="A129" s="76">
        <v>3367</v>
      </c>
      <c r="B129" s="76" t="s">
        <v>126</v>
      </c>
      <c r="C129" s="76" t="s">
        <v>129</v>
      </c>
      <c r="D129" s="76" t="s">
        <v>136</v>
      </c>
      <c r="E129" s="76" t="s">
        <v>282</v>
      </c>
      <c r="F129" s="76">
        <v>6.2468535210807703</v>
      </c>
      <c r="G129" s="76">
        <v>6.2274225973236002</v>
      </c>
      <c r="H129" s="76">
        <v>3.3245037201329302E-3</v>
      </c>
      <c r="I129" s="76">
        <v>12.2242221367064</v>
      </c>
      <c r="J129" s="76">
        <v>12.1501096586302</v>
      </c>
      <c r="K129" s="76">
        <v>1.4730345370103501E-3</v>
      </c>
      <c r="L129" s="76">
        <v>-0.18783530243315</v>
      </c>
      <c r="M129" s="76">
        <v>3.2779139869025999E-3</v>
      </c>
      <c r="N129" s="76">
        <v>-4.0118246846671299</v>
      </c>
      <c r="O129" s="76">
        <v>3.2906104326781999E-3</v>
      </c>
      <c r="P129" s="76">
        <v>-7.9151013067662204</v>
      </c>
      <c r="Q129" s="76">
        <v>1.4437268813186699E-3</v>
      </c>
      <c r="R129" s="76">
        <v>-12.022546793171999</v>
      </c>
      <c r="S129" s="76">
        <v>0.16379892600053</v>
      </c>
      <c r="T129" s="76">
        <v>255.313789546544</v>
      </c>
      <c r="U129" s="76">
        <v>8.8213255759174103E-2</v>
      </c>
      <c r="V129" s="77">
        <v>44477.830706018518</v>
      </c>
      <c r="W129" s="76">
        <v>2.5</v>
      </c>
      <c r="X129" s="76">
        <v>5.03339902407927E-2</v>
      </c>
      <c r="Y129" s="76">
        <v>4.8819719380797301E-2</v>
      </c>
      <c r="Z129" s="124">
        <f>((((N129/1000)+1)/((SMOW!$Z$4/1000)+1))-1)*1000</f>
        <v>6.5909758766113935</v>
      </c>
      <c r="AA129" s="124">
        <f>((((P129/1000)+1)/((SMOW!$AA$4/1000)+1))-1)*1000</f>
        <v>12.817858706742014</v>
      </c>
      <c r="AB129" s="124">
        <f>Z129*SMOW!$AN$6</f>
        <v>6.7747495125870243</v>
      </c>
      <c r="AC129" s="124">
        <f>AA129*SMOW!$AN$12</f>
        <v>13.15559901343857</v>
      </c>
      <c r="AD129" s="124">
        <f t="shared" si="317"/>
        <v>6.7519040207214518</v>
      </c>
      <c r="AE129" s="124">
        <f t="shared" si="318"/>
        <v>13.069815655971802</v>
      </c>
      <c r="AF129" s="125">
        <f>(AD129-SMOW!AN$14*AE129)</f>
        <v>-0.14895864563165961</v>
      </c>
      <c r="AG129" s="126">
        <f t="shared" si="319"/>
        <v>-148.95864563165961</v>
      </c>
      <c r="AK129" s="65">
        <v>19</v>
      </c>
      <c r="AL129" s="65">
        <v>0</v>
      </c>
      <c r="AM129" s="65">
        <v>0</v>
      </c>
      <c r="AN129" s="65">
        <v>0</v>
      </c>
    </row>
    <row r="130" spans="1:40" s="76" customFormat="1" x14ac:dyDescent="0.25">
      <c r="A130" s="76">
        <v>3368</v>
      </c>
      <c r="B130" s="76" t="s">
        <v>126</v>
      </c>
      <c r="C130" s="76" t="s">
        <v>129</v>
      </c>
      <c r="D130" s="76" t="s">
        <v>136</v>
      </c>
      <c r="E130" s="76" t="s">
        <v>283</v>
      </c>
      <c r="F130" s="76">
        <v>6.0508271379032497</v>
      </c>
      <c r="G130" s="76">
        <v>6.03259393056703</v>
      </c>
      <c r="H130" s="76">
        <v>4.9750428169115703E-3</v>
      </c>
      <c r="I130" s="76">
        <v>11.8490813735751</v>
      </c>
      <c r="J130" s="76">
        <v>11.779430624931001</v>
      </c>
      <c r="K130" s="76">
        <v>1.5044268018663701E-3</v>
      </c>
      <c r="L130" s="76">
        <v>-0.186945439396524</v>
      </c>
      <c r="M130" s="76">
        <v>4.8771326077921102E-3</v>
      </c>
      <c r="N130" s="76">
        <v>-4.2058525805173899</v>
      </c>
      <c r="O130" s="76">
        <v>4.92432229725096E-3</v>
      </c>
      <c r="P130" s="76">
        <v>-8.2827782283885902</v>
      </c>
      <c r="Q130" s="76">
        <v>1.47449456225311E-3</v>
      </c>
      <c r="R130" s="76">
        <v>-12.428467281389601</v>
      </c>
      <c r="S130" s="76">
        <v>0.13750296626264799</v>
      </c>
      <c r="T130" s="76">
        <v>266.03573639127001</v>
      </c>
      <c r="U130" s="76">
        <v>9.5373628872325103E-2</v>
      </c>
      <c r="V130" s="77">
        <v>44477.924108796295</v>
      </c>
      <c r="W130" s="76">
        <v>2.5</v>
      </c>
      <c r="X130" s="76">
        <v>2.74517644856862E-3</v>
      </c>
      <c r="Y130" s="76">
        <v>8.5727371904152205E-3</v>
      </c>
      <c r="Z130" s="124">
        <f>((((N130/1000)+1)/((SMOW!$Z$4/1000)+1))-1)*1000</f>
        <v>6.3948824551514072</v>
      </c>
      <c r="AA130" s="124">
        <f>((((P130/1000)+1)/((SMOW!$AA$4/1000)+1))-1)*1000</f>
        <v>12.442497935759578</v>
      </c>
      <c r="AB130" s="124">
        <f>Z130*SMOW!$AN$6</f>
        <v>6.5731884939567182</v>
      </c>
      <c r="AC130" s="124">
        <f>AA130*SMOW!$AN$12</f>
        <v>12.770347786896128</v>
      </c>
      <c r="AD130" s="124">
        <f t="shared" si="317"/>
        <v>6.5516792950309046</v>
      </c>
      <c r="AE130" s="124">
        <f t="shared" si="318"/>
        <v>12.689494517585985</v>
      </c>
      <c r="AF130" s="125">
        <f>(AD130-SMOW!AN$14*AE130)</f>
        <v>-0.14837381025449581</v>
      </c>
      <c r="AG130" s="126">
        <f t="shared" si="319"/>
        <v>-148.37381025449582</v>
      </c>
      <c r="AK130" s="65">
        <v>19</v>
      </c>
      <c r="AL130" s="65">
        <v>0</v>
      </c>
      <c r="AM130" s="65">
        <v>0</v>
      </c>
      <c r="AN130" s="65">
        <v>0</v>
      </c>
    </row>
    <row r="131" spans="1:40" s="76" customFormat="1" x14ac:dyDescent="0.25">
      <c r="A131" s="76">
        <v>3369</v>
      </c>
      <c r="B131" s="76" t="s">
        <v>134</v>
      </c>
      <c r="C131" s="76" t="s">
        <v>129</v>
      </c>
      <c r="D131" s="76" t="s">
        <v>136</v>
      </c>
      <c r="E131" s="76" t="s">
        <v>284</v>
      </c>
      <c r="F131" s="76">
        <v>5.6011865241508998</v>
      </c>
      <c r="G131" s="76">
        <v>5.5855578671317296</v>
      </c>
      <c r="H131" s="76">
        <v>4.2155939895557899E-3</v>
      </c>
      <c r="I131" s="76">
        <v>10.9818369818978</v>
      </c>
      <c r="J131" s="76">
        <v>10.9219744078025</v>
      </c>
      <c r="K131" s="76">
        <v>1.9214239569329201E-3</v>
      </c>
      <c r="L131" s="76">
        <v>-0.181244620188004</v>
      </c>
      <c r="M131" s="76">
        <v>4.1921654321289302E-3</v>
      </c>
      <c r="N131" s="76">
        <v>-4.6509091119955102</v>
      </c>
      <c r="O131" s="76">
        <v>4.1726160442982999E-3</v>
      </c>
      <c r="P131" s="76">
        <v>-9.1327678311302094</v>
      </c>
      <c r="Q131" s="76">
        <v>1.8831950964738799E-3</v>
      </c>
      <c r="R131" s="76">
        <v>-14.0832687777886</v>
      </c>
      <c r="S131" s="76">
        <v>0.13938186007706699</v>
      </c>
      <c r="T131" s="76">
        <v>291.81086841702898</v>
      </c>
      <c r="U131" s="76">
        <v>0.177174986547941</v>
      </c>
      <c r="V131" s="77">
        <v>44478.034861111111</v>
      </c>
      <c r="W131" s="76">
        <v>2.5</v>
      </c>
      <c r="X131" s="76">
        <v>0.24488611089222401</v>
      </c>
      <c r="Y131" s="76">
        <v>0.248467180394744</v>
      </c>
      <c r="Z131" s="124">
        <f>((((N131/1000)+1)/((SMOW!$Z$4/1000)+1))-1)*1000</f>
        <v>5.9450880705955722</v>
      </c>
      <c r="AA131" s="124">
        <f>((((P131/1000)+1)/((SMOW!$AA$4/1000)+1))-1)*1000</f>
        <v>11.574744933465331</v>
      </c>
      <c r="AB131" s="124">
        <f>Z131*SMOW!$AN$6</f>
        <v>6.1108526662157292</v>
      </c>
      <c r="AC131" s="124">
        <f>AA131*SMOW!$AN$12</f>
        <v>11.879730188272887</v>
      </c>
      <c r="AD131" s="124">
        <f t="shared" si="317"/>
        <v>6.0922571240212084</v>
      </c>
      <c r="AE131" s="124">
        <f t="shared" si="318"/>
        <v>11.809720115325876</v>
      </c>
      <c r="AF131" s="125">
        <f>(AD131-SMOW!AN$14*AE131)</f>
        <v>-0.14327509687085449</v>
      </c>
      <c r="AG131" s="126">
        <f t="shared" si="319"/>
        <v>-143.2750968708545</v>
      </c>
      <c r="AH131" s="2">
        <f>AVERAGE(AG129:AG131)</f>
        <v>-146.86918425233665</v>
      </c>
      <c r="AI131" s="2">
        <f>STDEV(AG129:AG131)</f>
        <v>3.1262767286170399</v>
      </c>
      <c r="AK131" s="65">
        <v>19</v>
      </c>
      <c r="AL131" s="65">
        <v>0</v>
      </c>
      <c r="AM131" s="65">
        <v>0</v>
      </c>
      <c r="AN131" s="65">
        <v>0</v>
      </c>
    </row>
    <row r="132" spans="1:40" s="26" customFormat="1" x14ac:dyDescent="0.25">
      <c r="C132" s="127"/>
      <c r="D132" s="111"/>
      <c r="E132" s="26" t="s">
        <v>290</v>
      </c>
      <c r="V132" s="121"/>
      <c r="Z132" s="114"/>
      <c r="AA132" s="114"/>
      <c r="AB132" s="114"/>
      <c r="AC132" s="114"/>
      <c r="AD132" s="114"/>
      <c r="AE132" s="114"/>
      <c r="AF132" s="115"/>
      <c r="AG132" s="122"/>
      <c r="AH132" s="123"/>
      <c r="AI132" s="123"/>
      <c r="AK132" s="27">
        <v>19</v>
      </c>
      <c r="AL132" s="27">
        <v>0</v>
      </c>
      <c r="AM132" s="27">
        <v>0</v>
      </c>
      <c r="AN132" s="27">
        <v>1</v>
      </c>
    </row>
    <row r="133" spans="1:40" s="76" customFormat="1" x14ac:dyDescent="0.25">
      <c r="A133" s="76">
        <v>3370</v>
      </c>
      <c r="B133" s="76" t="s">
        <v>134</v>
      </c>
      <c r="C133" s="76" t="s">
        <v>129</v>
      </c>
      <c r="D133" s="76" t="s">
        <v>136</v>
      </c>
      <c r="E133" s="76" t="s">
        <v>285</v>
      </c>
      <c r="F133" s="76">
        <v>5.4694459776273003</v>
      </c>
      <c r="G133" s="76">
        <v>5.4545425070658302</v>
      </c>
      <c r="H133" s="76">
        <v>4.3641262493857996E-3</v>
      </c>
      <c r="I133" s="76">
        <v>10.7579002242926</v>
      </c>
      <c r="J133" s="76">
        <v>10.7004456652213</v>
      </c>
      <c r="K133" s="76">
        <v>1.5029737333615699E-3</v>
      </c>
      <c r="L133" s="76">
        <v>-0.19529280417102701</v>
      </c>
      <c r="M133" s="76">
        <v>4.12258488752483E-3</v>
      </c>
      <c r="N133" s="76">
        <v>-4.7813065647557096</v>
      </c>
      <c r="O133" s="76">
        <v>4.3196340189908698E-3</v>
      </c>
      <c r="P133" s="76">
        <v>-9.3522491185998309</v>
      </c>
      <c r="Q133" s="76">
        <v>1.4730704041564899E-3</v>
      </c>
      <c r="R133" s="76">
        <v>-14.2817825538155</v>
      </c>
      <c r="S133" s="76">
        <v>0.159971673899305</v>
      </c>
      <c r="T133" s="76">
        <v>277.65682986895399</v>
      </c>
      <c r="U133" s="76">
        <v>0.31545204680765598</v>
      </c>
      <c r="V133" s="77">
        <v>44478.533252314817</v>
      </c>
      <c r="W133" s="76">
        <v>2.5</v>
      </c>
      <c r="X133" s="76">
        <v>2.0370422670081999E-2</v>
      </c>
      <c r="Y133" s="76">
        <v>1.9486459531232299E-2</v>
      </c>
      <c r="Z133" s="124">
        <f>((((N133/1000)+1)/((SMOW!$Z$4/1000)+1))-1)*1000</f>
        <v>5.8133024706468195</v>
      </c>
      <c r="AA133" s="124">
        <f>((((P133/1000)+1)/((SMOW!$AA$4/1000)+1))-1)*1000</f>
        <v>11.350676844238405</v>
      </c>
      <c r="AB133" s="124">
        <f>Z133*SMOW!$AN$6</f>
        <v>5.9753925392583502</v>
      </c>
      <c r="AC133" s="124">
        <f>AA133*SMOW!$AN$12</f>
        <v>11.649758084427935</v>
      </c>
      <c r="AD133" s="124">
        <f t="shared" ref="AD133" si="320">LN((AB133/1000)+1)*1000</f>
        <v>5.9576106818173944</v>
      </c>
      <c r="AE133" s="124">
        <f t="shared" ref="AE133" si="321">LN((AC133/1000)+1)*1000</f>
        <v>11.58242211332697</v>
      </c>
      <c r="AF133" s="125">
        <f>(AD133-SMOW!AN$14*AE133)</f>
        <v>-0.15790819401924594</v>
      </c>
      <c r="AG133" s="126">
        <f t="shared" ref="AG133" si="322">AF133*1000</f>
        <v>-157.90819401924594</v>
      </c>
      <c r="AH133" s="2"/>
      <c r="AJ133" s="76" t="s">
        <v>292</v>
      </c>
      <c r="AK133" s="71">
        <v>19</v>
      </c>
      <c r="AL133" s="71">
        <v>0</v>
      </c>
      <c r="AM133" s="71">
        <v>0</v>
      </c>
      <c r="AN133" s="71">
        <v>1</v>
      </c>
    </row>
    <row r="134" spans="1:40" s="76" customFormat="1" x14ac:dyDescent="0.25">
      <c r="A134" s="76">
        <v>3371</v>
      </c>
      <c r="B134" s="76" t="s">
        <v>134</v>
      </c>
      <c r="C134" s="76" t="s">
        <v>129</v>
      </c>
      <c r="D134" s="76" t="s">
        <v>136</v>
      </c>
      <c r="E134" s="76" t="s">
        <v>286</v>
      </c>
      <c r="F134" s="76">
        <v>5.2715369054524102</v>
      </c>
      <c r="G134" s="76">
        <v>5.2576905722420504</v>
      </c>
      <c r="H134" s="76">
        <v>4.66939185089947E-3</v>
      </c>
      <c r="I134" s="76">
        <v>10.3373962727368</v>
      </c>
      <c r="J134" s="76">
        <v>10.2843307481564</v>
      </c>
      <c r="K134" s="76">
        <v>1.3804794819901E-3</v>
      </c>
      <c r="L134" s="76">
        <v>-0.17243606278453399</v>
      </c>
      <c r="M134" s="76">
        <v>4.4846807037731201E-3</v>
      </c>
      <c r="N134" s="76">
        <v>-4.9771979556048596</v>
      </c>
      <c r="O134" s="76">
        <v>4.6217874402616002E-3</v>
      </c>
      <c r="P134" s="76">
        <v>-9.7643866777057706</v>
      </c>
      <c r="Q134" s="76">
        <v>1.35301331175934E-3</v>
      </c>
      <c r="R134" s="76">
        <v>-15.136491246981199</v>
      </c>
      <c r="S134" s="76">
        <v>0.15212426909457499</v>
      </c>
      <c r="T134" s="76">
        <v>274.60517373673201</v>
      </c>
      <c r="U134" s="76">
        <v>0.105935437698359</v>
      </c>
      <c r="V134" s="77">
        <v>44478.649247685185</v>
      </c>
      <c r="W134" s="76">
        <v>2.5</v>
      </c>
      <c r="X134" s="76">
        <v>5.5506973830595201E-3</v>
      </c>
      <c r="Y134" s="76">
        <v>4.9174031340297204E-3</v>
      </c>
      <c r="Z134" s="124">
        <f>((((N134/1000)+1)/((SMOW!$Z$4/1000)+1))-1)*1000</f>
        <v>5.6153257163362724</v>
      </c>
      <c r="AA134" s="124">
        <f>((((P134/1000)+1)/((SMOW!$AA$4/1000)+1))-1)*1000</f>
        <v>10.929926280797586</v>
      </c>
      <c r="AB134" s="124">
        <f>Z134*SMOW!$AN$6</f>
        <v>5.7718956755346564</v>
      </c>
      <c r="AC134" s="124">
        <f>AA134*SMOW!$AN$12</f>
        <v>11.217921080764109</v>
      </c>
      <c r="AD134" s="124">
        <f t="shared" ref="AD134" si="323">LN((AB134/1000)+1)*1000</f>
        <v>5.7553021059740255</v>
      </c>
      <c r="AE134" s="124">
        <f t="shared" ref="AE134" si="324">LN((AC134/1000)+1)*1000</f>
        <v>11.155466841193711</v>
      </c>
      <c r="AF134" s="125">
        <f>(AD134-SMOW!AN$14*AE134)</f>
        <v>-0.13478438617625432</v>
      </c>
      <c r="AG134" s="126">
        <f t="shared" ref="AG134" si="325">AF134*1000</f>
        <v>-134.78438617625432</v>
      </c>
      <c r="AK134" s="71">
        <v>19</v>
      </c>
      <c r="AL134" s="71">
        <v>0</v>
      </c>
      <c r="AM134" s="71">
        <v>0</v>
      </c>
      <c r="AN134" s="71">
        <v>1</v>
      </c>
    </row>
    <row r="135" spans="1:40" s="76" customFormat="1" x14ac:dyDescent="0.25">
      <c r="A135" s="76">
        <v>3372</v>
      </c>
      <c r="B135" s="76" t="s">
        <v>134</v>
      </c>
      <c r="C135" s="76" t="s">
        <v>129</v>
      </c>
      <c r="D135" s="76" t="s">
        <v>136</v>
      </c>
      <c r="E135" s="76" t="s">
        <v>287</v>
      </c>
      <c r="F135" s="76">
        <v>4.9368534652529803</v>
      </c>
      <c r="G135" s="76">
        <v>4.9247067722246296</v>
      </c>
      <c r="H135" s="76">
        <v>4.5051174244068303E-3</v>
      </c>
      <c r="I135" s="76">
        <v>9.6854288765671708</v>
      </c>
      <c r="J135" s="76">
        <v>9.6388257444204104</v>
      </c>
      <c r="K135" s="76">
        <v>1.41367763933056E-3</v>
      </c>
      <c r="L135" s="76">
        <v>-0.16459322082934699</v>
      </c>
      <c r="M135" s="76">
        <v>4.3304698386766299E-3</v>
      </c>
      <c r="N135" s="76">
        <v>-5.3084693009472099</v>
      </c>
      <c r="O135" s="76">
        <v>4.4591877901691002E-3</v>
      </c>
      <c r="P135" s="76">
        <v>-10.4033824595049</v>
      </c>
      <c r="Q135" s="76">
        <v>1.3855509549440201E-3</v>
      </c>
      <c r="R135" s="76">
        <v>-15.963162499522999</v>
      </c>
      <c r="S135" s="76">
        <v>0.109527782825386</v>
      </c>
      <c r="T135" s="76">
        <v>278.88079940884103</v>
      </c>
      <c r="U135" s="76">
        <v>0.12250140721904999</v>
      </c>
      <c r="V135" s="77">
        <v>44478.753113425926</v>
      </c>
      <c r="W135" s="76">
        <v>2.5</v>
      </c>
      <c r="X135" s="76">
        <v>1.7738649442568799E-3</v>
      </c>
      <c r="Y135" s="76">
        <v>2.1459733495106299E-3</v>
      </c>
      <c r="Z135" s="124">
        <f>((((N135/1000)+1)/((SMOW!$Z$4/1000)+1))-1)*1000</f>
        <v>5.2805278190797278</v>
      </c>
      <c r="AA135" s="124">
        <f>((((P135/1000)+1)/((SMOW!$AA$4/1000)+1))-1)*1000</f>
        <v>10.277576526964038</v>
      </c>
      <c r="AB135" s="124">
        <f>Z135*SMOW!$AN$6</f>
        <v>5.4277627377548772</v>
      </c>
      <c r="AC135" s="124">
        <f>AA135*SMOW!$AN$12</f>
        <v>10.548382433608053</v>
      </c>
      <c r="AD135" s="124">
        <f t="shared" ref="AD135" si="326">LN((AB135/1000)+1)*1000</f>
        <v>5.4130855192729239</v>
      </c>
      <c r="AE135" s="124">
        <f t="shared" ref="AE135" si="327">LN((AC135/1000)+1)*1000</f>
        <v>10.493136412134355</v>
      </c>
      <c r="AF135" s="125">
        <f>(AD135-SMOW!AN$14*AE135)</f>
        <v>-0.12729050633401595</v>
      </c>
      <c r="AG135" s="126">
        <f t="shared" ref="AG135" si="328">AF135*1000</f>
        <v>-127.29050633401596</v>
      </c>
      <c r="AH135" s="2">
        <f>AVERAGE(AG133:AG135)</f>
        <v>-139.9943621765054</v>
      </c>
      <c r="AI135" s="2">
        <f>STDEV(AG133:AG135)</f>
        <v>15.95990561500804</v>
      </c>
      <c r="AK135" s="71">
        <v>19</v>
      </c>
      <c r="AL135" s="71">
        <v>0</v>
      </c>
      <c r="AM135" s="71">
        <v>0</v>
      </c>
      <c r="AN135" s="71">
        <v>1</v>
      </c>
    </row>
    <row r="136" spans="1:40" s="76" customFormat="1" x14ac:dyDescent="0.25">
      <c r="A136" s="76">
        <v>3373</v>
      </c>
      <c r="B136" s="76" t="s">
        <v>134</v>
      </c>
      <c r="C136" s="76" t="s">
        <v>121</v>
      </c>
      <c r="D136" s="76" t="s">
        <v>123</v>
      </c>
      <c r="E136" s="76" t="s">
        <v>289</v>
      </c>
      <c r="F136" s="76">
        <v>4.1778200468705</v>
      </c>
      <c r="G136" s="76">
        <v>4.1691169113135498</v>
      </c>
      <c r="H136" s="76">
        <v>3.7798171538125798E-3</v>
      </c>
      <c r="I136" s="76">
        <v>8.3769123572614106</v>
      </c>
      <c r="J136" s="76">
        <v>8.3420207077665101</v>
      </c>
      <c r="K136" s="76">
        <v>1.4392663433023499E-3</v>
      </c>
      <c r="L136" s="76">
        <v>-0.23547002238716999</v>
      </c>
      <c r="M136" s="76">
        <v>3.6666905245121102E-3</v>
      </c>
      <c r="N136" s="76">
        <v>-6.05976438001532</v>
      </c>
      <c r="O136" s="76">
        <v>3.74128194973304E-3</v>
      </c>
      <c r="P136" s="76">
        <v>-11.6858645915305</v>
      </c>
      <c r="Q136" s="76">
        <v>1.41063054327278E-3</v>
      </c>
      <c r="R136" s="76">
        <v>-15.6491983660774</v>
      </c>
      <c r="S136" s="76">
        <v>0.13574103147848299</v>
      </c>
      <c r="T136" s="76">
        <v>337.60262966940701</v>
      </c>
      <c r="U136" s="76">
        <v>0.100747045165722</v>
      </c>
      <c r="V136" s="77">
        <v>44478.847546296296</v>
      </c>
      <c r="W136" s="76">
        <v>2.5</v>
      </c>
      <c r="X136" s="76">
        <v>1.0762454364197101E-2</v>
      </c>
      <c r="Y136" s="76">
        <v>1.2003527007726699E-2</v>
      </c>
      <c r="Z136" s="124">
        <f>((((N136/1000)+1)/((SMOW!$Z$4/1000)+1))-1)*1000</f>
        <v>4.5212348218801601</v>
      </c>
      <c r="AA136" s="124">
        <f>((((P136/1000)+1)/((SMOW!$AA$4/1000)+1))-1)*1000</f>
        <v>8.968292605296968</v>
      </c>
      <c r="AB136" s="124">
        <f>Z136*SMOW!$AN$6</f>
        <v>4.6472986670331986</v>
      </c>
      <c r="AC136" s="124">
        <f>AA136*SMOW!$AN$12</f>
        <v>9.2045999296603007</v>
      </c>
      <c r="AD136" s="124">
        <f t="shared" ref="AD136:AD137" si="329">LN((AB136/1000)+1)*1000</f>
        <v>4.6365333149023353</v>
      </c>
      <c r="AE136" s="124">
        <f t="shared" ref="AE136:AE137" si="330">LN((AC136/1000)+1)*1000</f>
        <v>9.162495770474294</v>
      </c>
      <c r="AF136" s="125">
        <f>(AD136-SMOW!AN$14*AE136)</f>
        <v>-0.20126445190809239</v>
      </c>
      <c r="AG136" s="126">
        <f t="shared" ref="AG136:AG137" si="331">AF136*1000</f>
        <v>-201.26445190809238</v>
      </c>
      <c r="AK136" s="71">
        <v>19</v>
      </c>
      <c r="AL136" s="71">
        <v>0</v>
      </c>
      <c r="AM136" s="71">
        <v>0</v>
      </c>
      <c r="AN136" s="71">
        <v>1</v>
      </c>
    </row>
    <row r="137" spans="1:40" s="76" customFormat="1" x14ac:dyDescent="0.25">
      <c r="A137" s="76">
        <v>3374</v>
      </c>
      <c r="B137" s="76" t="s">
        <v>126</v>
      </c>
      <c r="C137" s="76" t="s">
        <v>121</v>
      </c>
      <c r="D137" s="76" t="s">
        <v>123</v>
      </c>
      <c r="E137" s="76" t="s">
        <v>288</v>
      </c>
      <c r="F137" s="76">
        <v>3.7166623909108698</v>
      </c>
      <c r="G137" s="76">
        <v>3.7097723847478798</v>
      </c>
      <c r="H137" s="76">
        <v>3.8197300269926398E-3</v>
      </c>
      <c r="I137" s="76">
        <v>7.50573135463629</v>
      </c>
      <c r="J137" s="76">
        <v>7.4777034616169296</v>
      </c>
      <c r="K137" s="76">
        <v>1.61923790559549E-3</v>
      </c>
      <c r="L137" s="76">
        <v>-0.23845504298585801</v>
      </c>
      <c r="M137" s="76">
        <v>3.8988844521841001E-3</v>
      </c>
      <c r="N137" s="76">
        <v>-6.5162205375523197</v>
      </c>
      <c r="O137" s="76">
        <v>3.7807879115033102E-3</v>
      </c>
      <c r="P137" s="76">
        <v>-12.5397124819795</v>
      </c>
      <c r="Q137" s="76">
        <v>1.58702137174563E-3</v>
      </c>
      <c r="R137" s="76">
        <v>-16.8995762696809</v>
      </c>
      <c r="S137" s="76">
        <v>0.13377085195902799</v>
      </c>
      <c r="T137" s="76">
        <v>329.05355980991902</v>
      </c>
      <c r="U137" s="76">
        <v>0.11861780280456501</v>
      </c>
      <c r="V137" s="77">
        <v>44478.939895833333</v>
      </c>
      <c r="W137" s="76">
        <v>2.5</v>
      </c>
      <c r="X137" s="76">
        <v>3.8124287533447702E-2</v>
      </c>
      <c r="Y137" s="76">
        <v>4.0468357906089297E-2</v>
      </c>
      <c r="Z137" s="124">
        <f>((((N137/1000)+1)/((SMOW!$Z$4/1000)+1))-1)*1000</f>
        <v>4.0599194564496788</v>
      </c>
      <c r="AA137" s="124">
        <f>((((P137/1000)+1)/((SMOW!$AA$4/1000)+1))-1)*1000</f>
        <v>8.0966006833607107</v>
      </c>
      <c r="AB137" s="124">
        <f>Z137*SMOW!$AN$6</f>
        <v>4.1731206233554143</v>
      </c>
      <c r="AC137" s="124">
        <f>AA137*SMOW!$AN$12</f>
        <v>8.3099396240185168</v>
      </c>
      <c r="AD137" s="124">
        <f t="shared" si="329"/>
        <v>4.1644373047950483</v>
      </c>
      <c r="AE137" s="124">
        <f t="shared" si="330"/>
        <v>8.2756021726880586</v>
      </c>
      <c r="AF137" s="125">
        <f>(AD137-SMOW!AN$14*AE137)</f>
        <v>-0.20508064238424684</v>
      </c>
      <c r="AG137" s="126">
        <f t="shared" si="331"/>
        <v>-205.08064238424683</v>
      </c>
      <c r="AH137" s="2">
        <f>AVERAGE(AG136:AG137)</f>
        <v>-203.17254714616962</v>
      </c>
      <c r="AI137" s="2">
        <f>STDEV(AG136:AG137)</f>
        <v>2.6984541639883286</v>
      </c>
      <c r="AK137" s="71">
        <v>19</v>
      </c>
      <c r="AL137" s="71">
        <v>0</v>
      </c>
      <c r="AM137" s="71">
        <v>0</v>
      </c>
      <c r="AN137" s="71">
        <v>1</v>
      </c>
    </row>
    <row r="138" spans="1:40" s="76" customFormat="1" x14ac:dyDescent="0.25">
      <c r="A138" s="76">
        <v>3375</v>
      </c>
      <c r="B138" s="76" t="s">
        <v>320</v>
      </c>
      <c r="C138" s="76" t="s">
        <v>64</v>
      </c>
      <c r="D138" s="76" t="s">
        <v>50</v>
      </c>
      <c r="E138" s="76" t="s">
        <v>291</v>
      </c>
      <c r="F138" s="76">
        <v>9.3654577751296308</v>
      </c>
      <c r="G138" s="76">
        <v>9.3218734837185497</v>
      </c>
      <c r="H138" s="76">
        <v>3.9793565540580597E-3</v>
      </c>
      <c r="I138" s="76">
        <v>18.1826852615837</v>
      </c>
      <c r="J138" s="76">
        <v>18.019357022342199</v>
      </c>
      <c r="K138" s="76">
        <v>2.0123583532872498E-3</v>
      </c>
      <c r="L138" s="76">
        <v>-0.19234702407812901</v>
      </c>
      <c r="M138" s="76">
        <v>4.2374801302403004E-3</v>
      </c>
      <c r="N138" s="76">
        <v>-0.92501457475041304</v>
      </c>
      <c r="O138" s="76">
        <v>3.9387870474700002E-3</v>
      </c>
      <c r="P138" s="76">
        <v>-2.0751884136198502</v>
      </c>
      <c r="Q138" s="76">
        <v>1.97232025216702E-3</v>
      </c>
      <c r="R138" s="76">
        <v>-4.09683794967171</v>
      </c>
      <c r="S138" s="76">
        <v>0.155087077933832</v>
      </c>
      <c r="T138" s="76">
        <v>250.135265919604</v>
      </c>
      <c r="U138" s="76">
        <v>0.47639249151809898</v>
      </c>
      <c r="V138" s="77">
        <v>44480.566701388889</v>
      </c>
      <c r="W138" s="76">
        <v>2.5</v>
      </c>
      <c r="X138" s="76">
        <v>1.8955504820928101E-2</v>
      </c>
      <c r="Y138" s="76">
        <v>1.9667877626191401E-2</v>
      </c>
      <c r="Z138" s="124">
        <f>((((N138/1000)+1)/((SMOW!$Z$4/1000)+1))-1)*1000</f>
        <v>9.7106466497138832</v>
      </c>
      <c r="AA138" s="124">
        <f>((((P138/1000)+1)/((SMOW!$AA$4/1000)+1))-1)*1000</f>
        <v>18.779816276362382</v>
      </c>
      <c r="AB138" s="124">
        <f>Z138*SMOW!$AN$6</f>
        <v>9.9814048615327362</v>
      </c>
      <c r="AC138" s="124">
        <f>AA138*SMOW!$AN$12</f>
        <v>19.274649388038625</v>
      </c>
      <c r="AD138" s="124">
        <f t="shared" ref="AD138" si="332">LN((AB138/1000)+1)*1000</f>
        <v>9.9319196554976372</v>
      </c>
      <c r="AE138" s="124">
        <f t="shared" ref="AE138" si="333">LN((AC138/1000)+1)*1000</f>
        <v>19.091246273747643</v>
      </c>
      <c r="AF138" s="125">
        <f>(AD138-SMOW!AN$14*AE138)</f>
        <v>-0.14825837704111855</v>
      </c>
      <c r="AG138" s="126">
        <f t="shared" ref="AG138" si="334">AF138*1000</f>
        <v>-148.25837704111854</v>
      </c>
      <c r="AK138" s="71">
        <v>19</v>
      </c>
      <c r="AL138" s="71">
        <v>0</v>
      </c>
      <c r="AM138" s="71">
        <v>0</v>
      </c>
      <c r="AN138" s="71">
        <v>1</v>
      </c>
    </row>
    <row r="139" spans="1:40" s="76" customFormat="1" x14ac:dyDescent="0.25">
      <c r="A139" s="76">
        <v>3376</v>
      </c>
      <c r="B139" s="76" t="s">
        <v>320</v>
      </c>
      <c r="C139" s="76" t="s">
        <v>64</v>
      </c>
      <c r="D139" s="76" t="s">
        <v>50</v>
      </c>
      <c r="E139" s="76" t="s">
        <v>293</v>
      </c>
      <c r="F139" s="76">
        <v>9.7512634179504705</v>
      </c>
      <c r="G139" s="76">
        <v>9.7040264023396592</v>
      </c>
      <c r="H139" s="76">
        <v>3.8045734581651901E-3</v>
      </c>
      <c r="I139" s="76">
        <v>18.8612123432973</v>
      </c>
      <c r="J139" s="76">
        <v>18.685545076620102</v>
      </c>
      <c r="K139" s="76">
        <v>1.23282232578767E-3</v>
      </c>
      <c r="L139" s="76">
        <v>-0.161941398115753</v>
      </c>
      <c r="M139" s="76">
        <v>3.7454550906763002E-3</v>
      </c>
      <c r="N139" s="76">
        <v>-0.54314221721221101</v>
      </c>
      <c r="O139" s="76">
        <v>3.76578586376819E-3</v>
      </c>
      <c r="P139" s="76">
        <v>-1.4101613806750199</v>
      </c>
      <c r="Q139" s="76">
        <v>1.20829395842998E-3</v>
      </c>
      <c r="R139" s="76">
        <v>-3.0087548111594198</v>
      </c>
      <c r="S139" s="76">
        <v>0.14621131307572799</v>
      </c>
      <c r="T139" s="76">
        <v>303.20794690313301</v>
      </c>
      <c r="U139" s="76">
        <v>0.209927427410183</v>
      </c>
      <c r="V139" s="77">
        <v>44480.732349537036</v>
      </c>
      <c r="W139" s="76">
        <v>2.5</v>
      </c>
      <c r="X139" s="76">
        <v>1.7431803791154001E-3</v>
      </c>
      <c r="Y139" s="76">
        <v>2.0474488817949698E-3</v>
      </c>
      <c r="Z139" s="124">
        <f>((((N139/1000)+1)/((SMOW!$Z$4/1000)+1))-1)*1000</f>
        <v>10.096584232670569</v>
      </c>
      <c r="AA139" s="124">
        <f>((((P139/1000)+1)/((SMOW!$AA$4/1000)+1))-1)*1000</f>
        <v>19.458741292131208</v>
      </c>
      <c r="AB139" s="124">
        <f>Z139*SMOW!$AN$6</f>
        <v>10.378103393126979</v>
      </c>
      <c r="AC139" s="124">
        <f>AA139*SMOW!$AN$12</f>
        <v>19.9714635339887</v>
      </c>
      <c r="AD139" s="124">
        <f t="shared" ref="AD139" si="335">LN((AB139/1000)+1)*1000</f>
        <v>10.324620593198496</v>
      </c>
      <c r="AE139" s="124">
        <f t="shared" ref="AE139" si="336">LN((AC139/1000)+1)*1000</f>
        <v>19.774649977356127</v>
      </c>
      <c r="AF139" s="125">
        <f>(AD139-SMOW!AN$14*AE139)</f>
        <v>-0.1163945948455396</v>
      </c>
      <c r="AG139" s="126">
        <f t="shared" ref="AG139" si="337">AF139*1000</f>
        <v>-116.3945948455396</v>
      </c>
      <c r="AJ139" s="76" t="s">
        <v>294</v>
      </c>
      <c r="AK139" s="71">
        <v>19</v>
      </c>
      <c r="AL139" s="71">
        <v>0</v>
      </c>
      <c r="AM139" s="71">
        <v>0</v>
      </c>
      <c r="AN139" s="71">
        <v>1</v>
      </c>
    </row>
    <row r="140" spans="1:40" s="27" customFormat="1" x14ac:dyDescent="0.25">
      <c r="A140" s="108"/>
      <c r="B140" s="108"/>
      <c r="C140" s="127"/>
      <c r="D140" s="26"/>
      <c r="E140" s="128" t="s">
        <v>295</v>
      </c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29"/>
      <c r="X140" s="115"/>
      <c r="Y140" s="115"/>
      <c r="Z140" s="114"/>
      <c r="AA140" s="114"/>
      <c r="AB140" s="114"/>
      <c r="AC140" s="114"/>
      <c r="AD140" s="114"/>
      <c r="AE140" s="114"/>
      <c r="AF140" s="115"/>
      <c r="AG140" s="122"/>
      <c r="AH140" s="130"/>
      <c r="AI140" s="130"/>
      <c r="AJ140" s="111"/>
      <c r="AK140" s="27">
        <v>19</v>
      </c>
      <c r="AL140" s="27">
        <v>0</v>
      </c>
      <c r="AM140" s="27">
        <v>0</v>
      </c>
      <c r="AN140" s="27">
        <v>1</v>
      </c>
    </row>
    <row r="141" spans="1:40" s="76" customFormat="1" x14ac:dyDescent="0.25">
      <c r="A141" s="76">
        <v>3377</v>
      </c>
      <c r="B141" s="76" t="s">
        <v>134</v>
      </c>
      <c r="C141" s="76" t="s">
        <v>121</v>
      </c>
      <c r="D141" s="76" t="s">
        <v>128</v>
      </c>
      <c r="E141" s="76" t="s">
        <v>296</v>
      </c>
      <c r="F141" s="76">
        <v>5.5161057523998496</v>
      </c>
      <c r="G141" s="76">
        <v>5.5009475448944896</v>
      </c>
      <c r="H141" s="76">
        <v>3.3208180407469198E-3</v>
      </c>
      <c r="I141" s="76">
        <v>11.056187093242601</v>
      </c>
      <c r="J141" s="76">
        <v>10.995514157372099</v>
      </c>
      <c r="K141" s="76">
        <v>2.2499937227688899E-3</v>
      </c>
      <c r="L141" s="76">
        <v>-0.30468393019795498</v>
      </c>
      <c r="M141" s="76">
        <v>3.20256648323029E-3</v>
      </c>
      <c r="N141" s="76">
        <v>-4.7351224859943901</v>
      </c>
      <c r="O141" s="76">
        <v>3.28696232876144E-3</v>
      </c>
      <c r="P141" s="76">
        <v>-9.0598969977039605</v>
      </c>
      <c r="Q141" s="76">
        <v>2.2052276024382899E-3</v>
      </c>
      <c r="R141" s="76">
        <v>-12.6327439703658</v>
      </c>
      <c r="S141" s="76">
        <v>0.15407409631827601</v>
      </c>
      <c r="T141" s="76">
        <v>158.10320030904501</v>
      </c>
      <c r="U141" s="76">
        <v>0.29923290409061798</v>
      </c>
      <c r="V141" s="77">
        <v>44481.726724537039</v>
      </c>
      <c r="W141" s="76">
        <v>2.5</v>
      </c>
      <c r="X141" s="76">
        <v>2.2014851571897202E-2</v>
      </c>
      <c r="Y141" s="76">
        <v>2.26825014824505E-2</v>
      </c>
      <c r="Z141" s="124">
        <f>((((N141/1000)+1)/((SMOW!$Z$4/1000)+1))-1)*1000</f>
        <v>5.8599782024100211</v>
      </c>
      <c r="AA141" s="124">
        <f>((((P141/1000)+1)/((SMOW!$AA$4/1000)+1))-1)*1000</f>
        <v>11.649138648731183</v>
      </c>
      <c r="AB141" s="124">
        <f>Z141*SMOW!$AN$6</f>
        <v>6.0233697124315233</v>
      </c>
      <c r="AC141" s="124">
        <f>AA141*SMOW!$AN$12</f>
        <v>11.956084118328514</v>
      </c>
      <c r="AD141" s="124">
        <f t="shared" ref="AD141" si="338">LN((AB141/1000)+1)*1000</f>
        <v>6.0053017381762714</v>
      </c>
      <c r="AE141" s="124">
        <f t="shared" ref="AE141" si="339">LN((AC141/1000)+1)*1000</f>
        <v>11.885174783685974</v>
      </c>
      <c r="AF141" s="125">
        <f>(AD141-SMOW!AN$14*AE141)</f>
        <v>-0.27007054760992322</v>
      </c>
      <c r="AG141" s="126">
        <f t="shared" ref="AG141" si="340">AF141*1000</f>
        <v>-270.07054760992321</v>
      </c>
      <c r="AJ141" s="76" t="s">
        <v>298</v>
      </c>
      <c r="AK141" s="71">
        <v>19</v>
      </c>
      <c r="AL141" s="71">
        <v>0</v>
      </c>
      <c r="AM141" s="71">
        <v>0</v>
      </c>
      <c r="AN141" s="71">
        <v>1</v>
      </c>
    </row>
    <row r="142" spans="1:40" s="76" customFormat="1" x14ac:dyDescent="0.25">
      <c r="A142" s="76">
        <v>3378</v>
      </c>
      <c r="B142" s="76" t="s">
        <v>126</v>
      </c>
      <c r="C142" s="76" t="s">
        <v>121</v>
      </c>
      <c r="D142" s="76" t="s">
        <v>128</v>
      </c>
      <c r="E142" s="76" t="s">
        <v>297</v>
      </c>
      <c r="F142" s="76">
        <v>6.3547729762442096</v>
      </c>
      <c r="G142" s="76">
        <v>6.3346660891652604</v>
      </c>
      <c r="H142" s="76">
        <v>4.8533667329887899E-3</v>
      </c>
      <c r="I142" s="76">
        <v>12.635485174018999</v>
      </c>
      <c r="J142" s="76">
        <v>12.556323528740499</v>
      </c>
      <c r="K142" s="76">
        <v>1.3618781921913301E-3</v>
      </c>
      <c r="L142" s="76">
        <v>-0.29507273400971301</v>
      </c>
      <c r="M142" s="76">
        <v>4.6473883025876898E-3</v>
      </c>
      <c r="N142" s="76">
        <v>-3.9050054674411201</v>
      </c>
      <c r="O142" s="76">
        <v>4.8038866999775796E-3</v>
      </c>
      <c r="P142" s="76">
        <v>-7.5120208036665197</v>
      </c>
      <c r="Q142" s="76">
        <v>1.33478211525281E-3</v>
      </c>
      <c r="R142" s="76">
        <v>-10.8531299982031</v>
      </c>
      <c r="S142" s="76">
        <v>0.12170735943276299</v>
      </c>
      <c r="T142" s="76">
        <v>198.55882355313</v>
      </c>
      <c r="U142" s="76">
        <v>0.136596230561876</v>
      </c>
      <c r="V142" s="77">
        <v>44481.824918981481</v>
      </c>
      <c r="W142" s="76">
        <v>2.5</v>
      </c>
      <c r="X142" s="76">
        <v>5.2478449068400499E-3</v>
      </c>
      <c r="Y142" s="76">
        <v>4.4828859499507203E-3</v>
      </c>
      <c r="Z142" s="124">
        <f>((((N142/1000)+1)/((SMOW!$Z$4/1000)+1))-1)*1000</f>
        <v>6.6989322387196459</v>
      </c>
      <c r="AA142" s="124">
        <f>((((P142/1000)+1)/((SMOW!$AA$4/1000)+1))-1)*1000</f>
        <v>13.229362936443945</v>
      </c>
      <c r="AB142" s="124">
        <f>Z142*SMOW!$AN$6</f>
        <v>6.8857159802642771</v>
      </c>
      <c r="AC142" s="124">
        <f>AA142*SMOW!$AN$12</f>
        <v>13.577946049878053</v>
      </c>
      <c r="AD142" s="124">
        <f t="shared" ref="AD142" si="341">LN((AB142/1000)+1)*1000</f>
        <v>6.8621177034064749</v>
      </c>
      <c r="AE142" s="124">
        <f t="shared" ref="AE142" si="342">LN((AC142/1000)+1)*1000</f>
        <v>13.486591747315023</v>
      </c>
      <c r="AF142" s="125">
        <f>(AD142-SMOW!AN$14*AE142)</f>
        <v>-0.25880273917585761</v>
      </c>
      <c r="AG142" s="126">
        <f t="shared" ref="AG142:AG144" si="343">AF142*1000</f>
        <v>-258.8027391758576</v>
      </c>
      <c r="AH142" s="2"/>
      <c r="AJ142" s="76" t="s">
        <v>298</v>
      </c>
      <c r="AK142" s="71">
        <v>19</v>
      </c>
      <c r="AL142" s="71">
        <v>0</v>
      </c>
      <c r="AM142" s="71">
        <v>0</v>
      </c>
      <c r="AN142" s="71">
        <v>1</v>
      </c>
    </row>
    <row r="143" spans="1:40" s="76" customFormat="1" x14ac:dyDescent="0.25">
      <c r="A143" s="76">
        <v>3379</v>
      </c>
      <c r="B143" s="76" t="s">
        <v>126</v>
      </c>
      <c r="C143" s="76" t="s">
        <v>121</v>
      </c>
      <c r="D143" s="76" t="s">
        <v>123</v>
      </c>
      <c r="E143" s="76" t="s">
        <v>299</v>
      </c>
      <c r="F143" s="76">
        <v>5.9373380398461704</v>
      </c>
      <c r="G143" s="76">
        <v>5.9197811533797102</v>
      </c>
      <c r="H143" s="76">
        <v>4.2824722564141901E-3</v>
      </c>
      <c r="I143" s="76">
        <v>11.810729953633601</v>
      </c>
      <c r="J143" s="76">
        <v>11.741527584718799</v>
      </c>
      <c r="K143" s="76">
        <v>1.6450266688730799E-3</v>
      </c>
      <c r="L143" s="76">
        <v>-0.27974541135182701</v>
      </c>
      <c r="M143" s="76">
        <v>4.1857266691344899E-3</v>
      </c>
      <c r="N143" s="76">
        <v>-4.3181846581745997</v>
      </c>
      <c r="O143" s="76">
        <v>4.2388124877892298E-3</v>
      </c>
      <c r="P143" s="76">
        <v>-8.3203666042991191</v>
      </c>
      <c r="Q143" s="76">
        <v>1.61229703897955E-3</v>
      </c>
      <c r="R143" s="76">
        <v>-11.812558890196501</v>
      </c>
      <c r="S143" s="76">
        <v>0.11051414777255</v>
      </c>
      <c r="T143" s="76">
        <v>253.50568094955</v>
      </c>
      <c r="U143" s="76">
        <v>0.11334015930468801</v>
      </c>
      <c r="V143" s="77">
        <v>44481.920347222222</v>
      </c>
      <c r="W143" s="76">
        <v>2.5</v>
      </c>
      <c r="X143" s="76">
        <v>1.23599496652566E-2</v>
      </c>
      <c r="Y143" s="76">
        <v>1.37748206152305E-2</v>
      </c>
      <c r="Z143" s="124">
        <f>((((N143/1000)+1)/((SMOW!$Z$4/1000)+1))-1)*1000</f>
        <v>6.2813545454094566</v>
      </c>
      <c r="AA143" s="124">
        <f>((((P143/1000)+1)/((SMOW!$AA$4/1000)+1))-1)*1000</f>
        <v>12.404124023958074</v>
      </c>
      <c r="AB143" s="124">
        <f>Z143*SMOW!$AN$6</f>
        <v>6.4564951293339474</v>
      </c>
      <c r="AC143" s="124">
        <f>AA143*SMOW!$AN$12</f>
        <v>12.730962753265501</v>
      </c>
      <c r="AD143" s="124">
        <f t="shared" ref="AD143" si="344">LN((AB143/1000)+1)*1000</f>
        <v>6.4357412483116851</v>
      </c>
      <c r="AE143" s="124">
        <f t="shared" ref="AE143" si="345">LN((AC143/1000)+1)*1000</f>
        <v>12.650605346366326</v>
      </c>
      <c r="AF143" s="125">
        <f>(AD143-SMOW!AN$14*AE143)</f>
        <v>-0.24377837456973506</v>
      </c>
      <c r="AG143" s="126">
        <f t="shared" si="343"/>
        <v>-243.77837456973506</v>
      </c>
      <c r="AK143" s="65">
        <v>19</v>
      </c>
      <c r="AL143" s="65">
        <v>0</v>
      </c>
      <c r="AM143" s="65">
        <v>0</v>
      </c>
      <c r="AN143" s="65">
        <v>0</v>
      </c>
    </row>
    <row r="144" spans="1:40" s="76" customFormat="1" x14ac:dyDescent="0.25">
      <c r="A144" s="76">
        <v>3380</v>
      </c>
      <c r="B144" s="76" t="s">
        <v>126</v>
      </c>
      <c r="C144" s="76" t="s">
        <v>121</v>
      </c>
      <c r="D144" s="76" t="s">
        <v>123</v>
      </c>
      <c r="E144" s="76" t="s">
        <v>300</v>
      </c>
      <c r="F144" s="76">
        <v>5.7506812481117899</v>
      </c>
      <c r="G144" s="76">
        <v>5.7342089214659104</v>
      </c>
      <c r="H144" s="76">
        <v>3.8567767498424101E-3</v>
      </c>
      <c r="I144" s="76">
        <v>11.438472911598501</v>
      </c>
      <c r="J144" s="76">
        <v>11.3735481530491</v>
      </c>
      <c r="K144" s="76">
        <v>1.66051937223176E-3</v>
      </c>
      <c r="L144" s="76">
        <v>-0.27102450334401201</v>
      </c>
      <c r="M144" s="76">
        <v>3.5489378655110199E-3</v>
      </c>
      <c r="N144" s="76">
        <v>-4.5029384854876797</v>
      </c>
      <c r="O144" s="76">
        <v>3.8174569433244302E-3</v>
      </c>
      <c r="P144" s="76">
        <v>-8.6852171796545292</v>
      </c>
      <c r="Q144" s="76">
        <v>1.6274814978255599E-3</v>
      </c>
      <c r="R144" s="76">
        <v>-12.392268577839801</v>
      </c>
      <c r="S144" s="76">
        <v>0.135584086742497</v>
      </c>
      <c r="T144" s="76">
        <v>307.89888069060498</v>
      </c>
      <c r="U144" s="76">
        <v>0.106167510625581</v>
      </c>
      <c r="V144" s="77">
        <v>44482.011666666665</v>
      </c>
      <c r="W144" s="76">
        <v>2.5</v>
      </c>
      <c r="X144" s="76">
        <v>8.1549746066972599E-4</v>
      </c>
      <c r="Y144" s="76">
        <v>1.6728774750821899E-4</v>
      </c>
      <c r="Z144" s="124">
        <f>((((N144/1000)+1)/((SMOW!$Z$4/1000)+1))-1)*1000</f>
        <v>6.0946339196619181</v>
      </c>
      <c r="AA144" s="124">
        <f>((((P144/1000)+1)/((SMOW!$AA$4/1000)+1))-1)*1000</f>
        <v>12.031648665280503</v>
      </c>
      <c r="AB144" s="124">
        <f>Z144*SMOW!$AN$6</f>
        <v>6.2645682444606487</v>
      </c>
      <c r="AC144" s="124">
        <f>AA144*SMOW!$AN$12</f>
        <v>12.348672967330241</v>
      </c>
      <c r="AD144" s="124">
        <f t="shared" ref="AD144" si="346">LN((AB144/1000)+1)*1000</f>
        <v>6.2450274043045457</v>
      </c>
      <c r="AE144" s="124">
        <f t="shared" ref="AE144" si="347">LN((AC144/1000)+1)*1000</f>
        <v>12.273050030779618</v>
      </c>
      <c r="AF144" s="125">
        <f>(AD144-SMOW!AN$14*AE144)</f>
        <v>-0.23514301194709297</v>
      </c>
      <c r="AG144" s="126">
        <f t="shared" si="343"/>
        <v>-235.14301194709299</v>
      </c>
      <c r="AH144" s="2">
        <f>AVERAGE(AG143:AG144)</f>
        <v>-239.46069325841404</v>
      </c>
      <c r="AI144" s="2">
        <f>STDEV(AG143:AG144)</f>
        <v>6.1061234684750625</v>
      </c>
      <c r="AK144" s="65">
        <v>19</v>
      </c>
      <c r="AL144" s="65">
        <v>0</v>
      </c>
      <c r="AM144" s="65">
        <v>0</v>
      </c>
      <c r="AN144" s="65">
        <v>0</v>
      </c>
    </row>
    <row r="145" spans="1:40" s="76" customFormat="1" x14ac:dyDescent="0.25">
      <c r="A145" s="76">
        <v>3381</v>
      </c>
      <c r="B145" s="76" t="s">
        <v>134</v>
      </c>
      <c r="C145" s="76" t="s">
        <v>129</v>
      </c>
      <c r="D145" s="76" t="s">
        <v>136</v>
      </c>
      <c r="E145" s="76" t="s">
        <v>301</v>
      </c>
      <c r="F145" s="76">
        <v>5.2014852973309802</v>
      </c>
      <c r="G145" s="76">
        <v>5.1880041224043696</v>
      </c>
      <c r="H145" s="76">
        <v>3.0331125138605098E-3</v>
      </c>
      <c r="I145" s="76">
        <v>10.1968979990917</v>
      </c>
      <c r="J145" s="76">
        <v>10.145260278606999</v>
      </c>
      <c r="K145" s="76">
        <v>2.1523444781991999E-3</v>
      </c>
      <c r="L145" s="76">
        <v>-0.16869330470014901</v>
      </c>
      <c r="M145" s="76">
        <v>3.31534030508506E-3</v>
      </c>
      <c r="N145" s="76">
        <v>-5.0465353881708497</v>
      </c>
      <c r="O145" s="76">
        <v>3.0021899573030998E-3</v>
      </c>
      <c r="P145" s="76">
        <v>-9.9020895823858304</v>
      </c>
      <c r="Q145" s="76">
        <v>2.1095211978781401E-3</v>
      </c>
      <c r="R145" s="76">
        <v>-14.128219235336299</v>
      </c>
      <c r="S145" s="76">
        <v>0.15142935164985899</v>
      </c>
      <c r="T145" s="76">
        <v>323.50085180957399</v>
      </c>
      <c r="U145" s="76">
        <v>0.30609689797596301</v>
      </c>
      <c r="V145" s="77">
        <v>44482.527025462965</v>
      </c>
      <c r="W145" s="76">
        <v>2.5</v>
      </c>
      <c r="X145" s="76">
        <v>5.7189294010997101E-2</v>
      </c>
      <c r="Y145" s="76">
        <v>5.5793092938699398E-2</v>
      </c>
      <c r="Z145" s="124">
        <f>((((N145/1000)+1)/((SMOW!$Z$4/1000)+1))-1)*1000</f>
        <v>5.5452501515442787</v>
      </c>
      <c r="AA145" s="124">
        <f>((((P145/1000)+1)/((SMOW!$AA$4/1000)+1))-1)*1000</f>
        <v>10.789345609486523</v>
      </c>
      <c r="AB145" s="124">
        <f>Z145*SMOW!$AN$6</f>
        <v>5.6998662208216624</v>
      </c>
      <c r="AC145" s="124">
        <f>AA145*SMOW!$AN$12</f>
        <v>11.073636221403349</v>
      </c>
      <c r="AD145" s="124">
        <f t="shared" ref="AD145" si="348">LN((AB145/1000)+1)*1000</f>
        <v>5.6836834473299263</v>
      </c>
      <c r="AE145" s="124">
        <f t="shared" ref="AE145" si="349">LN((AC145/1000)+1)*1000</f>
        <v>11.012772421999285</v>
      </c>
      <c r="AF145" s="125">
        <f>(AD145-SMOW!AN$14*AE145)</f>
        <v>-0.13106039148569693</v>
      </c>
      <c r="AG145" s="126">
        <f t="shared" ref="AG145" si="350">AF145*1000</f>
        <v>-131.06039148569693</v>
      </c>
      <c r="AK145" s="65">
        <v>19</v>
      </c>
      <c r="AL145" s="65">
        <v>0</v>
      </c>
      <c r="AM145" s="65">
        <v>0</v>
      </c>
      <c r="AN145" s="65">
        <v>0</v>
      </c>
    </row>
    <row r="146" spans="1:40" s="76" customFormat="1" x14ac:dyDescent="0.25">
      <c r="A146" s="76">
        <v>3382</v>
      </c>
      <c r="B146" s="76" t="s">
        <v>134</v>
      </c>
      <c r="C146" s="76" t="s">
        <v>129</v>
      </c>
      <c r="D146" s="76" t="s">
        <v>136</v>
      </c>
      <c r="E146" s="76" t="s">
        <v>302</v>
      </c>
      <c r="F146" s="76">
        <v>5.2518073772448197</v>
      </c>
      <c r="G146" s="76">
        <v>5.2380643637639803</v>
      </c>
      <c r="H146" s="76">
        <v>4.3665690297876297E-3</v>
      </c>
      <c r="I146" s="76">
        <v>10.254842937464399</v>
      </c>
      <c r="J146" s="76">
        <v>10.2026187361969</v>
      </c>
      <c r="K146" s="76">
        <v>1.24810650897101E-3</v>
      </c>
      <c r="L146" s="76">
        <v>-0.14891832894798401</v>
      </c>
      <c r="M146" s="76">
        <v>4.3313989529800397E-3</v>
      </c>
      <c r="N146" s="76">
        <v>-4.9967263414383503</v>
      </c>
      <c r="O146" s="76">
        <v>4.3220518952634497E-3</v>
      </c>
      <c r="P146" s="76">
        <v>-9.8452975228223192</v>
      </c>
      <c r="Q146" s="76">
        <v>1.2232740458404201E-3</v>
      </c>
      <c r="R146" s="76">
        <v>-14.0729592390121</v>
      </c>
      <c r="S146" s="76">
        <v>0.14799763270390101</v>
      </c>
      <c r="T146" s="76">
        <v>285.93257791825499</v>
      </c>
      <c r="U146" s="76">
        <v>0.132092715160677</v>
      </c>
      <c r="V146" s="77">
        <v>44482.621851851851</v>
      </c>
      <c r="W146" s="76">
        <v>2.5</v>
      </c>
      <c r="X146" s="76">
        <v>3.65903684956283E-2</v>
      </c>
      <c r="Y146" s="76">
        <v>3.4174785059301403E-2</v>
      </c>
      <c r="Z146" s="124">
        <f>((((N146/1000)+1)/((SMOW!$Z$4/1000)+1))-1)*1000</f>
        <v>5.5955894409058793</v>
      </c>
      <c r="AA146" s="124">
        <f>((((P146/1000)+1)/((SMOW!$AA$4/1000)+1))-1)*1000</f>
        <v>10.847324530680158</v>
      </c>
      <c r="AB146" s="124">
        <f>Z146*SMOW!$AN$6</f>
        <v>5.7516091011554646</v>
      </c>
      <c r="AC146" s="124">
        <f>AA146*SMOW!$AN$12</f>
        <v>11.133142840715204</v>
      </c>
      <c r="AD146" s="124">
        <f t="shared" ref="AD146" si="351">LN((AB146/1000)+1)*1000</f>
        <v>5.7351317482013835</v>
      </c>
      <c r="AE146" s="124">
        <f t="shared" ref="AE146" si="352">LN((AC146/1000)+1)*1000</f>
        <v>11.071625571879853</v>
      </c>
      <c r="AF146" s="125">
        <f>(AD146-SMOW!AN$14*AE146)</f>
        <v>-0.11068655375117942</v>
      </c>
      <c r="AG146" s="126">
        <f t="shared" ref="AG146" si="353">AF146*1000</f>
        <v>-110.68655375117942</v>
      </c>
      <c r="AK146" s="65">
        <v>19</v>
      </c>
      <c r="AL146" s="65">
        <v>0</v>
      </c>
      <c r="AM146" s="65">
        <v>0</v>
      </c>
      <c r="AN146" s="65">
        <v>0</v>
      </c>
    </row>
    <row r="147" spans="1:40" s="76" customFormat="1" x14ac:dyDescent="0.25">
      <c r="A147" s="76">
        <v>3383</v>
      </c>
      <c r="B147" s="76" t="s">
        <v>134</v>
      </c>
      <c r="C147" s="76" t="s">
        <v>129</v>
      </c>
      <c r="D147" s="76" t="s">
        <v>136</v>
      </c>
      <c r="E147" s="76" t="s">
        <v>303</v>
      </c>
      <c r="F147" s="76">
        <v>5.3008276335332498</v>
      </c>
      <c r="G147" s="76">
        <v>5.2868274716831598</v>
      </c>
      <c r="H147" s="76">
        <v>3.4331234692531001E-3</v>
      </c>
      <c r="I147" s="76">
        <v>10.334154544047401</v>
      </c>
      <c r="J147" s="76">
        <v>10.2811221886776</v>
      </c>
      <c r="K147" s="76">
        <v>1.2575142004705199E-3</v>
      </c>
      <c r="L147" s="76">
        <v>-0.14160504393862899</v>
      </c>
      <c r="M147" s="76">
        <v>3.47017857036739E-3</v>
      </c>
      <c r="N147" s="76">
        <v>-4.9482058462503398</v>
      </c>
      <c r="O147" s="76">
        <v>3.3981228043690401E-3</v>
      </c>
      <c r="P147" s="76">
        <v>-9.7675639086078494</v>
      </c>
      <c r="Q147" s="76">
        <v>1.23249456088488E-3</v>
      </c>
      <c r="R147" s="76">
        <v>-13.9024594343716</v>
      </c>
      <c r="S147" s="76">
        <v>0.116863733688301</v>
      </c>
      <c r="T147" s="76">
        <v>243.465398283897</v>
      </c>
      <c r="U147" s="76">
        <v>9.4946846019358197E-2</v>
      </c>
      <c r="V147" s="77">
        <v>44482.723449074074</v>
      </c>
      <c r="W147" s="76">
        <v>2.5</v>
      </c>
      <c r="X147" s="76">
        <v>2.8701295474997598E-3</v>
      </c>
      <c r="Y147" s="76">
        <v>2.3077846109971702E-3</v>
      </c>
      <c r="Z147" s="124">
        <f>((((N147/1000)+1)/((SMOW!$Z$4/1000)+1))-1)*1000</f>
        <v>5.6446264614367081</v>
      </c>
      <c r="AA147" s="124">
        <f>((((P147/1000)+1)/((SMOW!$AA$4/1000)+1))-1)*1000</f>
        <v>10.926682650939767</v>
      </c>
      <c r="AB147" s="124">
        <f>Z147*SMOW!$AN$6</f>
        <v>5.8020134019994165</v>
      </c>
      <c r="AC147" s="124">
        <f>AA147*SMOW!$AN$12</f>
        <v>11.214591983858474</v>
      </c>
      <c r="AD147" s="124">
        <f t="shared" ref="AD147:AD148" si="354">LN((AB147/1000)+1)*1000</f>
        <v>5.7852465453317983</v>
      </c>
      <c r="AE147" s="124">
        <f t="shared" ref="AE147:AE148" si="355">LN((AC147/1000)+1)*1000</f>
        <v>11.15217467012328</v>
      </c>
      <c r="AF147" s="125">
        <f>(AD147-SMOW!AN$14*AE147)</f>
        <v>-0.10310168049329427</v>
      </c>
      <c r="AG147" s="126">
        <f t="shared" ref="AG147:AG148" si="356">AF147*1000</f>
        <v>-103.10168049329427</v>
      </c>
      <c r="AH147" s="2">
        <f>AVERAGE(AG145:AG147)</f>
        <v>-114.94954191005688</v>
      </c>
      <c r="AI147" s="2">
        <f>STDEV(AG145:AG147)</f>
        <v>14.458636903983038</v>
      </c>
      <c r="AK147" s="65">
        <v>19</v>
      </c>
      <c r="AL147" s="65">
        <v>0</v>
      </c>
      <c r="AM147" s="65">
        <v>0</v>
      </c>
      <c r="AN147" s="65">
        <v>0</v>
      </c>
    </row>
    <row r="148" spans="1:40" s="76" customFormat="1" x14ac:dyDescent="0.25">
      <c r="A148" s="76">
        <v>3384</v>
      </c>
      <c r="B148" s="76" t="s">
        <v>134</v>
      </c>
      <c r="C148" s="76" t="s">
        <v>129</v>
      </c>
      <c r="D148" s="76" t="s">
        <v>136</v>
      </c>
      <c r="E148" s="76" t="s">
        <v>304</v>
      </c>
      <c r="F148" s="76">
        <v>5.2639655609965299</v>
      </c>
      <c r="G148" s="76">
        <v>5.2501589705523397</v>
      </c>
      <c r="H148" s="76">
        <v>4.2765673392109998E-3</v>
      </c>
      <c r="I148" s="76">
        <v>10.2733672446015</v>
      </c>
      <c r="J148" s="76">
        <v>10.2209547991528</v>
      </c>
      <c r="K148" s="76">
        <v>1.91757215505734E-3</v>
      </c>
      <c r="L148" s="76">
        <v>-0.14650516340035699</v>
      </c>
      <c r="M148" s="76">
        <v>4.4084774077045299E-3</v>
      </c>
      <c r="N148" s="76">
        <v>-4.98469211026769</v>
      </c>
      <c r="O148" s="76">
        <v>4.2329677711663198E-3</v>
      </c>
      <c r="P148" s="76">
        <v>-9.8271417773188894</v>
      </c>
      <c r="Q148" s="76">
        <v>1.87941993046535E-3</v>
      </c>
      <c r="R148" s="76">
        <v>-14.4406705630962</v>
      </c>
      <c r="S148" s="76">
        <v>0.12993261284959301</v>
      </c>
      <c r="T148" s="76">
        <v>270.865286744998</v>
      </c>
      <c r="U148" s="76">
        <v>8.4847853413925395E-2</v>
      </c>
      <c r="V148" s="77">
        <v>44482.820405092592</v>
      </c>
      <c r="W148" s="76">
        <v>2.5</v>
      </c>
      <c r="X148" s="76">
        <v>1.7189459558746598E-2</v>
      </c>
      <c r="Y148" s="76">
        <v>1.8397861177421801E-2</v>
      </c>
      <c r="Z148" s="124">
        <f>((((N148/1000)+1)/((SMOW!$Z$4/1000)+1))-1)*1000</f>
        <v>5.6077517825865453</v>
      </c>
      <c r="AA148" s="124">
        <f>((((P148/1000)+1)/((SMOW!$AA$4/1000)+1))-1)*1000</f>
        <v>10.865859701720604</v>
      </c>
      <c r="AB148" s="124">
        <f>Z148*SMOW!$AN$6</f>
        <v>5.7641105607140402</v>
      </c>
      <c r="AC148" s="124">
        <f>AA148*SMOW!$AN$12</f>
        <v>11.152166398661379</v>
      </c>
      <c r="AD148" s="124">
        <f t="shared" si="354"/>
        <v>5.7475616381956884</v>
      </c>
      <c r="AE148" s="124">
        <f t="shared" si="355"/>
        <v>11.090439492803768</v>
      </c>
      <c r="AF148" s="125">
        <f>(AD148-SMOW!AN$14*AE148)</f>
        <v>-0.1081904140047012</v>
      </c>
      <c r="AG148" s="126">
        <f t="shared" si="356"/>
        <v>-108.1904140047012</v>
      </c>
      <c r="AK148" s="65">
        <v>19</v>
      </c>
      <c r="AL148" s="65">
        <v>0</v>
      </c>
      <c r="AM148" s="65">
        <v>0</v>
      </c>
      <c r="AN148" s="65">
        <v>0</v>
      </c>
    </row>
    <row r="149" spans="1:40" s="76" customFormat="1" x14ac:dyDescent="0.25">
      <c r="A149" s="76">
        <v>3385</v>
      </c>
      <c r="B149" s="76" t="s">
        <v>134</v>
      </c>
      <c r="C149" s="76" t="s">
        <v>129</v>
      </c>
      <c r="D149" s="76" t="s">
        <v>136</v>
      </c>
      <c r="E149" s="76" t="s">
        <v>305</v>
      </c>
      <c r="F149" s="76">
        <v>5.0160523222572904</v>
      </c>
      <c r="G149" s="76">
        <v>5.0035134932065297</v>
      </c>
      <c r="H149" s="76">
        <v>4.2592459912679497E-3</v>
      </c>
      <c r="I149" s="76">
        <v>9.7946262784649605</v>
      </c>
      <c r="J149" s="76">
        <v>9.7469698154850608</v>
      </c>
      <c r="K149" s="76">
        <v>1.4975227365809599E-3</v>
      </c>
      <c r="L149" s="76">
        <v>-0.14288656936958199</v>
      </c>
      <c r="M149" s="76">
        <v>4.45332608224635E-3</v>
      </c>
      <c r="N149" s="76">
        <v>-5.2300778756237696</v>
      </c>
      <c r="O149" s="76">
        <v>4.2158230142236601E-3</v>
      </c>
      <c r="P149" s="76">
        <v>-10.296357661016399</v>
      </c>
      <c r="Q149" s="76">
        <v>1.4677278610030901E-3</v>
      </c>
      <c r="R149" s="76">
        <v>-14.9280315741129</v>
      </c>
      <c r="S149" s="76">
        <v>0.13181635308537501</v>
      </c>
      <c r="T149" s="76">
        <v>275.51769171679001</v>
      </c>
      <c r="U149" s="76">
        <v>8.5399576691755297E-2</v>
      </c>
      <c r="V149" s="77">
        <v>44482.918854166666</v>
      </c>
      <c r="W149" s="76">
        <v>2.5</v>
      </c>
      <c r="X149" s="76">
        <v>5.7156128780759097E-2</v>
      </c>
      <c r="Y149" s="76">
        <v>5.3991103596247599E-2</v>
      </c>
      <c r="Z149" s="124">
        <f>((((N149/1000)+1)/((SMOW!$Z$4/1000)+1))-1)*1000</f>
        <v>5.3597537609857415</v>
      </c>
      <c r="AA149" s="124">
        <f>((((P149/1000)+1)/((SMOW!$AA$4/1000)+1))-1)*1000</f>
        <v>10.386837969584839</v>
      </c>
      <c r="AB149" s="124">
        <f>Z149*SMOW!$AN$6</f>
        <v>5.5091977060145343</v>
      </c>
      <c r="AC149" s="124">
        <f>AA149*SMOW!$AN$12</f>
        <v>10.660522827696891</v>
      </c>
      <c r="AD149" s="124">
        <f t="shared" ref="AD149" si="357">LN((AB149/1000)+1)*1000</f>
        <v>5.4940775840725848</v>
      </c>
      <c r="AE149" s="124">
        <f t="shared" ref="AE149" si="358">LN((AC149/1000)+1)*1000</f>
        <v>10.604100097196149</v>
      </c>
      <c r="AF149" s="125">
        <f>(AD149-SMOW!AN$14*AE149)</f>
        <v>-0.10488726724698161</v>
      </c>
      <c r="AG149" s="126">
        <f t="shared" ref="AG149" si="359">AF149*1000</f>
        <v>-104.88726724698161</v>
      </c>
      <c r="AK149" s="65">
        <v>19</v>
      </c>
      <c r="AL149" s="65">
        <v>0</v>
      </c>
      <c r="AM149" s="65">
        <v>0</v>
      </c>
      <c r="AN149" s="65">
        <v>0</v>
      </c>
    </row>
    <row r="150" spans="1:40" s="76" customFormat="1" x14ac:dyDescent="0.25">
      <c r="A150" s="76">
        <v>3386</v>
      </c>
      <c r="B150" s="76" t="s">
        <v>134</v>
      </c>
      <c r="C150" s="76" t="s">
        <v>129</v>
      </c>
      <c r="D150" s="76" t="s">
        <v>136</v>
      </c>
      <c r="E150" s="76" t="s">
        <v>306</v>
      </c>
      <c r="F150" s="76">
        <v>4.9337464515367397</v>
      </c>
      <c r="G150" s="76">
        <v>4.92161506181953</v>
      </c>
      <c r="H150" s="76">
        <v>4.2411799235654102E-3</v>
      </c>
      <c r="I150" s="76">
        <v>9.63540815364194</v>
      </c>
      <c r="J150" s="76">
        <v>9.5892835934570595</v>
      </c>
      <c r="K150" s="76">
        <v>1.8279333083900599E-3</v>
      </c>
      <c r="L150" s="76">
        <v>-0.14152667552579901</v>
      </c>
      <c r="M150" s="76">
        <v>4.3284002764194104E-3</v>
      </c>
      <c r="N150" s="76">
        <v>-5.3115446386847802</v>
      </c>
      <c r="O150" s="76">
        <v>4.1979411299258298E-3</v>
      </c>
      <c r="P150" s="76">
        <v>-10.4524079646751</v>
      </c>
      <c r="Q150" s="76">
        <v>1.7915645480649799E-3</v>
      </c>
      <c r="R150" s="76">
        <v>-15.007451188845099</v>
      </c>
      <c r="S150" s="76">
        <v>0.11665514574622</v>
      </c>
      <c r="T150" s="76">
        <v>250.52865560971199</v>
      </c>
      <c r="U150" s="76">
        <v>0.11045993703557801</v>
      </c>
      <c r="V150" s="77">
        <v>44483.024247685185</v>
      </c>
      <c r="W150" s="76">
        <v>2.5</v>
      </c>
      <c r="X150" s="76">
        <v>0.222030405114159</v>
      </c>
      <c r="Y150" s="76">
        <v>0.224939585291282</v>
      </c>
      <c r="Z150" s="124">
        <f>((((N150/1000)+1)/((SMOW!$Z$4/1000)+1))-1)*1000</f>
        <v>5.2774197428080427</v>
      </c>
      <c r="AA150" s="124">
        <f>((((P150/1000)+1)/((SMOW!$AA$4/1000)+1))-1)*1000</f>
        <v>10.227526468512549</v>
      </c>
      <c r="AB150" s="124">
        <f>Z150*SMOW!$AN$6</f>
        <v>5.4245680001923562</v>
      </c>
      <c r="AC150" s="124">
        <f>AA150*SMOW!$AN$12</f>
        <v>10.497013596218652</v>
      </c>
      <c r="AD150" s="124">
        <f t="shared" ref="AD150:AD151" si="360">LN((AB150/1000)+1)*1000</f>
        <v>5.4099080233288781</v>
      </c>
      <c r="AE150" s="124">
        <f t="shared" ref="AE150:AE151" si="361">LN((AC150/1000)+1)*1000</f>
        <v>10.442302484800003</v>
      </c>
      <c r="AF150" s="125">
        <f>(AD150-SMOW!AN$14*AE150)</f>
        <v>-0.10362768864552319</v>
      </c>
      <c r="AG150" s="126">
        <f t="shared" ref="AG150:AG151" si="362">AF150*1000</f>
        <v>-103.62768864552319</v>
      </c>
      <c r="AH150" s="2">
        <f>AVERAGE(AG148:AG150)</f>
        <v>-105.56845663240199</v>
      </c>
      <c r="AI150" s="2">
        <f>STDEV(AG148:AG150)</f>
        <v>2.3564018990674249</v>
      </c>
      <c r="AK150" s="65">
        <v>19</v>
      </c>
      <c r="AL150" s="65">
        <v>0</v>
      </c>
      <c r="AM150" s="65">
        <v>0</v>
      </c>
      <c r="AN150" s="65">
        <v>0</v>
      </c>
    </row>
    <row r="151" spans="1:40" s="76" customFormat="1" x14ac:dyDescent="0.25">
      <c r="A151" s="76">
        <v>3387</v>
      </c>
      <c r="B151" s="76" t="s">
        <v>134</v>
      </c>
      <c r="C151" s="76" t="s">
        <v>129</v>
      </c>
      <c r="D151" s="76" t="s">
        <v>136</v>
      </c>
      <c r="E151" s="76" t="s">
        <v>307</v>
      </c>
      <c r="F151" s="76">
        <v>5.2024321210821496</v>
      </c>
      <c r="G151" s="76">
        <v>5.1889457645468102</v>
      </c>
      <c r="H151" s="76">
        <v>4.8784736427722403E-3</v>
      </c>
      <c r="I151" s="76">
        <v>10.1449861968755</v>
      </c>
      <c r="J151" s="76">
        <v>10.0938711772659</v>
      </c>
      <c r="K151" s="76">
        <v>1.82232649553557E-3</v>
      </c>
      <c r="L151" s="76">
        <v>-0.14061821704955499</v>
      </c>
      <c r="M151" s="76">
        <v>4.8151364165998399E-3</v>
      </c>
      <c r="N151" s="76">
        <v>-5.0455982172798501</v>
      </c>
      <c r="O151" s="76">
        <v>4.8287376450306197E-3</v>
      </c>
      <c r="P151" s="76">
        <v>-9.9529685417274507</v>
      </c>
      <c r="Q151" s="76">
        <v>1.7860692889671E-3</v>
      </c>
      <c r="R151" s="76">
        <v>-14.2920420752517</v>
      </c>
      <c r="S151" s="76">
        <v>0.122088713042882</v>
      </c>
      <c r="T151" s="76">
        <v>278.633333054253</v>
      </c>
      <c r="U151" s="76">
        <v>7.2135559224539902E-2</v>
      </c>
      <c r="V151" s="77">
        <v>44483.126458333332</v>
      </c>
      <c r="W151" s="76">
        <v>2.5</v>
      </c>
      <c r="X151" s="76">
        <v>3.3464966742735099E-3</v>
      </c>
      <c r="Y151" s="76">
        <v>2.80930304446236E-3</v>
      </c>
      <c r="Z151" s="124">
        <f>((((N151/1000)+1)/((SMOW!$Z$4/1000)+1))-1)*1000</f>
        <v>5.5461972990960007</v>
      </c>
      <c r="AA151" s="124">
        <f>((((P151/1000)+1)/((SMOW!$AA$4/1000)+1))-1)*1000</f>
        <v>10.73740336268747</v>
      </c>
      <c r="AB151" s="124">
        <f>Z151*SMOW!$AN$6</f>
        <v>5.7008397773229298</v>
      </c>
      <c r="AC151" s="124">
        <f>AA151*SMOW!$AN$12</f>
        <v>11.02032533801953</v>
      </c>
      <c r="AD151" s="124">
        <f t="shared" si="360"/>
        <v>5.6846514856708596</v>
      </c>
      <c r="AE151" s="124">
        <f t="shared" si="361"/>
        <v>10.960044028156258</v>
      </c>
      <c r="AF151" s="125">
        <f>(AD151-SMOW!AN$14*AE151)</f>
        <v>-0.10225176119564505</v>
      </c>
      <c r="AG151" s="126">
        <f t="shared" si="362"/>
        <v>-102.25176119564506</v>
      </c>
      <c r="AK151" s="65">
        <v>19</v>
      </c>
      <c r="AL151" s="65">
        <v>0</v>
      </c>
      <c r="AM151" s="65">
        <v>0</v>
      </c>
      <c r="AN151" s="65">
        <v>0</v>
      </c>
    </row>
    <row r="152" spans="1:40" s="76" customFormat="1" x14ac:dyDescent="0.25">
      <c r="A152" s="76">
        <v>3388</v>
      </c>
      <c r="B152" s="76" t="s">
        <v>134</v>
      </c>
      <c r="C152" s="76" t="s">
        <v>129</v>
      </c>
      <c r="D152" s="76" t="s">
        <v>136</v>
      </c>
      <c r="E152" s="76" t="s">
        <v>308</v>
      </c>
      <c r="F152" s="76">
        <v>4.8001360196613998</v>
      </c>
      <c r="G152" s="76">
        <v>4.7886517521563503</v>
      </c>
      <c r="H152" s="76">
        <v>4.2539746818874603E-3</v>
      </c>
      <c r="I152" s="76">
        <v>9.3929634209165407</v>
      </c>
      <c r="J152" s="76">
        <v>9.3491237916364103</v>
      </c>
      <c r="K152" s="76">
        <v>1.72407050996662E-3</v>
      </c>
      <c r="L152" s="76">
        <v>-0.14768560982767501</v>
      </c>
      <c r="M152" s="76">
        <v>4.1054959432048101E-3</v>
      </c>
      <c r="N152" s="76">
        <v>-5.4437929133312801</v>
      </c>
      <c r="O152" s="76">
        <v>4.2106054457961197E-3</v>
      </c>
      <c r="P152" s="76">
        <v>-10.690028990574801</v>
      </c>
      <c r="Q152" s="76">
        <v>1.6897682151991601E-3</v>
      </c>
      <c r="R152" s="76">
        <v>-15.641639899519101</v>
      </c>
      <c r="S152" s="76">
        <v>0.14487474804716599</v>
      </c>
      <c r="T152" s="76">
        <v>276.24054727128498</v>
      </c>
      <c r="U152" s="76">
        <v>0.28589369916267199</v>
      </c>
      <c r="V152" s="77">
        <v>44483.502500000002</v>
      </c>
      <c r="W152" s="76">
        <v>2.5</v>
      </c>
      <c r="X152" s="76">
        <v>0.31136362047224198</v>
      </c>
      <c r="Y152" s="76">
        <v>0.31404140796340302</v>
      </c>
      <c r="Z152" s="124">
        <f>((((N152/1000)+1)/((SMOW!$Z$4/1000)+1))-1)*1000</f>
        <v>5.143763618032926</v>
      </c>
      <c r="AA152" s="124">
        <f>((((P152/1000)+1)/((SMOW!$AA$4/1000)+1))-1)*1000</f>
        <v>9.9849395498401439</v>
      </c>
      <c r="AB152" s="124">
        <f>Z152*SMOW!$AN$6</f>
        <v>5.2871851932869802</v>
      </c>
      <c r="AC152" s="124">
        <f>AA152*SMOW!$AN$12</f>
        <v>10.248034706610422</v>
      </c>
      <c r="AD152" s="124">
        <f t="shared" ref="AD152:AD153" si="363">LN((AB152/1000)+1)*1000</f>
        <v>5.2732571016829208</v>
      </c>
      <c r="AE152" s="124">
        <f t="shared" ref="AE152:AE153" si="364">LN((AC152/1000)+1)*1000</f>
        <v>10.19587962103785</v>
      </c>
      <c r="AF152" s="125">
        <f>(AD152-SMOW!AN$14*AE152)</f>
        <v>-0.11016733822506453</v>
      </c>
      <c r="AG152" s="126">
        <f t="shared" ref="AG152:AG153" si="365">AF152*1000</f>
        <v>-110.16733822506453</v>
      </c>
      <c r="AH152" s="2">
        <f>AVERAGE(AG151:AG152)</f>
        <v>-106.20954971035479</v>
      </c>
      <c r="AI152" s="2">
        <f>STDEV(AG151:AG152)</f>
        <v>5.5971581945069726</v>
      </c>
      <c r="AK152" s="65">
        <v>19</v>
      </c>
      <c r="AL152" s="65">
        <v>0</v>
      </c>
      <c r="AM152" s="65">
        <v>0</v>
      </c>
      <c r="AN152" s="65">
        <v>0</v>
      </c>
    </row>
    <row r="153" spans="1:40" s="76" customFormat="1" x14ac:dyDescent="0.25">
      <c r="A153" s="76">
        <v>3389</v>
      </c>
      <c r="B153" s="76" t="s">
        <v>320</v>
      </c>
      <c r="C153" s="76" t="s">
        <v>129</v>
      </c>
      <c r="D153" s="76" t="s">
        <v>136</v>
      </c>
      <c r="E153" s="76" t="s">
        <v>309</v>
      </c>
      <c r="F153" s="76">
        <v>5.5956481992013902</v>
      </c>
      <c r="G153" s="76">
        <v>5.5800502746214198</v>
      </c>
      <c r="H153" s="76">
        <v>4.7956260987164004E-3</v>
      </c>
      <c r="I153" s="76">
        <v>10.890887601831</v>
      </c>
      <c r="J153" s="76">
        <v>10.8320089224451</v>
      </c>
      <c r="K153" s="76">
        <v>1.9262495278590901E-3</v>
      </c>
      <c r="L153" s="76">
        <v>-0.139250436429566</v>
      </c>
      <c r="M153" s="76">
        <v>4.4412105101226803E-3</v>
      </c>
      <c r="N153" s="76">
        <v>-4.6563909737687696</v>
      </c>
      <c r="O153" s="76">
        <v>4.74673473098477E-3</v>
      </c>
      <c r="P153" s="76">
        <v>-9.2219076724189204</v>
      </c>
      <c r="Q153" s="76">
        <v>1.88792465731629E-3</v>
      </c>
      <c r="R153" s="76">
        <v>-13.940715124003299</v>
      </c>
      <c r="S153" s="76">
        <v>0.160299800804871</v>
      </c>
      <c r="T153" s="76">
        <v>272.69929915593099</v>
      </c>
      <c r="U153" s="76">
        <v>0.123866317677939</v>
      </c>
      <c r="V153" s="77">
        <v>44483.617118055554</v>
      </c>
      <c r="W153" s="76">
        <v>2.5</v>
      </c>
      <c r="X153" s="76">
        <v>0.35425573423827</v>
      </c>
      <c r="Y153" s="76">
        <v>0.35923793003716198</v>
      </c>
      <c r="Z153" s="124">
        <f>((((N153/1000)+1)/((SMOW!$Z$4/1000)+1))-1)*1000</f>
        <v>5.9395478516164335</v>
      </c>
      <c r="AA153" s="124">
        <f>((((P153/1000)+1)/((SMOW!$AA$4/1000)+1))-1)*1000</f>
        <v>11.4837422145464</v>
      </c>
      <c r="AB153" s="124">
        <f>Z153*SMOW!$AN$6</f>
        <v>6.1051579714495512</v>
      </c>
      <c r="AC153" s="124">
        <f>AA153*SMOW!$AN$12</f>
        <v>11.78632962062578</v>
      </c>
      <c r="AD153" s="124">
        <f t="shared" si="363"/>
        <v>6.0865970013146011</v>
      </c>
      <c r="AE153" s="124">
        <f t="shared" si="364"/>
        <v>11.717411834262631</v>
      </c>
      <c r="AF153" s="125">
        <f>(AD153-SMOW!AN$14*AE153)</f>
        <v>-0.10019644717606813</v>
      </c>
      <c r="AG153" s="126">
        <f t="shared" si="365"/>
        <v>-100.19644717606812</v>
      </c>
      <c r="AK153" s="65">
        <v>19</v>
      </c>
      <c r="AL153" s="65">
        <v>0</v>
      </c>
      <c r="AM153" s="65">
        <v>0</v>
      </c>
      <c r="AN153" s="65">
        <v>0</v>
      </c>
    </row>
    <row r="154" spans="1:40" s="76" customFormat="1" x14ac:dyDescent="0.25">
      <c r="A154" s="76">
        <v>3390</v>
      </c>
      <c r="B154" s="76" t="s">
        <v>320</v>
      </c>
      <c r="C154" s="76" t="s">
        <v>129</v>
      </c>
      <c r="D154" s="76" t="s">
        <v>136</v>
      </c>
      <c r="E154" s="76" t="s">
        <v>310</v>
      </c>
      <c r="F154" s="76">
        <v>5.7389580536745504</v>
      </c>
      <c r="G154" s="76">
        <v>5.7225527184210803</v>
      </c>
      <c r="H154" s="76">
        <v>3.6079666666961499E-3</v>
      </c>
      <c r="I154" s="76">
        <v>11.1458894346965</v>
      </c>
      <c r="J154" s="76">
        <v>11.0842316844558</v>
      </c>
      <c r="K154" s="76">
        <v>1.6950783799505099E-3</v>
      </c>
      <c r="L154" s="76">
        <v>-0.129921610971579</v>
      </c>
      <c r="M154" s="76">
        <v>3.6161851478893701E-3</v>
      </c>
      <c r="N154" s="76">
        <v>-4.5145421620562303</v>
      </c>
      <c r="O154" s="76">
        <v>3.5711834768851602E-3</v>
      </c>
      <c r="P154" s="76">
        <v>-8.9719793838120605</v>
      </c>
      <c r="Q154" s="76">
        <v>1.66135291576018E-3</v>
      </c>
      <c r="R154" s="76">
        <v>-13.5535340558177</v>
      </c>
      <c r="S154" s="76">
        <v>0.15374503192556399</v>
      </c>
      <c r="T154" s="76">
        <v>265.82860127150002</v>
      </c>
      <c r="U154" s="76">
        <v>0.10722823178286101</v>
      </c>
      <c r="V154" s="77">
        <v>44483.723912037036</v>
      </c>
      <c r="W154" s="76">
        <v>2.5</v>
      </c>
      <c r="X154" s="92">
        <v>1.5792824278727699E-5</v>
      </c>
      <c r="Y154" s="92">
        <v>7.0885702248276304E-5</v>
      </c>
      <c r="Z154" s="124">
        <f>((((N154/1000)+1)/((SMOW!$Z$4/1000)+1))-1)*1000</f>
        <v>6.0829067160561578</v>
      </c>
      <c r="AA154" s="124">
        <f>((((P154/1000)+1)/((SMOW!$AA$4/1000)+1))-1)*1000</f>
        <v>11.738893597689648</v>
      </c>
      <c r="AB154" s="124">
        <f>Z154*SMOW!$AN$6</f>
        <v>6.2525140557639398</v>
      </c>
      <c r="AC154" s="124">
        <f>AA154*SMOW!$AN$12</f>
        <v>12.048204038276465</v>
      </c>
      <c r="AD154" s="124">
        <f t="shared" ref="AD154:AD157" si="366">LN((AB154/1000)+1)*1000</f>
        <v>6.2330481880256654</v>
      </c>
      <c r="AE154" s="124">
        <f t="shared" ref="AE154:AE157" si="367">LN((AC154/1000)+1)*1000</f>
        <v>11.976202179774607</v>
      </c>
      <c r="AF154" s="125">
        <f>(AD154-SMOW!AN$14*AE154)</f>
        <v>-9.0386562895327316E-2</v>
      </c>
      <c r="AG154" s="126">
        <f t="shared" ref="AG154:AG157" si="368">AF154*1000</f>
        <v>-90.386562895327316</v>
      </c>
      <c r="AH154" s="2">
        <f>AVERAGE(AG153:AG154)</f>
        <v>-95.291505035697725</v>
      </c>
      <c r="AI154" s="2">
        <f>STDEV(AG153:AG154)</f>
        <v>6.9366356975671399</v>
      </c>
      <c r="AK154" s="65">
        <v>19</v>
      </c>
      <c r="AL154" s="65">
        <v>0</v>
      </c>
      <c r="AM154" s="65">
        <v>0</v>
      </c>
      <c r="AN154" s="65">
        <v>0</v>
      </c>
    </row>
    <row r="155" spans="1:40" s="76" customFormat="1" x14ac:dyDescent="0.25">
      <c r="A155" s="76">
        <v>3391</v>
      </c>
      <c r="B155" s="76" t="s">
        <v>134</v>
      </c>
      <c r="C155" s="76" t="s">
        <v>129</v>
      </c>
      <c r="D155" s="76" t="s">
        <v>136</v>
      </c>
      <c r="E155" s="76" t="s">
        <v>311</v>
      </c>
      <c r="F155" s="76">
        <v>5.5984237600813902</v>
      </c>
      <c r="G155" s="76">
        <v>5.5828104755838499</v>
      </c>
      <c r="H155" s="76">
        <v>4.2903585404713996E-3</v>
      </c>
      <c r="I155" s="76">
        <v>10.924349398730399</v>
      </c>
      <c r="J155" s="76">
        <v>10.8651096687002</v>
      </c>
      <c r="K155" s="76">
        <v>1.93080808813771E-3</v>
      </c>
      <c r="L155" s="76">
        <v>-0.15396742948984199</v>
      </c>
      <c r="M155" s="76">
        <v>4.5093116546850902E-3</v>
      </c>
      <c r="N155" s="76">
        <v>-4.6536437097085797</v>
      </c>
      <c r="O155" s="76">
        <v>4.2466183712460397E-3</v>
      </c>
      <c r="P155" s="76">
        <v>-9.1891116350774702</v>
      </c>
      <c r="Q155" s="76">
        <v>1.8923925199816501E-3</v>
      </c>
      <c r="R155" s="76">
        <v>-13.350558734359399</v>
      </c>
      <c r="S155" s="76">
        <v>0.137421338587562</v>
      </c>
      <c r="T155" s="76">
        <v>256.14650186323502</v>
      </c>
      <c r="U155" s="76">
        <v>0.110153196422645</v>
      </c>
      <c r="V155" s="77">
        <v>44483.841412037036</v>
      </c>
      <c r="W155" s="76">
        <v>2.5</v>
      </c>
      <c r="X155" s="92">
        <v>7.45627481614716E-5</v>
      </c>
      <c r="Y155" s="92">
        <v>1.8141406182991099E-5</v>
      </c>
      <c r="Z155" s="124">
        <f>((((N155/1000)+1)/((SMOW!$Z$4/1000)+1))-1)*1000</f>
        <v>5.9423243616993915</v>
      </c>
      <c r="AA155" s="124">
        <f>((((P155/1000)+1)/((SMOW!$AA$4/1000)+1))-1)*1000</f>
        <v>11.517223635700846</v>
      </c>
      <c r="AB155" s="124">
        <f>Z155*SMOW!$AN$6</f>
        <v>6.1080118978913029</v>
      </c>
      <c r="AC155" s="124">
        <f>AA155*SMOW!$AN$12</f>
        <v>11.820693250400875</v>
      </c>
      <c r="AD155" s="124">
        <f t="shared" si="366"/>
        <v>6.0894336057902834</v>
      </c>
      <c r="AE155" s="124">
        <f t="shared" si="367"/>
        <v>11.751374584332154</v>
      </c>
      <c r="AF155" s="125">
        <f>(AD155-SMOW!AN$14*AE155)</f>
        <v>-0.1152921747370943</v>
      </c>
      <c r="AG155" s="126">
        <f t="shared" si="368"/>
        <v>-115.2921747370943</v>
      </c>
      <c r="AK155" s="65">
        <v>19</v>
      </c>
      <c r="AL155" s="65">
        <v>0</v>
      </c>
      <c r="AM155" s="65">
        <v>0</v>
      </c>
      <c r="AN155" s="65">
        <v>0</v>
      </c>
    </row>
    <row r="156" spans="1:40" s="76" customFormat="1" x14ac:dyDescent="0.25">
      <c r="A156" s="76">
        <v>3392</v>
      </c>
      <c r="B156" s="76" t="s">
        <v>126</v>
      </c>
      <c r="C156" s="76" t="s">
        <v>129</v>
      </c>
      <c r="D156" s="76" t="s">
        <v>136</v>
      </c>
      <c r="E156" s="76" t="s">
        <v>312</v>
      </c>
      <c r="F156" s="76">
        <v>5.6616825071480799</v>
      </c>
      <c r="G156" s="76">
        <v>5.6457150955564197</v>
      </c>
      <c r="H156" s="76">
        <v>4.22082269816505E-3</v>
      </c>
      <c r="I156" s="76">
        <v>11.068863467991299</v>
      </c>
      <c r="J156" s="76">
        <v>11.0080518904605</v>
      </c>
      <c r="K156" s="76">
        <v>1.4842759255893801E-3</v>
      </c>
      <c r="L156" s="76">
        <v>-0.16653630260670799</v>
      </c>
      <c r="M156" s="76">
        <v>4.2884923937936501E-3</v>
      </c>
      <c r="N156" s="76">
        <v>-4.5910298850359998</v>
      </c>
      <c r="O156" s="76">
        <v>4.1777914462706803E-3</v>
      </c>
      <c r="P156" s="76">
        <v>-9.0474728334888308</v>
      </c>
      <c r="Q156" s="76">
        <v>1.4547446100043101E-3</v>
      </c>
      <c r="R156" s="76">
        <v>-13.608757916871999</v>
      </c>
      <c r="S156" s="76">
        <v>0.15578915365495</v>
      </c>
      <c r="T156" s="76">
        <v>247.39218292982301</v>
      </c>
      <c r="U156" s="76">
        <v>0.106447916796862</v>
      </c>
      <c r="V156" s="77">
        <v>44483.987187500003</v>
      </c>
      <c r="W156" s="76">
        <v>2.5</v>
      </c>
      <c r="X156" s="76">
        <v>0.39110321193950598</v>
      </c>
      <c r="Y156" s="76">
        <v>0.40776678339664602</v>
      </c>
      <c r="Z156" s="124">
        <f>((((N156/1000)+1)/((SMOW!$Z$4/1000)+1))-1)*1000</f>
        <v>6.0056047423731052</v>
      </c>
      <c r="AA156" s="124">
        <f>((((P156/1000)+1)/((SMOW!$AA$4/1000)+1))-1)*1000</f>
        <v>11.661822457761151</v>
      </c>
      <c r="AB156" s="124">
        <f>Z156*SMOW!$AN$6</f>
        <v>6.1730567009904727</v>
      </c>
      <c r="AC156" s="124">
        <f>AA156*SMOW!$AN$12</f>
        <v>11.969102135563602</v>
      </c>
      <c r="AD156" s="124">
        <f t="shared" si="366"/>
        <v>6.1540814366891308</v>
      </c>
      <c r="AE156" s="124">
        <f t="shared" si="367"/>
        <v>11.898038912581324</v>
      </c>
      <c r="AF156" s="125">
        <f>(AD156-SMOW!AN$14*AE156)</f>
        <v>-0.12808310915380883</v>
      </c>
      <c r="AG156" s="126">
        <f t="shared" si="368"/>
        <v>-128.08310915380883</v>
      </c>
      <c r="AH156" s="2">
        <f>AVERAGE(AG155:AG156)</f>
        <v>-121.68764194545156</v>
      </c>
      <c r="AI156" s="2">
        <f>STDEV(AG155:AG156)</f>
        <v>9.0445564637712454</v>
      </c>
      <c r="AK156" s="65">
        <v>19</v>
      </c>
      <c r="AL156" s="65">
        <v>0</v>
      </c>
      <c r="AM156" s="65">
        <v>0</v>
      </c>
      <c r="AN156" s="65">
        <v>0</v>
      </c>
    </row>
    <row r="157" spans="1:40" s="76" customFormat="1" x14ac:dyDescent="0.25">
      <c r="A157" s="76">
        <v>3393</v>
      </c>
      <c r="B157" s="76" t="s">
        <v>134</v>
      </c>
      <c r="C157" s="76" t="s">
        <v>121</v>
      </c>
      <c r="D157" s="76" t="s">
        <v>123</v>
      </c>
      <c r="E157" s="76" t="s">
        <v>313</v>
      </c>
      <c r="F157" s="76">
        <v>5.5845171095400303</v>
      </c>
      <c r="G157" s="76">
        <v>5.5689812466678301</v>
      </c>
      <c r="H157" s="76">
        <v>3.7668293784864299E-3</v>
      </c>
      <c r="I157" s="76">
        <v>11.0691955549906</v>
      </c>
      <c r="J157" s="76">
        <v>11.0083803383926</v>
      </c>
      <c r="K157" s="76">
        <v>1.54679452196666E-3</v>
      </c>
      <c r="L157" s="76">
        <v>-0.243443572003434</v>
      </c>
      <c r="M157" s="76">
        <v>3.6281241674185698E-3</v>
      </c>
      <c r="N157" s="76">
        <v>-4.66740858206468</v>
      </c>
      <c r="O157" s="76">
        <v>3.72842658466668E-3</v>
      </c>
      <c r="P157" s="76">
        <v>-9.0471473537286595</v>
      </c>
      <c r="Q157" s="76">
        <v>1.51601932957519E-3</v>
      </c>
      <c r="R157" s="76">
        <v>-13.992516811078101</v>
      </c>
      <c r="S157" s="76">
        <v>0.14534910178667801</v>
      </c>
      <c r="T157" s="76">
        <v>273.90779315646603</v>
      </c>
      <c r="U157" s="76">
        <v>0.17698170835853499</v>
      </c>
      <c r="V157" s="77">
        <v>44484.122199074074</v>
      </c>
      <c r="W157" s="76">
        <v>2.5</v>
      </c>
      <c r="X157" s="76">
        <v>1.3407675475340599E-2</v>
      </c>
      <c r="Y157" s="76">
        <v>8.9507614925152593E-3</v>
      </c>
      <c r="Z157" s="124">
        <f>((((N157/1000)+1)/((SMOW!$Z$4/1000)+1))-1)*1000</f>
        <v>5.9284129552779063</v>
      </c>
      <c r="AA157" s="124">
        <f>((((P157/1000)+1)/((SMOW!$AA$4/1000)+1))-1)*1000</f>
        <v>11.662154739518815</v>
      </c>
      <c r="AB157" s="124">
        <f>Z157*SMOW!$AN$6</f>
        <v>6.0937126050949519</v>
      </c>
      <c r="AC157" s="124">
        <f>AA157*SMOW!$AN$12</f>
        <v>11.969443172679343</v>
      </c>
      <c r="AD157" s="124">
        <f t="shared" si="366"/>
        <v>6.0752210220096439</v>
      </c>
      <c r="AE157" s="124">
        <f t="shared" si="367"/>
        <v>11.898375916011048</v>
      </c>
      <c r="AF157" s="125">
        <f>(AD157-SMOW!AN$14*AE157)</f>
        <v>-0.20712146164418943</v>
      </c>
      <c r="AG157" s="126">
        <f t="shared" si="368"/>
        <v>-207.12146164418942</v>
      </c>
      <c r="AJ157" s="76" t="s">
        <v>314</v>
      </c>
      <c r="AK157" s="71">
        <v>19</v>
      </c>
      <c r="AL157" s="71">
        <v>0</v>
      </c>
      <c r="AM157" s="71">
        <v>0</v>
      </c>
      <c r="AN157" s="71">
        <v>1</v>
      </c>
    </row>
    <row r="158" spans="1:40" s="76" customFormat="1" x14ac:dyDescent="0.25">
      <c r="A158" s="76">
        <v>3394</v>
      </c>
      <c r="B158" s="76" t="s">
        <v>134</v>
      </c>
      <c r="C158" s="76" t="s">
        <v>121</v>
      </c>
      <c r="D158" s="76" t="s">
        <v>123</v>
      </c>
      <c r="E158" s="76" t="s">
        <v>315</v>
      </c>
      <c r="F158" s="76">
        <v>5.2519718856237603</v>
      </c>
      <c r="G158" s="76">
        <v>5.2382280485836796</v>
      </c>
      <c r="H158" s="76">
        <v>4.1480499661460399E-3</v>
      </c>
      <c r="I158" s="76">
        <v>10.472308041453299</v>
      </c>
      <c r="J158" s="76">
        <v>10.4178532273225</v>
      </c>
      <c r="K158" s="76">
        <v>1.5250435342011601E-3</v>
      </c>
      <c r="L158" s="76">
        <v>-0.26239845544262003</v>
      </c>
      <c r="M158" s="76">
        <v>4.1240760257583503E-3</v>
      </c>
      <c r="N158" s="76">
        <v>-4.9965635102209598</v>
      </c>
      <c r="O158" s="76">
        <v>4.1057606316383102E-3</v>
      </c>
      <c r="P158" s="76">
        <v>-9.6321591282433108</v>
      </c>
      <c r="Q158" s="76">
        <v>1.4947011018347799E-3</v>
      </c>
      <c r="R158" s="76">
        <v>-14.810148601899201</v>
      </c>
      <c r="S158" s="76">
        <v>0.16393720725169</v>
      </c>
      <c r="T158" s="76">
        <v>226.58999722930201</v>
      </c>
      <c r="U158" s="76">
        <v>0.190205450025279</v>
      </c>
      <c r="V158" s="77">
        <v>44484.52275462963</v>
      </c>
      <c r="W158" s="76">
        <v>2.5</v>
      </c>
      <c r="X158" s="76">
        <v>4.68902159424799E-3</v>
      </c>
      <c r="Y158" s="76">
        <v>5.0746769410155903E-3</v>
      </c>
      <c r="Z158" s="124">
        <f>((((N158/1000)+1)/((SMOW!$Z$4/1000)+1))-1)*1000</f>
        <v>5.5957540055444621</v>
      </c>
      <c r="AA158" s="124">
        <f>((((P158/1000)+1)/((SMOW!$AA$4/1000)+1))-1)*1000</f>
        <v>11.064917170876543</v>
      </c>
      <c r="AB158" s="124">
        <f>Z158*SMOW!$AN$6</f>
        <v>5.7517782542863358</v>
      </c>
      <c r="AC158" s="124">
        <f>AA158*SMOW!$AN$12</f>
        <v>11.356468872636071</v>
      </c>
      <c r="AD158" s="124">
        <f t="shared" ref="AD158" si="369">LN((AB158/1000)+1)*1000</f>
        <v>5.7352999339791451</v>
      </c>
      <c r="AE158" s="124">
        <f t="shared" ref="AE158" si="370">LN((AC158/1000)+1)*1000</f>
        <v>11.292468271427119</v>
      </c>
      <c r="AF158" s="125">
        <f>(AD158-SMOW!AN$14*AE158)</f>
        <v>-0.22712331333437419</v>
      </c>
      <c r="AG158" s="126">
        <f t="shared" ref="AG158" si="371">AF158*1000</f>
        <v>-227.12331333437419</v>
      </c>
      <c r="AK158" s="65">
        <v>19</v>
      </c>
      <c r="AL158" s="65">
        <v>0</v>
      </c>
      <c r="AM158" s="65">
        <v>0</v>
      </c>
      <c r="AN158" s="65">
        <v>0</v>
      </c>
    </row>
    <row r="159" spans="1:40" s="76" customFormat="1" x14ac:dyDescent="0.25">
      <c r="A159" s="76">
        <v>3395</v>
      </c>
      <c r="B159" s="76" t="s">
        <v>134</v>
      </c>
      <c r="C159" s="76" t="s">
        <v>121</v>
      </c>
      <c r="D159" s="76" t="s">
        <v>123</v>
      </c>
      <c r="E159" s="76" t="s">
        <v>316</v>
      </c>
      <c r="F159" s="76">
        <v>5.5622298181128</v>
      </c>
      <c r="G159" s="76">
        <v>5.5468174541505402</v>
      </c>
      <c r="H159" s="76">
        <v>3.86186431910768E-3</v>
      </c>
      <c r="I159" s="76">
        <v>11.064588547952599</v>
      </c>
      <c r="J159" s="76">
        <v>11.0038237530594</v>
      </c>
      <c r="K159" s="76">
        <v>1.59898047125787E-3</v>
      </c>
      <c r="L159" s="76">
        <v>-0.26320148746484601</v>
      </c>
      <c r="M159" s="76">
        <v>4.0481294684102899E-3</v>
      </c>
      <c r="N159" s="76">
        <v>-4.6894686547433402</v>
      </c>
      <c r="O159" s="76">
        <v>3.8224926448644698E-3</v>
      </c>
      <c r="P159" s="76">
        <v>-9.0516626992525406</v>
      </c>
      <c r="Q159" s="76">
        <v>1.5671669815306699E-3</v>
      </c>
      <c r="R159" s="76">
        <v>-14.1411278062481</v>
      </c>
      <c r="S159" s="76">
        <v>0.123612927996783</v>
      </c>
      <c r="T159" s="76">
        <v>313.73421799074902</v>
      </c>
      <c r="U159" s="76">
        <v>0.13322644042939899</v>
      </c>
      <c r="V159" s="77">
        <v>44484.626550925925</v>
      </c>
      <c r="W159" s="76">
        <v>2.5</v>
      </c>
      <c r="X159" s="76">
        <v>5.8555068339464101E-3</v>
      </c>
      <c r="Y159" s="76">
        <v>6.6186566080608297E-3</v>
      </c>
      <c r="Z159" s="124">
        <f>((((N159/1000)+1)/((SMOW!$Z$4/1000)+1))-1)*1000</f>
        <v>5.906118041908659</v>
      </c>
      <c r="AA159" s="124">
        <f>((((P159/1000)+1)/((SMOW!$AA$4/1000)+1))-1)*1000</f>
        <v>11.657545030621108</v>
      </c>
      <c r="AB159" s="124">
        <f>Z159*SMOW!$AN$6</f>
        <v>6.070796051262997</v>
      </c>
      <c r="AC159" s="124">
        <f>AA159*SMOW!$AN$12</f>
        <v>11.96471200164568</v>
      </c>
      <c r="AD159" s="124">
        <f t="shared" ref="AD159" si="372">LN((AB159/1000)+1)*1000</f>
        <v>6.0524430098396298</v>
      </c>
      <c r="AE159" s="124">
        <f t="shared" ref="AE159" si="373">LN((AC159/1000)+1)*1000</f>
        <v>11.893700693725258</v>
      </c>
      <c r="AF159" s="125">
        <f>(AD159-SMOW!AN$14*AE159)</f>
        <v>-0.22743095644730627</v>
      </c>
      <c r="AG159" s="126">
        <f t="shared" ref="AG159" si="374">AF159*1000</f>
        <v>-227.43095644730627</v>
      </c>
      <c r="AH159" s="2">
        <f>AVERAGE(AG158:AG159)</f>
        <v>-227.27713489084022</v>
      </c>
      <c r="AI159" s="2">
        <f>STDEV(AG158:AG159)</f>
        <v>0.21753653133961531</v>
      </c>
      <c r="AK159" s="65">
        <v>19</v>
      </c>
      <c r="AL159" s="65">
        <v>0</v>
      </c>
      <c r="AM159" s="65">
        <v>0</v>
      </c>
      <c r="AN159" s="65">
        <v>0</v>
      </c>
    </row>
    <row r="160" spans="1:40" s="76" customFormat="1" x14ac:dyDescent="0.25">
      <c r="A160" s="76">
        <v>3396</v>
      </c>
      <c r="B160" s="76" t="s">
        <v>134</v>
      </c>
      <c r="C160" s="76" t="s">
        <v>129</v>
      </c>
      <c r="D160" s="76" t="s">
        <v>136</v>
      </c>
      <c r="E160" s="76" t="s">
        <v>317</v>
      </c>
      <c r="F160" s="76">
        <v>5.7477186283377897</v>
      </c>
      <c r="G160" s="76">
        <v>5.7312632678306104</v>
      </c>
      <c r="H160" s="76">
        <v>3.59096983808521E-3</v>
      </c>
      <c r="I160" s="76">
        <v>11.265898804297199</v>
      </c>
      <c r="J160" s="76">
        <v>11.2029111328269</v>
      </c>
      <c r="K160" s="76">
        <v>1.87036764744035E-3</v>
      </c>
      <c r="L160" s="76">
        <v>-0.183873810301972</v>
      </c>
      <c r="M160" s="76">
        <v>3.5907962774325802E-3</v>
      </c>
      <c r="N160" s="76">
        <v>-4.5058709013780103</v>
      </c>
      <c r="O160" s="76">
        <v>3.5543599307990802E-3</v>
      </c>
      <c r="P160" s="76">
        <v>-8.8543577337085306</v>
      </c>
      <c r="Q160" s="76">
        <v>1.8331546088806701E-3</v>
      </c>
      <c r="R160" s="76">
        <v>-13.627202394228799</v>
      </c>
      <c r="S160" s="76">
        <v>0.13593863691255101</v>
      </c>
      <c r="T160" s="76">
        <v>308.83782331248301</v>
      </c>
      <c r="U160" s="76">
        <v>0.121269061035865</v>
      </c>
      <c r="V160" s="77">
        <v>44484.740104166667</v>
      </c>
      <c r="W160" s="76">
        <v>2.5</v>
      </c>
      <c r="X160" s="76">
        <v>4.1262019146558098E-3</v>
      </c>
      <c r="Y160" s="76">
        <v>4.76319657382312E-3</v>
      </c>
      <c r="Z160" s="124">
        <f>((((N160/1000)+1)/((SMOW!$Z$4/1000)+1))-1)*1000</f>
        <v>6.0916702867135353</v>
      </c>
      <c r="AA160" s="124">
        <f>((((P160/1000)+1)/((SMOW!$AA$4/1000)+1))-1)*1000</f>
        <v>11.85897334888053</v>
      </c>
      <c r="AB160" s="124">
        <f>Z160*SMOW!$AN$6</f>
        <v>6.2615219776788527</v>
      </c>
      <c r="AC160" s="124">
        <f>AA160*SMOW!$AN$12</f>
        <v>12.171447794698105</v>
      </c>
      <c r="AD160" s="124">
        <f t="shared" ref="AD160:AD162" si="375">LN((AB160/1000)+1)*1000</f>
        <v>6.242000097680779</v>
      </c>
      <c r="AE160" s="124">
        <f t="shared" ref="AE160:AE162" si="376">LN((AC160/1000)+1)*1000</f>
        <v>12.097971333099716</v>
      </c>
      <c r="AF160" s="125">
        <f>(AD160-SMOW!AN$14*AE160)</f>
        <v>-0.14572876619587127</v>
      </c>
      <c r="AG160" s="126">
        <f t="shared" ref="AG160:AG162" si="377">AF160*1000</f>
        <v>-145.72876619587129</v>
      </c>
      <c r="AH160" s="2"/>
      <c r="AK160" s="65">
        <v>19</v>
      </c>
      <c r="AL160" s="65">
        <v>0</v>
      </c>
      <c r="AM160" s="65">
        <v>0</v>
      </c>
      <c r="AN160" s="65">
        <v>0</v>
      </c>
    </row>
    <row r="161" spans="1:40" s="76" customFormat="1" x14ac:dyDescent="0.25">
      <c r="A161" s="76">
        <v>3397</v>
      </c>
      <c r="B161" s="76" t="s">
        <v>134</v>
      </c>
      <c r="C161" s="76" t="s">
        <v>129</v>
      </c>
      <c r="D161" s="76" t="s">
        <v>136</v>
      </c>
      <c r="E161" s="76" t="s">
        <v>319</v>
      </c>
      <c r="F161" s="76">
        <v>5.90356197413284</v>
      </c>
      <c r="G161" s="76">
        <v>5.8862040046911099</v>
      </c>
      <c r="H161" s="76">
        <v>3.4466999091502201E-3</v>
      </c>
      <c r="I161" s="76">
        <v>11.539971761933</v>
      </c>
      <c r="J161" s="76">
        <v>11.473894128312701</v>
      </c>
      <c r="K161" s="76">
        <v>1.24199400484252E-3</v>
      </c>
      <c r="L161" s="76">
        <v>-0.17201209505797899</v>
      </c>
      <c r="M161" s="76">
        <v>3.2911715650649201E-3</v>
      </c>
      <c r="N161" s="76">
        <v>-4.3516163771821601</v>
      </c>
      <c r="O161" s="76">
        <v>3.4115608325742302E-3</v>
      </c>
      <c r="P161" s="76">
        <v>-8.5857377615084101</v>
      </c>
      <c r="Q161" s="76">
        <v>1.21728315675929E-3</v>
      </c>
      <c r="R161" s="76">
        <v>-13.871271464977101</v>
      </c>
      <c r="S161" s="76">
        <v>0.12413137815057</v>
      </c>
      <c r="T161" s="76">
        <v>293.75192329215201</v>
      </c>
      <c r="U161" s="76">
        <v>7.5346100940263006E-2</v>
      </c>
      <c r="V161" s="77">
        <v>44484.830300925925</v>
      </c>
      <c r="W161" s="76">
        <v>2.5</v>
      </c>
      <c r="X161" s="76">
        <v>1.3780812483165501E-2</v>
      </c>
      <c r="Y161" s="76">
        <v>1.48553275407226E-2</v>
      </c>
      <c r="Z161" s="124">
        <f>((((N161/1000)+1)/((SMOW!$Z$4/1000)+1))-1)*1000</f>
        <v>6.2475669287538338</v>
      </c>
      <c r="AA161" s="124">
        <f>((((P161/1000)+1)/((SMOW!$AA$4/1000)+1))-1)*1000</f>
        <v>12.133207041388205</v>
      </c>
      <c r="AB161" s="124">
        <f>Z161*SMOW!$AN$6</f>
        <v>6.4217654256065471</v>
      </c>
      <c r="AC161" s="124">
        <f>AA161*SMOW!$AN$12</f>
        <v>12.45290732527539</v>
      </c>
      <c r="AD161" s="124">
        <f t="shared" si="375"/>
        <v>6.4012337429035808</v>
      </c>
      <c r="AE161" s="124">
        <f t="shared" si="376"/>
        <v>12.376007633195325</v>
      </c>
      <c r="AF161" s="125">
        <f>(AD161-SMOW!AN$14*AE161)</f>
        <v>-0.13329828742355154</v>
      </c>
      <c r="AG161" s="126">
        <f t="shared" si="377"/>
        <v>-133.29828742355153</v>
      </c>
      <c r="AH161" s="2"/>
      <c r="AK161" s="65">
        <v>19</v>
      </c>
      <c r="AL161" s="65">
        <v>0</v>
      </c>
      <c r="AM161" s="65">
        <v>0</v>
      </c>
      <c r="AN161" s="65">
        <v>0</v>
      </c>
    </row>
    <row r="162" spans="1:40" s="76" customFormat="1" x14ac:dyDescent="0.25">
      <c r="A162" s="76">
        <v>3398</v>
      </c>
      <c r="B162" s="76" t="s">
        <v>134</v>
      </c>
      <c r="C162" s="76" t="s">
        <v>129</v>
      </c>
      <c r="D162" s="76" t="s">
        <v>136</v>
      </c>
      <c r="E162" s="76" t="s">
        <v>318</v>
      </c>
      <c r="F162" s="76">
        <v>5.8114733759840398</v>
      </c>
      <c r="G162" s="76">
        <v>5.7946516719374399</v>
      </c>
      <c r="H162" s="76">
        <v>3.4758127694869698E-3</v>
      </c>
      <c r="I162" s="76">
        <v>11.3591620535032</v>
      </c>
      <c r="J162" s="76">
        <v>11.295131145219401</v>
      </c>
      <c r="K162" s="76">
        <v>1.80252673503992E-3</v>
      </c>
      <c r="L162" s="76">
        <v>-0.169177572738407</v>
      </c>
      <c r="M162" s="76">
        <v>3.4462949643297202E-3</v>
      </c>
      <c r="N162" s="76">
        <v>-4.4427661328476198</v>
      </c>
      <c r="O162" s="76">
        <v>3.4403768875420201E-3</v>
      </c>
      <c r="P162" s="76">
        <v>-8.7629500602731998</v>
      </c>
      <c r="Q162" s="76">
        <v>1.7666634666696701E-3</v>
      </c>
      <c r="R162" s="76">
        <v>-14.164147808990601</v>
      </c>
      <c r="S162" s="76">
        <v>0.15690134026247701</v>
      </c>
      <c r="T162" s="76">
        <v>298.82157778483298</v>
      </c>
      <c r="U162" s="76">
        <v>8.8905949664443304E-2</v>
      </c>
      <c r="V162" s="77">
        <v>44484.934444444443</v>
      </c>
      <c r="W162" s="76">
        <v>2.5</v>
      </c>
      <c r="X162" s="76">
        <v>5.3176109918959902E-3</v>
      </c>
      <c r="Y162" s="76">
        <v>6.0139426170523801E-3</v>
      </c>
      <c r="Z162" s="124">
        <f>((((N162/1000)+1)/((SMOW!$Z$4/1000)+1))-1)*1000</f>
        <v>6.1554468375919491</v>
      </c>
      <c r="AA162" s="124">
        <f>((((P162/1000)+1)/((SMOW!$AA$4/1000)+1))-1)*1000</f>
        <v>11.952291293947592</v>
      </c>
      <c r="AB162" s="124">
        <f>Z162*SMOW!$AN$6</f>
        <v>6.327076785504997</v>
      </c>
      <c r="AC162" s="124">
        <f>AA162*SMOW!$AN$12</f>
        <v>12.267224592847287</v>
      </c>
      <c r="AD162" s="124">
        <f t="shared" si="375"/>
        <v>6.307144864862285</v>
      </c>
      <c r="AE162" s="124">
        <f t="shared" si="376"/>
        <v>12.192591930430623</v>
      </c>
      <c r="AF162" s="125">
        <f>(AD162-SMOW!AN$14*AE162)</f>
        <v>-0.13054367440508408</v>
      </c>
      <c r="AG162" s="126">
        <f t="shared" si="377"/>
        <v>-130.54367440508406</v>
      </c>
      <c r="AH162" s="2">
        <f>AVERAGE(AG161:AG162)</f>
        <v>-131.92098091431779</v>
      </c>
      <c r="AI162" s="2">
        <f>STDEV(AG161:AG162)</f>
        <v>1.9478055449030902</v>
      </c>
      <c r="AK162" s="65">
        <v>19</v>
      </c>
      <c r="AL162" s="65">
        <v>0</v>
      </c>
      <c r="AM162" s="65">
        <v>0</v>
      </c>
      <c r="AN162" s="65">
        <v>0</v>
      </c>
    </row>
    <row r="163" spans="1:40" s="76" customFormat="1" x14ac:dyDescent="0.25">
      <c r="A163" s="76">
        <v>3399</v>
      </c>
      <c r="B163" s="76" t="s">
        <v>126</v>
      </c>
      <c r="C163" s="76" t="s">
        <v>129</v>
      </c>
      <c r="D163" s="76" t="s">
        <v>136</v>
      </c>
      <c r="E163" s="76" t="s">
        <v>321</v>
      </c>
      <c r="F163" s="76">
        <v>5.4594284285492503</v>
      </c>
      <c r="G163" s="76">
        <v>5.4445794614737402</v>
      </c>
      <c r="H163" s="76">
        <v>3.98715842003381E-3</v>
      </c>
      <c r="I163" s="76">
        <v>10.762023309359099</v>
      </c>
      <c r="J163" s="76">
        <v>10.704524821242901</v>
      </c>
      <c r="K163" s="76">
        <v>2.0498255964673498E-3</v>
      </c>
      <c r="L163" s="76">
        <v>-0.207409644142526</v>
      </c>
      <c r="M163" s="76">
        <v>4.24779469494383E-3</v>
      </c>
      <c r="N163" s="76">
        <v>-4.7912219850051798</v>
      </c>
      <c r="O163" s="76">
        <v>3.9465093734890504E-3</v>
      </c>
      <c r="P163" s="76">
        <v>-9.3482080668831404</v>
      </c>
      <c r="Q163" s="76">
        <v>2.00904204299545E-3</v>
      </c>
      <c r="R163" s="76">
        <v>-15.3594110294054</v>
      </c>
      <c r="S163" s="76">
        <v>0.132344245493385</v>
      </c>
      <c r="T163" s="76">
        <v>248.52172978608201</v>
      </c>
      <c r="U163" s="76">
        <v>0.34247019038242499</v>
      </c>
      <c r="V163" s="77">
        <v>44485.781655092593</v>
      </c>
      <c r="W163" s="76">
        <v>2.5</v>
      </c>
      <c r="X163" s="76">
        <v>1.2527575218883801E-2</v>
      </c>
      <c r="Y163" s="76">
        <v>1.18254809618444E-2</v>
      </c>
      <c r="Z163" s="124">
        <f>((((N163/1000)+1)/((SMOW!$Z$4/1000)+1))-1)*1000</f>
        <v>5.803281495707191</v>
      </c>
      <c r="AA163" s="124">
        <f>((((P163/1000)+1)/((SMOW!$AA$4/1000)+1))-1)*1000</f>
        <v>11.354802347359971</v>
      </c>
      <c r="AB163" s="124">
        <f>Z163*SMOW!$AN$6</f>
        <v>5.9650921533429946</v>
      </c>
      <c r="AC163" s="124">
        <f>AA163*SMOW!$AN$12</f>
        <v>11.653992291251223</v>
      </c>
      <c r="AD163" s="124">
        <f t="shared" ref="AD163:AD164" si="378">LN((AB163/1000)+1)*1000</f>
        <v>5.9473714267362663</v>
      </c>
      <c r="AE163" s="124">
        <f t="shared" ref="AE163:AE164" si="379">LN((AC163/1000)+1)*1000</f>
        <v>11.586607551942011</v>
      </c>
      <c r="AF163" s="125">
        <f>(AD163-SMOW!AN$14*AE163)</f>
        <v>-0.170357360689116</v>
      </c>
      <c r="AG163" s="126">
        <f t="shared" ref="AG163:AG164" si="380">AF163*1000</f>
        <v>-170.35736068911601</v>
      </c>
      <c r="AH163" s="2"/>
      <c r="AK163" s="65">
        <v>19</v>
      </c>
      <c r="AL163" s="65">
        <v>0</v>
      </c>
      <c r="AM163" s="65">
        <v>0</v>
      </c>
      <c r="AN163" s="65">
        <v>0</v>
      </c>
    </row>
    <row r="164" spans="1:40" s="76" customFormat="1" x14ac:dyDescent="0.25">
      <c r="A164" s="76">
        <v>3400</v>
      </c>
      <c r="B164" s="76" t="s">
        <v>126</v>
      </c>
      <c r="C164" s="76" t="s">
        <v>129</v>
      </c>
      <c r="D164" s="76" t="s">
        <v>136</v>
      </c>
      <c r="E164" s="76" t="s">
        <v>322</v>
      </c>
      <c r="F164" s="76">
        <v>6.0190077155659099</v>
      </c>
      <c r="G164" s="76">
        <v>6.0009653079019998</v>
      </c>
      <c r="H164" s="76">
        <v>5.2970377020788804E-3</v>
      </c>
      <c r="I164" s="76">
        <v>11.8414299616559</v>
      </c>
      <c r="J164" s="76">
        <v>11.771868792182801</v>
      </c>
      <c r="K164" s="76">
        <v>1.35090361202227E-3</v>
      </c>
      <c r="L164" s="76">
        <v>-0.214581414370516</v>
      </c>
      <c r="M164" s="76">
        <v>5.0824856939278304E-3</v>
      </c>
      <c r="N164" s="76">
        <v>-4.2373476041117204</v>
      </c>
      <c r="O164" s="76">
        <v>5.2430344472722103E-3</v>
      </c>
      <c r="P164" s="76">
        <v>-8.2902774069823302</v>
      </c>
      <c r="Q164" s="76">
        <v>1.3240258865246299E-3</v>
      </c>
      <c r="R164" s="76">
        <v>-13.6206893223446</v>
      </c>
      <c r="S164" s="76">
        <v>0.115420510753255</v>
      </c>
      <c r="T164" s="76">
        <v>224.781629779339</v>
      </c>
      <c r="U164" s="76">
        <v>0.13158622013352</v>
      </c>
      <c r="V164" s="77">
        <v>44485.880381944444</v>
      </c>
      <c r="W164" s="76">
        <v>2.5</v>
      </c>
      <c r="X164" s="76">
        <v>0.164263727354405</v>
      </c>
      <c r="Y164" s="76">
        <v>0.16836442904754301</v>
      </c>
      <c r="Z164" s="124">
        <f>((((N164/1000)+1)/((SMOW!$Z$4/1000)+1))-1)*1000</f>
        <v>6.3630521510165128</v>
      </c>
      <c r="AA164" s="124">
        <f>((((P164/1000)+1)/((SMOW!$AA$4/1000)+1))-1)*1000</f>
        <v>12.434842036536331</v>
      </c>
      <c r="AB164" s="124">
        <f>Z164*SMOW!$AN$6</f>
        <v>6.5404706777394575</v>
      </c>
      <c r="AC164" s="124">
        <f>AA164*SMOW!$AN$12</f>
        <v>12.762490160862589</v>
      </c>
      <c r="AD164" s="124">
        <f t="shared" si="378"/>
        <v>6.5191746065139835</v>
      </c>
      <c r="AE164" s="124">
        <f t="shared" si="379"/>
        <v>12.681735940794296</v>
      </c>
      <c r="AF164" s="125">
        <f>(AD164-SMOW!AN$14*AE164)</f>
        <v>-0.17678197022540498</v>
      </c>
      <c r="AG164" s="126">
        <f t="shared" si="380"/>
        <v>-176.78197022540499</v>
      </c>
      <c r="AH164" s="2">
        <f>AVERAGE(AG163:AG164)</f>
        <v>-173.5696654572605</v>
      </c>
      <c r="AI164" s="2">
        <f>STDEV(AG163:AG164)</f>
        <v>4.5428849695857005</v>
      </c>
      <c r="AK164" s="65">
        <v>19</v>
      </c>
      <c r="AL164" s="65">
        <v>0</v>
      </c>
      <c r="AM164" s="65">
        <v>0</v>
      </c>
      <c r="AN164" s="65">
        <v>0</v>
      </c>
    </row>
    <row r="165" spans="1:40" s="76" customFormat="1" x14ac:dyDescent="0.25">
      <c r="A165" s="76">
        <v>3401</v>
      </c>
      <c r="B165" s="76" t="s">
        <v>320</v>
      </c>
      <c r="C165" s="76" t="s">
        <v>129</v>
      </c>
      <c r="D165" s="76" t="s">
        <v>136</v>
      </c>
      <c r="E165" s="76" t="s">
        <v>323</v>
      </c>
      <c r="F165" s="76">
        <v>4.6420262955203997</v>
      </c>
      <c r="G165" s="76">
        <v>4.6312848346725399</v>
      </c>
      <c r="H165" s="76">
        <v>5.0045642234742699E-3</v>
      </c>
      <c r="I165" s="76">
        <v>9.1358786821292206</v>
      </c>
      <c r="J165" s="76">
        <v>9.0943988738470498</v>
      </c>
      <c r="K165" s="76">
        <v>2.4278722940613102E-3</v>
      </c>
      <c r="L165" s="76">
        <v>-0.17055777071870401</v>
      </c>
      <c r="M165" s="76">
        <v>4.5813120568108899E-3</v>
      </c>
      <c r="N165" s="76">
        <v>-5.60029071016488</v>
      </c>
      <c r="O165" s="76">
        <v>4.9535427333214097E-3</v>
      </c>
      <c r="P165" s="76">
        <v>-10.9419987433802</v>
      </c>
      <c r="Q165" s="76">
        <v>2.3795670822934099E-3</v>
      </c>
      <c r="R165" s="76">
        <v>-17.4255320697158</v>
      </c>
      <c r="S165" s="76">
        <v>0.14431785116062401</v>
      </c>
      <c r="T165" s="76">
        <v>300.49798146727102</v>
      </c>
      <c r="U165" s="76">
        <v>0.44784628896897</v>
      </c>
      <c r="V165" s="77">
        <v>44487.561608796299</v>
      </c>
      <c r="W165" s="76">
        <v>2.5</v>
      </c>
      <c r="X165" s="76">
        <v>6.76676284659541E-3</v>
      </c>
      <c r="Y165" s="76">
        <v>7.4545981071829403E-3</v>
      </c>
      <c r="Z165" s="124">
        <f>((((N165/1000)+1)/((SMOW!$Z$4/1000)+1))-1)*1000</f>
        <v>4.9855998225769582</v>
      </c>
      <c r="AA165" s="124">
        <f>((((P165/1000)+1)/((SMOW!$AA$4/1000)+1))-1)*1000</f>
        <v>9.727704039218521</v>
      </c>
      <c r="AB165" s="124">
        <f>Z165*SMOW!$AN$6</f>
        <v>5.1246113777801439</v>
      </c>
      <c r="AC165" s="124">
        <f>AA165*SMOW!$AN$12</f>
        <v>9.9840212463922029</v>
      </c>
      <c r="AD165" s="124">
        <f t="shared" ref="AD165" si="381">LN((AB165/1000)+1)*1000</f>
        <v>5.111525245414926</v>
      </c>
      <c r="AE165" s="124">
        <f t="shared" ref="AE165" si="382">LN((AC165/1000)+1)*1000</f>
        <v>9.9345101798953515</v>
      </c>
      <c r="AF165" s="125">
        <f>(AD165-SMOW!AN$14*AE165)</f>
        <v>-0.13389612956981978</v>
      </c>
      <c r="AG165" s="126">
        <f t="shared" ref="AG165" si="383">AF165*1000</f>
        <v>-133.89612956981978</v>
      </c>
      <c r="AH165" s="2"/>
      <c r="AI165" s="2"/>
      <c r="AK165" s="65">
        <v>19</v>
      </c>
      <c r="AL165" s="65">
        <v>0</v>
      </c>
      <c r="AM165" s="65">
        <v>0</v>
      </c>
      <c r="AN165" s="65">
        <v>0</v>
      </c>
    </row>
    <row r="166" spans="1:40" s="76" customFormat="1" x14ac:dyDescent="0.25">
      <c r="A166" s="76">
        <v>3402</v>
      </c>
      <c r="B166" s="76" t="s">
        <v>320</v>
      </c>
      <c r="C166" s="76" t="s">
        <v>129</v>
      </c>
      <c r="D166" s="76" t="s">
        <v>136</v>
      </c>
      <c r="E166" s="76" t="s">
        <v>324</v>
      </c>
      <c r="F166" s="76">
        <v>5.5145984850456999</v>
      </c>
      <c r="G166" s="76">
        <v>5.4994483072018996</v>
      </c>
      <c r="H166" s="76">
        <v>4.8331951191068097E-3</v>
      </c>
      <c r="I166" s="76">
        <v>10.795112668933299</v>
      </c>
      <c r="J166" s="76">
        <v>10.7372613013692</v>
      </c>
      <c r="K166" s="76">
        <v>2.3676100945118502E-3</v>
      </c>
      <c r="L166" s="76">
        <v>-0.16982565992103901</v>
      </c>
      <c r="M166" s="76">
        <v>5.5184164993134603E-3</v>
      </c>
      <c r="N166" s="76">
        <v>-4.7366143867705404</v>
      </c>
      <c r="O166" s="76">
        <v>4.7839207355308503E-3</v>
      </c>
      <c r="P166" s="76">
        <v>-9.3157770568134008</v>
      </c>
      <c r="Q166" s="76">
        <v>2.3205038660321598E-3</v>
      </c>
      <c r="R166" s="76">
        <v>-15.6338275167278</v>
      </c>
      <c r="S166" s="76">
        <v>0.14965967095098301</v>
      </c>
      <c r="T166" s="76">
        <v>253.734880709116</v>
      </c>
      <c r="U166" s="76">
        <v>0.135542762646403</v>
      </c>
      <c r="V166" s="77">
        <v>44487.68650462963</v>
      </c>
      <c r="W166" s="76">
        <v>2.5</v>
      </c>
      <c r="X166" s="76">
        <v>6.9884570825219594E-2</v>
      </c>
      <c r="Y166" s="76">
        <v>6.7429915196584006E-2</v>
      </c>
      <c r="Z166" s="124">
        <f>((((N166/1000)+1)/((SMOW!$Z$4/1000)+1))-1)*1000</f>
        <v>5.8584704195916437</v>
      </c>
      <c r="AA166" s="124">
        <f>((((P166/1000)+1)/((SMOW!$AA$4/1000)+1))-1)*1000</f>
        <v>11.387911112767046</v>
      </c>
      <c r="AB166" s="124">
        <f>Z166*SMOW!$AN$6</f>
        <v>6.0218198886868883</v>
      </c>
      <c r="AC166" s="124">
        <f>AA166*SMOW!$AN$12</f>
        <v>11.68797344609859</v>
      </c>
      <c r="AD166" s="124">
        <f t="shared" ref="AD166" si="384">LN((AB166/1000)+1)*1000</f>
        <v>6.0037611925141148</v>
      </c>
      <c r="AE166" s="124">
        <f t="shared" ref="AE166" si="385">LN((AC166/1000)+1)*1000</f>
        <v>11.620196688554547</v>
      </c>
      <c r="AF166" s="125">
        <f>(AD166-SMOW!AN$14*AE166)</f>
        <v>-0.13170265904268597</v>
      </c>
      <c r="AG166" s="126">
        <f t="shared" ref="AG166" si="386">AF166*1000</f>
        <v>-131.70265904268598</v>
      </c>
      <c r="AK166" s="65">
        <v>19</v>
      </c>
      <c r="AL166" s="65">
        <v>0</v>
      </c>
      <c r="AM166" s="65">
        <v>0</v>
      </c>
      <c r="AN166" s="65">
        <v>0</v>
      </c>
    </row>
    <row r="167" spans="1:40" s="76" customFormat="1" x14ac:dyDescent="0.25">
      <c r="A167" s="76">
        <v>3403</v>
      </c>
      <c r="B167" s="76" t="s">
        <v>320</v>
      </c>
      <c r="C167" s="76" t="s">
        <v>129</v>
      </c>
      <c r="D167" s="76" t="s">
        <v>136</v>
      </c>
      <c r="E167" s="76" t="s">
        <v>325</v>
      </c>
      <c r="F167" s="76">
        <v>5.7890573177823903</v>
      </c>
      <c r="G167" s="76">
        <v>5.7723646607168497</v>
      </c>
      <c r="H167" s="76">
        <v>4.8593526773385099E-3</v>
      </c>
      <c r="I167" s="76">
        <v>11.317144518188</v>
      </c>
      <c r="J167" s="76">
        <v>11.2535846818162</v>
      </c>
      <c r="K167" s="76">
        <v>1.6246796095900099E-3</v>
      </c>
      <c r="L167" s="76">
        <v>-0.16952805128209</v>
      </c>
      <c r="M167" s="76">
        <v>4.8977436564495904E-3</v>
      </c>
      <c r="N167" s="76">
        <v>-4.4649536595244799</v>
      </c>
      <c r="O167" s="76">
        <v>4.8098116176800302E-3</v>
      </c>
      <c r="P167" s="76">
        <v>-8.8041316101264702</v>
      </c>
      <c r="Q167" s="76">
        <v>1.59235480700651E-3</v>
      </c>
      <c r="R167" s="76">
        <v>-15.220078528636799</v>
      </c>
      <c r="S167" s="76">
        <v>0.127865609827405</v>
      </c>
      <c r="T167" s="76">
        <v>269.12741846074101</v>
      </c>
      <c r="U167" s="76">
        <v>0.107443491035074</v>
      </c>
      <c r="V167" s="77">
        <v>44487.792581018519</v>
      </c>
      <c r="W167" s="76">
        <v>2.5</v>
      </c>
      <c r="X167" s="76">
        <v>1.38466858760679E-3</v>
      </c>
      <c r="Y167" s="76">
        <v>1.00601724615779E-3</v>
      </c>
      <c r="Z167" s="124">
        <f>((((N167/1000)+1)/((SMOW!$Z$4/1000)+1))-1)*1000</f>
        <v>6.1330231134117952</v>
      </c>
      <c r="AA167" s="124">
        <f>((((P167/1000)+1)/((SMOW!$AA$4/1000)+1))-1)*1000</f>
        <v>11.910249116715121</v>
      </c>
      <c r="AB167" s="124">
        <f>Z167*SMOW!$AN$6</f>
        <v>6.304027829280022</v>
      </c>
      <c r="AC167" s="124">
        <f>AA167*SMOW!$AN$12</f>
        <v>12.224074637930762</v>
      </c>
      <c r="AD167" s="124">
        <f t="shared" ref="AD167:AD168" si="387">LN((AB167/1000)+1)*1000</f>
        <v>6.2842405619593666</v>
      </c>
      <c r="AE167" s="124">
        <f t="shared" ref="AE167:AE168" si="388">LN((AC167/1000)+1)*1000</f>
        <v>12.149963982422719</v>
      </c>
      <c r="AF167" s="125">
        <f>(AD167-SMOW!AN$14*AE167)</f>
        <v>-0.13094042075982948</v>
      </c>
      <c r="AG167" s="126">
        <f t="shared" ref="AG167:AG168" si="389">AF167*1000</f>
        <v>-130.94042075982946</v>
      </c>
      <c r="AH167" s="2">
        <f>AVERAGE(AG166:AG167)</f>
        <v>-131.32153990125772</v>
      </c>
      <c r="AI167" s="2">
        <f>STDEV(AG166:AG167)</f>
        <v>0.5389838586878315</v>
      </c>
      <c r="AK167" s="65">
        <v>19</v>
      </c>
      <c r="AL167" s="65">
        <v>0</v>
      </c>
      <c r="AM167" s="65">
        <v>0</v>
      </c>
      <c r="AN167" s="65">
        <v>0</v>
      </c>
    </row>
    <row r="168" spans="1:40" s="76" customFormat="1" x14ac:dyDescent="0.25">
      <c r="A168" s="76">
        <v>3404</v>
      </c>
      <c r="B168" s="76" t="s">
        <v>134</v>
      </c>
      <c r="C168" s="76" t="s">
        <v>129</v>
      </c>
      <c r="D168" s="76" t="s">
        <v>136</v>
      </c>
      <c r="E168" s="76" t="s">
        <v>326</v>
      </c>
      <c r="F168" s="76">
        <v>6.4225844450970904</v>
      </c>
      <c r="G168" s="76">
        <v>6.40204710990617</v>
      </c>
      <c r="H168" s="76">
        <v>4.7049280336465896E-3</v>
      </c>
      <c r="I168" s="76">
        <v>12.520742003387401</v>
      </c>
      <c r="J168" s="76">
        <v>12.4430056504945</v>
      </c>
      <c r="K168" s="76">
        <v>1.8838210285496201E-3</v>
      </c>
      <c r="L168" s="76">
        <v>-0.167859873554909</v>
      </c>
      <c r="M168" s="76">
        <v>4.9894908318731702E-3</v>
      </c>
      <c r="N168" s="76">
        <v>-3.8378853359426799</v>
      </c>
      <c r="O168" s="76">
        <v>4.6569613319254804E-3</v>
      </c>
      <c r="P168" s="76">
        <v>-7.6244810316696503</v>
      </c>
      <c r="Q168" s="76">
        <v>1.84634032005492E-3</v>
      </c>
      <c r="R168" s="76">
        <v>-13.8158002822901</v>
      </c>
      <c r="S168" s="76">
        <v>0.14227032975478601</v>
      </c>
      <c r="T168" s="76">
        <v>314.61289379166197</v>
      </c>
      <c r="U168" s="76">
        <v>9.9039297088466496E-2</v>
      </c>
      <c r="V168" s="77">
        <v>44487.902453703704</v>
      </c>
      <c r="W168" s="76">
        <v>2.5</v>
      </c>
      <c r="X168" s="76">
        <v>3.1152240227372298E-3</v>
      </c>
      <c r="Y168" s="76">
        <v>2.6151967824029699E-3</v>
      </c>
      <c r="Z168" s="124">
        <f>((((N168/1000)+1)/((SMOW!$Z$4/1000)+1))-1)*1000</f>
        <v>6.7667668981468143</v>
      </c>
      <c r="AA168" s="124">
        <f>((((P168/1000)+1)/((SMOW!$AA$4/1000)+1))-1)*1000</f>
        <v>13.114552472676344</v>
      </c>
      <c r="AB168" s="124">
        <f>Z168*SMOW!$AN$6</f>
        <v>6.9554420473132419</v>
      </c>
      <c r="AC168" s="124">
        <f>AA168*SMOW!$AN$12</f>
        <v>13.460110422381314</v>
      </c>
      <c r="AD168" s="124">
        <f t="shared" si="387"/>
        <v>6.9313645422635961</v>
      </c>
      <c r="AE168" s="124">
        <f t="shared" si="388"/>
        <v>13.370327894001401</v>
      </c>
      <c r="AF168" s="125">
        <f>(AD168-SMOW!AN$14*AE168)</f>
        <v>-0.12816858576914392</v>
      </c>
      <c r="AG168" s="126">
        <f t="shared" si="389"/>
        <v>-128.16858576914393</v>
      </c>
      <c r="AK168" s="65">
        <v>19</v>
      </c>
      <c r="AL168" s="65">
        <v>0</v>
      </c>
      <c r="AM168" s="65">
        <v>0</v>
      </c>
      <c r="AN168" s="65">
        <v>0</v>
      </c>
    </row>
    <row r="169" spans="1:40" s="76" customFormat="1" x14ac:dyDescent="0.25">
      <c r="A169" s="76">
        <v>3406</v>
      </c>
      <c r="B169" s="76" t="s">
        <v>134</v>
      </c>
      <c r="C169" s="76" t="s">
        <v>129</v>
      </c>
      <c r="D169" s="76" t="s">
        <v>136</v>
      </c>
      <c r="E169" s="76" t="s">
        <v>327</v>
      </c>
      <c r="F169" s="76">
        <v>5.8523920106577201</v>
      </c>
      <c r="G169" s="76">
        <v>5.83533293053992</v>
      </c>
      <c r="H169" s="76">
        <v>4.3089583996043096E-3</v>
      </c>
      <c r="I169" s="76">
        <v>11.496491670920401</v>
      </c>
      <c r="J169" s="76">
        <v>11.4309091408765</v>
      </c>
      <c r="K169" s="76">
        <v>1.3890679945574101E-3</v>
      </c>
      <c r="L169" s="76">
        <v>-0.20018709584286501</v>
      </c>
      <c r="M169" s="76">
        <v>4.1719041390555003E-3</v>
      </c>
      <c r="N169" s="76">
        <v>-4.4022646633101603</v>
      </c>
      <c r="O169" s="76">
        <v>4.2650286049733697E-3</v>
      </c>
      <c r="P169" s="76">
        <v>-8.6283527678913998</v>
      </c>
      <c r="Q169" s="76">
        <v>1.3614309463446501E-3</v>
      </c>
      <c r="R169" s="76">
        <v>-15.7066885301073</v>
      </c>
      <c r="S169" s="76">
        <v>0.14527231050077799</v>
      </c>
      <c r="T169" s="76">
        <v>286.52374953722602</v>
      </c>
      <c r="U169" s="76">
        <v>0.32270782340827098</v>
      </c>
      <c r="V169" s="77">
        <v>44488.56113425926</v>
      </c>
      <c r="W169" s="76">
        <v>2.5</v>
      </c>
      <c r="X169" s="76">
        <v>0.122544525087204</v>
      </c>
      <c r="Y169" s="76">
        <v>0.12405285768865</v>
      </c>
      <c r="Z169" s="124">
        <f>((((N169/1000)+1)/((SMOW!$Z$4/1000)+1))-1)*1000</f>
        <v>6.1963794658665972</v>
      </c>
      <c r="AA169" s="124">
        <f>((((P169/1000)+1)/((SMOW!$AA$4/1000)+1))-1)*1000</f>
        <v>12.089701450716861</v>
      </c>
      <c r="AB169" s="124">
        <f>Z169*SMOW!$AN$6</f>
        <v>6.3691507224521233</v>
      </c>
      <c r="AC169" s="124">
        <f>AA169*SMOW!$AN$12</f>
        <v>12.408255397148428</v>
      </c>
      <c r="AD169" s="124">
        <f t="shared" ref="AD169:AD171" si="390">LN((AB169/1000)+1)*1000</f>
        <v>6.348953396500792</v>
      </c>
      <c r="AE169" s="124">
        <f t="shared" ref="AE169:AE171" si="391">LN((AC169/1000)+1)*1000</f>
        <v>12.331903939612529</v>
      </c>
      <c r="AF169" s="125">
        <f>(AD169-SMOW!AN$14*AE169)</f>
        <v>-0.16229188361462299</v>
      </c>
      <c r="AG169" s="126">
        <f t="shared" ref="AG169:AG171" si="392">AF169*1000</f>
        <v>-162.29188361462298</v>
      </c>
      <c r="AK169" s="65">
        <v>19</v>
      </c>
      <c r="AL169" s="65">
        <v>0</v>
      </c>
      <c r="AM169" s="65">
        <v>0</v>
      </c>
      <c r="AN169" s="65">
        <v>0</v>
      </c>
    </row>
    <row r="170" spans="1:40" s="76" customFormat="1" x14ac:dyDescent="0.25">
      <c r="A170" s="76">
        <v>3407</v>
      </c>
      <c r="B170" s="76" t="s">
        <v>320</v>
      </c>
      <c r="C170" s="76" t="s">
        <v>129</v>
      </c>
      <c r="D170" s="76" t="s">
        <v>136</v>
      </c>
      <c r="E170" s="76" t="s">
        <v>328</v>
      </c>
      <c r="F170" s="76">
        <v>6.3113273101068303</v>
      </c>
      <c r="G170" s="76">
        <v>6.2914939996418999</v>
      </c>
      <c r="H170" s="76">
        <v>3.8738848768232899E-3</v>
      </c>
      <c r="I170" s="76">
        <v>12.3887156731435</v>
      </c>
      <c r="J170" s="76">
        <v>12.312603463314501</v>
      </c>
      <c r="K170" s="76">
        <v>1.59446050579272E-3</v>
      </c>
      <c r="L170" s="76">
        <v>-0.20956062898814001</v>
      </c>
      <c r="M170" s="76">
        <v>3.8062500397733701E-3</v>
      </c>
      <c r="N170" s="76">
        <v>-3.9480082053777599</v>
      </c>
      <c r="O170" s="76">
        <v>3.83439065309671E-3</v>
      </c>
      <c r="P170" s="76">
        <v>-7.7538805516578302</v>
      </c>
      <c r="Q170" s="76">
        <v>1.56273694579328E-3</v>
      </c>
      <c r="R170" s="76">
        <v>-14.561239281019599</v>
      </c>
      <c r="S170" s="76">
        <v>0.15612564085148301</v>
      </c>
      <c r="T170" s="76">
        <v>276.62431824509099</v>
      </c>
      <c r="U170" s="76">
        <v>6.72763106499734E-2</v>
      </c>
      <c r="V170" s="77">
        <v>44488.652638888889</v>
      </c>
      <c r="W170" s="76">
        <v>2.5</v>
      </c>
      <c r="X170" s="76">
        <v>5.91435861304727E-2</v>
      </c>
      <c r="Y170" s="76">
        <v>6.1448867934131401E-2</v>
      </c>
      <c r="Z170" s="124">
        <f>((((N170/1000)+1)/((SMOW!$Z$4/1000)+1))-1)*1000</f>
        <v>6.6554717147717657</v>
      </c>
      <c r="AA170" s="124">
        <f>((((P170/1000)+1)/((SMOW!$AA$4/1000)+1))-1)*1000</f>
        <v>12.982448713285688</v>
      </c>
      <c r="AB170" s="124">
        <f>Z170*SMOW!$AN$6</f>
        <v>6.8410436633047356</v>
      </c>
      <c r="AC170" s="124">
        <f>AA170*SMOW!$AN$12</f>
        <v>13.324525834777996</v>
      </c>
      <c r="AD170" s="124">
        <f t="shared" si="390"/>
        <v>6.8177498995294199</v>
      </c>
      <c r="AE170" s="124">
        <f t="shared" si="391"/>
        <v>13.236535101831981</v>
      </c>
      <c r="AF170" s="125">
        <f>(AD170-SMOW!AN$14*AE170)</f>
        <v>-0.17114063423786607</v>
      </c>
      <c r="AG170" s="126">
        <f t="shared" si="392"/>
        <v>-171.14063423786607</v>
      </c>
      <c r="AH170" s="2">
        <f>AVERAGE(AG169:AG170)</f>
        <v>-166.71625892624451</v>
      </c>
      <c r="AI170" s="2">
        <f>STDEV(AG169:AG170)</f>
        <v>6.2570115707238791</v>
      </c>
      <c r="AK170" s="65">
        <v>19</v>
      </c>
      <c r="AL170" s="65">
        <v>0</v>
      </c>
      <c r="AM170" s="65">
        <v>0</v>
      </c>
      <c r="AN170" s="65">
        <v>0</v>
      </c>
    </row>
    <row r="171" spans="1:40" s="76" customFormat="1" x14ac:dyDescent="0.25">
      <c r="A171" s="76">
        <v>3408</v>
      </c>
      <c r="B171" s="76" t="s">
        <v>134</v>
      </c>
      <c r="C171" s="76" t="s">
        <v>129</v>
      </c>
      <c r="D171" s="76" t="s">
        <v>136</v>
      </c>
      <c r="E171" s="76" t="s">
        <v>329</v>
      </c>
      <c r="F171" s="76">
        <v>6.1366289362802</v>
      </c>
      <c r="G171" s="76">
        <v>6.1178759236559603</v>
      </c>
      <c r="H171" s="76">
        <v>5.5059711975541702E-3</v>
      </c>
      <c r="I171" s="76">
        <v>12.0066138125342</v>
      </c>
      <c r="J171" s="76">
        <v>11.9351061951334</v>
      </c>
      <c r="K171" s="76">
        <v>1.38767877628787E-3</v>
      </c>
      <c r="L171" s="76">
        <v>-0.183860147374479</v>
      </c>
      <c r="M171" s="76">
        <v>5.2835005820271999E-3</v>
      </c>
      <c r="N171" s="76">
        <v>-4.1209255307530199</v>
      </c>
      <c r="O171" s="76">
        <v>5.4498378675187798E-3</v>
      </c>
      <c r="P171" s="76">
        <v>-8.1283800720041395</v>
      </c>
      <c r="Q171" s="76">
        <v>1.36006936811415E-3</v>
      </c>
      <c r="R171" s="76">
        <v>-15.411742034678101</v>
      </c>
      <c r="S171" s="76">
        <v>0.16212352485840001</v>
      </c>
      <c r="T171" s="76">
        <v>321.578391233643</v>
      </c>
      <c r="U171" s="76">
        <v>0.117514066761505</v>
      </c>
      <c r="V171" s="77">
        <v>44488.759675925925</v>
      </c>
      <c r="W171" s="76">
        <v>2.5</v>
      </c>
      <c r="X171" s="76">
        <v>8.8547355221770097E-2</v>
      </c>
      <c r="Y171" s="76">
        <v>9.13848853418711E-2</v>
      </c>
      <c r="Z171" s="124">
        <f>((((N171/1000)+1)/((SMOW!$Z$4/1000)+1))-1)*1000</f>
        <v>6.4807135965436746</v>
      </c>
      <c r="AA171" s="124">
        <f>((((P171/1000)+1)/((SMOW!$AA$4/1000)+1))-1)*1000</f>
        <v>12.600122762368215</v>
      </c>
      <c r="AB171" s="124">
        <f>Z171*SMOW!$AN$6</f>
        <v>6.6614128319300221</v>
      </c>
      <c r="AC171" s="124">
        <f>AA171*SMOW!$AN$12</f>
        <v>12.932125901390034</v>
      </c>
      <c r="AD171" s="124">
        <f t="shared" si="390"/>
        <v>6.6393236639201998</v>
      </c>
      <c r="AE171" s="124">
        <f t="shared" si="391"/>
        <v>12.849219962896019</v>
      </c>
      <c r="AF171" s="125">
        <f>(AD171-SMOW!AN$14*AE171)</f>
        <v>-0.14506447648889864</v>
      </c>
      <c r="AG171" s="126">
        <f t="shared" si="392"/>
        <v>-145.06447648889863</v>
      </c>
      <c r="AH171" s="2">
        <f>AVERAGE(AG171,AG168)</f>
        <v>-136.61653112902127</v>
      </c>
      <c r="AI171" s="2">
        <f>STDEV(AG171,AG168)</f>
        <v>11.947198902125407</v>
      </c>
      <c r="AK171" s="65">
        <v>19</v>
      </c>
      <c r="AL171" s="65">
        <v>0</v>
      </c>
      <c r="AM171" s="65">
        <v>0</v>
      </c>
      <c r="AN171" s="65">
        <v>0</v>
      </c>
    </row>
    <row r="172" spans="1:40" s="76" customFormat="1" x14ac:dyDescent="0.25">
      <c r="A172" s="76">
        <v>3409</v>
      </c>
      <c r="B172" s="76" t="s">
        <v>134</v>
      </c>
      <c r="C172" s="76" t="s">
        <v>129</v>
      </c>
      <c r="D172" s="76" t="s">
        <v>136</v>
      </c>
      <c r="E172" s="76" t="s">
        <v>330</v>
      </c>
      <c r="F172" s="76">
        <v>5.64064796289541</v>
      </c>
      <c r="G172" s="76">
        <v>5.6247983982736196</v>
      </c>
      <c r="H172" s="76">
        <v>5.9412023559996703E-3</v>
      </c>
      <c r="I172" s="76">
        <v>11.1567380769101</v>
      </c>
      <c r="J172" s="76">
        <v>11.094960684322499</v>
      </c>
      <c r="K172" s="76">
        <v>1.6936160850399701E-3</v>
      </c>
      <c r="L172" s="76">
        <v>-0.233340843048675</v>
      </c>
      <c r="M172" s="76">
        <v>5.7534771396262098E-3</v>
      </c>
      <c r="N172" s="76">
        <v>-4.6118499822869996</v>
      </c>
      <c r="O172" s="76">
        <v>5.88063184796952E-3</v>
      </c>
      <c r="P172" s="76">
        <v>-8.9613465873663198</v>
      </c>
      <c r="Q172" s="76">
        <v>1.65991971483102E-3</v>
      </c>
      <c r="R172" s="76">
        <v>-16.719696065022401</v>
      </c>
      <c r="S172" s="76">
        <v>0.16379779436106401</v>
      </c>
      <c r="T172" s="76">
        <v>338.723710178749</v>
      </c>
      <c r="U172" s="76">
        <v>0.18860022447725699</v>
      </c>
      <c r="V172" s="77">
        <v>44488.93545138889</v>
      </c>
      <c r="W172" s="76">
        <v>2.5</v>
      </c>
      <c r="X172" s="76">
        <v>1.10074314915362E-3</v>
      </c>
      <c r="Y172" s="76">
        <v>1.36378565716351E-3</v>
      </c>
      <c r="Z172" s="124">
        <f>((((N172/1000)+1)/((SMOW!$Z$4/1000)+1))-1)*1000</f>
        <v>5.984563004600485</v>
      </c>
      <c r="AA172" s="124">
        <f>((((P172/1000)+1)/((SMOW!$AA$4/1000)+1))-1)*1000</f>
        <v>11.749748602278842</v>
      </c>
      <c r="AB172" s="124">
        <f>Z172*SMOW!$AN$6</f>
        <v>6.1514282645665279</v>
      </c>
      <c r="AC172" s="124">
        <f>AA172*SMOW!$AN$12</f>
        <v>12.059345063539082</v>
      </c>
      <c r="AD172" s="124">
        <f t="shared" ref="AD172" si="393">LN((AB172/1000)+1)*1000</f>
        <v>6.1325854636624326</v>
      </c>
      <c r="AE172" s="124">
        <f t="shared" ref="AE172" si="394">LN((AC172/1000)+1)*1000</f>
        <v>11.987210513069563</v>
      </c>
      <c r="AF172" s="125">
        <f>(AD172-SMOW!AN$14*AE172)</f>
        <v>-0.19666168723829713</v>
      </c>
      <c r="AG172" s="126">
        <f t="shared" ref="AG172" si="395">AF172*1000</f>
        <v>-196.66168723829713</v>
      </c>
      <c r="AJ172" s="76" t="s">
        <v>331</v>
      </c>
      <c r="AK172" s="71">
        <v>19</v>
      </c>
      <c r="AL172" s="71">
        <v>0</v>
      </c>
      <c r="AM172" s="71">
        <v>0</v>
      </c>
      <c r="AN172" s="71">
        <v>1</v>
      </c>
    </row>
    <row r="173" spans="1:40" s="76" customFormat="1" x14ac:dyDescent="0.25">
      <c r="A173" s="76">
        <v>3410</v>
      </c>
      <c r="B173" s="76" t="s">
        <v>134</v>
      </c>
      <c r="C173" s="76" t="s">
        <v>129</v>
      </c>
      <c r="D173" s="76" t="s">
        <v>136</v>
      </c>
      <c r="E173" s="76" t="s">
        <v>332</v>
      </c>
      <c r="F173" s="76">
        <v>5.71189566084725</v>
      </c>
      <c r="G173" s="76">
        <v>5.6956443340591196</v>
      </c>
      <c r="H173" s="76">
        <v>4.0239493660892004E-3</v>
      </c>
      <c r="I173" s="76">
        <v>11.330032390805099</v>
      </c>
      <c r="J173" s="76">
        <v>11.266328260051401</v>
      </c>
      <c r="K173" s="76">
        <v>1.4995102548931399E-3</v>
      </c>
      <c r="L173" s="76">
        <v>-0.25297698724802897</v>
      </c>
      <c r="M173" s="76">
        <v>3.85477512664037E-3</v>
      </c>
      <c r="N173" s="76">
        <v>-4.5413286540163398</v>
      </c>
      <c r="O173" s="76">
        <v>3.98292523615676E-3</v>
      </c>
      <c r="P173" s="76">
        <v>-8.7915001560275599</v>
      </c>
      <c r="Q173" s="76">
        <v>1.4696758354318499E-3</v>
      </c>
      <c r="R173" s="76">
        <v>-12.417711201822099</v>
      </c>
      <c r="S173" s="76">
        <v>0.14433942488819099</v>
      </c>
      <c r="T173" s="76">
        <v>357.21620079410798</v>
      </c>
      <c r="U173" s="76">
        <v>0.13305956034924199</v>
      </c>
      <c r="V173" s="77">
        <v>44489.038842592592</v>
      </c>
      <c r="W173" s="76">
        <v>2.5</v>
      </c>
      <c r="X173" s="76">
        <v>2.49431346306326E-2</v>
      </c>
      <c r="Y173" s="76">
        <v>2.82716818495885E-2</v>
      </c>
      <c r="Z173" s="124">
        <f>((((N173/1000)+1)/((SMOW!$Z$4/1000)+1))-1)*1000</f>
        <v>6.0558350682688999</v>
      </c>
      <c r="AA173" s="124">
        <f>((((P173/1000)+1)/((SMOW!$AA$4/1000)+1))-1)*1000</f>
        <v>11.9231445476502</v>
      </c>
      <c r="AB173" s="124">
        <f>Z173*SMOW!$AN$6</f>
        <v>6.2246875796722163</v>
      </c>
      <c r="AC173" s="124">
        <f>AA173*SMOW!$AN$12</f>
        <v>12.2373098531386</v>
      </c>
      <c r="AD173" s="124">
        <f t="shared" ref="AD173" si="396">LN((AB173/1000)+1)*1000</f>
        <v>6.2053942339130677</v>
      </c>
      <c r="AE173" s="124">
        <f t="shared" ref="AE173" si="397">LN((AC173/1000)+1)*1000</f>
        <v>12.163039277717928</v>
      </c>
      <c r="AF173" s="125">
        <f>(AD173-SMOW!AN$14*AE173)</f>
        <v>-0.21669050472199913</v>
      </c>
      <c r="AG173" s="126">
        <f t="shared" ref="AG173" si="398">AF173*1000</f>
        <v>-216.69050472199913</v>
      </c>
      <c r="AH173" s="2">
        <f>AVERAGE(AG172:AG173)</f>
        <v>-206.67609598014815</v>
      </c>
      <c r="AI173" s="2">
        <f>STDEV(AG172:AG173)</f>
        <v>14.162512661873368</v>
      </c>
      <c r="AK173" s="65">
        <v>19</v>
      </c>
      <c r="AL173" s="65">
        <v>0</v>
      </c>
      <c r="AM173" s="65">
        <v>0</v>
      </c>
      <c r="AN173" s="65">
        <v>0</v>
      </c>
    </row>
    <row r="174" spans="1:40" s="76" customFormat="1" x14ac:dyDescent="0.25">
      <c r="A174" s="76">
        <v>3411</v>
      </c>
      <c r="B174" s="76" t="s">
        <v>134</v>
      </c>
      <c r="C174" s="76" t="s">
        <v>129</v>
      </c>
      <c r="D174" s="76" t="s">
        <v>136</v>
      </c>
      <c r="E174" s="76" t="s">
        <v>333</v>
      </c>
      <c r="F174" s="76">
        <v>9.1909837040874898</v>
      </c>
      <c r="G174" s="76">
        <v>9.1490032159527193</v>
      </c>
      <c r="H174" s="76">
        <v>4.7209782425741802E-3</v>
      </c>
      <c r="I174" s="76">
        <v>17.850769436270198</v>
      </c>
      <c r="J174" s="76">
        <v>17.6933153983293</v>
      </c>
      <c r="K174" s="76">
        <v>1.9961200622554201E-3</v>
      </c>
      <c r="L174" s="76">
        <v>-0.193067314365164</v>
      </c>
      <c r="M174" s="76">
        <v>4.3112645055142697E-3</v>
      </c>
      <c r="N174" s="76">
        <v>-1.0977098841062201</v>
      </c>
      <c r="O174" s="76">
        <v>4.67284790910962E-3</v>
      </c>
      <c r="P174" s="76">
        <v>-2.40050040549822</v>
      </c>
      <c r="Q174" s="76">
        <v>1.9564050399440802E-3</v>
      </c>
      <c r="R174" s="76">
        <v>-3.9026805795337198</v>
      </c>
      <c r="S174" s="76">
        <v>0.163696530180996</v>
      </c>
      <c r="T174" s="76">
        <v>334.699902024572</v>
      </c>
      <c r="U174" s="76">
        <v>8.4406869065883294E-2</v>
      </c>
      <c r="V174" s="77">
        <v>44489.125219907408</v>
      </c>
      <c r="W174" s="76">
        <v>2.5</v>
      </c>
      <c r="X174" s="76">
        <v>1.23298548144995E-3</v>
      </c>
      <c r="Y174" s="76">
        <v>6.9440829006085097E-4</v>
      </c>
      <c r="Z174" s="124">
        <f>((((N174/1000)+1)/((SMOW!$Z$4/1000)+1))-1)*1000</f>
        <v>9.5361129109785558</v>
      </c>
      <c r="AA174" s="124">
        <f>((((P174/1000)+1)/((SMOW!$AA$4/1000)+1))-1)*1000</f>
        <v>18.44770579321753</v>
      </c>
      <c r="AB174" s="124">
        <f>Z174*SMOW!$AN$6</f>
        <v>9.802004665937563</v>
      </c>
      <c r="AC174" s="124">
        <f>AA174*SMOW!$AN$12</f>
        <v>18.933788059764275</v>
      </c>
      <c r="AD174" s="124">
        <f t="shared" ref="AD174" si="399">LN((AB174/1000)+1)*1000</f>
        <v>9.75427665157871</v>
      </c>
      <c r="AE174" s="124">
        <f t="shared" ref="AE174" si="400">LN((AC174/1000)+1)*1000</f>
        <v>18.756774759265031</v>
      </c>
      <c r="AF174" s="125">
        <f>(AD174-SMOW!AN$14*AE174)</f>
        <v>-0.14930042131322629</v>
      </c>
      <c r="AG174" s="126">
        <f t="shared" ref="AG174" si="401">AF174*1000</f>
        <v>-149.30042131322631</v>
      </c>
      <c r="AK174" s="65">
        <v>19</v>
      </c>
      <c r="AL174" s="65">
        <v>0</v>
      </c>
      <c r="AM174" s="65">
        <v>0</v>
      </c>
      <c r="AN174" s="65">
        <v>0</v>
      </c>
    </row>
    <row r="175" spans="1:40" s="76" customFormat="1" x14ac:dyDescent="0.25">
      <c r="A175" s="76">
        <v>3412</v>
      </c>
      <c r="B175" s="76" t="s">
        <v>134</v>
      </c>
      <c r="C175" s="76" t="s">
        <v>129</v>
      </c>
      <c r="D175" s="76" t="s">
        <v>136</v>
      </c>
      <c r="E175" s="76" t="s">
        <v>334</v>
      </c>
      <c r="F175" s="76">
        <v>9.8479388247202397</v>
      </c>
      <c r="G175" s="76">
        <v>9.7997634789751196</v>
      </c>
      <c r="H175" s="76">
        <v>4.7505873957483903E-3</v>
      </c>
      <c r="I175" s="76">
        <v>19.068818602369198</v>
      </c>
      <c r="J175" s="76">
        <v>18.889287305469399</v>
      </c>
      <c r="K175" s="76">
        <v>2.1416758344859599E-3</v>
      </c>
      <c r="L175" s="76">
        <v>-0.17378021831275201</v>
      </c>
      <c r="M175" s="76">
        <v>4.8415959174749404E-3</v>
      </c>
      <c r="N175" s="76">
        <v>-0.44608390658760499</v>
      </c>
      <c r="O175" s="76">
        <v>4.7830499366384501E-3</v>
      </c>
      <c r="P175" s="76">
        <v>-1.2066856783600799</v>
      </c>
      <c r="Q175" s="76">
        <v>2.09906481866612E-3</v>
      </c>
      <c r="R175" s="76">
        <v>-2.41646074763718</v>
      </c>
      <c r="S175" s="76">
        <v>0.160738647887189</v>
      </c>
      <c r="T175" s="76">
        <v>299.59283143626197</v>
      </c>
      <c r="U175" s="76">
        <v>0.11938444554862999</v>
      </c>
      <c r="V175" s="77">
        <v>44489.236585648148</v>
      </c>
      <c r="W175" s="76">
        <v>2.5</v>
      </c>
      <c r="X175" s="76">
        <v>1.04866137676563E-3</v>
      </c>
      <c r="Y175" s="76">
        <v>1.2498569424463199E-3</v>
      </c>
      <c r="Z175" s="124">
        <f>((((N175/1000)+1)/((SMOW!$Z$4/1000)+1))-1)*1000</f>
        <v>10.194675778363305</v>
      </c>
      <c r="AA175" s="124">
        <f>((((P175/1000)+1)/((SMOW!$AA$4/1000)+1))-1)*1000</f>
        <v>19.666469305518852</v>
      </c>
      <c r="AB175" s="124">
        <f>Z175*SMOW!$AN$6</f>
        <v>10.478929987520832</v>
      </c>
      <c r="AC175" s="124">
        <f>AA175*SMOW!$AN$12</f>
        <v>20.184665014088385</v>
      </c>
      <c r="AD175" s="124">
        <f t="shared" ref="AD175" si="402">LN((AB175/1000)+1)*1000</f>
        <v>10.424406567972579</v>
      </c>
      <c r="AE175" s="124">
        <f t="shared" ref="AE175" si="403">LN((AC175/1000)+1)*1000</f>
        <v>19.98365504112796</v>
      </c>
      <c r="AF175" s="125">
        <f>(AD175-SMOW!AN$14*AE175)</f>
        <v>-0.12696329374298543</v>
      </c>
      <c r="AG175" s="126">
        <f t="shared" ref="AG175" si="404">AF175*1000</f>
        <v>-126.96329374298543</v>
      </c>
      <c r="AH175" s="2">
        <f>AVERAGE(AG174:AG175)</f>
        <v>-138.13185752810585</v>
      </c>
      <c r="AI175" s="2">
        <f>STDEV(AG174:AG175)</f>
        <v>15.794734377146316</v>
      </c>
      <c r="AK175" s="65">
        <v>19</v>
      </c>
      <c r="AL175" s="65">
        <v>0</v>
      </c>
      <c r="AM175" s="65">
        <v>0</v>
      </c>
      <c r="AN175" s="65">
        <v>0</v>
      </c>
    </row>
    <row r="176" spans="1:40" s="76" customFormat="1" x14ac:dyDescent="0.25">
      <c r="A176" s="76">
        <v>3414</v>
      </c>
      <c r="B176" s="76" t="s">
        <v>320</v>
      </c>
      <c r="C176" s="76" t="s">
        <v>121</v>
      </c>
      <c r="D176" s="76" t="s">
        <v>136</v>
      </c>
      <c r="E176" s="76" t="s">
        <v>336</v>
      </c>
      <c r="F176" s="76">
        <v>14.5061852064334</v>
      </c>
      <c r="G176" s="76">
        <v>14.4019766311899</v>
      </c>
      <c r="H176" s="76">
        <v>4.8012204917615396E-3</v>
      </c>
      <c r="I176" s="76">
        <v>56.613304084939401</v>
      </c>
      <c r="J176" s="76">
        <v>55.068797019375602</v>
      </c>
      <c r="K176" s="76">
        <v>1.86119181519823E-3</v>
      </c>
      <c r="L176" s="76">
        <v>-14.6743481950404</v>
      </c>
      <c r="M176" s="76">
        <v>4.6813662566792197E-3</v>
      </c>
      <c r="N176" s="76">
        <v>4.1633031836419301</v>
      </c>
      <c r="O176" s="76">
        <v>4.7522720892429603E-3</v>
      </c>
      <c r="P176" s="76">
        <v>35.590810629167301</v>
      </c>
      <c r="Q176" s="76">
        <v>1.82416133999822E-3</v>
      </c>
      <c r="R176" s="76">
        <v>33.138598193099902</v>
      </c>
      <c r="S176" s="76">
        <v>0.14473037373530701</v>
      </c>
      <c r="T176" s="76">
        <v>320.44354520165501</v>
      </c>
      <c r="U176" s="76">
        <v>8.9336606357308099E-2</v>
      </c>
      <c r="V176" s="77">
        <v>44489.599178240744</v>
      </c>
      <c r="W176" s="76">
        <v>2.5</v>
      </c>
      <c r="X176" s="76">
        <v>7.6899378287488093E-2</v>
      </c>
      <c r="Y176" s="76">
        <v>7.4184274369229697E-2</v>
      </c>
      <c r="Z176" s="124">
        <f>((((N176/1000)+1)/((SMOW!$Z$4/1000)+1))-1)*1000</f>
        <v>14.853132137926384</v>
      </c>
      <c r="AA176" s="124">
        <f>((((P176/1000)+1)/((SMOW!$AA$4/1000)+1))-1)*1000</f>
        <v>57.23297340718392</v>
      </c>
      <c r="AB176" s="124">
        <f>Z176*SMOW!$AN$6</f>
        <v>15.26727628739892</v>
      </c>
      <c r="AC176" s="124">
        <f>AA176*SMOW!$AN$12</f>
        <v>58.741016398914738</v>
      </c>
      <c r="AD176" s="124">
        <f t="shared" ref="AD176" si="405">LN((AB176/1000)+1)*1000</f>
        <v>15.151904220967625</v>
      </c>
      <c r="AE176" s="124">
        <f t="shared" ref="AE176" si="406">LN((AC176/1000)+1)*1000</f>
        <v>57.080481846749272</v>
      </c>
      <c r="AF176" s="125">
        <f>(AD176-SMOW!AN$14*AE176)</f>
        <v>-14.986590194115992</v>
      </c>
      <c r="AG176" s="126">
        <f t="shared" ref="AG176" si="407">AF176*1000</f>
        <v>-14986.590194115992</v>
      </c>
      <c r="AJ176" s="76" t="s">
        <v>340</v>
      </c>
      <c r="AK176" s="71">
        <v>19</v>
      </c>
      <c r="AL176" s="71">
        <v>0</v>
      </c>
      <c r="AM176" s="71">
        <v>0</v>
      </c>
      <c r="AN176" s="71">
        <v>1</v>
      </c>
    </row>
    <row r="177" spans="1:40" s="76" customFormat="1" x14ac:dyDescent="0.25">
      <c r="A177" s="76">
        <v>3415</v>
      </c>
      <c r="B177" s="76" t="s">
        <v>320</v>
      </c>
      <c r="C177" s="76" t="s">
        <v>121</v>
      </c>
      <c r="D177" s="76" t="s">
        <v>136</v>
      </c>
      <c r="E177" s="76" t="s">
        <v>337</v>
      </c>
      <c r="F177" s="76">
        <v>15.171415471156299</v>
      </c>
      <c r="G177" s="76">
        <v>15.057480258524</v>
      </c>
      <c r="H177" s="76">
        <v>3.4055202480758901E-3</v>
      </c>
      <c r="I177" s="76">
        <v>61.833190692829298</v>
      </c>
      <c r="J177" s="76">
        <v>59.996839499923297</v>
      </c>
      <c r="K177" s="76">
        <v>2.0697448325432701E-3</v>
      </c>
      <c r="L177" s="76">
        <v>-16.6208509974355</v>
      </c>
      <c r="M177" s="76">
        <v>3.35882132991876E-3</v>
      </c>
      <c r="N177" s="76">
        <v>4.8217514314127596</v>
      </c>
      <c r="O177" s="76">
        <v>3.37080099779826E-3</v>
      </c>
      <c r="P177" s="76">
        <v>40.706841804203897</v>
      </c>
      <c r="Q177" s="76">
        <v>2.0285649637766302E-3</v>
      </c>
      <c r="R177" s="76">
        <v>38.321019061629102</v>
      </c>
      <c r="S177" s="76">
        <v>0.14235088644257099</v>
      </c>
      <c r="T177" s="76">
        <v>323.365185981357</v>
      </c>
      <c r="U177" s="76">
        <v>6.6487669748241898E-2</v>
      </c>
      <c r="V177" s="77">
        <v>44489.695370370369</v>
      </c>
      <c r="W177" s="76">
        <v>2.5</v>
      </c>
      <c r="X177" s="76">
        <v>4.6088306165575103E-3</v>
      </c>
      <c r="Y177" s="76">
        <v>4.39070513308615E-2</v>
      </c>
      <c r="Z177" s="124">
        <f>((((N177/1000)+1)/((SMOW!$Z$4/1000)+1))-1)*1000</f>
        <v>15.518589902099311</v>
      </c>
      <c r="AA177" s="124">
        <f>((((P177/1000)+1)/((SMOW!$AA$4/1000)+1))-1)*1000</f>
        <v>62.455921308721905</v>
      </c>
      <c r="AB177" s="124">
        <f>Z177*SMOW!$AN$6</f>
        <v>15.951288753515794</v>
      </c>
      <c r="AC177" s="124">
        <f>AA177*SMOW!$AN$12</f>
        <v>64.101584792805141</v>
      </c>
      <c r="AD177" s="124">
        <f t="shared" ref="AD177" si="408">LN((AB177/1000)+1)*1000</f>
        <v>15.825403866692778</v>
      </c>
      <c r="AE177" s="124">
        <f t="shared" ref="AE177" si="409">LN((AC177/1000)+1)*1000</f>
        <v>62.130860791387633</v>
      </c>
      <c r="AF177" s="125">
        <f>(AD177-SMOW!AN$14*AE177)</f>
        <v>-16.979690631159894</v>
      </c>
      <c r="AG177" s="126">
        <f t="shared" ref="AG177" si="410">AF177*1000</f>
        <v>-16979.690631159894</v>
      </c>
      <c r="AJ177" s="76" t="s">
        <v>340</v>
      </c>
      <c r="AK177" s="71">
        <v>19</v>
      </c>
      <c r="AL177" s="71">
        <v>0</v>
      </c>
      <c r="AM177" s="71">
        <v>0</v>
      </c>
      <c r="AN177" s="71">
        <v>1</v>
      </c>
    </row>
    <row r="178" spans="1:40" s="76" customFormat="1" x14ac:dyDescent="0.25">
      <c r="A178" s="76">
        <v>3416</v>
      </c>
      <c r="B178" s="76" t="s">
        <v>126</v>
      </c>
      <c r="C178" s="76" t="s">
        <v>121</v>
      </c>
      <c r="D178" s="76" t="s">
        <v>136</v>
      </c>
      <c r="E178" s="76" t="s">
        <v>338</v>
      </c>
      <c r="F178" s="76">
        <v>15.8183574037343</v>
      </c>
      <c r="G178" s="76">
        <v>15.6945508415352</v>
      </c>
      <c r="H178" s="76">
        <v>3.7221915901923899E-3</v>
      </c>
      <c r="I178" s="76">
        <v>64.418899890864793</v>
      </c>
      <c r="J178" s="76">
        <v>62.429016310724798</v>
      </c>
      <c r="K178" s="76">
        <v>1.42211042229725E-3</v>
      </c>
      <c r="L178" s="76">
        <v>-17.2679697705275</v>
      </c>
      <c r="M178" s="76">
        <v>3.3924578333045601E-3</v>
      </c>
      <c r="N178" s="76">
        <v>5.4620977964310597</v>
      </c>
      <c r="O178" s="76">
        <v>3.6842438782479798E-3</v>
      </c>
      <c r="P178" s="76">
        <v>43.241105450225298</v>
      </c>
      <c r="Q178" s="76">
        <v>1.3938159583431499E-3</v>
      </c>
      <c r="R178" s="76">
        <v>41.032766729211801</v>
      </c>
      <c r="S178" s="76">
        <v>0.12973795707039201</v>
      </c>
      <c r="T178" s="76">
        <v>347.837317503159</v>
      </c>
      <c r="U178" s="76">
        <v>8.1269859986126597E-2</v>
      </c>
      <c r="V178" s="77">
        <v>44489.791145833333</v>
      </c>
      <c r="W178" s="76">
        <v>2.5</v>
      </c>
      <c r="X178" s="76">
        <v>6.6771885955144803E-3</v>
      </c>
      <c r="Y178" s="76">
        <v>4.2160605827226597E-2</v>
      </c>
      <c r="Z178" s="124">
        <f>((((N178/1000)+1)/((SMOW!$Z$4/1000)+1))-1)*1000</f>
        <v>16.165753079773193</v>
      </c>
      <c r="AA178" s="124">
        <f>((((P178/1000)+1)/((SMOW!$AA$4/1000)+1))-1)*1000</f>
        <v>65.04314694106705</v>
      </c>
      <c r="AB178" s="124">
        <f>Z178*SMOW!$AN$6</f>
        <v>16.616496532240745</v>
      </c>
      <c r="AC178" s="124">
        <f>AA178*SMOW!$AN$12</f>
        <v>66.756981747564836</v>
      </c>
      <c r="AD178" s="124">
        <f t="shared" ref="AD178:AD179" si="411">LN((AB178/1000)+1)*1000</f>
        <v>16.479953060368352</v>
      </c>
      <c r="AE178" s="124">
        <f t="shared" ref="AE178:AE179" si="412">LN((AC178/1000)+1)*1000</f>
        <v>64.623187941578209</v>
      </c>
      <c r="AF178" s="125">
        <f>(AD178-SMOW!AN$14*AE178)</f>
        <v>-17.641090172784942</v>
      </c>
      <c r="AG178" s="126">
        <f t="shared" ref="AG178:AG179" si="413">AF178*1000</f>
        <v>-17641.090172784941</v>
      </c>
      <c r="AK178" s="65">
        <v>19</v>
      </c>
      <c r="AL178" s="65">
        <v>0</v>
      </c>
      <c r="AM178" s="65">
        <v>0</v>
      </c>
      <c r="AN178" s="65">
        <v>0</v>
      </c>
    </row>
    <row r="179" spans="1:40" s="76" customFormat="1" x14ac:dyDescent="0.25">
      <c r="A179" s="76">
        <v>3417</v>
      </c>
      <c r="B179" s="76" t="s">
        <v>126</v>
      </c>
      <c r="C179" s="76" t="s">
        <v>121</v>
      </c>
      <c r="D179" s="76" t="s">
        <v>136</v>
      </c>
      <c r="E179" s="76" t="s">
        <v>339</v>
      </c>
      <c r="F179" s="76">
        <v>15.9146508839533</v>
      </c>
      <c r="G179" s="76">
        <v>15.7893401458065</v>
      </c>
      <c r="H179" s="76">
        <v>4.8606381911430897E-3</v>
      </c>
      <c r="I179" s="76">
        <v>65.039526618910202</v>
      </c>
      <c r="J179" s="76">
        <v>63.0119126227344</v>
      </c>
      <c r="K179" s="76">
        <v>1.63755139999214E-3</v>
      </c>
      <c r="L179" s="76">
        <v>-17.480949718997302</v>
      </c>
      <c r="M179" s="76">
        <v>4.7693255456546704E-3</v>
      </c>
      <c r="N179" s="76">
        <v>5.5574095654294604</v>
      </c>
      <c r="O179" s="76">
        <v>4.8110840256786703E-3</v>
      </c>
      <c r="P179" s="76">
        <v>43.849384121248903</v>
      </c>
      <c r="Q179" s="76">
        <v>1.60497049886385E-3</v>
      </c>
      <c r="R179" s="76">
        <v>41.886846492563002</v>
      </c>
      <c r="S179" s="76">
        <v>0.136382928548128</v>
      </c>
      <c r="T179" s="76">
        <v>331.46562023294001</v>
      </c>
      <c r="U179" s="76">
        <v>6.90190143906593E-2</v>
      </c>
      <c r="V179" s="77">
        <v>44489.883240740739</v>
      </c>
      <c r="W179" s="76">
        <v>2.5</v>
      </c>
      <c r="X179" s="92">
        <v>7.0496644143057995E-5</v>
      </c>
      <c r="Y179" s="76">
        <v>1.0564024594693601E-4</v>
      </c>
      <c r="Z179" s="124">
        <f>((((N179/1000)+1)/((SMOW!$Z$4/1000)+1))-1)*1000</f>
        <v>16.262079491015989</v>
      </c>
      <c r="AA179" s="124">
        <f>((((P179/1000)+1)/((SMOW!$AA$4/1000)+1))-1)*1000</f>
        <v>65.66413764649414</v>
      </c>
      <c r="AB179" s="124">
        <f>Z179*SMOW!$AN$6</f>
        <v>16.715508775622208</v>
      </c>
      <c r="AC179" s="124">
        <f>AA179*SMOW!$AN$12</f>
        <v>67.394335060515147</v>
      </c>
      <c r="AD179" s="124">
        <f t="shared" si="411"/>
        <v>16.577342215903268</v>
      </c>
      <c r="AE179" s="124">
        <f t="shared" si="412"/>
        <v>65.220477671578905</v>
      </c>
      <c r="AF179" s="125">
        <f>(AD179-SMOW!AN$14*AE179)</f>
        <v>-17.859069994690397</v>
      </c>
      <c r="AG179" s="126">
        <f t="shared" si="413"/>
        <v>-17859.069994690399</v>
      </c>
      <c r="AH179" s="2">
        <f>AVERAGE(AG178:AG179)</f>
        <v>-17750.08008373767</v>
      </c>
      <c r="AI179" s="2">
        <f>STDEV(AG178:AG179)</f>
        <v>154.13501023118485</v>
      </c>
      <c r="AK179" s="65">
        <v>19</v>
      </c>
      <c r="AL179" s="65">
        <v>0</v>
      </c>
      <c r="AM179" s="65">
        <v>0</v>
      </c>
      <c r="AN179" s="65">
        <v>0</v>
      </c>
    </row>
    <row r="180" spans="1:40" s="76" customFormat="1" x14ac:dyDescent="0.25">
      <c r="A180" s="76">
        <v>3418</v>
      </c>
      <c r="B180" s="76" t="s">
        <v>335</v>
      </c>
      <c r="C180" s="76" t="s">
        <v>62</v>
      </c>
      <c r="D180" s="76" t="s">
        <v>22</v>
      </c>
      <c r="E180" s="76" t="s">
        <v>341</v>
      </c>
      <c r="F180" s="76">
        <v>0.18544019770037101</v>
      </c>
      <c r="G180" s="76">
        <v>0.185422548170389</v>
      </c>
      <c r="H180" s="76">
        <v>4.8452493456254001E-3</v>
      </c>
      <c r="I180" s="76">
        <v>0.60347742271656402</v>
      </c>
      <c r="J180" s="76">
        <v>0.60329524753727004</v>
      </c>
      <c r="K180" s="76">
        <v>2.8292657350495898E-3</v>
      </c>
      <c r="L180" s="76">
        <v>-0.13311734252929</v>
      </c>
      <c r="M180" s="76">
        <v>4.7685310035462799E-3</v>
      </c>
      <c r="N180" s="76">
        <v>-10.011441950212401</v>
      </c>
      <c r="O180" s="76">
        <v>4.7958520693153501E-3</v>
      </c>
      <c r="P180" s="76">
        <v>-19.304638417410001</v>
      </c>
      <c r="Q180" s="76">
        <v>2.7729743556324199E-3</v>
      </c>
      <c r="R180" s="76">
        <v>-26.546424894415399</v>
      </c>
      <c r="S180" s="76">
        <v>0.127881570290274</v>
      </c>
      <c r="T180" s="76">
        <v>233.65003265323</v>
      </c>
      <c r="U180" s="76">
        <v>0.26615215888215799</v>
      </c>
      <c r="V180" s="77">
        <v>44490.424108796295</v>
      </c>
      <c r="W180" s="76">
        <v>2.5</v>
      </c>
      <c r="X180" s="76">
        <v>7.4220298204629595E-2</v>
      </c>
      <c r="Y180" s="76">
        <v>7.6740411624955193E-2</v>
      </c>
      <c r="Z180" s="124">
        <f>((((N180/1000)+1)/((SMOW!$Z$4/1000)+1))-1)*1000</f>
        <v>0.52748963461923815</v>
      </c>
      <c r="AA180" s="124">
        <f>((((P180/1000)+1)/((SMOW!$AA$4/1000)+1))-1)*1000</f>
        <v>1.1902988040988216</v>
      </c>
      <c r="AB180" s="124">
        <f>Z180*SMOW!$AN$6</f>
        <v>0.54219742446829966</v>
      </c>
      <c r="AC180" s="124">
        <f>AA180*SMOW!$AN$12</f>
        <v>1.2216622238676342</v>
      </c>
      <c r="AD180" s="124">
        <f t="shared" ref="AD180:AD181" si="414">LN((AB180/1000)+1)*1000</f>
        <v>0.54205048855460491</v>
      </c>
      <c r="AE180" s="124">
        <f t="shared" ref="AE180:AE181" si="415">LN((AC180/1000)+1)*1000</f>
        <v>1.2209166017768249</v>
      </c>
      <c r="AF180" s="125">
        <f>(AD180-SMOW!AN$14*AE180)</f>
        <v>-0.10259347718355871</v>
      </c>
      <c r="AG180" s="126">
        <f t="shared" ref="AG180:AG181" si="416">AF180*1000</f>
        <v>-102.59347718355872</v>
      </c>
      <c r="AJ180" s="76" t="s">
        <v>346</v>
      </c>
      <c r="AK180" s="71">
        <v>19</v>
      </c>
      <c r="AL180" s="71">
        <v>5</v>
      </c>
      <c r="AM180" s="71">
        <v>0</v>
      </c>
      <c r="AN180" s="71">
        <v>1</v>
      </c>
    </row>
    <row r="181" spans="1:40" s="76" customFormat="1" x14ac:dyDescent="0.25">
      <c r="A181" s="76">
        <v>3419</v>
      </c>
      <c r="B181" s="76" t="s">
        <v>335</v>
      </c>
      <c r="C181" s="76" t="s">
        <v>62</v>
      </c>
      <c r="D181" s="76" t="s">
        <v>22</v>
      </c>
      <c r="E181" s="76" t="s">
        <v>342</v>
      </c>
      <c r="F181" s="76">
        <v>-4.2657366072793003E-2</v>
      </c>
      <c r="G181" s="76">
        <v>-4.2658566075945897E-2</v>
      </c>
      <c r="H181" s="76">
        <v>3.8572447998300101E-3</v>
      </c>
      <c r="I181" s="76">
        <v>0.181637000356133</v>
      </c>
      <c r="J181" s="76">
        <v>0.18162047184153901</v>
      </c>
      <c r="K181" s="76">
        <v>1.33059586323773E-3</v>
      </c>
      <c r="L181" s="76">
        <v>-0.13855417520827901</v>
      </c>
      <c r="M181" s="76">
        <v>3.8549809306994498E-3</v>
      </c>
      <c r="N181" s="76">
        <v>-10.237214061242</v>
      </c>
      <c r="O181" s="76">
        <v>3.81792022154811E-3</v>
      </c>
      <c r="P181" s="76">
        <v>-19.718085856751799</v>
      </c>
      <c r="Q181" s="76">
        <v>1.3041221829211201E-3</v>
      </c>
      <c r="R181" s="76">
        <v>-27.3691097772675</v>
      </c>
      <c r="S181" s="76">
        <v>0.134017418716909</v>
      </c>
      <c r="T181" s="76">
        <v>215.515726052726</v>
      </c>
      <c r="U181" s="76">
        <v>6.8188381547605897E-2</v>
      </c>
      <c r="V181" s="77">
        <v>44490.501273148147</v>
      </c>
      <c r="W181" s="76">
        <v>2.5</v>
      </c>
      <c r="X181" s="76">
        <v>4.4362257637361197E-3</v>
      </c>
      <c r="Y181" s="76">
        <v>3.0196958975862798E-3</v>
      </c>
      <c r="Z181" s="124">
        <f>((((N181/1000)+1)/((SMOW!$Z$4/1000)+1))-1)*1000</f>
        <v>0.29931406466809918</v>
      </c>
      <c r="AA181" s="124">
        <f>((((P181/1000)+1)/((SMOW!$AA$4/1000)+1))-1)*1000</f>
        <v>0.76821098605672766</v>
      </c>
      <c r="AB181" s="124">
        <f>Z181*SMOW!$AN$6</f>
        <v>0.3076597231855116</v>
      </c>
      <c r="AC181" s="124">
        <f>AA181*SMOW!$AN$12</f>
        <v>0.78845273001525584</v>
      </c>
      <c r="AD181" s="124">
        <f t="shared" si="414"/>
        <v>0.30761240563772335</v>
      </c>
      <c r="AE181" s="124">
        <f t="shared" si="415"/>
        <v>0.78814206444754975</v>
      </c>
      <c r="AF181" s="125">
        <f>(AD181-SMOW!AN$14*AE181)</f>
        <v>-0.10852660439058293</v>
      </c>
      <c r="AG181" s="126">
        <f t="shared" si="416"/>
        <v>-108.52660439058293</v>
      </c>
      <c r="AK181" s="71">
        <v>19</v>
      </c>
      <c r="AL181" s="71">
        <v>0</v>
      </c>
      <c r="AM181" s="71">
        <v>0</v>
      </c>
      <c r="AN181" s="71">
        <v>1</v>
      </c>
    </row>
    <row r="182" spans="1:40" s="76" customFormat="1" x14ac:dyDescent="0.25">
      <c r="A182" s="76">
        <v>3420</v>
      </c>
      <c r="B182" s="76" t="s">
        <v>335</v>
      </c>
      <c r="C182" s="76" t="s">
        <v>62</v>
      </c>
      <c r="D182" s="76" t="s">
        <v>22</v>
      </c>
      <c r="E182" s="76" t="s">
        <v>343</v>
      </c>
      <c r="F182" s="76">
        <v>4.56824400340256E-2</v>
      </c>
      <c r="G182" s="76">
        <v>4.5681074565138001E-2</v>
      </c>
      <c r="H182" s="76">
        <v>4.0641643789852896E-3</v>
      </c>
      <c r="I182" s="76">
        <v>0.313567865304404</v>
      </c>
      <c r="J182" s="76">
        <v>0.313518671171228</v>
      </c>
      <c r="K182" s="76">
        <v>1.4681433530968201E-3</v>
      </c>
      <c r="L182" s="76">
        <v>-0.11985678381327</v>
      </c>
      <c r="M182" s="76">
        <v>4.2735822162372804E-3</v>
      </c>
      <c r="N182" s="76">
        <v>-10.149774878715199</v>
      </c>
      <c r="O182" s="76">
        <v>4.0227302573344796E-3</v>
      </c>
      <c r="P182" s="76">
        <v>-19.588779902671401</v>
      </c>
      <c r="Q182" s="76">
        <v>1.4389330129321301E-3</v>
      </c>
      <c r="R182" s="76">
        <v>-26.885791141054199</v>
      </c>
      <c r="S182" s="76">
        <v>0.16276391512569399</v>
      </c>
      <c r="T182" s="76">
        <v>436.24854131017798</v>
      </c>
      <c r="U182" s="76">
        <v>7.4333144418806202E-2</v>
      </c>
      <c r="V182" s="77">
        <v>44490.578125</v>
      </c>
      <c r="W182" s="76">
        <v>2.5</v>
      </c>
      <c r="X182" s="76">
        <v>5.3028116522052899E-3</v>
      </c>
      <c r="Y182" s="76">
        <v>7.4130060729451497E-3</v>
      </c>
      <c r="Z182" s="124">
        <f>((((N182/1000)+1)/((SMOW!$Z$4/1000)+1))-1)*1000</f>
        <v>0.38768408175360314</v>
      </c>
      <c r="AA182" s="124">
        <f>((((P182/1000)+1)/((SMOW!$AA$4/1000)+1))-1)*1000</f>
        <v>0.90021922416427813</v>
      </c>
      <c r="AB182" s="124">
        <f>Z182*SMOW!$AN$6</f>
        <v>0.39849372734289379</v>
      </c>
      <c r="AC182" s="124">
        <f>AA182*SMOW!$AN$12</f>
        <v>0.92393927942619625</v>
      </c>
      <c r="AD182" s="124">
        <f t="shared" ref="AD182" si="417">LN((AB182/1000)+1)*1000</f>
        <v>0.39841434980447604</v>
      </c>
      <c r="AE182" s="124">
        <f t="shared" ref="AE182" si="418">LN((AC182/1000)+1)*1000</f>
        <v>0.92351271025933002</v>
      </c>
      <c r="AF182" s="125">
        <f>(AD182-SMOW!AN$14*AE182)</f>
        <v>-8.920036121245023E-2</v>
      </c>
      <c r="AG182" s="126">
        <f t="shared" ref="AG182" si="419">AF182*1000</f>
        <v>-89.200361212450233</v>
      </c>
      <c r="AK182" s="71">
        <v>19</v>
      </c>
      <c r="AL182" s="71">
        <v>0</v>
      </c>
      <c r="AM182" s="71">
        <v>0</v>
      </c>
      <c r="AN182" s="71">
        <v>1</v>
      </c>
    </row>
    <row r="183" spans="1:40" s="76" customFormat="1" x14ac:dyDescent="0.25">
      <c r="A183" s="76">
        <v>3421</v>
      </c>
      <c r="B183" s="76" t="s">
        <v>335</v>
      </c>
      <c r="C183" s="76" t="s">
        <v>62</v>
      </c>
      <c r="D183" s="76" t="s">
        <v>22</v>
      </c>
      <c r="E183" s="76" t="s">
        <v>344</v>
      </c>
      <c r="F183" s="76">
        <v>8.42354223155206E-2</v>
      </c>
      <c r="G183" s="76">
        <v>8.4231505721001201E-2</v>
      </c>
      <c r="H183" s="76">
        <v>4.3503949319392502E-3</v>
      </c>
      <c r="I183" s="76">
        <v>0.36230353126777098</v>
      </c>
      <c r="J183" s="76">
        <v>0.36223782358793599</v>
      </c>
      <c r="K183" s="76">
        <v>2.1681925538087599E-3</v>
      </c>
      <c r="L183" s="76">
        <v>-0.107030065133429</v>
      </c>
      <c r="M183" s="76">
        <v>4.3596685056665196E-3</v>
      </c>
      <c r="N183" s="76">
        <v>-10.1116149437637</v>
      </c>
      <c r="O183" s="76">
        <v>4.3060426922097604E-3</v>
      </c>
      <c r="P183" s="76">
        <v>-19.541013886829599</v>
      </c>
      <c r="Q183" s="76">
        <v>2.1250539584507099E-3</v>
      </c>
      <c r="R183" s="76">
        <v>-26.874386022389299</v>
      </c>
      <c r="S183" s="76">
        <v>0.10750029617758999</v>
      </c>
      <c r="T183" s="76">
        <v>247.31229935933399</v>
      </c>
      <c r="U183" s="76">
        <v>7.1582375117671196E-2</v>
      </c>
      <c r="V183" s="77">
        <v>44490.656064814815</v>
      </c>
      <c r="W183" s="76">
        <v>2.5</v>
      </c>
      <c r="X183" s="76">
        <v>1.4923409239491999E-2</v>
      </c>
      <c r="Y183" s="76">
        <v>1.26695306237122E-2</v>
      </c>
      <c r="Z183" s="124">
        <f>((((N183/1000)+1)/((SMOW!$Z$4/1000)+1))-1)*1000</f>
        <v>0.42625024861608907</v>
      </c>
      <c r="AA183" s="124">
        <f>((((P183/1000)+1)/((SMOW!$AA$4/1000)+1))-1)*1000</f>
        <v>0.94898347201000099</v>
      </c>
      <c r="AB183" s="124">
        <f>Z183*SMOW!$AN$6</f>
        <v>0.43813521974785546</v>
      </c>
      <c r="AC183" s="124">
        <f>AA183*SMOW!$AN$12</f>
        <v>0.97398842613061676</v>
      </c>
      <c r="AD183" s="124">
        <f t="shared" ref="AD183" si="420">LN((AB183/1000)+1)*1000</f>
        <v>0.4380392665383539</v>
      </c>
      <c r="AE183" s="124">
        <f t="shared" ref="AE183" si="421">LN((AC183/1000)+1)*1000</f>
        <v>0.9735144071711781</v>
      </c>
      <c r="AF183" s="125">
        <f>(AD183-SMOW!AN$14*AE183)</f>
        <v>-7.5976340448028146E-2</v>
      </c>
      <c r="AG183" s="126">
        <f t="shared" ref="AG183" si="422">AF183*1000</f>
        <v>-75.976340448028139</v>
      </c>
      <c r="AK183" s="71">
        <v>19</v>
      </c>
      <c r="AL183" s="71">
        <v>0</v>
      </c>
      <c r="AM183" s="71">
        <v>0</v>
      </c>
      <c r="AN183" s="71">
        <v>1</v>
      </c>
    </row>
    <row r="184" spans="1:40" s="76" customFormat="1" x14ac:dyDescent="0.25">
      <c r="A184" s="76">
        <v>3423</v>
      </c>
      <c r="B184" s="76" t="s">
        <v>335</v>
      </c>
      <c r="C184" s="76" t="s">
        <v>62</v>
      </c>
      <c r="D184" s="76" t="s">
        <v>22</v>
      </c>
      <c r="E184" s="76" t="s">
        <v>345</v>
      </c>
      <c r="F184" s="76">
        <v>-0.19313147448104501</v>
      </c>
      <c r="G184" s="76">
        <v>-0.19315040356004201</v>
      </c>
      <c r="H184" s="76">
        <v>3.76681265006606E-3</v>
      </c>
      <c r="I184" s="76">
        <v>-0.21264374971973499</v>
      </c>
      <c r="J184" s="76">
        <v>-0.21266644901661599</v>
      </c>
      <c r="K184" s="76">
        <v>2.1167445961877101E-3</v>
      </c>
      <c r="L184" s="76">
        <v>-8.0862518479268397E-2</v>
      </c>
      <c r="M184" s="76">
        <v>3.8434250435544302E-3</v>
      </c>
      <c r="N184" s="76">
        <v>-10.386154087381</v>
      </c>
      <c r="O184" s="76">
        <v>3.72841002678951E-3</v>
      </c>
      <c r="P184" s="76">
        <v>-20.104521954052501</v>
      </c>
      <c r="Q184" s="76">
        <v>2.0746296150021301E-3</v>
      </c>
      <c r="R184" s="76">
        <v>-28.113295281584701</v>
      </c>
      <c r="S184" s="76">
        <v>0.12283728142865299</v>
      </c>
      <c r="T184" s="76">
        <v>225.42273362402599</v>
      </c>
      <c r="U184" s="76">
        <v>0.12910913138817701</v>
      </c>
      <c r="V184" s="77">
        <v>44490.920567129629</v>
      </c>
      <c r="W184" s="76">
        <v>2.5</v>
      </c>
      <c r="X184" s="76">
        <v>7.4430194897831005E-4</v>
      </c>
      <c r="Y184" s="76">
        <v>6.0334073586033096E-4</v>
      </c>
      <c r="Z184" s="124">
        <f>((((N184/1000)+1)/((SMOW!$Z$4/1000)+1))-1)*1000</f>
        <v>0.14878849621879908</v>
      </c>
      <c r="AA184" s="124">
        <f>((((P184/1000)+1)/((SMOW!$AA$4/1000)+1))-1)*1000</f>
        <v>0.37369900314998539</v>
      </c>
      <c r="AB184" s="124">
        <f>Z184*SMOW!$AN$6</f>
        <v>0.15293710842029498</v>
      </c>
      <c r="AC184" s="124">
        <f>AA184*SMOW!$AN$12</f>
        <v>0.38354567245908666</v>
      </c>
      <c r="AD184" s="124">
        <f t="shared" ref="AD184" si="423">LN((AB184/1000)+1)*1000</f>
        <v>0.15292541473303256</v>
      </c>
      <c r="AE184" s="124">
        <f t="shared" ref="AE184" si="424">LN((AC184/1000)+1)*1000</f>
        <v>0.3834721376196325</v>
      </c>
      <c r="AF184" s="125">
        <f>(AD184-SMOW!AN$14*AE184)</f>
        <v>-4.9547873930133407E-2</v>
      </c>
      <c r="AG184" s="126">
        <f t="shared" ref="AG184" si="425">AF184*1000</f>
        <v>-49.547873930133406</v>
      </c>
      <c r="AK184" s="71">
        <v>19</v>
      </c>
      <c r="AL184" s="71">
        <v>2</v>
      </c>
      <c r="AM184" s="71">
        <v>0</v>
      </c>
      <c r="AN184" s="71">
        <v>1</v>
      </c>
    </row>
    <row r="185" spans="1:40" s="76" customFormat="1" x14ac:dyDescent="0.25">
      <c r="A185" s="76">
        <v>3424</v>
      </c>
      <c r="B185" s="76" t="s">
        <v>335</v>
      </c>
      <c r="C185" s="76" t="s">
        <v>62</v>
      </c>
      <c r="D185" s="76" t="s">
        <v>66</v>
      </c>
      <c r="E185" s="76" t="s">
        <v>347</v>
      </c>
      <c r="F185" s="76">
        <v>-3.7301613213576199</v>
      </c>
      <c r="G185" s="76">
        <v>-3.7371361251303701</v>
      </c>
      <c r="H185" s="76">
        <v>4.5283431313507998E-3</v>
      </c>
      <c r="I185" s="76">
        <v>-7.0071101473129103</v>
      </c>
      <c r="J185" s="76">
        <v>-7.0317754411368902</v>
      </c>
      <c r="K185" s="76">
        <v>3.2535193067913899E-3</v>
      </c>
      <c r="L185" s="76">
        <v>-2.4358692210088798E-2</v>
      </c>
      <c r="M185" s="76">
        <v>4.1567412326701803E-3</v>
      </c>
      <c r="N185" s="76">
        <v>-13.8871239447269</v>
      </c>
      <c r="O185" s="76">
        <v>4.4821767112249696E-3</v>
      </c>
      <c r="P185" s="76">
        <v>-26.7638049076869</v>
      </c>
      <c r="Q185" s="76">
        <v>3.18878693206867E-3</v>
      </c>
      <c r="R185" s="76">
        <v>-36.138588577426397</v>
      </c>
      <c r="S185" s="76">
        <v>0.15396203879961301</v>
      </c>
      <c r="T185" s="76">
        <v>185.513623448792</v>
      </c>
      <c r="U185" s="76">
        <v>0.23976988104786601</v>
      </c>
      <c r="V185" s="77">
        <v>44491.425740740742</v>
      </c>
      <c r="W185" s="76">
        <v>2.5</v>
      </c>
      <c r="X185" s="76">
        <v>4.8503362084385701E-2</v>
      </c>
      <c r="Y185" s="76">
        <v>5.1777616026565297E-2</v>
      </c>
      <c r="Z185" s="124">
        <f>((((N185/1000)+1)/((SMOW!$Z$4/1000)+1))-1)*1000</f>
        <v>-3.3894509654142091</v>
      </c>
      <c r="AA185" s="124">
        <f>((((P185/1000)+1)/((SMOW!$AA$4/1000)+1))-1)*1000</f>
        <v>-6.4247521279036102</v>
      </c>
      <c r="AB185" s="124">
        <f>Z185*SMOW!$AN$6</f>
        <v>-3.4839577182132389</v>
      </c>
      <c r="AC185" s="124">
        <f>AA185*SMOW!$AN$12</f>
        <v>-6.5940391986829265</v>
      </c>
      <c r="AD185" s="124">
        <f t="shared" ref="AD185" si="426">LN((AB185/1000)+1)*1000</f>
        <v>-3.4900408318879061</v>
      </c>
      <c r="AE185" s="124">
        <f t="shared" ref="AE185" si="427">LN((AC185/1000)+1)*1000</f>
        <v>-6.6158759229059356</v>
      </c>
      <c r="AF185" s="125">
        <f>(AD185-SMOW!AN$14*AE185)</f>
        <v>3.1416554064280788E-3</v>
      </c>
      <c r="AG185" s="126">
        <f t="shared" ref="AG185" si="428">AF185*1000</f>
        <v>3.1416554064280788</v>
      </c>
      <c r="AK185" s="71">
        <v>19</v>
      </c>
      <c r="AL185" s="71">
        <v>4</v>
      </c>
      <c r="AM185" s="71">
        <v>0</v>
      </c>
      <c r="AN185" s="71">
        <v>1</v>
      </c>
    </row>
    <row r="186" spans="1:40" s="76" customFormat="1" x14ac:dyDescent="0.25">
      <c r="A186" s="76">
        <v>3425</v>
      </c>
      <c r="B186" s="76" t="s">
        <v>335</v>
      </c>
      <c r="C186" s="76" t="s">
        <v>63</v>
      </c>
      <c r="D186" s="76" t="s">
        <v>66</v>
      </c>
      <c r="E186" s="76" t="s">
        <v>348</v>
      </c>
      <c r="F186" s="76">
        <v>-3.6861056158441499</v>
      </c>
      <c r="G186" s="76">
        <v>-3.6929163373121199</v>
      </c>
      <c r="H186" s="76">
        <v>3.8622686888021402E-3</v>
      </c>
      <c r="I186" s="76">
        <v>-6.9108966381165304</v>
      </c>
      <c r="J186" s="76">
        <v>-6.9348875579388203</v>
      </c>
      <c r="K186" s="76">
        <v>1.9811530831144899E-3</v>
      </c>
      <c r="L186" s="76">
        <v>-3.12957067204176E-2</v>
      </c>
      <c r="M186" s="76">
        <v>3.9725534489358097E-3</v>
      </c>
      <c r="N186" s="76">
        <v>-13.843517386760499</v>
      </c>
      <c r="O186" s="76">
        <v>3.82289289201693E-3</v>
      </c>
      <c r="P186" s="76">
        <v>-26.669505672955498</v>
      </c>
      <c r="Q186" s="76">
        <v>1.9417358454511099E-3</v>
      </c>
      <c r="R186" s="76">
        <v>-36.523291713266801</v>
      </c>
      <c r="S186" s="76">
        <v>0.16317858527010301</v>
      </c>
      <c r="T186" s="76">
        <v>185.231355744186</v>
      </c>
      <c r="U186" s="76">
        <v>6.73863960405435E-2</v>
      </c>
      <c r="V186" s="77">
        <v>44491.502523148149</v>
      </c>
      <c r="W186" s="76">
        <v>2.5</v>
      </c>
      <c r="X186" s="76">
        <v>6.5050141888667399E-3</v>
      </c>
      <c r="Y186" s="76">
        <v>8.3634957436210609E-3</v>
      </c>
      <c r="Z186" s="124">
        <f>((((N186/1000)+1)/((SMOW!$Z$4/1000)+1))-1)*1000</f>
        <v>-3.3453801934654193</v>
      </c>
      <c r="AA186" s="124">
        <f>((((P186/1000)+1)/((SMOW!$AA$4/1000)+1))-1)*1000</f>
        <v>-6.3284821926145041</v>
      </c>
      <c r="AB186" s="124">
        <f>Z186*SMOW!$AN$6</f>
        <v>-3.4386581379433592</v>
      </c>
      <c r="AC186" s="124">
        <f>AA186*SMOW!$AN$12</f>
        <v>-6.4952326277346133</v>
      </c>
      <c r="AD186" s="124">
        <f t="shared" ref="AD186" si="429">LN((AB186/1000)+1)*1000</f>
        <v>-3.4445839112102918</v>
      </c>
      <c r="AE186" s="124">
        <f t="shared" ref="AE186" si="430">LN((AC186/1000)+1)*1000</f>
        <v>-6.5164184388542301</v>
      </c>
      <c r="AF186" s="125">
        <f>(AD186-SMOW!AN$14*AE186)</f>
        <v>-3.9149754952583216E-3</v>
      </c>
      <c r="AG186" s="126">
        <f t="shared" ref="AG186" si="431">AF186*1000</f>
        <v>-3.9149754952583216</v>
      </c>
      <c r="AK186" s="71">
        <v>19</v>
      </c>
      <c r="AL186" s="71">
        <v>3</v>
      </c>
      <c r="AM186" s="71">
        <v>0</v>
      </c>
      <c r="AN186" s="71">
        <v>1</v>
      </c>
    </row>
    <row r="187" spans="1:40" s="76" customFormat="1" x14ac:dyDescent="0.25">
      <c r="A187" s="76">
        <v>3426</v>
      </c>
      <c r="B187" s="76" t="s">
        <v>350</v>
      </c>
      <c r="C187" s="76" t="s">
        <v>63</v>
      </c>
      <c r="D187" s="76" t="s">
        <v>66</v>
      </c>
      <c r="E187" s="76" t="s">
        <v>349</v>
      </c>
      <c r="F187" s="76">
        <v>-3.68799581071322</v>
      </c>
      <c r="G187" s="76">
        <v>-3.6948135650419398</v>
      </c>
      <c r="H187" s="76">
        <v>4.1039619755631404E-3</v>
      </c>
      <c r="I187" s="76">
        <v>-6.9205116086832703</v>
      </c>
      <c r="J187" s="76">
        <v>-6.9445694754496898</v>
      </c>
      <c r="K187" s="76">
        <v>1.8435378206386199E-3</v>
      </c>
      <c r="L187" s="76">
        <v>-2.80808820045069E-2</v>
      </c>
      <c r="M187" s="76">
        <v>4.2089337201578897E-3</v>
      </c>
      <c r="N187" s="76">
        <v>-13.845388311108801</v>
      </c>
      <c r="O187" s="76">
        <v>4.0621221177488502E-3</v>
      </c>
      <c r="P187" s="76">
        <v>-26.678929343019998</v>
      </c>
      <c r="Q187" s="76">
        <v>1.80685859123625E-3</v>
      </c>
      <c r="R187" s="76">
        <v>-36.727755809269397</v>
      </c>
      <c r="S187" s="76">
        <v>0.14294339488560401</v>
      </c>
      <c r="T187" s="76">
        <v>202.52691248238301</v>
      </c>
      <c r="U187" s="76">
        <v>7.5029829145614402E-2</v>
      </c>
      <c r="V187" s="77">
        <v>44491.610115740739</v>
      </c>
      <c r="W187" s="76">
        <v>2.5</v>
      </c>
      <c r="X187" s="76">
        <v>1.87119268994561E-2</v>
      </c>
      <c r="Y187" s="76">
        <v>2.03503667461131E-2</v>
      </c>
      <c r="Z187" s="124">
        <f>((((N187/1000)+1)/((SMOW!$Z$4/1000)+1))-1)*1000</f>
        <v>-3.3472710347547396</v>
      </c>
      <c r="AA187" s="124">
        <f>((((P187/1000)+1)/((SMOW!$AA$4/1000)+1))-1)*1000</f>
        <v>-6.3381028020487173</v>
      </c>
      <c r="AB187" s="124">
        <f>Z187*SMOW!$AN$6</f>
        <v>-3.4406017008304062</v>
      </c>
      <c r="AC187" s="124">
        <f>AA187*SMOW!$AN$12</f>
        <v>-6.5051067325189669</v>
      </c>
      <c r="AD187" s="124">
        <f t="shared" ref="AD187" si="432">LN((AB187/1000)+1)*1000</f>
        <v>-3.4465341823081865</v>
      </c>
      <c r="AE187" s="124">
        <f t="shared" ref="AE187" si="433">LN((AC187/1000)+1)*1000</f>
        <v>-6.5263571469274471</v>
      </c>
      <c r="AF187" s="125">
        <f>(AD187-SMOW!AN$14*AE187)</f>
        <v>-6.1760873049410137E-4</v>
      </c>
      <c r="AG187" s="126">
        <f t="shared" ref="AG187" si="434">AF187*1000</f>
        <v>-0.61760873049410137</v>
      </c>
      <c r="AK187" s="71">
        <v>19</v>
      </c>
      <c r="AL187" s="71">
        <v>2</v>
      </c>
      <c r="AM187" s="71">
        <v>0</v>
      </c>
      <c r="AN187" s="71">
        <v>1</v>
      </c>
    </row>
    <row r="188" spans="1:40" s="26" customFormat="1" x14ac:dyDescent="0.25">
      <c r="C188" s="127"/>
      <c r="D188" s="111"/>
      <c r="E188" s="108" t="s">
        <v>98</v>
      </c>
      <c r="V188" s="121"/>
      <c r="Z188" s="114"/>
      <c r="AA188" s="114"/>
      <c r="AB188" s="114"/>
      <c r="AC188" s="114"/>
      <c r="AD188" s="114"/>
      <c r="AE188" s="114"/>
      <c r="AF188" s="115"/>
      <c r="AG188" s="122"/>
      <c r="AK188" s="71">
        <v>19</v>
      </c>
      <c r="AL188" s="71">
        <v>0</v>
      </c>
      <c r="AM188" s="71">
        <v>0</v>
      </c>
      <c r="AN188" s="71">
        <v>1</v>
      </c>
    </row>
    <row r="189" spans="1:40" s="76" customFormat="1" x14ac:dyDescent="0.25">
      <c r="V189" s="77"/>
      <c r="Z189" s="124"/>
      <c r="AA189" s="124"/>
      <c r="AB189" s="124"/>
      <c r="AC189" s="124"/>
      <c r="AD189" s="124"/>
      <c r="AE189" s="124"/>
      <c r="AF189" s="125"/>
      <c r="AG189" s="126"/>
      <c r="AK189" s="71"/>
      <c r="AL189" s="71"/>
      <c r="AM189" s="71"/>
      <c r="AN189" s="71"/>
    </row>
    <row r="190" spans="1:40" x14ac:dyDescent="0.25">
      <c r="C190" s="100"/>
      <c r="D190" s="76"/>
    </row>
    <row r="191" spans="1:40" x14ac:dyDescent="0.25">
      <c r="C191" s="100"/>
      <c r="D191" s="76"/>
    </row>
    <row r="192" spans="1:40" x14ac:dyDescent="0.25">
      <c r="C192" s="100"/>
      <c r="D192" s="76"/>
    </row>
    <row r="193" spans="3:4" x14ac:dyDescent="0.25">
      <c r="C193" s="100"/>
      <c r="D193" s="76"/>
    </row>
    <row r="194" spans="3:4" x14ac:dyDescent="0.25">
      <c r="C194" s="100"/>
      <c r="D194" s="76"/>
    </row>
    <row r="195" spans="3:4" x14ac:dyDescent="0.25">
      <c r="C195" s="100"/>
      <c r="D195" s="76"/>
    </row>
    <row r="196" spans="3:4" x14ac:dyDescent="0.25">
      <c r="C196" s="100"/>
      <c r="D196" s="76"/>
    </row>
    <row r="197" spans="3:4" x14ac:dyDescent="0.25">
      <c r="C197" s="100"/>
      <c r="D197" s="76"/>
    </row>
    <row r="198" spans="3:4" x14ac:dyDescent="0.25">
      <c r="C198" s="100"/>
      <c r="D198" s="76"/>
    </row>
    <row r="199" spans="3:4" x14ac:dyDescent="0.25">
      <c r="C199" s="100"/>
      <c r="D199" s="76"/>
    </row>
    <row r="200" spans="3:4" x14ac:dyDescent="0.25">
      <c r="C200" s="100"/>
      <c r="D200" s="76"/>
    </row>
    <row r="201" spans="3:4" x14ac:dyDescent="0.25">
      <c r="C201" s="100"/>
      <c r="D201" s="76"/>
    </row>
    <row r="202" spans="3:4" x14ac:dyDescent="0.25">
      <c r="C202" s="100"/>
      <c r="D202" s="76"/>
    </row>
    <row r="203" spans="3:4" x14ac:dyDescent="0.25">
      <c r="C203" s="100"/>
      <c r="D203" s="76"/>
    </row>
    <row r="204" spans="3:4" x14ac:dyDescent="0.25">
      <c r="C204" s="100"/>
      <c r="D204" s="76"/>
    </row>
    <row r="205" spans="3:4" x14ac:dyDescent="0.25">
      <c r="C205" s="100"/>
      <c r="D205" s="76"/>
    </row>
    <row r="206" spans="3:4" x14ac:dyDescent="0.25">
      <c r="C206" s="100"/>
      <c r="D206" s="76"/>
    </row>
    <row r="207" spans="3:4" x14ac:dyDescent="0.25">
      <c r="C207" s="100"/>
      <c r="D207" s="76"/>
    </row>
    <row r="208" spans="3:4" x14ac:dyDescent="0.25">
      <c r="C208" s="100"/>
      <c r="D208" s="76"/>
    </row>
    <row r="209" spans="3:4" x14ac:dyDescent="0.25">
      <c r="C209" s="100"/>
      <c r="D209" s="76"/>
    </row>
    <row r="210" spans="3:4" x14ac:dyDescent="0.25">
      <c r="C210" s="100"/>
      <c r="D210" s="76"/>
    </row>
    <row r="211" spans="3:4" x14ac:dyDescent="0.25">
      <c r="C211" s="100"/>
      <c r="D211" s="76"/>
    </row>
    <row r="212" spans="3:4" x14ac:dyDescent="0.25">
      <c r="C212" s="100"/>
      <c r="D212" s="76"/>
    </row>
    <row r="213" spans="3:4" x14ac:dyDescent="0.25">
      <c r="C213" s="100"/>
      <c r="D213" s="76"/>
    </row>
    <row r="214" spans="3:4" x14ac:dyDescent="0.25">
      <c r="C214" s="100"/>
      <c r="D214" s="76"/>
    </row>
    <row r="215" spans="3:4" x14ac:dyDescent="0.25">
      <c r="C215" s="100"/>
      <c r="D215" s="76"/>
    </row>
    <row r="216" spans="3:4" x14ac:dyDescent="0.25">
      <c r="C216" s="100"/>
      <c r="D216" s="76"/>
    </row>
    <row r="217" spans="3:4" x14ac:dyDescent="0.25">
      <c r="C217" s="100"/>
      <c r="D217" s="76"/>
    </row>
    <row r="218" spans="3:4" x14ac:dyDescent="0.25">
      <c r="C218" s="100"/>
      <c r="D218" s="76"/>
    </row>
    <row r="219" spans="3:4" x14ac:dyDescent="0.25">
      <c r="C219" s="100"/>
      <c r="D219" s="76"/>
    </row>
    <row r="220" spans="3:4" x14ac:dyDescent="0.25">
      <c r="C220" s="100"/>
      <c r="D220" s="76"/>
    </row>
    <row r="221" spans="3:4" x14ac:dyDescent="0.25">
      <c r="C221" s="100"/>
      <c r="D221" s="76"/>
    </row>
    <row r="222" spans="3:4" x14ac:dyDescent="0.25">
      <c r="C222" s="100"/>
      <c r="D222" s="76"/>
    </row>
    <row r="223" spans="3:4" x14ac:dyDescent="0.25">
      <c r="C223" s="100"/>
      <c r="D223" s="76"/>
    </row>
    <row r="224" spans="3:4" x14ac:dyDescent="0.25">
      <c r="C224" s="100"/>
      <c r="D224" s="76"/>
    </row>
    <row r="225" spans="3:4" x14ac:dyDescent="0.25">
      <c r="C225" s="100"/>
      <c r="D225" s="76"/>
    </row>
    <row r="226" spans="3:4" x14ac:dyDescent="0.25">
      <c r="C226" s="100"/>
      <c r="D226" s="76"/>
    </row>
    <row r="227" spans="3:4" x14ac:dyDescent="0.25">
      <c r="C227" s="100"/>
      <c r="D227" s="76"/>
    </row>
    <row r="228" spans="3:4" x14ac:dyDescent="0.25">
      <c r="C228" s="100"/>
      <c r="D228" s="76"/>
    </row>
    <row r="229" spans="3:4" x14ac:dyDescent="0.25">
      <c r="C229" s="100"/>
      <c r="D229" s="76"/>
    </row>
    <row r="230" spans="3:4" x14ac:dyDescent="0.25">
      <c r="C230" s="100"/>
      <c r="D230" s="76"/>
    </row>
    <row r="231" spans="3:4" x14ac:dyDescent="0.25">
      <c r="C231" s="100"/>
      <c r="D231" s="76"/>
    </row>
    <row r="232" spans="3:4" x14ac:dyDescent="0.25">
      <c r="C232" s="100"/>
      <c r="D232" s="76"/>
    </row>
    <row r="233" spans="3:4" x14ac:dyDescent="0.25">
      <c r="C233" s="100"/>
      <c r="D233" s="76"/>
    </row>
    <row r="234" spans="3:4" x14ac:dyDescent="0.25">
      <c r="C234" s="100"/>
      <c r="D234" s="76"/>
    </row>
    <row r="235" spans="3:4" x14ac:dyDescent="0.25">
      <c r="C235" s="100"/>
      <c r="D235" s="76"/>
    </row>
    <row r="236" spans="3:4" x14ac:dyDescent="0.25">
      <c r="C236" s="100"/>
      <c r="D236" s="76"/>
    </row>
    <row r="237" spans="3:4" x14ac:dyDescent="0.25">
      <c r="C237" s="100"/>
      <c r="D237" s="76"/>
    </row>
    <row r="238" spans="3:4" x14ac:dyDescent="0.25">
      <c r="C238" s="100"/>
      <c r="D238" s="76"/>
    </row>
    <row r="239" spans="3:4" x14ac:dyDescent="0.25">
      <c r="C239" s="100"/>
      <c r="D239" s="76"/>
    </row>
    <row r="240" spans="3:4" x14ac:dyDescent="0.25">
      <c r="C240" s="100"/>
      <c r="D240" s="76"/>
    </row>
    <row r="241" spans="3:4" x14ac:dyDescent="0.25">
      <c r="C241" s="100"/>
      <c r="D241" s="76"/>
    </row>
    <row r="242" spans="3:4" x14ac:dyDescent="0.25">
      <c r="C242" s="100"/>
      <c r="D242" s="76"/>
    </row>
    <row r="243" spans="3:4" x14ac:dyDescent="0.25">
      <c r="C243" s="100"/>
      <c r="D243" s="76"/>
    </row>
    <row r="244" spans="3:4" x14ac:dyDescent="0.25">
      <c r="C244" s="100"/>
      <c r="D244" s="76"/>
    </row>
    <row r="245" spans="3:4" x14ac:dyDescent="0.25">
      <c r="C245" s="100"/>
      <c r="D245" s="76"/>
    </row>
    <row r="246" spans="3:4" x14ac:dyDescent="0.25">
      <c r="C246" s="100"/>
      <c r="D246" s="76"/>
    </row>
    <row r="247" spans="3:4" x14ac:dyDescent="0.25">
      <c r="C247" s="100"/>
      <c r="D247" s="76"/>
    </row>
    <row r="248" spans="3:4" x14ac:dyDescent="0.25">
      <c r="C248" s="100"/>
      <c r="D248" s="76"/>
    </row>
    <row r="249" spans="3:4" x14ac:dyDescent="0.25">
      <c r="C249" s="100"/>
      <c r="D249" s="76"/>
    </row>
    <row r="250" spans="3:4" x14ac:dyDescent="0.25">
      <c r="C250" s="100"/>
      <c r="D250" s="76"/>
    </row>
    <row r="251" spans="3:4" x14ac:dyDescent="0.25">
      <c r="C251" s="100"/>
      <c r="D251" s="76"/>
    </row>
    <row r="252" spans="3:4" x14ac:dyDescent="0.25">
      <c r="C252" s="100"/>
      <c r="D252" s="76"/>
    </row>
    <row r="253" spans="3:4" x14ac:dyDescent="0.25">
      <c r="C253" s="100"/>
      <c r="D253" s="76"/>
    </row>
    <row r="254" spans="3:4" x14ac:dyDescent="0.25">
      <c r="C254" s="100"/>
      <c r="D254" s="76"/>
    </row>
    <row r="255" spans="3:4" x14ac:dyDescent="0.25">
      <c r="C255" s="100"/>
      <c r="D255" s="76"/>
    </row>
    <row r="256" spans="3:4" x14ac:dyDescent="0.25">
      <c r="C256" s="100"/>
      <c r="D256" s="76"/>
    </row>
    <row r="257" spans="3:4" x14ac:dyDescent="0.25">
      <c r="C257" s="100"/>
      <c r="D257" s="76"/>
    </row>
    <row r="258" spans="3:4" x14ac:dyDescent="0.25">
      <c r="C258" s="100"/>
      <c r="D258" s="76"/>
    </row>
    <row r="259" spans="3:4" x14ac:dyDescent="0.25">
      <c r="C259" s="100"/>
      <c r="D259" s="76"/>
    </row>
    <row r="260" spans="3:4" x14ac:dyDescent="0.25">
      <c r="C260" s="100"/>
      <c r="D260" s="76"/>
    </row>
    <row r="261" spans="3:4" x14ac:dyDescent="0.25">
      <c r="C261" s="100"/>
      <c r="D261" s="76"/>
    </row>
    <row r="262" spans="3:4" x14ac:dyDescent="0.25">
      <c r="C262" s="100"/>
      <c r="D262" s="76"/>
    </row>
    <row r="263" spans="3:4" x14ac:dyDescent="0.25">
      <c r="C263" s="100"/>
      <c r="D263" s="76"/>
    </row>
    <row r="264" spans="3:4" x14ac:dyDescent="0.25">
      <c r="C264" s="100"/>
      <c r="D264" s="76"/>
    </row>
    <row r="265" spans="3:4" x14ac:dyDescent="0.25">
      <c r="C265" s="100"/>
      <c r="D265" s="76"/>
    </row>
    <row r="266" spans="3:4" x14ac:dyDescent="0.25">
      <c r="C266" s="100"/>
      <c r="D266" s="76"/>
    </row>
    <row r="267" spans="3:4" x14ac:dyDescent="0.25">
      <c r="C267" s="100"/>
      <c r="D267" s="76"/>
    </row>
    <row r="268" spans="3:4" x14ac:dyDescent="0.25">
      <c r="C268" s="100"/>
      <c r="D268" s="76"/>
    </row>
    <row r="269" spans="3:4" x14ac:dyDescent="0.25">
      <c r="C269" s="100"/>
      <c r="D269" s="76"/>
    </row>
    <row r="270" spans="3:4" x14ac:dyDescent="0.25">
      <c r="C270" s="100"/>
      <c r="D270" s="76"/>
    </row>
    <row r="271" spans="3:4" x14ac:dyDescent="0.25">
      <c r="C271" s="100"/>
      <c r="D271" s="76"/>
    </row>
    <row r="272" spans="3:4" x14ac:dyDescent="0.25">
      <c r="C272" s="100"/>
      <c r="D272" s="76"/>
    </row>
    <row r="273" spans="3:4" x14ac:dyDescent="0.25">
      <c r="C273" s="100"/>
      <c r="D273" s="76"/>
    </row>
    <row r="274" spans="3:4" x14ac:dyDescent="0.25">
      <c r="C274" s="100"/>
      <c r="D274" s="76"/>
    </row>
    <row r="275" spans="3:4" x14ac:dyDescent="0.25">
      <c r="C275" s="100"/>
      <c r="D275" s="76"/>
    </row>
    <row r="276" spans="3:4" x14ac:dyDescent="0.25">
      <c r="C276" s="100"/>
      <c r="D276" s="76"/>
    </row>
    <row r="277" spans="3:4" x14ac:dyDescent="0.25">
      <c r="C277" s="100"/>
      <c r="D277" s="76"/>
    </row>
    <row r="278" spans="3:4" x14ac:dyDescent="0.25">
      <c r="C278" s="100"/>
      <c r="D278" s="76"/>
    </row>
    <row r="279" spans="3:4" x14ac:dyDescent="0.25">
      <c r="C279" s="100"/>
      <c r="D279" s="76"/>
    </row>
    <row r="280" spans="3:4" x14ac:dyDescent="0.25">
      <c r="C280" s="100"/>
      <c r="D280" s="76"/>
    </row>
    <row r="281" spans="3:4" x14ac:dyDescent="0.25">
      <c r="C281" s="100"/>
      <c r="D281" s="76"/>
    </row>
    <row r="282" spans="3:4" x14ac:dyDescent="0.25">
      <c r="C282" s="100"/>
      <c r="D282" s="76"/>
    </row>
    <row r="283" spans="3:4" x14ac:dyDescent="0.25">
      <c r="C283" s="100"/>
      <c r="D283" s="76"/>
    </row>
    <row r="284" spans="3:4" x14ac:dyDescent="0.25">
      <c r="C284" s="100"/>
      <c r="D284" s="76"/>
    </row>
    <row r="285" spans="3:4" x14ac:dyDescent="0.25">
      <c r="C285" s="100"/>
      <c r="D285" s="76"/>
    </row>
    <row r="286" spans="3:4" x14ac:dyDescent="0.25">
      <c r="C286" s="100"/>
      <c r="D286" s="76"/>
    </row>
    <row r="287" spans="3:4" x14ac:dyDescent="0.25">
      <c r="C287" s="100"/>
      <c r="D287" s="76"/>
    </row>
    <row r="288" spans="3:4" x14ac:dyDescent="0.25">
      <c r="C288" s="100"/>
      <c r="D288" s="76"/>
    </row>
    <row r="289" spans="3:4" x14ac:dyDescent="0.25">
      <c r="C289" s="100"/>
      <c r="D289" s="76"/>
    </row>
    <row r="290" spans="3:4" x14ac:dyDescent="0.25">
      <c r="C290" s="100"/>
      <c r="D290" s="76"/>
    </row>
    <row r="291" spans="3:4" x14ac:dyDescent="0.25">
      <c r="C291" s="100"/>
      <c r="D291" s="76"/>
    </row>
    <row r="292" spans="3:4" x14ac:dyDescent="0.25">
      <c r="C292" s="100"/>
      <c r="D292" s="76"/>
    </row>
    <row r="293" spans="3:4" x14ac:dyDescent="0.25">
      <c r="C293" s="100"/>
      <c r="D293" s="76"/>
    </row>
    <row r="294" spans="3:4" x14ac:dyDescent="0.25">
      <c r="C294" s="100"/>
      <c r="D294" s="76"/>
    </row>
    <row r="295" spans="3:4" x14ac:dyDescent="0.25">
      <c r="C295" s="100"/>
      <c r="D295" s="76"/>
    </row>
    <row r="296" spans="3:4" x14ac:dyDescent="0.25">
      <c r="C296" s="100"/>
      <c r="D296" s="76"/>
    </row>
    <row r="297" spans="3:4" x14ac:dyDescent="0.25">
      <c r="C297" s="100"/>
      <c r="D297" s="76"/>
    </row>
    <row r="298" spans="3:4" x14ac:dyDescent="0.25">
      <c r="C298" s="100"/>
      <c r="D298" s="76"/>
    </row>
    <row r="299" spans="3:4" x14ac:dyDescent="0.25">
      <c r="C299" s="100"/>
      <c r="D299" s="76"/>
    </row>
    <row r="300" spans="3:4" x14ac:dyDescent="0.25">
      <c r="C300" s="100"/>
      <c r="D300" s="76"/>
    </row>
    <row r="301" spans="3:4" x14ac:dyDescent="0.25">
      <c r="C301" s="100"/>
      <c r="D301" s="76"/>
    </row>
    <row r="302" spans="3:4" x14ac:dyDescent="0.25">
      <c r="C302" s="100"/>
      <c r="D302" s="76"/>
    </row>
    <row r="303" spans="3:4" x14ac:dyDescent="0.25">
      <c r="C303" s="100"/>
      <c r="D303" s="76"/>
    </row>
    <row r="304" spans="3:4" x14ac:dyDescent="0.25">
      <c r="C304" s="100"/>
      <c r="D304" s="76"/>
    </row>
    <row r="305" spans="3:4" x14ac:dyDescent="0.25">
      <c r="C305" s="100"/>
      <c r="D305" s="76"/>
    </row>
    <row r="306" spans="3:4" x14ac:dyDescent="0.25">
      <c r="C306" s="100"/>
      <c r="D306" s="76"/>
    </row>
    <row r="307" spans="3:4" x14ac:dyDescent="0.25">
      <c r="C307" s="100"/>
      <c r="D307" s="76"/>
    </row>
    <row r="308" spans="3:4" x14ac:dyDescent="0.25">
      <c r="C308" s="100"/>
      <c r="D308" s="76"/>
    </row>
    <row r="309" spans="3:4" x14ac:dyDescent="0.25">
      <c r="C309" s="100"/>
      <c r="D309" s="76"/>
    </row>
    <row r="310" spans="3:4" x14ac:dyDescent="0.25">
      <c r="C310" s="100"/>
      <c r="D310" s="76"/>
    </row>
    <row r="311" spans="3:4" x14ac:dyDescent="0.25">
      <c r="C311" s="100"/>
      <c r="D311" s="76"/>
    </row>
    <row r="312" spans="3:4" x14ac:dyDescent="0.25">
      <c r="C312" s="100"/>
      <c r="D312" s="76"/>
    </row>
    <row r="313" spans="3:4" x14ac:dyDescent="0.25">
      <c r="C313" s="100"/>
      <c r="D313" s="76"/>
    </row>
    <row r="314" spans="3:4" x14ac:dyDescent="0.25">
      <c r="C314" s="100"/>
      <c r="D314" s="76"/>
    </row>
    <row r="315" spans="3:4" x14ac:dyDescent="0.25">
      <c r="C315" s="100"/>
      <c r="D315" s="76"/>
    </row>
    <row r="316" spans="3:4" x14ac:dyDescent="0.25">
      <c r="C316" s="100"/>
      <c r="D316" s="76"/>
    </row>
    <row r="317" spans="3:4" x14ac:dyDescent="0.25">
      <c r="C317" s="100"/>
      <c r="D317" s="76"/>
    </row>
    <row r="318" spans="3:4" x14ac:dyDescent="0.25">
      <c r="C318" s="100"/>
      <c r="D318" s="76"/>
    </row>
    <row r="319" spans="3:4" x14ac:dyDescent="0.25">
      <c r="C319" s="100"/>
      <c r="D319" s="76"/>
    </row>
    <row r="320" spans="3:4" x14ac:dyDescent="0.25">
      <c r="C320" s="100"/>
      <c r="D320" s="76"/>
    </row>
    <row r="321" spans="3:4" x14ac:dyDescent="0.25">
      <c r="C321" s="100"/>
      <c r="D321" s="76"/>
    </row>
    <row r="322" spans="3:4" x14ac:dyDescent="0.25">
      <c r="C322" s="100"/>
      <c r="D322" s="76"/>
    </row>
    <row r="323" spans="3:4" x14ac:dyDescent="0.25">
      <c r="C323" s="100"/>
      <c r="D323" s="76"/>
    </row>
    <row r="324" spans="3:4" x14ac:dyDescent="0.25">
      <c r="C324" s="100"/>
      <c r="D324" s="76"/>
    </row>
    <row r="325" spans="3:4" x14ac:dyDescent="0.25">
      <c r="C325" s="100"/>
      <c r="D325" s="76"/>
    </row>
    <row r="326" spans="3:4" x14ac:dyDescent="0.25">
      <c r="C326" s="100"/>
      <c r="D326" s="76"/>
    </row>
    <row r="327" spans="3:4" x14ac:dyDescent="0.25">
      <c r="C327" s="100"/>
      <c r="D327" s="76"/>
    </row>
    <row r="328" spans="3:4" x14ac:dyDescent="0.25">
      <c r="C328" s="100"/>
      <c r="D328" s="76"/>
    </row>
    <row r="329" spans="3:4" x14ac:dyDescent="0.25">
      <c r="C329" s="100"/>
      <c r="D329" s="76"/>
    </row>
    <row r="330" spans="3:4" x14ac:dyDescent="0.25">
      <c r="C330" s="100"/>
      <c r="D330" s="76"/>
    </row>
    <row r="331" spans="3:4" x14ac:dyDescent="0.25">
      <c r="C331" s="100"/>
      <c r="D331" s="76"/>
    </row>
    <row r="332" spans="3:4" x14ac:dyDescent="0.25">
      <c r="C332" s="100"/>
      <c r="D332" s="76"/>
    </row>
    <row r="333" spans="3:4" x14ac:dyDescent="0.25">
      <c r="C333" s="100"/>
      <c r="D333" s="76"/>
    </row>
    <row r="334" spans="3:4" x14ac:dyDescent="0.25">
      <c r="C334" s="100"/>
      <c r="D334" s="76"/>
    </row>
    <row r="335" spans="3:4" x14ac:dyDescent="0.25">
      <c r="C335" s="100"/>
      <c r="D335" s="76"/>
    </row>
    <row r="336" spans="3:4" x14ac:dyDescent="0.25">
      <c r="C336" s="100"/>
      <c r="D336" s="76"/>
    </row>
    <row r="337" spans="3:4" x14ac:dyDescent="0.25">
      <c r="C337" s="100"/>
      <c r="D337" s="76"/>
    </row>
    <row r="338" spans="3:4" x14ac:dyDescent="0.25">
      <c r="C338" s="100"/>
      <c r="D338" s="76"/>
    </row>
    <row r="339" spans="3:4" x14ac:dyDescent="0.25">
      <c r="C339" s="100"/>
      <c r="D339" s="76"/>
    </row>
    <row r="340" spans="3:4" x14ac:dyDescent="0.25">
      <c r="C340" s="100"/>
      <c r="D340" s="76"/>
    </row>
    <row r="341" spans="3:4" x14ac:dyDescent="0.25">
      <c r="C341" s="100"/>
      <c r="D341" s="76"/>
    </row>
    <row r="342" spans="3:4" x14ac:dyDescent="0.25">
      <c r="C342" s="100"/>
      <c r="D342" s="76"/>
    </row>
    <row r="343" spans="3:4" x14ac:dyDescent="0.25">
      <c r="C343" s="100"/>
      <c r="D343" s="76"/>
    </row>
    <row r="344" spans="3:4" x14ac:dyDescent="0.25">
      <c r="C344" s="100"/>
      <c r="D344" s="76"/>
    </row>
    <row r="345" spans="3:4" x14ac:dyDescent="0.25">
      <c r="C345" s="100"/>
      <c r="D345" s="76"/>
    </row>
    <row r="346" spans="3:4" x14ac:dyDescent="0.25">
      <c r="C346" s="100"/>
      <c r="D346" s="76"/>
    </row>
    <row r="347" spans="3:4" x14ac:dyDescent="0.25">
      <c r="C347" s="100"/>
      <c r="D347" s="76"/>
    </row>
    <row r="348" spans="3:4" x14ac:dyDescent="0.25">
      <c r="C348" s="100"/>
      <c r="D348" s="76"/>
    </row>
    <row r="349" spans="3:4" x14ac:dyDescent="0.25">
      <c r="C349" s="100"/>
      <c r="D349" s="76"/>
    </row>
    <row r="350" spans="3:4" x14ac:dyDescent="0.25">
      <c r="C350" s="100"/>
      <c r="D350" s="76"/>
    </row>
    <row r="351" spans="3:4" x14ac:dyDescent="0.25">
      <c r="C351" s="100"/>
      <c r="D351" s="76"/>
    </row>
    <row r="352" spans="3:4" x14ac:dyDescent="0.25">
      <c r="C352" s="100"/>
      <c r="D352" s="76"/>
    </row>
    <row r="353" spans="3:4" x14ac:dyDescent="0.25">
      <c r="C353" s="100"/>
      <c r="D353" s="76"/>
    </row>
    <row r="354" spans="3:4" x14ac:dyDescent="0.25">
      <c r="C354" s="100"/>
      <c r="D354" s="76"/>
    </row>
    <row r="355" spans="3:4" x14ac:dyDescent="0.25">
      <c r="C355" s="100"/>
      <c r="D355" s="76"/>
    </row>
    <row r="356" spans="3:4" x14ac:dyDescent="0.25">
      <c r="C356" s="100"/>
      <c r="D356" s="76"/>
    </row>
    <row r="357" spans="3:4" x14ac:dyDescent="0.25">
      <c r="C357" s="100"/>
      <c r="D357" s="76"/>
    </row>
    <row r="358" spans="3:4" x14ac:dyDescent="0.25">
      <c r="C358" s="100"/>
      <c r="D358" s="76"/>
    </row>
    <row r="359" spans="3:4" x14ac:dyDescent="0.25">
      <c r="C359" s="100"/>
      <c r="D359" s="76"/>
    </row>
    <row r="360" spans="3:4" x14ac:dyDescent="0.25">
      <c r="C360" s="100"/>
      <c r="D360" s="76"/>
    </row>
    <row r="361" spans="3:4" x14ac:dyDescent="0.25">
      <c r="C361" s="100"/>
      <c r="D361" s="76"/>
    </row>
    <row r="362" spans="3:4" x14ac:dyDescent="0.25">
      <c r="C362" s="100"/>
      <c r="D362" s="76"/>
    </row>
    <row r="363" spans="3:4" x14ac:dyDescent="0.25">
      <c r="C363" s="100"/>
      <c r="D363" s="76"/>
    </row>
    <row r="364" spans="3:4" x14ac:dyDescent="0.25">
      <c r="C364" s="100"/>
      <c r="D364" s="76"/>
    </row>
    <row r="365" spans="3:4" x14ac:dyDescent="0.25">
      <c r="C365" s="100"/>
      <c r="D365" s="76"/>
    </row>
    <row r="366" spans="3:4" x14ac:dyDescent="0.25">
      <c r="C366" s="100"/>
      <c r="D366" s="76"/>
    </row>
    <row r="367" spans="3:4" x14ac:dyDescent="0.25">
      <c r="C367" s="100"/>
      <c r="D367" s="76"/>
    </row>
    <row r="368" spans="3:4" x14ac:dyDescent="0.25">
      <c r="C368" s="100"/>
      <c r="D368" s="76"/>
    </row>
    <row r="369" spans="3:4" x14ac:dyDescent="0.25">
      <c r="C369" s="100"/>
      <c r="D369" s="76"/>
    </row>
    <row r="370" spans="3:4" x14ac:dyDescent="0.25">
      <c r="C370" s="100"/>
      <c r="D370" s="76"/>
    </row>
    <row r="371" spans="3:4" x14ac:dyDescent="0.25">
      <c r="C371" s="100"/>
      <c r="D371" s="76"/>
    </row>
    <row r="372" spans="3:4" x14ac:dyDescent="0.25">
      <c r="C372" s="100"/>
      <c r="D372" s="76"/>
    </row>
    <row r="373" spans="3:4" x14ac:dyDescent="0.25">
      <c r="C373" s="100"/>
      <c r="D373" s="76"/>
    </row>
    <row r="374" spans="3:4" x14ac:dyDescent="0.25">
      <c r="C374" s="100"/>
      <c r="D374" s="76"/>
    </row>
    <row r="375" spans="3:4" x14ac:dyDescent="0.25">
      <c r="C375" s="100"/>
      <c r="D375" s="76"/>
    </row>
    <row r="376" spans="3:4" x14ac:dyDescent="0.25">
      <c r="C376" s="100"/>
      <c r="D376" s="76"/>
    </row>
    <row r="377" spans="3:4" x14ac:dyDescent="0.25">
      <c r="C377" s="100"/>
      <c r="D377" s="76"/>
    </row>
    <row r="378" spans="3:4" x14ac:dyDescent="0.25">
      <c r="C378" s="100"/>
      <c r="D378" s="76"/>
    </row>
    <row r="379" spans="3:4" x14ac:dyDescent="0.25">
      <c r="C379" s="100"/>
      <c r="D379" s="76"/>
    </row>
    <row r="380" spans="3:4" x14ac:dyDescent="0.25">
      <c r="C380" s="100"/>
      <c r="D380" s="76"/>
    </row>
    <row r="381" spans="3:4" x14ac:dyDescent="0.25">
      <c r="C381" s="100"/>
      <c r="D381" s="76"/>
    </row>
    <row r="382" spans="3:4" x14ac:dyDescent="0.25">
      <c r="C382" s="100"/>
      <c r="D382" s="76"/>
    </row>
    <row r="383" spans="3:4" x14ac:dyDescent="0.25">
      <c r="C383" s="100"/>
      <c r="D383" s="76"/>
    </row>
    <row r="384" spans="3:4" x14ac:dyDescent="0.25">
      <c r="C384" s="100"/>
      <c r="D384" s="76"/>
    </row>
    <row r="385" spans="3:4" x14ac:dyDescent="0.25">
      <c r="C385" s="100"/>
      <c r="D385" s="76"/>
    </row>
    <row r="386" spans="3:4" x14ac:dyDescent="0.25">
      <c r="C386" s="100"/>
      <c r="D386" s="76"/>
    </row>
    <row r="387" spans="3:4" x14ac:dyDescent="0.25">
      <c r="C387" s="100"/>
      <c r="D387" s="76"/>
    </row>
    <row r="388" spans="3:4" x14ac:dyDescent="0.25">
      <c r="C388" s="100"/>
      <c r="D388" s="76"/>
    </row>
    <row r="389" spans="3:4" x14ac:dyDescent="0.25">
      <c r="C389" s="100"/>
      <c r="D389" s="76"/>
    </row>
    <row r="390" spans="3:4" x14ac:dyDescent="0.25">
      <c r="C390" s="100"/>
      <c r="D390" s="76"/>
    </row>
    <row r="391" spans="3:4" x14ac:dyDescent="0.25">
      <c r="C391" s="100"/>
      <c r="D391" s="76"/>
    </row>
    <row r="392" spans="3:4" x14ac:dyDescent="0.25">
      <c r="C392" s="100"/>
      <c r="D392" s="76"/>
    </row>
    <row r="393" spans="3:4" x14ac:dyDescent="0.25">
      <c r="C393" s="100"/>
      <c r="D393" s="76"/>
    </row>
    <row r="394" spans="3:4" x14ac:dyDescent="0.25">
      <c r="C394" s="100"/>
      <c r="D394" s="76"/>
    </row>
    <row r="395" spans="3:4" x14ac:dyDescent="0.25">
      <c r="C395" s="100"/>
      <c r="D395" s="76"/>
    </row>
    <row r="396" spans="3:4" x14ac:dyDescent="0.25">
      <c r="C396" s="100"/>
      <c r="D396" s="76"/>
    </row>
    <row r="397" spans="3:4" x14ac:dyDescent="0.25">
      <c r="C397" s="100"/>
      <c r="D397" s="76"/>
    </row>
    <row r="398" spans="3:4" x14ac:dyDescent="0.25">
      <c r="C398" s="100"/>
      <c r="D398" s="76"/>
    </row>
    <row r="399" spans="3:4" x14ac:dyDescent="0.25">
      <c r="C399" s="100"/>
      <c r="D399" s="76"/>
    </row>
    <row r="400" spans="3:4" x14ac:dyDescent="0.25">
      <c r="C400" s="100"/>
      <c r="D400" s="76"/>
    </row>
    <row r="401" spans="3:4" x14ac:dyDescent="0.25">
      <c r="C401" s="100"/>
      <c r="D401" s="76"/>
    </row>
    <row r="402" spans="3:4" x14ac:dyDescent="0.25">
      <c r="C402" s="100"/>
      <c r="D402" s="76"/>
    </row>
    <row r="403" spans="3:4" x14ac:dyDescent="0.25">
      <c r="C403" s="100"/>
      <c r="D403" s="76"/>
    </row>
    <row r="404" spans="3:4" x14ac:dyDescent="0.25">
      <c r="C404" s="100"/>
      <c r="D404" s="76"/>
    </row>
    <row r="405" spans="3:4" x14ac:dyDescent="0.25">
      <c r="C405" s="100"/>
      <c r="D405" s="76"/>
    </row>
    <row r="406" spans="3:4" x14ac:dyDescent="0.25">
      <c r="C406" s="100"/>
      <c r="D406" s="76"/>
    </row>
    <row r="407" spans="3:4" x14ac:dyDescent="0.25">
      <c r="C407" s="100"/>
      <c r="D407" s="76"/>
    </row>
    <row r="408" spans="3:4" x14ac:dyDescent="0.25">
      <c r="C408" s="100"/>
      <c r="D408" s="76"/>
    </row>
    <row r="409" spans="3:4" x14ac:dyDescent="0.25">
      <c r="C409" s="100"/>
      <c r="D409" s="76"/>
    </row>
    <row r="410" spans="3:4" x14ac:dyDescent="0.25">
      <c r="C410" s="100"/>
      <c r="D410" s="76"/>
    </row>
    <row r="411" spans="3:4" x14ac:dyDescent="0.25">
      <c r="C411" s="100"/>
      <c r="D411" s="76"/>
    </row>
    <row r="412" spans="3:4" x14ac:dyDescent="0.25">
      <c r="C412" s="100"/>
      <c r="D412" s="76"/>
    </row>
    <row r="413" spans="3:4" x14ac:dyDescent="0.25">
      <c r="C413" s="100"/>
      <c r="D413" s="76"/>
    </row>
    <row r="414" spans="3:4" x14ac:dyDescent="0.25">
      <c r="C414" s="100"/>
      <c r="D414" s="76"/>
    </row>
    <row r="415" spans="3:4" x14ac:dyDescent="0.25">
      <c r="C415" s="100"/>
      <c r="D415" s="76"/>
    </row>
    <row r="416" spans="3:4" x14ac:dyDescent="0.25">
      <c r="C416" s="100"/>
      <c r="D416" s="76"/>
    </row>
    <row r="417" spans="3:4" x14ac:dyDescent="0.25">
      <c r="C417" s="100"/>
      <c r="D417" s="76"/>
    </row>
    <row r="418" spans="3:4" x14ac:dyDescent="0.25">
      <c r="C418" s="100"/>
      <c r="D418" s="76"/>
    </row>
    <row r="419" spans="3:4" x14ac:dyDescent="0.25">
      <c r="C419" s="100"/>
      <c r="D419" s="76"/>
    </row>
    <row r="420" spans="3:4" x14ac:dyDescent="0.25">
      <c r="C420" s="100"/>
      <c r="D420" s="76"/>
    </row>
    <row r="421" spans="3:4" x14ac:dyDescent="0.25">
      <c r="C421" s="100"/>
      <c r="D421" s="76"/>
    </row>
    <row r="422" spans="3:4" x14ac:dyDescent="0.25">
      <c r="C422" s="100"/>
      <c r="D422" s="76"/>
    </row>
    <row r="423" spans="3:4" x14ac:dyDescent="0.25">
      <c r="C423" s="100"/>
      <c r="D423" s="76"/>
    </row>
    <row r="424" spans="3:4" x14ac:dyDescent="0.25">
      <c r="C424" s="100"/>
      <c r="D424" s="76"/>
    </row>
    <row r="425" spans="3:4" x14ac:dyDescent="0.25">
      <c r="C425" s="100"/>
      <c r="D425" s="76"/>
    </row>
    <row r="426" spans="3:4" x14ac:dyDescent="0.25">
      <c r="C426" s="100"/>
      <c r="D426" s="76"/>
    </row>
    <row r="427" spans="3:4" x14ac:dyDescent="0.25">
      <c r="C427" s="100"/>
      <c r="D427" s="76"/>
    </row>
    <row r="428" spans="3:4" x14ac:dyDescent="0.25">
      <c r="C428" s="100"/>
      <c r="D428" s="76"/>
    </row>
    <row r="429" spans="3:4" x14ac:dyDescent="0.25">
      <c r="C429" s="100"/>
      <c r="D429" s="76"/>
    </row>
    <row r="430" spans="3:4" x14ac:dyDescent="0.25">
      <c r="C430" s="100"/>
      <c r="D430" s="76"/>
    </row>
    <row r="431" spans="3:4" x14ac:dyDescent="0.25">
      <c r="C431" s="100"/>
      <c r="D431" s="76"/>
    </row>
    <row r="432" spans="3:4" x14ac:dyDescent="0.25">
      <c r="C432" s="100"/>
      <c r="D432" s="76"/>
    </row>
    <row r="433" spans="3:4" x14ac:dyDescent="0.25">
      <c r="C433" s="100"/>
      <c r="D433" s="76"/>
    </row>
    <row r="434" spans="3:4" x14ac:dyDescent="0.25">
      <c r="C434" s="100"/>
      <c r="D434" s="76"/>
    </row>
    <row r="435" spans="3:4" x14ac:dyDescent="0.25">
      <c r="C435" s="100"/>
      <c r="D435" s="76"/>
    </row>
    <row r="436" spans="3:4" x14ac:dyDescent="0.25">
      <c r="C436" s="100"/>
      <c r="D436" s="76"/>
    </row>
    <row r="437" spans="3:4" x14ac:dyDescent="0.25">
      <c r="C437" s="100"/>
      <c r="D437" s="76"/>
    </row>
    <row r="438" spans="3:4" x14ac:dyDescent="0.25">
      <c r="C438" s="100"/>
      <c r="D438" s="76"/>
    </row>
    <row r="439" spans="3:4" x14ac:dyDescent="0.25">
      <c r="C439" s="100"/>
      <c r="D439" s="76"/>
    </row>
    <row r="440" spans="3:4" x14ac:dyDescent="0.25">
      <c r="C440" s="100"/>
      <c r="D440" s="76"/>
    </row>
    <row r="441" spans="3:4" x14ac:dyDescent="0.25">
      <c r="C441" s="100"/>
      <c r="D441" s="76"/>
    </row>
    <row r="442" spans="3:4" x14ac:dyDescent="0.25">
      <c r="C442" s="100"/>
      <c r="D442" s="76"/>
    </row>
    <row r="443" spans="3:4" x14ac:dyDescent="0.25">
      <c r="C443" s="100"/>
      <c r="D443" s="76"/>
    </row>
    <row r="444" spans="3:4" x14ac:dyDescent="0.25">
      <c r="C444" s="100"/>
      <c r="D444" s="76"/>
    </row>
    <row r="445" spans="3:4" x14ac:dyDescent="0.25">
      <c r="C445" s="100"/>
      <c r="D445" s="76"/>
    </row>
    <row r="446" spans="3:4" x14ac:dyDescent="0.25">
      <c r="C446" s="100"/>
      <c r="D446" s="76"/>
    </row>
    <row r="447" spans="3:4" x14ac:dyDescent="0.25">
      <c r="C447" s="100"/>
      <c r="D447" s="76"/>
    </row>
    <row r="448" spans="3:4" x14ac:dyDescent="0.25">
      <c r="C448" s="100"/>
      <c r="D448" s="76"/>
    </row>
    <row r="449" spans="3:4" x14ac:dyDescent="0.25">
      <c r="C449" s="100"/>
      <c r="D449" s="76"/>
    </row>
    <row r="450" spans="3:4" x14ac:dyDescent="0.25">
      <c r="C450" s="100"/>
      <c r="D450" s="76"/>
    </row>
    <row r="451" spans="3:4" x14ac:dyDescent="0.25">
      <c r="C451" s="100"/>
      <c r="D451" s="76"/>
    </row>
    <row r="452" spans="3:4" x14ac:dyDescent="0.25">
      <c r="C452" s="100"/>
      <c r="D452" s="76"/>
    </row>
    <row r="453" spans="3:4" x14ac:dyDescent="0.25">
      <c r="C453" s="100"/>
      <c r="D453" s="76"/>
    </row>
    <row r="454" spans="3:4" x14ac:dyDescent="0.25">
      <c r="C454" s="100"/>
      <c r="D454" s="76"/>
    </row>
    <row r="455" spans="3:4" x14ac:dyDescent="0.25">
      <c r="C455" s="100"/>
      <c r="D455" s="76"/>
    </row>
    <row r="456" spans="3:4" x14ac:dyDescent="0.25">
      <c r="C456" s="100"/>
      <c r="D456" s="76"/>
    </row>
    <row r="457" spans="3:4" x14ac:dyDescent="0.25">
      <c r="C457" s="100"/>
      <c r="D457" s="76"/>
    </row>
    <row r="458" spans="3:4" x14ac:dyDescent="0.25">
      <c r="C458" s="100"/>
      <c r="D458" s="76"/>
    </row>
    <row r="459" spans="3:4" x14ac:dyDescent="0.25">
      <c r="C459" s="100"/>
      <c r="D459" s="76"/>
    </row>
    <row r="460" spans="3:4" x14ac:dyDescent="0.25">
      <c r="C460" s="100"/>
      <c r="D460" s="76"/>
    </row>
    <row r="461" spans="3:4" x14ac:dyDescent="0.25">
      <c r="C461" s="100"/>
      <c r="D461" s="76"/>
    </row>
    <row r="462" spans="3:4" x14ac:dyDescent="0.25">
      <c r="C462" s="100"/>
      <c r="D462" s="76"/>
    </row>
    <row r="463" spans="3:4" x14ac:dyDescent="0.25">
      <c r="C463" s="100"/>
      <c r="D463" s="76"/>
    </row>
    <row r="464" spans="3:4" x14ac:dyDescent="0.25">
      <c r="C464" s="100"/>
      <c r="D464" s="76"/>
    </row>
    <row r="465" spans="3:4" x14ac:dyDescent="0.25">
      <c r="C465" s="100"/>
      <c r="D465" s="76"/>
    </row>
    <row r="466" spans="3:4" x14ac:dyDescent="0.25">
      <c r="C466" s="100"/>
      <c r="D466" s="76"/>
    </row>
    <row r="467" spans="3:4" x14ac:dyDescent="0.25">
      <c r="C467" s="100"/>
      <c r="D467" s="76"/>
    </row>
    <row r="468" spans="3:4" x14ac:dyDescent="0.25">
      <c r="C468" s="100"/>
      <c r="D468" s="76"/>
    </row>
    <row r="469" spans="3:4" x14ac:dyDescent="0.25">
      <c r="C469" s="100"/>
      <c r="D469" s="76"/>
    </row>
    <row r="470" spans="3:4" x14ac:dyDescent="0.25">
      <c r="C470" s="100"/>
      <c r="D470" s="76"/>
    </row>
    <row r="471" spans="3:4" x14ac:dyDescent="0.25">
      <c r="C471" s="100"/>
      <c r="D471" s="76"/>
    </row>
    <row r="472" spans="3:4" x14ac:dyDescent="0.25">
      <c r="C472" s="100"/>
      <c r="D472" s="76"/>
    </row>
    <row r="473" spans="3:4" x14ac:dyDescent="0.25">
      <c r="C473" s="100"/>
      <c r="D473" s="76"/>
    </row>
    <row r="474" spans="3:4" x14ac:dyDescent="0.25">
      <c r="C474" s="100"/>
      <c r="D474" s="76"/>
    </row>
    <row r="475" spans="3:4" x14ac:dyDescent="0.25">
      <c r="C475" s="100"/>
      <c r="D475" s="76"/>
    </row>
    <row r="476" spans="3:4" x14ac:dyDescent="0.25">
      <c r="C476" s="100"/>
      <c r="D476" s="76"/>
    </row>
    <row r="477" spans="3:4" x14ac:dyDescent="0.25">
      <c r="C477" s="100"/>
      <c r="D477" s="76"/>
    </row>
    <row r="478" spans="3:4" x14ac:dyDescent="0.25">
      <c r="C478" s="100"/>
      <c r="D478" s="76"/>
    </row>
    <row r="479" spans="3:4" x14ac:dyDescent="0.25">
      <c r="C479" s="100"/>
      <c r="D479" s="76"/>
    </row>
    <row r="480" spans="3:4" x14ac:dyDescent="0.25">
      <c r="C480" s="100"/>
      <c r="D480" s="76"/>
    </row>
    <row r="481" spans="3:4" x14ac:dyDescent="0.25">
      <c r="C481" s="100"/>
      <c r="D481" s="76"/>
    </row>
    <row r="482" spans="3:4" x14ac:dyDescent="0.25">
      <c r="C482" s="100"/>
      <c r="D482" s="76"/>
    </row>
    <row r="483" spans="3:4" x14ac:dyDescent="0.25">
      <c r="C483" s="100"/>
      <c r="D483" s="76"/>
    </row>
    <row r="484" spans="3:4" x14ac:dyDescent="0.25">
      <c r="C484" s="100"/>
      <c r="D484" s="76"/>
    </row>
    <row r="485" spans="3:4" x14ac:dyDescent="0.25">
      <c r="C485" s="100"/>
      <c r="D485" s="76"/>
    </row>
    <row r="486" spans="3:4" x14ac:dyDescent="0.25">
      <c r="C486" s="100"/>
      <c r="D486" s="76"/>
    </row>
    <row r="487" spans="3:4" x14ac:dyDescent="0.25">
      <c r="C487" s="100"/>
      <c r="D487" s="76"/>
    </row>
    <row r="488" spans="3:4" x14ac:dyDescent="0.25">
      <c r="C488" s="100"/>
      <c r="D488" s="76"/>
    </row>
    <row r="489" spans="3:4" x14ac:dyDescent="0.25">
      <c r="C489" s="100"/>
      <c r="D489" s="76"/>
    </row>
    <row r="490" spans="3:4" x14ac:dyDescent="0.25">
      <c r="C490" s="100"/>
      <c r="D490" s="76"/>
    </row>
    <row r="491" spans="3:4" x14ac:dyDescent="0.25">
      <c r="C491" s="100"/>
      <c r="D491" s="76"/>
    </row>
    <row r="492" spans="3:4" x14ac:dyDescent="0.25">
      <c r="C492" s="100"/>
      <c r="D492" s="76"/>
    </row>
    <row r="493" spans="3:4" x14ac:dyDescent="0.25">
      <c r="C493" s="100"/>
      <c r="D493" s="76"/>
    </row>
    <row r="494" spans="3:4" x14ac:dyDescent="0.25">
      <c r="C494" s="100"/>
      <c r="D494" s="76"/>
    </row>
    <row r="495" spans="3:4" x14ac:dyDescent="0.25">
      <c r="C495" s="100"/>
      <c r="D495" s="76"/>
    </row>
    <row r="496" spans="3:4" x14ac:dyDescent="0.25">
      <c r="C496" s="100"/>
      <c r="D496" s="76"/>
    </row>
    <row r="497" spans="3:4" x14ac:dyDescent="0.25">
      <c r="C497" s="100"/>
      <c r="D497" s="76"/>
    </row>
    <row r="498" spans="3:4" x14ac:dyDescent="0.25">
      <c r="C498" s="100"/>
      <c r="D498" s="76"/>
    </row>
    <row r="499" spans="3:4" x14ac:dyDescent="0.25">
      <c r="C499" s="100"/>
      <c r="D499" s="76"/>
    </row>
    <row r="500" spans="3:4" x14ac:dyDescent="0.25">
      <c r="C500" s="100"/>
      <c r="D500" s="76"/>
    </row>
    <row r="501" spans="3:4" x14ac:dyDescent="0.25">
      <c r="C501" s="100"/>
      <c r="D501" s="76"/>
    </row>
    <row r="502" spans="3:4" x14ac:dyDescent="0.25">
      <c r="C502" s="100"/>
      <c r="D502" s="76"/>
    </row>
    <row r="503" spans="3:4" x14ac:dyDescent="0.25">
      <c r="C503" s="100"/>
      <c r="D503" s="76"/>
    </row>
    <row r="504" spans="3:4" x14ac:dyDescent="0.25">
      <c r="C504" s="100"/>
      <c r="D504" s="76"/>
    </row>
    <row r="505" spans="3:4" x14ac:dyDescent="0.25">
      <c r="C505" s="100"/>
      <c r="D505" s="76"/>
    </row>
    <row r="506" spans="3:4" x14ac:dyDescent="0.25">
      <c r="C506" s="100"/>
      <c r="D506" s="76"/>
    </row>
    <row r="507" spans="3:4" x14ac:dyDescent="0.25">
      <c r="C507" s="100"/>
      <c r="D507" s="76"/>
    </row>
  </sheetData>
  <dataValidations count="2">
    <dataValidation type="list" allowBlank="1" showInputMessage="1" showErrorMessage="1" sqref="C4:C24 C26:C50 C52 C56:C96 C98:C125 C127:C151 C153:C162 C164:C507">
      <formula1>Type</formula1>
    </dataValidation>
    <dataValidation type="list" allowBlank="1" showInputMessage="1" showErrorMessage="1" sqref="D2:D50 D52 D58:D96 D98:D125 D127:D151 D153:D162 D164:D507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A4" workbookViewId="0">
      <selection activeCell="A20" sqref="A17:XFD20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1" t="s">
        <v>25</v>
      </c>
      <c r="AA1" s="131"/>
      <c r="AB1" s="132" t="s">
        <v>26</v>
      </c>
      <c r="AC1" s="13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$Z$31</f>
        <v>-2.7755575615628914E-14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AVERAGE(N17:N27)</f>
        <v>-10.533375338522987</v>
      </c>
      <c r="AA4" s="6">
        <f>AVERAGE(P17:P27)</f>
        <v>-20.470571125179212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SLAP!Z13</f>
        <v>-28.893035639673716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1.0278826139582404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AA31</f>
        <v>6.9388939039072284E-14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SLAP!AA13</f>
        <v>-54.075162787911673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1.0263491987564903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6" customFormat="1" x14ac:dyDescent="0.25">
      <c r="A17" s="76">
        <v>3237</v>
      </c>
      <c r="B17" s="76" t="s">
        <v>134</v>
      </c>
      <c r="C17" s="76" t="s">
        <v>62</v>
      </c>
      <c r="D17" s="76" t="s">
        <v>22</v>
      </c>
      <c r="E17" s="76" t="s">
        <v>145</v>
      </c>
      <c r="F17" s="76">
        <v>-0.69052780665094804</v>
      </c>
      <c r="G17" s="76">
        <v>-0.69076667125306901</v>
      </c>
      <c r="H17" s="76">
        <v>4.1755970647193901E-3</v>
      </c>
      <c r="I17" s="76">
        <v>-1.2593371456069</v>
      </c>
      <c r="J17" s="76">
        <v>-1.260131297464</v>
      </c>
      <c r="K17" s="76">
        <v>5.1597325181388203E-3</v>
      </c>
      <c r="L17" s="76">
        <v>-2.54173461920758E-2</v>
      </c>
      <c r="M17" s="76">
        <v>3.8414813675668501E-3</v>
      </c>
      <c r="N17" s="76">
        <v>-10.8784794681292</v>
      </c>
      <c r="O17" s="76">
        <v>4.1330268877754397E-3</v>
      </c>
      <c r="P17" s="76">
        <v>-21.130390224058502</v>
      </c>
      <c r="Q17" s="76">
        <v>5.0570739176123503E-3</v>
      </c>
      <c r="R17" s="76">
        <v>-17.9721565347295</v>
      </c>
      <c r="S17" s="76">
        <v>0.17491344360076999</v>
      </c>
      <c r="T17" s="76">
        <v>134.296668416562</v>
      </c>
      <c r="U17" s="76">
        <v>0.57601950846733796</v>
      </c>
      <c r="V17" s="77">
        <v>44447.53297453704</v>
      </c>
      <c r="W17" s="76">
        <v>2.5</v>
      </c>
      <c r="X17" s="76">
        <v>0.17299540907779001</v>
      </c>
      <c r="Y17" s="76">
        <v>0.17603751173774901</v>
      </c>
      <c r="Z17" s="96">
        <f>((((N17/1000)+1)/((SMOW!$Z$4/1000)+1))-1)*1000</f>
        <v>-0.34877793854282135</v>
      </c>
      <c r="AA17" s="96">
        <f>((((P17/1000)+1)/((SMOW!$AA$4/1000)+1))-1)*1000</f>
        <v>-0.67360824435580557</v>
      </c>
      <c r="AB17" s="96">
        <f>Z17*SMOW!$AN$6</f>
        <v>-0.35850277916036177</v>
      </c>
      <c r="AC17" s="96">
        <f>AA17*SMOW!$AN$12</f>
        <v>-0.69135728187034717</v>
      </c>
      <c r="AD17" s="96">
        <f t="shared" ref="AD17:AE17" si="0">LN((AB17/1000)+1)*1000</f>
        <v>-0.35856705664461541</v>
      </c>
      <c r="AE17" s="96">
        <f t="shared" si="0"/>
        <v>-0.69159637952352648</v>
      </c>
      <c r="AF17" s="51">
        <f>(AD17-SMOW!AN$14*AE17)</f>
        <v>6.5958317438065683E-3</v>
      </c>
      <c r="AG17" s="104">
        <f t="shared" ref="AG17:AG20" si="1">AF17*1000</f>
        <v>6.5958317438065688</v>
      </c>
      <c r="AK17" s="89">
        <v>19</v>
      </c>
      <c r="AL17" s="89">
        <v>0</v>
      </c>
      <c r="AM17" s="89">
        <v>0</v>
      </c>
      <c r="AN17" s="89">
        <v>0</v>
      </c>
    </row>
    <row r="18" spans="1:40" s="76" customFormat="1" x14ac:dyDescent="0.25">
      <c r="A18" s="76">
        <v>3239</v>
      </c>
      <c r="B18" s="76" t="s">
        <v>134</v>
      </c>
      <c r="C18" s="76" t="s">
        <v>62</v>
      </c>
      <c r="D18" s="76" t="s">
        <v>22</v>
      </c>
      <c r="E18" s="76" t="s">
        <v>146</v>
      </c>
      <c r="F18" s="76">
        <v>-0.31217969360216002</v>
      </c>
      <c r="G18" s="76">
        <v>-0.312228783428185</v>
      </c>
      <c r="H18" s="76">
        <v>4.24493721515516E-3</v>
      </c>
      <c r="I18" s="76">
        <v>-0.55648122729723104</v>
      </c>
      <c r="J18" s="76">
        <v>-0.55663619980179802</v>
      </c>
      <c r="K18" s="76">
        <v>2.01624770371481E-3</v>
      </c>
      <c r="L18" s="76">
        <v>-1.8324869932835601E-2</v>
      </c>
      <c r="M18" s="76">
        <v>4.0184400898153902E-3</v>
      </c>
      <c r="N18" s="76">
        <v>-10.503988610909801</v>
      </c>
      <c r="O18" s="76">
        <v>4.2016601159612296E-3</v>
      </c>
      <c r="P18" s="76">
        <v>-20.441518403702101</v>
      </c>
      <c r="Q18" s="76">
        <v>1.9761322196559699E-3</v>
      </c>
      <c r="R18" s="76">
        <v>-17.740420858942102</v>
      </c>
      <c r="S18" s="76">
        <v>0.11308751098801099</v>
      </c>
      <c r="T18" s="76">
        <v>145.79906275372801</v>
      </c>
      <c r="U18" s="76">
        <v>0.29722714307332598</v>
      </c>
      <c r="V18" s="77">
        <v>44447.609375</v>
      </c>
      <c r="W18" s="76">
        <v>2.5</v>
      </c>
      <c r="X18" s="76">
        <v>1.6663976557415399E-2</v>
      </c>
      <c r="Y18" s="76">
        <v>1.44488600955487E-2</v>
      </c>
      <c r="Z18" s="96">
        <f>((((N18/1000)+1)/((SMOW!$Z$4/1000)+1))-1)*1000</f>
        <v>2.9699564271012946E-2</v>
      </c>
      <c r="AA18" s="96">
        <f>((((P18/1000)+1)/((SMOW!$AA$4/1000)+1))-1)*1000</f>
        <v>2.9659876080057046E-2</v>
      </c>
      <c r="AB18" s="96">
        <f>Z18*SMOW!$AN$6</f>
        <v>3.0527665756309549E-2</v>
      </c>
      <c r="AC18" s="96">
        <f>AA18*SMOW!$AN$12</f>
        <v>3.0441390049983343E-2</v>
      </c>
      <c r="AD18" s="96">
        <f t="shared" ref="AD18:AE20" si="2">LN((AB18/1000)+1)*1000</f>
        <v>3.052719979669169E-2</v>
      </c>
      <c r="AE18" s="96">
        <f t="shared" si="2"/>
        <v>3.0440926720328804E-2</v>
      </c>
      <c r="AF18" s="51">
        <f>(AD18-SMOW!AN$14*AE18)</f>
        <v>1.4454390488358081E-2</v>
      </c>
      <c r="AG18" s="104">
        <f t="shared" si="1"/>
        <v>14.454390488358081</v>
      </c>
      <c r="AI18" s="2"/>
    </row>
    <row r="19" spans="1:40" s="76" customFormat="1" x14ac:dyDescent="0.25">
      <c r="A19" s="76">
        <v>3241</v>
      </c>
      <c r="B19" s="76" t="s">
        <v>126</v>
      </c>
      <c r="C19" s="76" t="s">
        <v>62</v>
      </c>
      <c r="D19" s="76" t="s">
        <v>22</v>
      </c>
      <c r="E19" s="76" t="s">
        <v>147</v>
      </c>
      <c r="F19" s="76">
        <v>-0.12694306660044899</v>
      </c>
      <c r="G19" s="76">
        <v>-0.12695149902577099</v>
      </c>
      <c r="H19" s="76">
        <v>4.3816515937074498E-3</v>
      </c>
      <c r="I19" s="76">
        <v>-0.17980565755164599</v>
      </c>
      <c r="J19" s="76">
        <v>-0.17982190057933101</v>
      </c>
      <c r="K19" s="76">
        <v>1.9745168838263901E-3</v>
      </c>
      <c r="L19" s="76">
        <v>-3.2005535519884103E-2</v>
      </c>
      <c r="M19" s="76">
        <v>4.2194055717646103E-3</v>
      </c>
      <c r="N19" s="76">
        <v>-10.3206404697619</v>
      </c>
      <c r="O19" s="76">
        <v>4.33698069257507E-3</v>
      </c>
      <c r="P19" s="76">
        <v>-20.072337212145101</v>
      </c>
      <c r="Q19" s="76">
        <v>1.93523168070874E-3</v>
      </c>
      <c r="R19" s="76">
        <v>-17.4568764305705</v>
      </c>
      <c r="S19" s="76">
        <v>0.16475914825463001</v>
      </c>
      <c r="T19" s="76">
        <v>177.00265027479401</v>
      </c>
      <c r="U19" s="76">
        <v>0.226677439498714</v>
      </c>
      <c r="V19" s="77">
        <v>44447.774502314816</v>
      </c>
      <c r="W19" s="76">
        <v>2.5</v>
      </c>
      <c r="X19" s="76">
        <v>1.8496348746713898E-2</v>
      </c>
      <c r="Y19" s="76">
        <v>1.84541459517845E-2</v>
      </c>
      <c r="Z19" s="96">
        <f>((((N19/1000)+1)/((SMOW!$Z$4/1000)+1))-1)*1000</f>
        <v>0.21499953960946172</v>
      </c>
      <c r="AA19" s="96">
        <f>((((P19/1000)+1)/((SMOW!$AA$4/1000)+1))-1)*1000</f>
        <v>0.40655635379094335</v>
      </c>
      <c r="AB19" s="96">
        <f>Z19*SMOW!$AN$6</f>
        <v>0.22099428877359176</v>
      </c>
      <c r="AC19" s="96">
        <f>AA19*SMOW!$AN$12</f>
        <v>0.4172687879626949</v>
      </c>
      <c r="AD19" s="96">
        <f t="shared" si="2"/>
        <v>0.22096987313288927</v>
      </c>
      <c r="AE19" s="96">
        <f t="shared" si="2"/>
        <v>0.41718175555172593</v>
      </c>
      <c r="AF19" s="51">
        <f>(AD19-SMOW!AN$14*AE19)</f>
        <v>6.9790620157797467E-4</v>
      </c>
      <c r="AG19" s="104">
        <f t="shared" si="1"/>
        <v>0.69790620157797467</v>
      </c>
      <c r="AI19" s="2"/>
    </row>
    <row r="20" spans="1:40" s="76" customFormat="1" x14ac:dyDescent="0.25">
      <c r="A20" s="76">
        <v>3243</v>
      </c>
      <c r="B20" s="76" t="s">
        <v>134</v>
      </c>
      <c r="C20" s="76" t="s">
        <v>62</v>
      </c>
      <c r="D20" s="76" t="s">
        <v>22</v>
      </c>
      <c r="E20" s="76" t="s">
        <v>148</v>
      </c>
      <c r="F20" s="76">
        <v>-0.69364274759260702</v>
      </c>
      <c r="G20" s="76">
        <v>-0.69388407661989404</v>
      </c>
      <c r="H20" s="76">
        <v>5.7587976590431E-3</v>
      </c>
      <c r="I20" s="76">
        <v>-1.2741763862036399</v>
      </c>
      <c r="J20" s="76">
        <v>-1.2749892871434201</v>
      </c>
      <c r="K20" s="76">
        <v>4.7869746045936601E-3</v>
      </c>
      <c r="L20" s="76">
        <v>-2.0689733008167802E-2</v>
      </c>
      <c r="M20" s="76">
        <v>4.5215652791358602E-3</v>
      </c>
      <c r="N20" s="76">
        <v>-10.8815626522742</v>
      </c>
      <c r="O20" s="76">
        <v>5.7000867653608199E-3</v>
      </c>
      <c r="P20" s="76">
        <v>-21.144934221507</v>
      </c>
      <c r="Q20" s="76">
        <v>4.6917324361403102E-3</v>
      </c>
      <c r="R20" s="76">
        <v>-18.439905960426401</v>
      </c>
      <c r="S20" s="76">
        <v>0.195852635325449</v>
      </c>
      <c r="T20" s="76">
        <v>169.37576258314701</v>
      </c>
      <c r="U20" s="76">
        <v>0.43203781992776302</v>
      </c>
      <c r="V20" s="77">
        <v>44448.647731481484</v>
      </c>
      <c r="W20" s="76">
        <v>2.5</v>
      </c>
      <c r="X20" s="76">
        <v>8.9516724258500102E-2</v>
      </c>
      <c r="Y20" s="76">
        <v>9.2522926015357401E-2</v>
      </c>
      <c r="Z20" s="96">
        <f>((((N20/1000)+1)/((SMOW!$Z$4/1000)+1))-1)*1000</f>
        <v>-0.35189394475076963</v>
      </c>
      <c r="AA20" s="96">
        <f>((((P20/1000)+1)/((SMOW!$AA$4/1000)+1))-1)*1000</f>
        <v>-0.68845618768431649</v>
      </c>
      <c r="AB20" s="96">
        <f>Z20*SMOW!$AN$6</f>
        <v>-0.36170566776649771</v>
      </c>
      <c r="AC20" s="96">
        <f>AA20*SMOW!$AN$12</f>
        <v>-0.70659645660874615</v>
      </c>
      <c r="AD20" s="96">
        <f t="shared" si="2"/>
        <v>-0.36177109903992988</v>
      </c>
      <c r="AE20" s="96">
        <f t="shared" si="2"/>
        <v>-0.70684621354350763</v>
      </c>
      <c r="AF20" s="51">
        <f>(AD20-SMOW!AN$14*AE20)</f>
        <v>1.1443701711042142E-2</v>
      </c>
      <c r="AG20" s="104">
        <f t="shared" si="1"/>
        <v>11.443701711042142</v>
      </c>
      <c r="AH20" s="2">
        <f>AVERAGE(AG17:AG20)</f>
        <v>8.2979575361961917</v>
      </c>
      <c r="AI20" s="2">
        <f>STDEV(AG17:AG20)</f>
        <v>6.0126362939504929</v>
      </c>
    </row>
    <row r="21" spans="1:40" s="76" customFormat="1" x14ac:dyDescent="0.25">
      <c r="B21" s="63"/>
      <c r="C21" s="83"/>
      <c r="D21" s="8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85"/>
      <c r="AA21" s="85"/>
      <c r="AB21" s="85"/>
      <c r="AC21" s="85"/>
      <c r="AD21" s="85"/>
      <c r="AE21" s="85"/>
      <c r="AF21" s="86"/>
      <c r="AG21" s="70"/>
    </row>
    <row r="22" spans="1:40" s="76" customFormat="1" x14ac:dyDescent="0.25">
      <c r="A22" s="76">
        <v>3347</v>
      </c>
      <c r="B22" s="76" t="s">
        <v>134</v>
      </c>
      <c r="C22" s="76" t="s">
        <v>62</v>
      </c>
      <c r="D22" s="76" t="s">
        <v>22</v>
      </c>
      <c r="E22" s="76" t="s">
        <v>256</v>
      </c>
      <c r="F22" s="76">
        <v>-0.18230906952092699</v>
      </c>
      <c r="G22" s="76">
        <v>-0.18232604459337401</v>
      </c>
      <c r="H22" s="76">
        <v>4.3782233469751098E-3</v>
      </c>
      <c r="I22" s="76">
        <v>-0.26235762737894702</v>
      </c>
      <c r="J22" s="76">
        <v>-0.26239223641013998</v>
      </c>
      <c r="K22" s="76">
        <v>3.1805887111799299E-3</v>
      </c>
      <c r="L22" s="76">
        <v>-4.3782943768819901E-2</v>
      </c>
      <c r="M22" s="76">
        <v>4.1668880090505803E-3</v>
      </c>
      <c r="N22" s="76">
        <v>-10.3754420167484</v>
      </c>
      <c r="O22" s="76">
        <v>4.3335873967876798E-3</v>
      </c>
      <c r="P22" s="76">
        <v>-20.153246718983599</v>
      </c>
      <c r="Q22" s="76">
        <v>3.1173073715393199E-3</v>
      </c>
      <c r="R22" s="76">
        <v>-26.1322804784742</v>
      </c>
      <c r="S22" s="76">
        <v>0.16278082027902699</v>
      </c>
      <c r="T22" s="76">
        <v>210.24444628319901</v>
      </c>
      <c r="U22" s="76">
        <v>0.36029325761216502</v>
      </c>
      <c r="V22" s="77">
        <v>44473.539340277777</v>
      </c>
      <c r="W22" s="76">
        <v>2.5</v>
      </c>
      <c r="X22" s="76">
        <v>1.8409994814823201E-2</v>
      </c>
      <c r="Y22" s="76">
        <v>1.19440390913135E-2</v>
      </c>
      <c r="Z22" s="124">
        <f>((((N22/1000)+1)/((SMOW!$Z$4/1000)+1))-1)*1000</f>
        <v>0.15961460228997026</v>
      </c>
      <c r="AA22" s="124">
        <f>((((P22/1000)+1)/((SMOW!$AA$4/1000)+1))-1)*1000</f>
        <v>0.32395596991929843</v>
      </c>
      <c r="AB22" s="124">
        <f>Z22*SMOW!$AN$6</f>
        <v>0.16406507462771958</v>
      </c>
      <c r="AC22" s="124">
        <f>AA22*SMOW!$AN$12</f>
        <v>0.33249195015905364</v>
      </c>
      <c r="AD22" s="124">
        <f t="shared" ref="AD22:AE25" si="3">LN((AB22/1000)+1)*1000</f>
        <v>0.16405161742526764</v>
      </c>
      <c r="AE22" s="124">
        <f t="shared" si="3"/>
        <v>0.33243668695996575</v>
      </c>
      <c r="AF22" s="125">
        <f>(AD22-SMOW!AN$14*AE22)</f>
        <v>-1.1474953289594303E-2</v>
      </c>
      <c r="AG22" s="126">
        <f t="shared" ref="AG22:AG25" si="4">AF22*1000</f>
        <v>-11.474953289594303</v>
      </c>
    </row>
    <row r="23" spans="1:40" s="76" customFormat="1" x14ac:dyDescent="0.25">
      <c r="A23" s="76">
        <v>3348</v>
      </c>
      <c r="B23" s="76" t="s">
        <v>134</v>
      </c>
      <c r="C23" s="76" t="s">
        <v>62</v>
      </c>
      <c r="D23" s="76" t="s">
        <v>22</v>
      </c>
      <c r="E23" s="76" t="s">
        <v>257</v>
      </c>
      <c r="F23" s="76">
        <v>-0.238054820634026</v>
      </c>
      <c r="G23" s="76">
        <v>-0.23808343613076199</v>
      </c>
      <c r="H23" s="76">
        <v>3.7609291554914202E-3</v>
      </c>
      <c r="I23" s="76">
        <v>-0.373571216610669</v>
      </c>
      <c r="J23" s="76">
        <v>-0.373641106365034</v>
      </c>
      <c r="K23" s="76">
        <v>2.2022618521735102E-3</v>
      </c>
      <c r="L23" s="76">
        <v>-4.0800931970023997E-2</v>
      </c>
      <c r="M23" s="76">
        <v>3.9652784430807804E-3</v>
      </c>
      <c r="N23" s="76">
        <v>-10.4306194403979</v>
      </c>
      <c r="O23" s="76">
        <v>3.7225865143929401E-3</v>
      </c>
      <c r="P23" s="76">
        <v>-20.262247590523</v>
      </c>
      <c r="Q23" s="76">
        <v>2.1584454103438701E-3</v>
      </c>
      <c r="R23" s="76">
        <v>-26.430237381780302</v>
      </c>
      <c r="S23" s="76">
        <v>0.13084966900761799</v>
      </c>
      <c r="T23" s="76">
        <v>213.530320113177</v>
      </c>
      <c r="U23" s="76">
        <v>7.2368536801160496E-2</v>
      </c>
      <c r="V23" s="77">
        <v>44473.615567129629</v>
      </c>
      <c r="W23" s="76">
        <v>2.5</v>
      </c>
      <c r="X23" s="76">
        <v>4.9082002544168996E-3</v>
      </c>
      <c r="Y23" s="76">
        <v>6.0397157615375303E-3</v>
      </c>
      <c r="Z23" s="124">
        <f>((((N23/1000)+1)/((SMOW!$Z$4/1000)+1))-1)*1000</f>
        <v>0.10384978690947122</v>
      </c>
      <c r="AA23" s="124">
        <f>((((P23/1000)+1)/((SMOW!$AA$4/1000)+1))-1)*1000</f>
        <v>0.21267715753636729</v>
      </c>
      <c r="AB23" s="124">
        <f>Z23*SMOW!$AN$6</f>
        <v>0.10674539042751353</v>
      </c>
      <c r="AC23" s="124">
        <f>AA23*SMOW!$AN$12</f>
        <v>0.21828103023125844</v>
      </c>
      <c r="AD23" s="124">
        <f t="shared" si="3"/>
        <v>0.10673969354376119</v>
      </c>
      <c r="AE23" s="124">
        <f t="shared" si="3"/>
        <v>0.21825721039349652</v>
      </c>
      <c r="AF23" s="125">
        <f>(AD23-SMOW!AN$14*AE23)</f>
        <v>-8.5001135440049835E-3</v>
      </c>
      <c r="AG23" s="126">
        <f t="shared" si="4"/>
        <v>-8.500113544004984</v>
      </c>
    </row>
    <row r="24" spans="1:40" s="76" customFormat="1" x14ac:dyDescent="0.25">
      <c r="A24" s="76">
        <v>3349</v>
      </c>
      <c r="B24" s="76" t="s">
        <v>134</v>
      </c>
      <c r="C24" s="76" t="s">
        <v>62</v>
      </c>
      <c r="D24" s="76" t="s">
        <v>22</v>
      </c>
      <c r="E24" s="76" t="s">
        <v>258</v>
      </c>
      <c r="F24" s="76">
        <v>-0.24247021176612099</v>
      </c>
      <c r="G24" s="76">
        <v>-0.242499993821158</v>
      </c>
      <c r="H24" s="76">
        <v>4.4214796698884796E-3</v>
      </c>
      <c r="I24" s="76">
        <v>-0.38819718250603702</v>
      </c>
      <c r="J24" s="76">
        <v>-0.388272626469714</v>
      </c>
      <c r="K24" s="76">
        <v>1.9725398141062101E-3</v>
      </c>
      <c r="L24" s="76">
        <v>-3.7492047045149302E-2</v>
      </c>
      <c r="M24" s="76">
        <v>4.4919820363406504E-3</v>
      </c>
      <c r="N24" s="76">
        <v>-10.4349898166546</v>
      </c>
      <c r="O24" s="76">
        <v>4.3764027218538204E-3</v>
      </c>
      <c r="P24" s="76">
        <v>-20.2765825566069</v>
      </c>
      <c r="Q24" s="76">
        <v>1.93329394698166E-3</v>
      </c>
      <c r="R24" s="76">
        <v>-26.760306681320799</v>
      </c>
      <c r="S24" s="76">
        <v>0.146817584127164</v>
      </c>
      <c r="T24" s="76">
        <v>203.83729650427</v>
      </c>
      <c r="U24" s="76">
        <v>6.8150918797469207E-2</v>
      </c>
      <c r="V24" s="77">
        <v>44473.692384259259</v>
      </c>
      <c r="W24" s="76">
        <v>2.5</v>
      </c>
      <c r="X24" s="76">
        <v>0.108156119776148</v>
      </c>
      <c r="Y24" s="76">
        <v>0.112730239328085</v>
      </c>
      <c r="Z24" s="124">
        <f>((((N24/1000)+1)/((SMOW!$Z$4/1000)+1))-1)*1000</f>
        <v>9.9432885775296853E-2</v>
      </c>
      <c r="AA24" s="124">
        <f>((((P24/1000)+1)/((SMOW!$AA$4/1000)+1))-1)*1000</f>
        <v>0.19804261398781442</v>
      </c>
      <c r="AB24" s="124">
        <f>Z24*SMOW!$AN$6</f>
        <v>0.10220533454412327</v>
      </c>
      <c r="AC24" s="124">
        <f>AA24*SMOW!$AN$12</f>
        <v>0.20326087818603422</v>
      </c>
      <c r="AD24" s="124">
        <f t="shared" si="3"/>
        <v>0.10220011193472568</v>
      </c>
      <c r="AE24" s="124">
        <f t="shared" si="3"/>
        <v>0.20324022349263068</v>
      </c>
      <c r="AF24" s="125">
        <f>(AD24-SMOW!AN$14*AE24)</f>
        <v>-5.1107260693833284E-3</v>
      </c>
      <c r="AG24" s="126">
        <f t="shared" si="4"/>
        <v>-5.1107260693833281</v>
      </c>
    </row>
    <row r="25" spans="1:40" s="76" customFormat="1" x14ac:dyDescent="0.25">
      <c r="A25" s="76">
        <v>3350</v>
      </c>
      <c r="B25" s="76" t="s">
        <v>134</v>
      </c>
      <c r="C25" s="76" t="s">
        <v>62</v>
      </c>
      <c r="D25" s="76" t="s">
        <v>22</v>
      </c>
      <c r="E25" s="76" t="s">
        <v>260</v>
      </c>
      <c r="F25" s="76">
        <v>-0.24882541971097399</v>
      </c>
      <c r="G25" s="76">
        <v>-0.24885675215798</v>
      </c>
      <c r="H25" s="76">
        <v>4.3564283120008599E-3</v>
      </c>
      <c r="I25" s="76">
        <v>-0.39506330900782</v>
      </c>
      <c r="J25" s="76">
        <v>-0.395141418108654</v>
      </c>
      <c r="K25" s="76">
        <v>1.6170917527429599E-3</v>
      </c>
      <c r="L25" s="76">
        <v>-4.0222083396610001E-2</v>
      </c>
      <c r="M25" s="76">
        <v>4.3049614581797497E-3</v>
      </c>
      <c r="N25" s="76">
        <v>-10.4412802333079</v>
      </c>
      <c r="O25" s="76">
        <v>4.3120145620117196E-3</v>
      </c>
      <c r="P25" s="76">
        <v>-20.283312073907499</v>
      </c>
      <c r="Q25" s="76">
        <v>1.5849179189883101E-3</v>
      </c>
      <c r="R25" s="76">
        <v>-27.0869927994809</v>
      </c>
      <c r="S25" s="76">
        <v>0.12679204230472901</v>
      </c>
      <c r="T25" s="76">
        <v>226.88978168620901</v>
      </c>
      <c r="U25" s="76">
        <v>7.1897834745154807E-2</v>
      </c>
      <c r="V25" s="77">
        <v>44473.769143518519</v>
      </c>
      <c r="W25" s="76">
        <v>2.5</v>
      </c>
      <c r="X25" s="76">
        <v>7.1883164851312296E-3</v>
      </c>
      <c r="Y25" s="76">
        <v>8.9290090655755293E-3</v>
      </c>
      <c r="Z25" s="124">
        <f>((((N25/1000)+1)/((SMOW!$Z$4/1000)+1))-1)*1000</f>
        <v>9.3075504438155932E-2</v>
      </c>
      <c r="AA25" s="124">
        <f>((((P25/1000)+1)/((SMOW!$AA$4/1000)+1))-1)*1000</f>
        <v>0.19117246072619665</v>
      </c>
      <c r="AB25" s="124">
        <f>Z25*SMOW!$AN$6</f>
        <v>9.567069279737353E-2</v>
      </c>
      <c r="AC25" s="124">
        <f>AA25*SMOW!$AN$12</f>
        <v>0.19620970189063855</v>
      </c>
      <c r="AD25" s="124">
        <f t="shared" si="3"/>
        <v>9.5666116648614588E-2</v>
      </c>
      <c r="AE25" s="124">
        <f t="shared" si="3"/>
        <v>0.19619045528458531</v>
      </c>
      <c r="AF25" s="125">
        <f>(AD25-SMOW!AN$14*AE25)</f>
        <v>-7.9224437416464677E-3</v>
      </c>
      <c r="AG25" s="126">
        <f t="shared" si="4"/>
        <v>-7.9224437416464681</v>
      </c>
    </row>
    <row r="26" spans="1:40" s="76" customFormat="1" x14ac:dyDescent="0.25">
      <c r="B26" s="63"/>
      <c r="C26" s="83"/>
      <c r="D26" s="84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85"/>
      <c r="AA26" s="85"/>
      <c r="AB26" s="85"/>
      <c r="AC26" s="85"/>
      <c r="AD26" s="85"/>
      <c r="AE26" s="85"/>
      <c r="AF26" s="86"/>
      <c r="AG26" s="70"/>
    </row>
    <row r="27" spans="1:40" s="76" customFormat="1" x14ac:dyDescent="0.25">
      <c r="B27" s="63"/>
      <c r="C27" s="83"/>
      <c r="D27" s="8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85"/>
      <c r="AA27" s="85"/>
      <c r="AB27" s="85"/>
      <c r="AC27" s="85"/>
      <c r="AD27" s="85"/>
      <c r="AE27" s="85"/>
      <c r="AF27" s="86"/>
      <c r="AG27" s="70"/>
    </row>
    <row r="28" spans="1:40" s="76" customFormat="1" x14ac:dyDescent="0.25">
      <c r="B28" s="82"/>
      <c r="C28" s="84"/>
      <c r="D28" s="8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85"/>
      <c r="AA28" s="85"/>
      <c r="AB28" s="85"/>
      <c r="AC28" s="85"/>
      <c r="AD28" s="85"/>
      <c r="AE28" s="85"/>
      <c r="AF28" s="86"/>
      <c r="AG28" s="70"/>
    </row>
    <row r="29" spans="1:40" s="76" customFormat="1" x14ac:dyDescent="0.25">
      <c r="B29" s="82"/>
      <c r="C29" s="84"/>
      <c r="D29" s="8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85"/>
      <c r="AA29" s="85"/>
      <c r="AB29" s="85"/>
      <c r="AC29" s="85"/>
      <c r="AD29" s="85"/>
      <c r="AE29" s="85"/>
      <c r="AF29" s="86"/>
      <c r="AG29" s="70"/>
    </row>
    <row r="31" spans="1:40" x14ac:dyDescent="0.25">
      <c r="Y31" s="19" t="s">
        <v>35</v>
      </c>
      <c r="Z31" s="17">
        <f>AVERAGE(Z17:Z27)</f>
        <v>-2.7755575615628914E-14</v>
      </c>
      <c r="AA31" s="17">
        <f t="shared" ref="AA31:AF31" si="5">AVERAGE(AA17:AA27)</f>
        <v>6.9388939039072284E-14</v>
      </c>
      <c r="AB31" s="17">
        <f t="shared" si="5"/>
        <v>-2.8530997009390546E-14</v>
      </c>
      <c r="AC31" s="17">
        <f t="shared" si="5"/>
        <v>7.1231215370559653E-14</v>
      </c>
      <c r="AD31" s="17">
        <f t="shared" si="5"/>
        <v>-2.2942900324399856E-5</v>
      </c>
      <c r="AE31" s="17">
        <f t="shared" si="5"/>
        <v>-8.6916833037624375E-5</v>
      </c>
      <c r="AF31" s="16">
        <f t="shared" si="5"/>
        <v>2.2949187519460436E-5</v>
      </c>
      <c r="AG31" s="2">
        <f>AVERAGE(AG17:AG27)</f>
        <v>2.2949187519460512E-2</v>
      </c>
      <c r="AH31" s="19" t="s">
        <v>35</v>
      </c>
      <c r="AI31" s="14" t="s">
        <v>76</v>
      </c>
      <c r="AJ31" s="14"/>
    </row>
    <row r="32" spans="1:40" s="18" customFormat="1" x14ac:dyDescent="0.25">
      <c r="A32" s="14"/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6"/>
      <c r="AG32" s="2">
        <f>STDEV(AG17:AG27)</f>
        <v>9.8320662588837795</v>
      </c>
      <c r="AH32" s="19" t="s">
        <v>74</v>
      </c>
      <c r="AJ32" s="14"/>
      <c r="AK32"/>
    </row>
    <row r="33" spans="1:37" s="18" customFormat="1" x14ac:dyDescent="0.25"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4"/>
      <c r="AG33" s="3"/>
      <c r="AH33" s="19"/>
      <c r="AI33" s="14"/>
      <c r="AJ33" s="14"/>
      <c r="AK33"/>
    </row>
    <row r="34" spans="1:37" s="46" customFormat="1" x14ac:dyDescent="0.25">
      <c r="A34" s="18" t="s">
        <v>82</v>
      </c>
      <c r="B34" s="28"/>
      <c r="C34" s="18"/>
      <c r="D34" s="18"/>
      <c r="E34" s="18"/>
      <c r="F34" s="35"/>
      <c r="G34" s="35"/>
      <c r="H34" s="35"/>
      <c r="I34" s="37"/>
      <c r="J34" s="37"/>
      <c r="K34" s="37"/>
      <c r="L34" s="35"/>
      <c r="M34" s="35"/>
      <c r="N34" s="35"/>
      <c r="O34" s="35"/>
      <c r="P34" s="18"/>
      <c r="Q34" s="18"/>
      <c r="R34" s="18"/>
      <c r="S34" s="18"/>
      <c r="T34" s="18"/>
      <c r="U34" s="18"/>
      <c r="V34" s="12"/>
      <c r="W34" s="18"/>
      <c r="X34" s="35"/>
      <c r="Y34" s="35"/>
      <c r="Z34" s="37"/>
      <c r="AA34" s="37"/>
      <c r="AB34" s="37"/>
      <c r="AC34" s="37"/>
      <c r="AD34" s="37"/>
      <c r="AE34" s="37"/>
      <c r="AF34" s="35"/>
      <c r="AG34" s="36"/>
      <c r="AH34" s="18"/>
      <c r="AI34" s="18"/>
      <c r="AJ34" s="18"/>
      <c r="AK34"/>
    </row>
    <row r="35" spans="1:37" s="46" customFormat="1" x14ac:dyDescent="0.25"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8"/>
      <c r="AA35" s="38"/>
      <c r="AB35" s="38"/>
      <c r="AC35" s="38"/>
      <c r="AD35" s="38"/>
      <c r="AE35" s="38"/>
      <c r="AF35" s="39"/>
      <c r="AG35" s="40"/>
      <c r="AH35" s="18"/>
      <c r="AI35" s="18"/>
      <c r="AJ35" s="18"/>
      <c r="AK35" s="18"/>
    </row>
    <row r="36" spans="1:37" s="64" customFormat="1" x14ac:dyDescent="0.25">
      <c r="A36" s="81"/>
      <c r="B36" s="82"/>
      <c r="C36" s="48"/>
      <c r="D36" s="48"/>
      <c r="E36" s="7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77"/>
      <c r="W36" s="76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46" customFormat="1" x14ac:dyDescent="0.25"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7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74"/>
      <c r="AI41" s="74"/>
    </row>
    <row r="42" spans="1:37" s="46" customFormat="1" x14ac:dyDescent="0.25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2"/>
      <c r="AI42" s="2"/>
    </row>
    <row r="43" spans="1:37" s="46" customFormat="1" x14ac:dyDescent="0.25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6" customFormat="1" x14ac:dyDescent="0.25">
      <c r="B44" s="2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76" customFormat="1" x14ac:dyDescent="0.25">
      <c r="B45" s="7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7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2"/>
      <c r="AI45" s="2"/>
    </row>
    <row r="46" spans="1:37" s="76" customFormat="1" x14ac:dyDescent="0.25">
      <c r="B46" s="7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7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H16 H26 F37 D39 F45:F46 D41:D46 D34:D37 F16 F21 D7:D29 F26:F27">
      <formula1>INDIRECT(C7)</formula1>
    </dataValidation>
    <dataValidation type="list" allowBlank="1" showInputMessage="1" showErrorMessage="1" sqref="C39 E37 C34:C37 E45:E46 E26 C41:C46 E16 C7:C29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B1" workbookViewId="0">
      <selection activeCell="B7" sqref="A4:XFD7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5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6" customFormat="1" x14ac:dyDescent="0.25">
      <c r="A4" s="76">
        <v>3244</v>
      </c>
      <c r="B4" s="76" t="s">
        <v>126</v>
      </c>
      <c r="C4" s="76" t="s">
        <v>62</v>
      </c>
      <c r="D4" s="76" t="s">
        <v>24</v>
      </c>
      <c r="E4" s="76" t="s">
        <v>149</v>
      </c>
      <c r="F4" s="76">
        <v>-29.449137015978799</v>
      </c>
      <c r="G4" s="76">
        <v>-29.891469092448101</v>
      </c>
      <c r="H4" s="76">
        <v>4.3797400943585999E-3</v>
      </c>
      <c r="I4" s="76">
        <v>-55.069802289247001</v>
      </c>
      <c r="J4" s="76">
        <v>-56.644219264365397</v>
      </c>
      <c r="K4" s="76">
        <v>2.9610451269064001E-3</v>
      </c>
      <c r="L4" s="76">
        <v>1.66786791368033E-2</v>
      </c>
      <c r="M4" s="76">
        <v>4.6710354400479699E-3</v>
      </c>
      <c r="N4" s="76">
        <v>-39.343894898523999</v>
      </c>
      <c r="O4" s="76">
        <v>4.3350886809448499E-3</v>
      </c>
      <c r="P4" s="76">
        <v>-73.870236488529798</v>
      </c>
      <c r="Q4" s="76">
        <v>2.9021318503445999E-3</v>
      </c>
      <c r="R4" s="76">
        <v>-59.047127424727599</v>
      </c>
      <c r="S4" s="76">
        <v>0.14498826699807801</v>
      </c>
      <c r="T4" s="76">
        <v>70.333588360076007</v>
      </c>
      <c r="U4" s="76">
        <v>0.195238505546691</v>
      </c>
      <c r="V4" s="77">
        <v>44448.791296296295</v>
      </c>
      <c r="W4" s="76">
        <v>2.5</v>
      </c>
      <c r="X4" s="92">
        <v>1.60484889799343E-6</v>
      </c>
      <c r="Y4" s="92">
        <v>1.8884456675007099E-6</v>
      </c>
      <c r="Z4" s="96">
        <f>((((N4/1000)+1)/((SMOW!$Z$4/1000)+1))-1)*1000</f>
        <v>-29.117222190145007</v>
      </c>
      <c r="AA4" s="96">
        <f>((((P4/1000)+1)/((SMOW!$AA$4/1000)+1))-1)*1000</f>
        <v>-54.515631474891357</v>
      </c>
      <c r="AB4" s="96">
        <f>Z4*SMOW!$AN$6</f>
        <v>-29.929086456009131</v>
      </c>
      <c r="AC4" s="96">
        <f>AA4*SMOW!$AN$12</f>
        <v>-55.952074683958848</v>
      </c>
      <c r="AD4" s="96">
        <f t="shared" ref="AD4:AE7" si="0">LN((AB4/1000)+1)*1000</f>
        <v>-30.386103410494137</v>
      </c>
      <c r="AE4" s="96">
        <f t="shared" si="0"/>
        <v>-57.578345782041104</v>
      </c>
      <c r="AF4" s="51">
        <f>(AD4-SMOW!AN$14*AE4)</f>
        <v>1.5263162423568843E-2</v>
      </c>
      <c r="AG4" s="104">
        <f t="shared" ref="AG4:AG7" si="1">AF4*1000</f>
        <v>15.263162423568843</v>
      </c>
      <c r="AK4" s="76">
        <v>19</v>
      </c>
      <c r="AL4" s="76">
        <v>2</v>
      </c>
      <c r="AM4" s="76">
        <v>0</v>
      </c>
      <c r="AN4" s="76">
        <v>0</v>
      </c>
    </row>
    <row r="5" spans="1:40" s="76" customFormat="1" x14ac:dyDescent="0.25">
      <c r="A5" s="76">
        <v>3245</v>
      </c>
      <c r="B5" s="76" t="s">
        <v>134</v>
      </c>
      <c r="C5" s="76" t="s">
        <v>62</v>
      </c>
      <c r="D5" s="76" t="s">
        <v>24</v>
      </c>
      <c r="E5" s="76" t="s">
        <v>150</v>
      </c>
      <c r="F5" s="76">
        <v>-29.430287491089601</v>
      </c>
      <c r="G5" s="76">
        <v>-29.872048228301299</v>
      </c>
      <c r="H5" s="76">
        <v>6.3557861206691704E-3</v>
      </c>
      <c r="I5" s="76">
        <v>-55.027259500235701</v>
      </c>
      <c r="J5" s="76">
        <v>-56.5992003699265</v>
      </c>
      <c r="K5" s="76">
        <v>1.06941112945633E-2</v>
      </c>
      <c r="L5" s="76">
        <v>1.2329567019944599E-2</v>
      </c>
      <c r="M5" s="76">
        <v>3.8669640243458999E-3</v>
      </c>
      <c r="N5" s="76">
        <v>-39.327424981760601</v>
      </c>
      <c r="O5" s="76">
        <v>6.5101917767594799E-3</v>
      </c>
      <c r="P5" s="76">
        <v>-73.828540135485397</v>
      </c>
      <c r="Q5" s="76">
        <v>1.0481340090722701E-2</v>
      </c>
      <c r="R5" s="76">
        <v>-58.188605940791</v>
      </c>
      <c r="S5" s="76">
        <v>0.27038596480067001</v>
      </c>
      <c r="T5" s="76">
        <v>56.059919927760603</v>
      </c>
      <c r="U5" s="76">
        <v>0.24627451041589099</v>
      </c>
      <c r="V5" s="77">
        <v>44449.424675925926</v>
      </c>
      <c r="W5" s="76">
        <v>2.5</v>
      </c>
      <c r="X5" s="76">
        <v>0.37013967642054102</v>
      </c>
      <c r="Y5" s="76">
        <v>0.38347003131660401</v>
      </c>
      <c r="Z5" s="96">
        <f>((((N5/1000)+1)/((SMOW!$Z$4/1000)+1))-1)*1000</f>
        <v>-29.10057694274315</v>
      </c>
      <c r="AA5" s="96">
        <f>((((P5/1000)+1)/((SMOW!$AA$4/1000)+1))-1)*1000</f>
        <v>-54.473063735918757</v>
      </c>
      <c r="AB5" s="96">
        <f>Z5*SMOW!$AN$6</f>
        <v>-29.911977095599731</v>
      </c>
      <c r="AC5" s="96">
        <f>AA5*SMOW!$AN$12</f>
        <v>-55.908385319171444</v>
      </c>
      <c r="AD5" s="96">
        <f t="shared" si="0"/>
        <v>-30.368466339542525</v>
      </c>
      <c r="AE5" s="96">
        <f t="shared" si="0"/>
        <v>-57.532068095599293</v>
      </c>
      <c r="AF5" s="51">
        <f>(AD5-SMOW!AN$14*AE5)</f>
        <v>8.4656149339039644E-3</v>
      </c>
      <c r="AG5" s="104">
        <f t="shared" si="1"/>
        <v>8.4656149339039644</v>
      </c>
    </row>
    <row r="6" spans="1:40" s="76" customFormat="1" x14ac:dyDescent="0.25">
      <c r="A6" s="76">
        <v>3245</v>
      </c>
      <c r="B6" s="76" t="s">
        <v>133</v>
      </c>
      <c r="C6" s="76" t="s">
        <v>62</v>
      </c>
      <c r="D6" s="76" t="s">
        <v>24</v>
      </c>
      <c r="E6" s="76" t="s">
        <v>152</v>
      </c>
      <c r="F6" s="76">
        <v>-29.3970911826449</v>
      </c>
      <c r="G6" s="76">
        <v>-29.8378454951315</v>
      </c>
      <c r="H6" s="76">
        <v>4.4322584104671504E-3</v>
      </c>
      <c r="I6" s="76">
        <v>-54.983098209678602</v>
      </c>
      <c r="J6" s="76">
        <v>-56.552466419400098</v>
      </c>
      <c r="K6" s="76">
        <v>3.4736325644853898E-3</v>
      </c>
      <c r="L6" s="76">
        <v>2.1856774311795502E-2</v>
      </c>
      <c r="M6" s="76">
        <v>4.4467962056980604E-3</v>
      </c>
      <c r="N6" s="76">
        <v>-39.292379672023003</v>
      </c>
      <c r="O6" s="76">
        <v>4.3870715732635098E-3</v>
      </c>
      <c r="P6" s="76">
        <v>-73.785257482778206</v>
      </c>
      <c r="Q6" s="76">
        <v>3.4045207924001601E-3</v>
      </c>
      <c r="R6" s="76">
        <v>-58.6177990581714</v>
      </c>
      <c r="S6" s="76">
        <v>0.161352191187245</v>
      </c>
      <c r="T6" s="76">
        <v>50.701910958078301</v>
      </c>
      <c r="U6" s="76">
        <v>0.148335656596844</v>
      </c>
      <c r="V6" s="77">
        <v>44449.561967592592</v>
      </c>
      <c r="W6" s="76">
        <v>2.5</v>
      </c>
      <c r="X6" s="76">
        <v>2.5392292418339302E-4</v>
      </c>
      <c r="Y6" s="76">
        <v>1.85882014286212E-4</v>
      </c>
      <c r="Z6" s="96">
        <f>((((N6/1000)+1)/((SMOW!$Z$4/1000)+1))-1)*1000</f>
        <v>-29.065158557863736</v>
      </c>
      <c r="AA6" s="96">
        <f>((((P6/1000)+1)/((SMOW!$AA$4/1000)+1))-1)*1000</f>
        <v>-54.428876546201543</v>
      </c>
      <c r="AB6" s="96">
        <f>Z6*SMOW!$AN$6</f>
        <v>-29.875571153567698</v>
      </c>
      <c r="AC6" s="96">
        <f>AA6*SMOW!$AN$12</f>
        <v>-55.863033832409883</v>
      </c>
      <c r="AD6" s="96">
        <f t="shared" si="0"/>
        <v>-30.330938550249599</v>
      </c>
      <c r="AE6" s="96">
        <f t="shared" si="0"/>
        <v>-57.484032082131165</v>
      </c>
      <c r="AF6" s="51">
        <f>(AD6-SMOW!AN$14*AE6)</f>
        <v>2.0630389115659398E-2</v>
      </c>
      <c r="AG6" s="104">
        <f t="shared" si="1"/>
        <v>20.630389115659398</v>
      </c>
    </row>
    <row r="7" spans="1:40" s="76" customFormat="1" x14ac:dyDescent="0.25">
      <c r="A7" s="76">
        <v>3246</v>
      </c>
      <c r="B7" s="76" t="s">
        <v>133</v>
      </c>
      <c r="C7" s="76" t="s">
        <v>62</v>
      </c>
      <c r="D7" s="76" t="s">
        <v>24</v>
      </c>
      <c r="E7" s="76" t="s">
        <v>151</v>
      </c>
      <c r="F7" s="76">
        <v>-29.455051208490399</v>
      </c>
      <c r="G7" s="76">
        <v>-29.8975625518028</v>
      </c>
      <c r="H7" s="76">
        <v>3.13304907648617E-3</v>
      </c>
      <c r="I7" s="76">
        <v>-55.077867004876502</v>
      </c>
      <c r="J7" s="76">
        <v>-56.652753900182198</v>
      </c>
      <c r="K7" s="76">
        <v>1.8360719969153299E-3</v>
      </c>
      <c r="L7" s="76">
        <v>1.5091507493400901E-2</v>
      </c>
      <c r="M7" s="76">
        <v>3.2008493176386302E-3</v>
      </c>
      <c r="N7" s="76">
        <v>-39.349748795892602</v>
      </c>
      <c r="O7" s="76">
        <v>3.1011076675118202E-3</v>
      </c>
      <c r="P7" s="76">
        <v>-73.878140747698197</v>
      </c>
      <c r="Q7" s="76">
        <v>1.7995413083555999E-3</v>
      </c>
      <c r="R7" s="76">
        <v>-58.537152938570699</v>
      </c>
      <c r="S7" s="76">
        <v>0.100637201408529</v>
      </c>
      <c r="T7" s="76">
        <v>53.014413617255499</v>
      </c>
      <c r="U7" s="76">
        <v>8.2665673597914394E-2</v>
      </c>
      <c r="V7" s="77">
        <v>44449.638726851852</v>
      </c>
      <c r="W7" s="76">
        <v>2.5</v>
      </c>
      <c r="X7" s="76">
        <v>0.19239464701068401</v>
      </c>
      <c r="Y7" s="76">
        <v>0.53414829038179401</v>
      </c>
      <c r="Z7" s="96">
        <f>((((N7/1000)+1)/((SMOW!$Z$4/1000)+1))-1)*1000</f>
        <v>-29.123138405227621</v>
      </c>
      <c r="AA7" s="96">
        <f>((((P7/1000)+1)/((SMOW!$AA$4/1000)+1))-1)*1000</f>
        <v>-54.523700920214189</v>
      </c>
      <c r="AB7" s="96">
        <f>Z7*SMOW!$AN$6</f>
        <v>-29.935167630632989</v>
      </c>
      <c r="AC7" s="96">
        <f>AA7*SMOW!$AN$12</f>
        <v>-55.960356752700349</v>
      </c>
      <c r="AD7" s="96">
        <f t="shared" si="0"/>
        <v>-30.39237222404153</v>
      </c>
      <c r="AE7" s="96">
        <f t="shared" si="0"/>
        <v>-57.587118753040478</v>
      </c>
      <c r="AF7" s="51">
        <f>(AD7-SMOW!AN$14*AE7)</f>
        <v>1.3626477563843054E-2</v>
      </c>
      <c r="AG7" s="104">
        <f t="shared" si="1"/>
        <v>13.626477563843054</v>
      </c>
      <c r="AH7" s="2">
        <f>AVERAGE(AG4:AG7)</f>
        <v>14.496411009243815</v>
      </c>
      <c r="AI7" s="2">
        <f>STDEV(AG4:AG7)</f>
        <v>5.0113498062935937</v>
      </c>
    </row>
    <row r="8" spans="1:40" s="76" customFormat="1" x14ac:dyDescent="0.25">
      <c r="B8" s="63"/>
      <c r="C8" s="83"/>
      <c r="D8" s="8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7"/>
      <c r="X8" s="16"/>
      <c r="Y8" s="16"/>
      <c r="Z8" s="85"/>
      <c r="AA8" s="85"/>
      <c r="AB8" s="85"/>
      <c r="AC8" s="85"/>
      <c r="AD8" s="85"/>
      <c r="AE8" s="85"/>
      <c r="AF8" s="86"/>
      <c r="AG8" s="70"/>
    </row>
    <row r="9" spans="1:40" s="76" customFormat="1" x14ac:dyDescent="0.25">
      <c r="A9" s="76">
        <v>3351</v>
      </c>
      <c r="B9" s="76" t="s">
        <v>134</v>
      </c>
      <c r="C9" s="76" t="s">
        <v>62</v>
      </c>
      <c r="D9" s="76" t="s">
        <v>24</v>
      </c>
      <c r="E9" s="76" t="s">
        <v>261</v>
      </c>
      <c r="F9" s="76">
        <v>-29.068699422393902</v>
      </c>
      <c r="G9" s="76">
        <v>-29.499564820339799</v>
      </c>
      <c r="H9" s="76">
        <v>4.5014043469538603E-3</v>
      </c>
      <c r="I9" s="76">
        <v>-54.297436068085403</v>
      </c>
      <c r="J9" s="76">
        <v>-55.827173871280799</v>
      </c>
      <c r="K9" s="76">
        <v>1.5758267999626001E-3</v>
      </c>
      <c r="L9" s="76">
        <v>-2.2817016303575199E-2</v>
      </c>
      <c r="M9" s="76">
        <v>4.5389755849624498E-3</v>
      </c>
      <c r="N9" s="76">
        <v>-38.967335863004998</v>
      </c>
      <c r="O9" s="76">
        <v>4.4555125675095203E-3</v>
      </c>
      <c r="P9" s="76">
        <v>-73.113237349882795</v>
      </c>
      <c r="Q9" s="76">
        <v>1.54447397820598E-3</v>
      </c>
      <c r="R9" s="64">
        <v>-90.596693820950804</v>
      </c>
      <c r="S9" s="76">
        <v>0.104728486963485</v>
      </c>
      <c r="T9" s="76">
        <v>77.077382955259395</v>
      </c>
      <c r="U9" s="76">
        <v>5.1977701325278E-2</v>
      </c>
      <c r="V9" s="77">
        <v>44473.845960648148</v>
      </c>
      <c r="W9" s="76">
        <v>2.5</v>
      </c>
      <c r="X9" s="76">
        <v>4.2439605391538397E-2</v>
      </c>
      <c r="Y9" s="76">
        <v>3.94951248110222E-2</v>
      </c>
      <c r="Z9" s="124">
        <f>((((N9/1000)+1)/((SMOW!$Z$4/1000)+1))-1)*1000</f>
        <v>-28.736654492222179</v>
      </c>
      <c r="AA9" s="124">
        <f>((((P9/1000)+1)/((SMOW!$AA$4/1000)+1))-1)*1000</f>
        <v>-53.742812286072805</v>
      </c>
      <c r="AB9" s="124">
        <f>Z9*SMOW!$AN$6</f>
        <v>-29.537907535880144</v>
      </c>
      <c r="AC9" s="124">
        <f>AA9*SMOW!$AN$12</f>
        <v>-55.158892328731291</v>
      </c>
      <c r="AD9" s="124">
        <f t="shared" ref="AD9:AE12" si="2">LN((AB9/1000)+1)*1000</f>
        <v>-29.982936935905499</v>
      </c>
      <c r="AE9" s="124">
        <f t="shared" si="2"/>
        <v>-56.738505655917379</v>
      </c>
      <c r="AF9" s="125">
        <f>(AD9-SMOW!AN$14*AE9)</f>
        <v>-2.5005949581121456E-2</v>
      </c>
      <c r="AG9" s="126">
        <f t="shared" ref="AG9:AG12" si="3">AF9*1000</f>
        <v>-25.005949581121456</v>
      </c>
    </row>
    <row r="10" spans="1:40" s="76" customFormat="1" x14ac:dyDescent="0.25">
      <c r="A10" s="76">
        <v>3352</v>
      </c>
      <c r="B10" s="76" t="s">
        <v>135</v>
      </c>
      <c r="C10" s="76" t="s">
        <v>62</v>
      </c>
      <c r="D10" s="76" t="s">
        <v>24</v>
      </c>
      <c r="E10" s="76" t="s">
        <v>262</v>
      </c>
      <c r="F10" s="76">
        <v>-28.7060915313557</v>
      </c>
      <c r="G10" s="76">
        <v>-29.126170848020301</v>
      </c>
      <c r="H10" s="76">
        <v>5.9444777111388397E-3</v>
      </c>
      <c r="I10" s="76">
        <v>-53.648972404887701</v>
      </c>
      <c r="J10" s="76">
        <v>-55.141714843798901</v>
      </c>
      <c r="K10" s="76">
        <v>7.4144140996748702E-3</v>
      </c>
      <c r="L10" s="76">
        <v>-1.1345410494419899E-2</v>
      </c>
      <c r="M10" s="76">
        <v>3.8916887670635298E-3</v>
      </c>
      <c r="N10" s="76">
        <v>-38.608424756365103</v>
      </c>
      <c r="O10" s="76">
        <v>5.8838738108871599E-3</v>
      </c>
      <c r="P10" s="76">
        <v>-72.477675590402498</v>
      </c>
      <c r="Q10" s="76">
        <v>7.2668961086692499E-3</v>
      </c>
      <c r="R10" s="64">
        <v>-87.516633592456301</v>
      </c>
      <c r="S10" s="76">
        <v>0.17076072887165</v>
      </c>
      <c r="T10" s="76">
        <v>99.658881450067099</v>
      </c>
      <c r="U10" s="76">
        <v>0.25351969602739099</v>
      </c>
      <c r="V10" s="77">
        <v>44474.454131944447</v>
      </c>
      <c r="W10" s="76">
        <v>2.5</v>
      </c>
      <c r="X10" s="76">
        <v>0.32475216916939098</v>
      </c>
      <c r="Y10" s="76">
        <v>0.33544818287639899</v>
      </c>
      <c r="Z10" s="124">
        <f>((((N10/1000)+1)/((SMOW!$Z$4/1000)+1))-1)*1000</f>
        <v>-28.373922594354674</v>
      </c>
      <c r="AA10" s="124">
        <f>((((P10/1000)+1)/((SMOW!$AA$4/1000)+1))-1)*1000</f>
        <v>-53.093968320036545</v>
      </c>
      <c r="AB10" s="124">
        <f>Z10*SMOW!$AN$6</f>
        <v>-29.165061724534063</v>
      </c>
      <c r="AC10" s="124">
        <f>AA10*SMOW!$AN$12</f>
        <v>-54.492951844071989</v>
      </c>
      <c r="AD10" s="124">
        <f t="shared" si="2"/>
        <v>-29.598816618378958</v>
      </c>
      <c r="AE10" s="124">
        <f t="shared" si="2"/>
        <v>-56.03393648948613</v>
      </c>
      <c r="AF10" s="125">
        <f>(AD10-SMOW!AN$14*AE10)</f>
        <v>-1.2898151930279766E-2</v>
      </c>
      <c r="AG10" s="126">
        <f t="shared" si="3"/>
        <v>-12.898151930279766</v>
      </c>
    </row>
    <row r="11" spans="1:40" s="76" customFormat="1" x14ac:dyDescent="0.25">
      <c r="A11" s="76">
        <v>3353</v>
      </c>
      <c r="B11" s="76" t="s">
        <v>135</v>
      </c>
      <c r="C11" s="76" t="s">
        <v>62</v>
      </c>
      <c r="D11" s="76" t="s">
        <v>24</v>
      </c>
      <c r="E11" s="76" t="s">
        <v>266</v>
      </c>
      <c r="F11" s="76">
        <v>-29.201603325691298</v>
      </c>
      <c r="G11" s="76">
        <v>-29.636457068963502</v>
      </c>
      <c r="H11" s="76">
        <v>4.3244430514519797E-3</v>
      </c>
      <c r="I11" s="76">
        <v>-54.563210592558697</v>
      </c>
      <c r="J11" s="76">
        <v>-56.108247643968802</v>
      </c>
      <c r="K11" s="76">
        <v>4.1852160815830496E-3</v>
      </c>
      <c r="L11" s="76">
        <v>-1.1302312947953801E-2</v>
      </c>
      <c r="M11" s="76">
        <v>4.5144322146318701E-3</v>
      </c>
      <c r="N11" s="76">
        <v>-39.0988848121264</v>
      </c>
      <c r="O11" s="76">
        <v>4.2803553909258798E-3</v>
      </c>
      <c r="P11" s="76">
        <v>-73.373723995451002</v>
      </c>
      <c r="Q11" s="76">
        <v>4.10194656628818E-3</v>
      </c>
      <c r="R11" s="64">
        <v>-90.746129238038606</v>
      </c>
      <c r="S11" s="76">
        <v>0.13899367368006699</v>
      </c>
      <c r="T11" s="76">
        <v>107.732229335312</v>
      </c>
      <c r="U11" s="76">
        <v>0.121331104835827</v>
      </c>
      <c r="V11" s="77">
        <v>44474.623252314814</v>
      </c>
      <c r="W11" s="76">
        <v>2.5</v>
      </c>
      <c r="X11" s="92">
        <v>6.4484447283554502E-5</v>
      </c>
      <c r="Y11" s="76">
        <v>1.6841804340383501E-4</v>
      </c>
      <c r="Z11" s="124">
        <f>((((N11/1000)+1)/((SMOW!$Z$4/1000)+1))-1)*1000</f>
        <v>-28.869603846796267</v>
      </c>
      <c r="AA11" s="124">
        <f>((((P11/1000)+1)/((SMOW!$AA$4/1000)+1))-1)*1000</f>
        <v>-54.008742678656738</v>
      </c>
      <c r="AB11" s="124">
        <f>Z11*SMOW!$AN$6</f>
        <v>-29.674563865983821</v>
      </c>
      <c r="AC11" s="124">
        <f>AA11*SMOW!$AN$12</f>
        <v>-55.431829774084804</v>
      </c>
      <c r="AD11" s="124">
        <f t="shared" si="2"/>
        <v>-30.123762583551926</v>
      </c>
      <c r="AE11" s="124">
        <f t="shared" si="2"/>
        <v>-57.027418651576845</v>
      </c>
      <c r="AF11" s="125">
        <f>(AD11-SMOW!AN$14*AE11)</f>
        <v>-1.3285535519351299E-2</v>
      </c>
      <c r="AG11" s="126">
        <f t="shared" si="3"/>
        <v>-13.285535519351299</v>
      </c>
      <c r="AH11" s="2"/>
      <c r="AI11" s="2"/>
    </row>
    <row r="12" spans="1:40" s="76" customFormat="1" x14ac:dyDescent="0.25">
      <c r="A12" s="76">
        <v>3354</v>
      </c>
      <c r="B12" s="76" t="s">
        <v>135</v>
      </c>
      <c r="C12" s="76" t="s">
        <v>62</v>
      </c>
      <c r="D12" s="76" t="s">
        <v>24</v>
      </c>
      <c r="E12" s="76" t="s">
        <v>267</v>
      </c>
      <c r="F12" s="76">
        <v>-29.0900457180743</v>
      </c>
      <c r="G12" s="76">
        <v>-29.521550410738801</v>
      </c>
      <c r="H12" s="76">
        <v>4.3180657407141804E-3</v>
      </c>
      <c r="I12" s="76">
        <v>-54.369088101727897</v>
      </c>
      <c r="J12" s="76">
        <v>-55.902942692935497</v>
      </c>
      <c r="K12" s="76">
        <v>1.86768121664295E-3</v>
      </c>
      <c r="L12" s="76">
        <v>-4.7966688688561897E-3</v>
      </c>
      <c r="M12" s="76">
        <v>4.4702226544101799E-3</v>
      </c>
      <c r="N12" s="76">
        <v>-38.988464533380402</v>
      </c>
      <c r="O12" s="76">
        <v>4.2740430968172399E-3</v>
      </c>
      <c r="P12" s="76">
        <v>-73.183463786854702</v>
      </c>
      <c r="Q12" s="76">
        <v>1.83052162760233E-3</v>
      </c>
      <c r="R12" s="64">
        <v>-88.603751374196307</v>
      </c>
      <c r="S12" s="76">
        <v>0.120369532645213</v>
      </c>
      <c r="T12" s="76">
        <v>200.35841662404701</v>
      </c>
      <c r="U12" s="76">
        <v>8.5974091343710604E-2</v>
      </c>
      <c r="V12" s="77">
        <v>44474.723969907405</v>
      </c>
      <c r="W12" s="76">
        <v>2.5</v>
      </c>
      <c r="X12" s="76">
        <v>1.5689386682363199E-4</v>
      </c>
      <c r="Y12" s="76">
        <v>1.28405743546881E-3</v>
      </c>
      <c r="Z12" s="124">
        <f>((((N12/1000)+1)/((SMOW!$Z$4/1000)+1))-1)*1000</f>
        <v>-28.75800808803708</v>
      </c>
      <c r="AA12" s="124">
        <f>((((P12/1000)+1)/((SMOW!$AA$4/1000)+1))-1)*1000</f>
        <v>-53.814506341301474</v>
      </c>
      <c r="AB12" s="124">
        <f>Z12*SMOW!$AN$6</f>
        <v>-29.559856525763774</v>
      </c>
      <c r="AC12" s="124">
        <f>AA12*SMOW!$AN$12</f>
        <v>-55.232475464870838</v>
      </c>
      <c r="AD12" s="124">
        <f t="shared" si="2"/>
        <v>-30.00555424189664</v>
      </c>
      <c r="AE12" s="124">
        <f t="shared" si="2"/>
        <v>-56.816387535712629</v>
      </c>
      <c r="AF12" s="125">
        <f>(AD12-SMOW!AN$14*AE12)</f>
        <v>-6.5016230403713848E-3</v>
      </c>
      <c r="AG12" s="126">
        <f t="shared" si="3"/>
        <v>-6.5016230403713848</v>
      </c>
      <c r="AH12" s="2">
        <f>AVERAGE(AG9:AG12)</f>
        <v>-14.422815017780977</v>
      </c>
      <c r="AI12" s="2">
        <f>STDEV(AG9:AG12)</f>
        <v>7.7107289261281275</v>
      </c>
    </row>
    <row r="13" spans="1:40" s="46" customFormat="1" x14ac:dyDescent="0.25">
      <c r="B13" s="21"/>
      <c r="F13" s="17"/>
      <c r="G13" s="17"/>
      <c r="H13" s="17"/>
      <c r="I13" s="17"/>
      <c r="J13" s="17"/>
      <c r="K13" s="17"/>
      <c r="L13" s="16"/>
      <c r="M13" s="16"/>
      <c r="X13" s="16"/>
      <c r="Y13" s="19" t="s">
        <v>35</v>
      </c>
      <c r="Z13" s="17">
        <f t="shared" ref="Z13:AG13" si="4">AVERAGE(Z4:Z12)</f>
        <v>-28.893035639673716</v>
      </c>
      <c r="AA13" s="17">
        <f t="shared" si="4"/>
        <v>-54.075162787911673</v>
      </c>
      <c r="AB13" s="17">
        <f t="shared" si="4"/>
        <v>-29.69864899849642</v>
      </c>
      <c r="AC13" s="17">
        <f t="shared" si="4"/>
        <v>-55.499999999999929</v>
      </c>
      <c r="AD13" s="17">
        <f t="shared" si="4"/>
        <v>-30.148618863007599</v>
      </c>
      <c r="AE13" s="17">
        <f t="shared" si="4"/>
        <v>-57.099726630688124</v>
      </c>
      <c r="AF13" s="16">
        <f t="shared" si="4"/>
        <v>3.6797995731419064E-5</v>
      </c>
      <c r="AG13" s="2">
        <f t="shared" si="4"/>
        <v>3.6797995731419064E-2</v>
      </c>
      <c r="AH13" s="19" t="s">
        <v>35</v>
      </c>
    </row>
    <row r="14" spans="1:40" x14ac:dyDescent="0.25">
      <c r="Y14" s="16"/>
      <c r="Z14" s="16"/>
      <c r="AA14" s="16"/>
      <c r="AB14" s="16"/>
      <c r="AC14" s="16"/>
      <c r="AD14" s="46"/>
      <c r="AE14" s="46"/>
      <c r="AF14" s="16"/>
      <c r="AG14" s="2">
        <f>STDEV(AG4:AG12)</f>
        <v>16.588938527843958</v>
      </c>
      <c r="AH14" s="19" t="s">
        <v>74</v>
      </c>
    </row>
    <row r="15" spans="1:40" x14ac:dyDescent="0.25">
      <c r="A15" s="18"/>
    </row>
    <row r="17" spans="1:40" s="76" customFormat="1" x14ac:dyDescent="0.25">
      <c r="C17" s="100"/>
      <c r="D17" s="48"/>
      <c r="V17" s="77"/>
      <c r="Z17" s="96"/>
      <c r="AA17" s="96"/>
      <c r="AB17" s="96"/>
      <c r="AC17" s="96"/>
      <c r="AD17" s="96"/>
      <c r="AE17" s="96"/>
      <c r="AF17" s="51"/>
      <c r="AG17" s="55"/>
      <c r="AK17" s="89"/>
      <c r="AL17" s="89"/>
      <c r="AM17" s="89"/>
      <c r="AN17" s="89"/>
    </row>
    <row r="18" spans="1:40" s="46" customFormat="1" x14ac:dyDescent="0.25">
      <c r="B18" s="71"/>
      <c r="C18" s="48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7"/>
      <c r="W18" s="20"/>
      <c r="X18" s="16"/>
      <c r="Y18" s="16"/>
      <c r="Z18" s="17"/>
      <c r="AA18" s="17"/>
      <c r="AB18" s="17"/>
      <c r="AC18" s="17"/>
      <c r="AD18" s="17"/>
      <c r="AE18" s="17"/>
      <c r="AF18" s="16"/>
      <c r="AG18" s="2"/>
    </row>
    <row r="19" spans="1:40" s="46" customFormat="1" x14ac:dyDescent="0.25">
      <c r="B19" s="71"/>
      <c r="C19" s="48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7"/>
      <c r="X19" s="16"/>
      <c r="Y19" s="16"/>
      <c r="Z19" s="17"/>
      <c r="AA19" s="17"/>
      <c r="AB19" s="17"/>
      <c r="AC19" s="17"/>
      <c r="AD19" s="17"/>
      <c r="AE19" s="17"/>
      <c r="AF19" s="16"/>
      <c r="AG19" s="2"/>
    </row>
    <row r="20" spans="1:40" s="46" customFormat="1" x14ac:dyDescent="0.25">
      <c r="B20" s="71"/>
      <c r="C20" s="48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7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40" s="76" customFormat="1" x14ac:dyDescent="0.25">
      <c r="B21" s="71"/>
      <c r="C21" s="53"/>
      <c r="D21" s="53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2"/>
      <c r="AI21" s="2"/>
    </row>
    <row r="22" spans="1:40" s="76" customFormat="1" x14ac:dyDescent="0.25">
      <c r="B22" s="71"/>
      <c r="C22" s="53"/>
      <c r="D22" s="5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2"/>
    </row>
    <row r="23" spans="1:40" s="76" customFormat="1" x14ac:dyDescent="0.25">
      <c r="B23" s="71"/>
      <c r="C23" s="53"/>
      <c r="D23" s="5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2"/>
    </row>
    <row r="24" spans="1:40" s="46" customFormat="1" x14ac:dyDescent="0.25">
      <c r="B24" s="21"/>
      <c r="C24" s="54"/>
      <c r="D24" s="5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40" s="21" customFormat="1" x14ac:dyDescent="0.25">
      <c r="A25" s="56"/>
      <c r="C25" s="54"/>
      <c r="D25" s="54"/>
      <c r="E25" s="48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47"/>
      <c r="W25" s="57"/>
      <c r="X25" s="57"/>
      <c r="Y25" s="57"/>
      <c r="Z25" s="58"/>
      <c r="AA25" s="58"/>
      <c r="AB25" s="58"/>
      <c r="AC25" s="58"/>
      <c r="AD25" s="58"/>
      <c r="AE25" s="58"/>
      <c r="AF25" s="57"/>
      <c r="AG25" s="59"/>
      <c r="AH25" s="55"/>
      <c r="AI25" s="55"/>
    </row>
    <row r="26" spans="1:40" s="21" customFormat="1" x14ac:dyDescent="0.25">
      <c r="A26" s="56"/>
      <c r="C26" s="54"/>
      <c r="D26" s="54"/>
      <c r="E26" s="48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47"/>
      <c r="W26" s="57"/>
      <c r="X26" s="57"/>
      <c r="Y26" s="57"/>
      <c r="Z26" s="58"/>
      <c r="AA26" s="58"/>
      <c r="AB26" s="58"/>
      <c r="AC26" s="58"/>
      <c r="AD26" s="58"/>
      <c r="AE26" s="58"/>
      <c r="AF26" s="57"/>
      <c r="AG26" s="59"/>
    </row>
    <row r="27" spans="1:40" s="21" customFormat="1" x14ac:dyDescent="0.25">
      <c r="A27" s="56"/>
      <c r="C27" s="54"/>
      <c r="D27" s="54"/>
      <c r="E27" s="4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47"/>
      <c r="W27" s="57"/>
      <c r="X27" s="57"/>
      <c r="Y27" s="57"/>
      <c r="Z27" s="58"/>
      <c r="AA27" s="58"/>
      <c r="AB27" s="58"/>
      <c r="AC27" s="58"/>
      <c r="AD27" s="58"/>
      <c r="AE27" s="58"/>
      <c r="AF27" s="57"/>
      <c r="AG27" s="59"/>
    </row>
    <row r="28" spans="1:40" s="21" customFormat="1" x14ac:dyDescent="0.25">
      <c r="A28" s="56"/>
      <c r="C28" s="54"/>
      <c r="D28" s="54"/>
      <c r="E28" s="48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47"/>
      <c r="W28" s="57"/>
      <c r="X28" s="57"/>
      <c r="Y28" s="57"/>
      <c r="Z28" s="58"/>
      <c r="AA28" s="58"/>
      <c r="AB28" s="58"/>
      <c r="AC28" s="58"/>
      <c r="AD28" s="58"/>
      <c r="AE28" s="58"/>
      <c r="AF28" s="57"/>
      <c r="AG28" s="59"/>
      <c r="AH28" s="51"/>
      <c r="AI28" s="55"/>
      <c r="AJ28" s="55"/>
      <c r="AK28" s="55"/>
    </row>
    <row r="29" spans="1:40" s="46" customFormat="1" x14ac:dyDescent="0.25">
      <c r="B29" s="21"/>
      <c r="C29" s="54"/>
      <c r="D29" s="5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40" s="46" customFormat="1" x14ac:dyDescent="0.25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40" s="46" customFormat="1" x14ac:dyDescent="0.25">
      <c r="B31" s="21"/>
      <c r="C31" s="54"/>
      <c r="D31" s="5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7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40" s="46" customFormat="1" x14ac:dyDescent="0.25">
      <c r="B32" s="21"/>
      <c r="C32" s="54"/>
      <c r="D32" s="5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7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6" spans="1:35" s="46" customFormat="1" x14ac:dyDescent="0.25"/>
    <row r="37" spans="1:35" s="46" customFormat="1" x14ac:dyDescent="0.25">
      <c r="B37" s="21"/>
      <c r="C37" s="53"/>
      <c r="D37" s="5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61"/>
      <c r="AI37" s="68"/>
    </row>
    <row r="38" spans="1:35" s="46" customFormat="1" x14ac:dyDescent="0.25">
      <c r="B38" s="21"/>
      <c r="C38" s="53"/>
      <c r="D38" s="5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69"/>
      <c r="AI38" s="70"/>
    </row>
    <row r="39" spans="1:35" s="46" customFormat="1" x14ac:dyDescent="0.25">
      <c r="B39" s="21"/>
      <c r="C39" s="53"/>
      <c r="D39" s="5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5" s="46" customFormat="1" x14ac:dyDescent="0.25">
      <c r="B40" s="21"/>
      <c r="C40" s="53"/>
      <c r="D40" s="5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5" s="46" customFormat="1" x14ac:dyDescent="0.25">
      <c r="A41" s="72"/>
      <c r="B41" s="21"/>
      <c r="C41" s="52"/>
      <c r="D41" s="5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5" s="46" customFormat="1" x14ac:dyDescent="0.25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73"/>
      <c r="AI42" s="73"/>
    </row>
    <row r="43" spans="1:35" s="46" customFormat="1" x14ac:dyDescent="0.25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W43" s="20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4"/>
      <c r="AI43" s="74"/>
    </row>
    <row r="44" spans="1:35" s="46" customFormat="1" x14ac:dyDescent="0.25">
      <c r="B44" s="7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W44" s="20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5" s="46" customFormat="1" x14ac:dyDescent="0.25">
      <c r="B45" s="7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</sheetData>
  <dataValidations count="2">
    <dataValidation type="list" allowBlank="1" showInputMessage="1" showErrorMessage="1" sqref="D37:D45 D17:D32 D4:D12">
      <formula1>INDIRECT(C4)</formula1>
    </dataValidation>
    <dataValidation type="list" allowBlank="1" showInputMessage="1" showErrorMessage="1" sqref="C37:C45 C17:C32 C4:C12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J20" sqref="AJ20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6.42578125" style="52" customWidth="1"/>
    <col min="5" max="5" width="52.710937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24.7109375" bestFit="1" customWidth="1"/>
    <col min="30" max="31" width="12.140625" bestFit="1" customWidth="1"/>
    <col min="32" max="32" width="11.85546875" bestFit="1" customWidth="1"/>
    <col min="33" max="33" width="14.28515625" bestFit="1" customWidth="1"/>
    <col min="34" max="34" width="8.42578125" customWidth="1"/>
    <col min="35" max="35" width="7.7109375" bestFit="1" customWidth="1"/>
    <col min="36" max="36" width="13.425781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9" t="s">
        <v>0</v>
      </c>
      <c r="B1" s="80" t="s">
        <v>79</v>
      </c>
      <c r="C1" s="75" t="s">
        <v>65</v>
      </c>
      <c r="D1" s="75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112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87" t="s">
        <v>73</v>
      </c>
      <c r="AI1" s="88" t="s">
        <v>74</v>
      </c>
      <c r="AJ1" s="75" t="s">
        <v>81</v>
      </c>
      <c r="AK1" s="19" t="s">
        <v>114</v>
      </c>
      <c r="AL1" s="23" t="s">
        <v>115</v>
      </c>
      <c r="AM1" s="23" t="s">
        <v>116</v>
      </c>
      <c r="AN1" s="23" t="s">
        <v>117</v>
      </c>
    </row>
    <row r="2" spans="1:40" s="64" customFormat="1" x14ac:dyDescent="0.25">
      <c r="A2" s="64">
        <v>3248</v>
      </c>
      <c r="B2" s="64" t="s">
        <v>133</v>
      </c>
      <c r="C2" s="64" t="s">
        <v>64</v>
      </c>
      <c r="D2" s="64" t="s">
        <v>50</v>
      </c>
      <c r="E2" s="64" t="s">
        <v>154</v>
      </c>
      <c r="F2" s="64">
        <v>10.4896158023419</v>
      </c>
      <c r="G2" s="64">
        <v>10.4349812229856</v>
      </c>
      <c r="H2" s="64">
        <v>3.8915187110779999E-3</v>
      </c>
      <c r="I2" s="64">
        <v>20.2791410010263</v>
      </c>
      <c r="J2" s="64">
        <v>20.076257379421602</v>
      </c>
      <c r="K2" s="64">
        <v>2.5797114785915901E-3</v>
      </c>
      <c r="L2" s="64">
        <v>-0.165282673348978</v>
      </c>
      <c r="M2" s="64">
        <v>3.6106462409250602E-3</v>
      </c>
      <c r="N2" s="64">
        <v>0.18768267083232301</v>
      </c>
      <c r="O2" s="64">
        <v>3.85184471055856E-3</v>
      </c>
      <c r="P2" s="64">
        <v>-2.0443986056686798E-2</v>
      </c>
      <c r="Q2" s="64">
        <v>2.5283852578570601E-3</v>
      </c>
      <c r="R2" s="64">
        <v>-2.43904123892086</v>
      </c>
      <c r="S2" s="64">
        <v>0.158221559367036</v>
      </c>
      <c r="T2" s="64">
        <v>214.72266495123699</v>
      </c>
      <c r="U2" s="64">
        <v>0.32409676995120401</v>
      </c>
      <c r="V2" s="66">
        <v>44449.838530092595</v>
      </c>
      <c r="W2" s="64">
        <v>2.5</v>
      </c>
      <c r="X2" s="64">
        <v>1.1884398390054399E-3</v>
      </c>
      <c r="Y2" s="64">
        <v>1.2818600842636699E-3</v>
      </c>
      <c r="Z2" s="124">
        <f>((((N2/1000)+1)/((SMOW!$Z$4/1000)+1))-1)*1000</f>
        <v>10.835189123254318</v>
      </c>
      <c r="AA2" s="124">
        <f>((((P2/1000)+1)/((SMOW!$AA$4/1000)+1))-1)*1000</f>
        <v>20.877501518880905</v>
      </c>
      <c r="AB2" s="124">
        <f>Z2*SMOW!$AN$6</f>
        <v>11.137302518742544</v>
      </c>
      <c r="AC2" s="124">
        <f>AA2*SMOW!$AN$12</f>
        <v>21.427606955940828</v>
      </c>
      <c r="AD2" s="124">
        <f t="shared" ref="AD2:AE12" si="0">LN((AB2/1000)+1)*1000</f>
        <v>11.075739441057847</v>
      </c>
      <c r="AE2" s="124">
        <f t="shared" si="0"/>
        <v>21.201263411218235</v>
      </c>
      <c r="AF2" s="125">
        <f>(AD2-SMOW!AN$14*AE2)</f>
        <v>-0.1185276400653823</v>
      </c>
      <c r="AG2" s="126">
        <f t="shared" ref="AG2:AG12" si="1">AF2*1000</f>
        <v>-118.5276400653823</v>
      </c>
      <c r="AJ2" s="64" t="s">
        <v>159</v>
      </c>
      <c r="AK2" s="65">
        <v>19</v>
      </c>
      <c r="AL2" s="65">
        <v>3</v>
      </c>
      <c r="AM2" s="65">
        <v>0</v>
      </c>
      <c r="AN2" s="65">
        <v>1</v>
      </c>
    </row>
    <row r="3" spans="1:40" s="64" customFormat="1" x14ac:dyDescent="0.25">
      <c r="A3" s="64">
        <v>3249</v>
      </c>
      <c r="B3" s="64" t="s">
        <v>134</v>
      </c>
      <c r="C3" s="64" t="s">
        <v>64</v>
      </c>
      <c r="D3" s="64" t="s">
        <v>50</v>
      </c>
      <c r="E3" s="64" t="s">
        <v>155</v>
      </c>
      <c r="F3" s="64">
        <v>11.0908511003607</v>
      </c>
      <c r="G3" s="64">
        <v>11.029798286882</v>
      </c>
      <c r="H3" s="64">
        <v>4.1320851709516597E-3</v>
      </c>
      <c r="I3" s="64">
        <v>21.390454004342999</v>
      </c>
      <c r="J3" s="64">
        <v>21.164889093888</v>
      </c>
      <c r="K3" s="64">
        <v>2.3406492472655299E-3</v>
      </c>
      <c r="L3" s="64">
        <v>-0.145263154690876</v>
      </c>
      <c r="M3" s="64">
        <v>4.0441054758032398E-3</v>
      </c>
      <c r="N3" s="64">
        <v>0.78278838004630102</v>
      </c>
      <c r="O3" s="64">
        <v>4.0899585973985597E-3</v>
      </c>
      <c r="P3" s="64">
        <v>1.0687582126266699</v>
      </c>
      <c r="Q3" s="64">
        <v>2.2940794347395799E-3</v>
      </c>
      <c r="R3" s="64">
        <v>-1.3531842619658401</v>
      </c>
      <c r="S3" s="64">
        <v>0.17197280423325001</v>
      </c>
      <c r="T3" s="64">
        <v>211.31523162992301</v>
      </c>
      <c r="U3" s="64">
        <v>0.21883534973532101</v>
      </c>
      <c r="V3" s="66">
        <v>44450.041018518517</v>
      </c>
      <c r="W3" s="64">
        <v>2.5</v>
      </c>
      <c r="X3" s="64">
        <v>1.2655091608884599E-2</v>
      </c>
      <c r="Y3" s="64">
        <v>1.30239302248383E-2</v>
      </c>
      <c r="Z3" s="124">
        <f>((((N3/1000)+1)/((SMOW!$Z$4/1000)+1))-1)*1000</f>
        <v>11.436630035339235</v>
      </c>
      <c r="AA3" s="124">
        <f>((((P3/1000)+1)/((SMOW!$AA$4/1000)+1))-1)*1000</f>
        <v>21.989466271113535</v>
      </c>
      <c r="AB3" s="124">
        <f>Z3*SMOW!$AN$6</f>
        <v>11.755513175597816</v>
      </c>
      <c r="AC3" s="124">
        <f>AA3*SMOW!$AN$12</f>
        <v>22.568871088440247</v>
      </c>
      <c r="AD3" s="124">
        <f t="shared" si="0"/>
        <v>11.68695390709884</v>
      </c>
      <c r="AE3" s="124">
        <f t="shared" si="0"/>
        <v>22.317962254250581</v>
      </c>
      <c r="AF3" s="125">
        <f>(AD3-SMOW!AN$14*AE3)</f>
        <v>-9.6930163145467318E-2</v>
      </c>
      <c r="AG3" s="126">
        <f t="shared" si="1"/>
        <v>-96.930163145467318</v>
      </c>
      <c r="AJ3" s="64" t="s">
        <v>159</v>
      </c>
      <c r="AK3" s="65">
        <v>19</v>
      </c>
      <c r="AL3" s="65">
        <v>0</v>
      </c>
      <c r="AM3" s="65">
        <v>0</v>
      </c>
      <c r="AN3" s="65">
        <v>1</v>
      </c>
    </row>
    <row r="4" spans="1:40" s="64" customFormat="1" x14ac:dyDescent="0.25">
      <c r="A4" s="64">
        <v>3251</v>
      </c>
      <c r="B4" s="64" t="s">
        <v>126</v>
      </c>
      <c r="C4" s="64" t="s">
        <v>64</v>
      </c>
      <c r="D4" s="64" t="s">
        <v>50</v>
      </c>
      <c r="E4" s="64" t="s">
        <v>153</v>
      </c>
      <c r="F4" s="64">
        <v>11.24304640621</v>
      </c>
      <c r="G4" s="64">
        <v>11.180312982773099</v>
      </c>
      <c r="H4" s="64">
        <v>2.786079399554E-3</v>
      </c>
      <c r="I4" s="64">
        <v>21.672902378569599</v>
      </c>
      <c r="J4" s="64">
        <v>21.441384074374898</v>
      </c>
      <c r="K4" s="64">
        <v>2.28004351110419E-3</v>
      </c>
      <c r="L4" s="64">
        <v>-0.14073780849687401</v>
      </c>
      <c r="M4" s="64">
        <v>2.8944225818772098E-3</v>
      </c>
      <c r="N4" s="64">
        <v>0.93343205603287305</v>
      </c>
      <c r="O4" s="64">
        <v>2.7576753435161398E-3</v>
      </c>
      <c r="P4" s="64">
        <v>1.34558696321634</v>
      </c>
      <c r="Q4" s="64">
        <v>2.2346795169083901E-3</v>
      </c>
      <c r="R4" s="64">
        <v>-2.6025557389904601</v>
      </c>
      <c r="S4" s="64">
        <v>0.18022606820876799</v>
      </c>
      <c r="T4" s="64">
        <v>172.60482656386</v>
      </c>
      <c r="U4" s="64">
        <v>0.19578913466497599</v>
      </c>
      <c r="V4" s="66">
        <v>44451.900717592594</v>
      </c>
      <c r="W4" s="64">
        <v>2.5</v>
      </c>
      <c r="X4" s="64">
        <v>7.7856658093415397E-3</v>
      </c>
      <c r="Y4" s="64">
        <v>8.0193215285212904E-3</v>
      </c>
      <c r="Z4" s="124">
        <f>((((N4/1000)+1)/((SMOW!$Z$4/1000)+1))-1)*1000</f>
        <v>11.588877389855146</v>
      </c>
      <c r="AA4" s="124">
        <f>((((P4/1000)+1)/((SMOW!$AA$4/1000)+1))-1)*1000</f>
        <v>22.272080292121245</v>
      </c>
      <c r="AB4" s="124">
        <f>Z4*SMOW!$AN$6</f>
        <v>11.912005584325858</v>
      </c>
      <c r="AC4" s="124">
        <f>AA4*SMOW!$AN$12</f>
        <v>22.858931762458859</v>
      </c>
      <c r="AD4" s="124">
        <f t="shared" si="0"/>
        <v>11.841616081185521</v>
      </c>
      <c r="AE4" s="124">
        <f t="shared" si="0"/>
        <v>22.601580845489714</v>
      </c>
      <c r="AF4" s="125">
        <f>(AD4-SMOW!AN$14*AE4)</f>
        <v>-9.2018605233048945E-2</v>
      </c>
      <c r="AG4" s="126">
        <f t="shared" si="1"/>
        <v>-92.018605233048945</v>
      </c>
      <c r="AJ4" s="64" t="s">
        <v>159</v>
      </c>
      <c r="AK4" s="65">
        <v>19</v>
      </c>
      <c r="AL4" s="65">
        <v>0</v>
      </c>
      <c r="AM4" s="65">
        <v>0</v>
      </c>
      <c r="AN4" s="65">
        <v>1</v>
      </c>
    </row>
    <row r="5" spans="1:40" s="64" customFormat="1" x14ac:dyDescent="0.25">
      <c r="A5" s="64">
        <v>3252</v>
      </c>
      <c r="B5" s="64" t="s">
        <v>134</v>
      </c>
      <c r="C5" s="64" t="s">
        <v>64</v>
      </c>
      <c r="D5" s="64" t="s">
        <v>50</v>
      </c>
      <c r="E5" s="64" t="s">
        <v>156</v>
      </c>
      <c r="F5" s="64">
        <v>9.0896475827088903</v>
      </c>
      <c r="G5" s="64">
        <v>9.0485849744018907</v>
      </c>
      <c r="H5" s="64">
        <v>4.5786869488968901E-3</v>
      </c>
      <c r="I5" s="64">
        <v>17.494832310640302</v>
      </c>
      <c r="J5" s="64">
        <v>17.3435594166335</v>
      </c>
      <c r="K5" s="64">
        <v>2.2446664179227201E-3</v>
      </c>
      <c r="L5" s="64">
        <v>-0.108814397580594</v>
      </c>
      <c r="M5" s="64">
        <v>4.5416296648046698E-3</v>
      </c>
      <c r="N5" s="64">
        <v>-1.1980128845799101</v>
      </c>
      <c r="O5" s="64">
        <v>4.5320072739761597E-3</v>
      </c>
      <c r="P5" s="64">
        <v>-2.7493557672838098</v>
      </c>
      <c r="Q5" s="64">
        <v>2.2000062902332298E-3</v>
      </c>
      <c r="R5" s="64">
        <v>-5.8186471366749499</v>
      </c>
      <c r="S5" s="64">
        <v>0.16172113417744299</v>
      </c>
      <c r="T5" s="64">
        <v>189.62768558248601</v>
      </c>
      <c r="U5" s="64">
        <v>0.27295050425827999</v>
      </c>
      <c r="V5" s="66">
        <v>44452.484305555554</v>
      </c>
      <c r="W5" s="64">
        <v>2.5</v>
      </c>
      <c r="X5" s="64">
        <v>9.4606164260490302E-2</v>
      </c>
      <c r="Y5" s="64">
        <v>9.3310811774288904E-2</v>
      </c>
      <c r="Z5" s="124">
        <f>((((N5/1000)+1)/((SMOW!$Z$4/1000)+1))-1)*1000</f>
        <v>9.4347421340632565</v>
      </c>
      <c r="AA5" s="124">
        <f>((((P5/1000)+1)/((SMOW!$AA$4/1000)+1))-1)*1000</f>
        <v>18.091559922045029</v>
      </c>
      <c r="AB5" s="124">
        <f>Z5*SMOW!$AN$6</f>
        <v>9.6978074067828874</v>
      </c>
      <c r="AC5" s="124">
        <f>AA5*SMOW!$AN$12</f>
        <v>18.56825803024595</v>
      </c>
      <c r="AD5" s="124">
        <f t="shared" si="0"/>
        <v>9.6510854963983697</v>
      </c>
      <c r="AE5" s="124">
        <f t="shared" si="0"/>
        <v>18.397972632767853</v>
      </c>
      <c r="AF5" s="125">
        <f>(AD5-SMOW!AN$14*AE5)</f>
        <v>-6.3044053703057656E-2</v>
      </c>
      <c r="AG5" s="126">
        <f t="shared" si="1"/>
        <v>-63.044053703057656</v>
      </c>
      <c r="AI5" s="67">
        <f>STDEV(AG2:AG5)</f>
        <v>22.83915633166675</v>
      </c>
      <c r="AJ5" s="64" t="s">
        <v>159</v>
      </c>
      <c r="AK5" s="65">
        <v>19</v>
      </c>
      <c r="AL5" s="65">
        <v>0</v>
      </c>
      <c r="AM5" s="65">
        <v>0</v>
      </c>
      <c r="AN5" s="65">
        <v>1</v>
      </c>
    </row>
    <row r="6" spans="1:40" s="64" customFormat="1" x14ac:dyDescent="0.25">
      <c r="A6" s="64">
        <v>3253</v>
      </c>
      <c r="B6" s="64" t="s">
        <v>134</v>
      </c>
      <c r="C6" s="64" t="s">
        <v>64</v>
      </c>
      <c r="D6" s="64" t="s">
        <v>100</v>
      </c>
      <c r="E6" s="64" t="s">
        <v>157</v>
      </c>
      <c r="F6" s="64">
        <v>15.8462465276477</v>
      </c>
      <c r="G6" s="64">
        <v>15.7220052485859</v>
      </c>
      <c r="H6" s="64">
        <v>3.9712451195399404E-3</v>
      </c>
      <c r="I6" s="64">
        <v>30.550250346099499</v>
      </c>
      <c r="J6" s="64">
        <v>30.092883158891301</v>
      </c>
      <c r="K6" s="64">
        <v>1.9939045675229799E-3</v>
      </c>
      <c r="L6" s="64">
        <v>-0.167037059308727</v>
      </c>
      <c r="M6" s="64">
        <v>3.9088493898330199E-3</v>
      </c>
      <c r="N6" s="64">
        <v>5.4897025909607802</v>
      </c>
      <c r="O6" s="64">
        <v>3.9307583089563903E-3</v>
      </c>
      <c r="P6" s="64">
        <v>10.046310248063801</v>
      </c>
      <c r="Q6" s="64">
        <v>1.9542336249366698E-3</v>
      </c>
      <c r="R6" s="64">
        <v>4.5112764794294096</v>
      </c>
      <c r="S6" s="64">
        <v>0.12823005318248801</v>
      </c>
      <c r="T6" s="64">
        <v>211.67328009919299</v>
      </c>
      <c r="U6" s="64">
        <v>9.9629529249548598E-2</v>
      </c>
      <c r="V6" s="66">
        <v>44452.594398148147</v>
      </c>
      <c r="W6" s="64">
        <v>2.5</v>
      </c>
      <c r="X6" s="64">
        <v>0.13361501344923199</v>
      </c>
      <c r="Y6" s="64">
        <v>0.13188498956926401</v>
      </c>
      <c r="Z6" s="124">
        <f>((((N6/1000)+1)/((SMOW!$Z$4/1000)+1))-1)*1000</f>
        <v>16.193651741376989</v>
      </c>
      <c r="AA6" s="124">
        <f>((((P6/1000)+1)/((SMOW!$AA$4/1000)+1))-1)*1000</f>
        <v>31.154634535378591</v>
      </c>
      <c r="AB6" s="124">
        <f>Z6*SMOW!$AN$6</f>
        <v>16.64517308145599</v>
      </c>
      <c r="AC6" s="124">
        <f>AA6*SMOW!$AN$12</f>
        <v>31.975534192937101</v>
      </c>
      <c r="AD6" s="124">
        <f t="shared" si="0"/>
        <v>16.508160496376906</v>
      </c>
      <c r="AE6" s="124">
        <f t="shared" si="0"/>
        <v>31.474959600964873</v>
      </c>
      <c r="AF6" s="125">
        <f>(AD6-SMOW!AN$14*AE6)</f>
        <v>-0.11061817293254705</v>
      </c>
      <c r="AG6" s="126">
        <f t="shared" si="1"/>
        <v>-110.61817293254705</v>
      </c>
      <c r="AJ6" s="64" t="s">
        <v>159</v>
      </c>
      <c r="AK6" s="65">
        <v>19</v>
      </c>
      <c r="AL6" s="65">
        <v>0</v>
      </c>
      <c r="AM6" s="65">
        <v>0</v>
      </c>
      <c r="AN6" s="65">
        <v>1</v>
      </c>
    </row>
    <row r="7" spans="1:40" s="76" customFormat="1" x14ac:dyDescent="0.25">
      <c r="A7" s="76">
        <v>3255</v>
      </c>
      <c r="B7" s="76" t="s">
        <v>126</v>
      </c>
      <c r="C7" s="76" t="s">
        <v>64</v>
      </c>
      <c r="D7" s="76" t="s">
        <v>50</v>
      </c>
      <c r="E7" s="76" t="s">
        <v>158</v>
      </c>
      <c r="F7" s="76">
        <v>11.726454964827999</v>
      </c>
      <c r="G7" s="76">
        <v>11.6582326441394</v>
      </c>
      <c r="H7" s="76">
        <v>3.7294167277181398E-3</v>
      </c>
      <c r="I7" s="76">
        <v>22.6259178258105</v>
      </c>
      <c r="J7" s="76">
        <v>22.3737481908455</v>
      </c>
      <c r="K7" s="76">
        <v>3.1062152863814202E-3</v>
      </c>
      <c r="L7" s="76">
        <v>-0.155106400627015</v>
      </c>
      <c r="M7" s="76">
        <v>4.06386414814281E-3</v>
      </c>
      <c r="N7" s="76">
        <v>1.41191226846285</v>
      </c>
      <c r="O7" s="76">
        <v>3.6913953555553301E-3</v>
      </c>
      <c r="P7" s="76">
        <v>2.2796411112521402</v>
      </c>
      <c r="Q7" s="76">
        <v>3.0444136885042299E-3</v>
      </c>
      <c r="R7" s="76">
        <v>-2.20369155845595</v>
      </c>
      <c r="S7" s="76">
        <v>0.206510704146704</v>
      </c>
      <c r="T7" s="76">
        <v>196.894764404048</v>
      </c>
      <c r="U7" s="76">
        <v>0.237067277653154</v>
      </c>
      <c r="V7" s="77">
        <v>44452.95579861111</v>
      </c>
      <c r="W7" s="76">
        <v>2.5</v>
      </c>
      <c r="X7" s="76">
        <v>3.0430877277566799E-3</v>
      </c>
      <c r="Y7" s="76">
        <v>3.23579320626523E-3</v>
      </c>
      <c r="Z7" s="124">
        <f>((((N7/1000)+1)/((SMOW!$Z$4/1000)+1))-1)*1000</f>
        <v>12.072451267441719</v>
      </c>
      <c r="AA7" s="124">
        <f>((((P7/1000)+1)/((SMOW!$AA$4/1000)+1))-1)*1000</f>
        <v>23.225654651912286</v>
      </c>
      <c r="AB7" s="124">
        <f>Z7*SMOW!$AN$6</f>
        <v>12.409062765661467</v>
      </c>
      <c r="AC7" s="124">
        <f>AA7*SMOW!$AN$12</f>
        <v>23.837632042585128</v>
      </c>
      <c r="AD7" s="124">
        <f t="shared" si="0"/>
        <v>12.332701412555584</v>
      </c>
      <c r="AE7" s="124">
        <f t="shared" si="0"/>
        <v>23.557951586547372</v>
      </c>
      <c r="AF7" s="125">
        <f>(AD7-SMOW!AN$14*AE7)</f>
        <v>-0.10589702514142907</v>
      </c>
      <c r="AG7" s="126">
        <f t="shared" si="1"/>
        <v>-105.89702514142907</v>
      </c>
      <c r="AK7" s="65">
        <v>19</v>
      </c>
      <c r="AL7" s="65">
        <v>0</v>
      </c>
      <c r="AM7" s="65">
        <v>0</v>
      </c>
      <c r="AN7" s="65">
        <v>0</v>
      </c>
    </row>
    <row r="8" spans="1:40" s="76" customFormat="1" x14ac:dyDescent="0.25">
      <c r="A8" s="76">
        <v>3256</v>
      </c>
      <c r="B8" s="76" t="s">
        <v>134</v>
      </c>
      <c r="C8" s="76" t="s">
        <v>64</v>
      </c>
      <c r="D8" s="76" t="s">
        <v>50</v>
      </c>
      <c r="E8" s="76" t="s">
        <v>161</v>
      </c>
      <c r="F8" s="76">
        <v>11.232485687148699</v>
      </c>
      <c r="G8" s="76">
        <v>11.169869492526701</v>
      </c>
      <c r="H8" s="76">
        <v>3.8265920571388702E-3</v>
      </c>
      <c r="I8" s="76">
        <v>21.688073647044401</v>
      </c>
      <c r="J8" s="76">
        <v>21.456233371078302</v>
      </c>
      <c r="K8" s="76">
        <v>2.6198198313244999E-3</v>
      </c>
      <c r="L8" s="76">
        <v>-0.15902172740267501</v>
      </c>
      <c r="M8" s="76">
        <v>3.6834507930484399E-3</v>
      </c>
      <c r="N8" s="76">
        <v>0.92297900341353201</v>
      </c>
      <c r="O8" s="76">
        <v>3.7875799833115699E-3</v>
      </c>
      <c r="P8" s="76">
        <v>1.36045638248006</v>
      </c>
      <c r="Q8" s="76">
        <v>2.5676956104327998E-3</v>
      </c>
      <c r="R8" s="76">
        <v>-3.0671069603314498</v>
      </c>
      <c r="S8" s="76">
        <v>0.16811312965946201</v>
      </c>
      <c r="T8" s="76">
        <v>200.22732097940701</v>
      </c>
      <c r="U8" s="76">
        <v>0.27818640995600902</v>
      </c>
      <c r="V8" s="77">
        <v>44453.489236111112</v>
      </c>
      <c r="W8" s="76">
        <v>2.5</v>
      </c>
      <c r="X8" s="76">
        <v>1.51075783476852E-4</v>
      </c>
      <c r="Y8" s="76">
        <v>1.9824158537153799E-4</v>
      </c>
      <c r="Z8" s="124">
        <f>((((N8/1000)+1)/((SMOW!$Z$4/1000)+1))-1)*1000</f>
        <v>11.578313059175782</v>
      </c>
      <c r="AA8" s="124">
        <f>((((P8/1000)+1)/((SMOW!$AA$4/1000)+1))-1)*1000</f>
        <v>22.287260458051293</v>
      </c>
      <c r="AB8" s="124">
        <f>Z8*SMOW!$AN$6</f>
        <v>11.901146692492434</v>
      </c>
      <c r="AC8" s="124">
        <f>AA8*SMOW!$AN$12</f>
        <v>22.874511913598155</v>
      </c>
      <c r="AD8" s="124">
        <f t="shared" si="0"/>
        <v>11.830884960260486</v>
      </c>
      <c r="AE8" s="124">
        <f t="shared" si="0"/>
        <v>22.616812694182329</v>
      </c>
      <c r="AF8" s="125">
        <f>(AD8-SMOW!AN$14*AE8)</f>
        <v>-0.11079214226778511</v>
      </c>
      <c r="AG8" s="126">
        <f t="shared" si="1"/>
        <v>-110.79214226778511</v>
      </c>
      <c r="AK8" s="65">
        <v>19</v>
      </c>
      <c r="AL8" s="65">
        <v>0</v>
      </c>
      <c r="AM8" s="65">
        <v>0</v>
      </c>
      <c r="AN8" s="65">
        <v>0</v>
      </c>
    </row>
    <row r="9" spans="1:40" s="76" customFormat="1" x14ac:dyDescent="0.25">
      <c r="A9" s="76">
        <v>3257</v>
      </c>
      <c r="B9" s="76" t="s">
        <v>134</v>
      </c>
      <c r="C9" s="76" t="s">
        <v>64</v>
      </c>
      <c r="D9" s="76" t="s">
        <v>50</v>
      </c>
      <c r="E9" s="76" t="s">
        <v>160</v>
      </c>
      <c r="F9" s="76">
        <v>11.651865168259899</v>
      </c>
      <c r="G9" s="76">
        <v>11.584504638384599</v>
      </c>
      <c r="H9" s="76">
        <v>3.9165208810400098E-3</v>
      </c>
      <c r="I9" s="76">
        <v>22.486173583326199</v>
      </c>
      <c r="J9" s="76">
        <v>22.237086610561398</v>
      </c>
      <c r="K9" s="76">
        <v>1.8658896206936199E-3</v>
      </c>
      <c r="L9" s="76">
        <v>-0.15667709199181101</v>
      </c>
      <c r="M9" s="76">
        <v>4.0688073508607899E-3</v>
      </c>
      <c r="N9" s="76">
        <v>1.33808291424318</v>
      </c>
      <c r="O9" s="76">
        <v>3.8765919836089399E-3</v>
      </c>
      <c r="P9" s="76">
        <v>2.1426772354466901</v>
      </c>
      <c r="Q9" s="76">
        <v>1.8287656774417301E-3</v>
      </c>
      <c r="R9" s="76">
        <v>-2.0005065252930998</v>
      </c>
      <c r="S9" s="76">
        <v>0.131267398758278</v>
      </c>
      <c r="T9" s="76">
        <v>169.28691274723201</v>
      </c>
      <c r="U9" s="76">
        <v>0.13565077835703401</v>
      </c>
      <c r="V9" s="77">
        <v>44453.608715277776</v>
      </c>
      <c r="W9" s="76">
        <v>2.5</v>
      </c>
      <c r="X9" s="76">
        <v>0.161074890673192</v>
      </c>
      <c r="Y9" s="76">
        <v>0.15950542947888599</v>
      </c>
      <c r="Z9" s="124">
        <f>((((N9/1000)+1)/((SMOW!$Z$4/1000)+1))-1)*1000</f>
        <v>11.997835962205938</v>
      </c>
      <c r="AA9" s="124">
        <f>((((P9/1000)+1)/((SMOW!$AA$4/1000)+1))-1)*1000</f>
        <v>23.085828453976774</v>
      </c>
      <c r="AB9" s="124">
        <f>Z9*SMOW!$AN$6</f>
        <v>12.332366990674421</v>
      </c>
      <c r="AC9" s="124">
        <f>AA9*SMOW!$AN$12</f>
        <v>23.694121536368847</v>
      </c>
      <c r="AD9" s="124">
        <f t="shared" si="0"/>
        <v>12.256942825413091</v>
      </c>
      <c r="AE9" s="124">
        <f t="shared" si="0"/>
        <v>23.417772557625991</v>
      </c>
      <c r="AF9" s="125">
        <f>(AD9-SMOW!AN$14*AE9)</f>
        <v>-0.10764108501343195</v>
      </c>
      <c r="AG9" s="126">
        <f t="shared" si="1"/>
        <v>-107.64108501343195</v>
      </c>
      <c r="AK9" s="65">
        <v>19</v>
      </c>
      <c r="AL9" s="65">
        <v>0</v>
      </c>
      <c r="AM9" s="65">
        <v>0</v>
      </c>
      <c r="AN9" s="65">
        <v>0</v>
      </c>
    </row>
    <row r="10" spans="1:40" s="76" customFormat="1" x14ac:dyDescent="0.25">
      <c r="A10" s="76">
        <v>3258</v>
      </c>
      <c r="B10" s="76" t="s">
        <v>134</v>
      </c>
      <c r="C10" s="76" t="s">
        <v>64</v>
      </c>
      <c r="D10" s="76" t="s">
        <v>50</v>
      </c>
      <c r="E10" s="76" t="s">
        <v>162</v>
      </c>
      <c r="F10" s="76">
        <v>11.712932718882699</v>
      </c>
      <c r="G10" s="76">
        <v>11.644866775786801</v>
      </c>
      <c r="H10" s="76">
        <v>5.2654191372346597E-3</v>
      </c>
      <c r="I10" s="76">
        <v>22.588905698368301</v>
      </c>
      <c r="J10" s="76">
        <v>22.337554112635502</v>
      </c>
      <c r="K10" s="76">
        <v>4.5175717553757998E-3</v>
      </c>
      <c r="L10" s="76">
        <v>-0.14936179568478899</v>
      </c>
      <c r="M10" s="76">
        <v>3.9174354804230298E-3</v>
      </c>
      <c r="N10" s="76">
        <v>1.3985278817011999</v>
      </c>
      <c r="O10" s="76">
        <v>5.2117382334302097E-3</v>
      </c>
      <c r="P10" s="76">
        <v>2.2433653811313699</v>
      </c>
      <c r="Q10" s="76">
        <v>4.4276896553720304E-3</v>
      </c>
      <c r="R10" s="76">
        <v>0.81942053996541098</v>
      </c>
      <c r="S10" s="76">
        <v>0.1572293446595</v>
      </c>
      <c r="T10" s="76">
        <v>217.77746242984301</v>
      </c>
      <c r="U10" s="76">
        <v>0.217062336026278</v>
      </c>
      <c r="V10" s="77">
        <v>44453.777743055558</v>
      </c>
      <c r="W10" s="76">
        <v>2.5</v>
      </c>
      <c r="X10" s="76">
        <v>2.9510109367040399E-3</v>
      </c>
      <c r="Y10" s="76">
        <v>2.8164320339727901E-3</v>
      </c>
      <c r="Z10" s="124">
        <f>((((N10/1000)+1)/((SMOW!$Z$4/1000)+1))-1)*1000</f>
        <v>12.058924397077453</v>
      </c>
      <c r="AA10" s="124">
        <f>((((P10/1000)+1)/((SMOW!$AA$4/1000)+1))-1)*1000</f>
        <v>23.188620818061612</v>
      </c>
      <c r="AB10" s="124">
        <f>Z10*SMOW!$AN$6</f>
        <v>12.395158730792771</v>
      </c>
      <c r="AC10" s="124">
        <f>AA10*SMOW!$AN$12</f>
        <v>23.799622396885606</v>
      </c>
      <c r="AD10" s="124">
        <f t="shared" si="0"/>
        <v>12.318967704652975</v>
      </c>
      <c r="AE10" s="124">
        <f t="shared" si="0"/>
        <v>23.520826216200362</v>
      </c>
      <c r="AF10" s="125">
        <f>(AD10-SMOW!AN$14*AE10)</f>
        <v>-0.10002853750081719</v>
      </c>
      <c r="AG10" s="126">
        <f t="shared" si="1"/>
        <v>-100.02853750081719</v>
      </c>
      <c r="AH10" s="2">
        <f>AVERAGE(AG7:AG10)</f>
        <v>-106.08969748086584</v>
      </c>
      <c r="AI10" s="2">
        <f>STDEV(AG7:AG10)</f>
        <v>4.5201243782427465</v>
      </c>
      <c r="AK10" s="65">
        <v>19</v>
      </c>
      <c r="AL10" s="65">
        <v>0</v>
      </c>
      <c r="AM10" s="65">
        <v>0</v>
      </c>
      <c r="AN10" s="65">
        <v>0</v>
      </c>
    </row>
    <row r="11" spans="1:40" s="76" customFormat="1" x14ac:dyDescent="0.25">
      <c r="A11" s="76">
        <v>3259</v>
      </c>
      <c r="B11" s="76" t="s">
        <v>126</v>
      </c>
      <c r="C11" s="76" t="s">
        <v>64</v>
      </c>
      <c r="D11" s="76" t="s">
        <v>100</v>
      </c>
      <c r="E11" s="76" t="s">
        <v>164</v>
      </c>
      <c r="F11" s="76">
        <v>17.284348921483101</v>
      </c>
      <c r="G11" s="76">
        <v>17.136673463233599</v>
      </c>
      <c r="H11" s="76">
        <v>4.0988612898638201E-3</v>
      </c>
      <c r="I11" s="76">
        <v>33.381698385680501</v>
      </c>
      <c r="J11" s="76">
        <v>32.836626548570401</v>
      </c>
      <c r="K11" s="76">
        <v>1.9364533024413E-3</v>
      </c>
      <c r="L11" s="76">
        <v>-0.20106535441149501</v>
      </c>
      <c r="M11" s="76">
        <v>3.80403658238081E-3</v>
      </c>
      <c r="N11" s="76">
        <v>6.91314354299036</v>
      </c>
      <c r="O11" s="76">
        <v>4.0570734335003099E-3</v>
      </c>
      <c r="P11" s="76">
        <v>12.8214234888567</v>
      </c>
      <c r="Q11" s="76">
        <v>1.89792541648624E-3</v>
      </c>
      <c r="R11" s="76">
        <v>9.5283074764541205</v>
      </c>
      <c r="S11" s="76">
        <v>0.119189453560836</v>
      </c>
      <c r="T11" s="76">
        <v>220.34497641709899</v>
      </c>
      <c r="U11" s="76">
        <v>0.23150567842742201</v>
      </c>
      <c r="V11" s="77">
        <v>44453.893576388888</v>
      </c>
      <c r="W11" s="76">
        <v>2.5</v>
      </c>
      <c r="X11" s="76">
        <v>9.60280317320323E-4</v>
      </c>
      <c r="Y11" s="76">
        <v>7.4742724189941505E-4</v>
      </c>
      <c r="Z11" s="124">
        <f>((((N11/1000)+1)/((SMOW!$Z$4/1000)+1))-1)*1000</f>
        <v>17.63224594612489</v>
      </c>
      <c r="AA11" s="124">
        <f>((((P11/1000)+1)/((SMOW!$AA$4/1000)+1))-1)*1000</f>
        <v>33.98774312710362</v>
      </c>
      <c r="AB11" s="124">
        <f>Z11*SMOW!$AN$6</f>
        <v>18.12387905305744</v>
      </c>
      <c r="AC11" s="124">
        <f>AA11*SMOW!$AN$12</f>
        <v>34.883292926044213</v>
      </c>
      <c r="AD11" s="124">
        <f t="shared" si="0"/>
        <v>17.961599382094214</v>
      </c>
      <c r="AE11" s="124">
        <f t="shared" si="0"/>
        <v>34.288659901465799</v>
      </c>
      <c r="AF11" s="125">
        <f>(AD11-SMOW!AN$14*AE11)</f>
        <v>-0.14281304587973054</v>
      </c>
      <c r="AG11" s="126">
        <f t="shared" si="1"/>
        <v>-142.81304587973054</v>
      </c>
      <c r="AK11" s="65">
        <v>19</v>
      </c>
      <c r="AL11" s="65">
        <v>0</v>
      </c>
      <c r="AM11" s="65">
        <v>0</v>
      </c>
      <c r="AN11" s="65">
        <v>0</v>
      </c>
    </row>
    <row r="12" spans="1:40" s="76" customFormat="1" x14ac:dyDescent="0.25">
      <c r="A12" s="76">
        <v>3260</v>
      </c>
      <c r="B12" s="76" t="s">
        <v>126</v>
      </c>
      <c r="C12" s="76" t="s">
        <v>64</v>
      </c>
      <c r="D12" s="76" t="s">
        <v>100</v>
      </c>
      <c r="E12" s="76" t="s">
        <v>163</v>
      </c>
      <c r="F12" s="76">
        <v>17.4808769909232</v>
      </c>
      <c r="G12" s="76">
        <v>17.329843625090401</v>
      </c>
      <c r="H12" s="76">
        <v>4.7265489353193E-3</v>
      </c>
      <c r="I12" s="76">
        <v>33.741590291133001</v>
      </c>
      <c r="J12" s="76">
        <v>33.1848320588972</v>
      </c>
      <c r="K12" s="76">
        <v>2.5228397240596302E-3</v>
      </c>
      <c r="L12" s="76">
        <v>-0.19174770200732899</v>
      </c>
      <c r="M12" s="76">
        <v>4.5572407866932901E-3</v>
      </c>
      <c r="N12" s="76">
        <v>7.1076680104158898</v>
      </c>
      <c r="O12" s="76">
        <v>4.6783618086919396E-3</v>
      </c>
      <c r="P12" s="76">
        <v>13.1741549457346</v>
      </c>
      <c r="Q12" s="76">
        <v>2.4726450299504101E-3</v>
      </c>
      <c r="R12" s="76">
        <v>9.7762114108824996</v>
      </c>
      <c r="S12" s="76">
        <v>0.13608993592291699</v>
      </c>
      <c r="T12" s="76">
        <v>281.91453618103498</v>
      </c>
      <c r="U12" s="76">
        <v>0.23805338024789399</v>
      </c>
      <c r="V12" s="77">
        <v>44454.008090277777</v>
      </c>
      <c r="W12" s="76">
        <v>2.5</v>
      </c>
      <c r="X12" s="76">
        <v>1.87252461133456E-3</v>
      </c>
      <c r="Y12" s="76">
        <v>1.5751493967299699E-3</v>
      </c>
      <c r="Z12" s="124">
        <f>((((N12/1000)+1)/((SMOW!$Z$4/1000)+1))-1)*1000</f>
        <v>17.828841225417058</v>
      </c>
      <c r="AA12" s="124">
        <f>((((P12/1000)+1)/((SMOW!$AA$4/1000)+1))-1)*1000</f>
        <v>34.347846097448453</v>
      </c>
      <c r="AB12" s="124">
        <f>Z12*SMOW!$AN$6</f>
        <v>18.325955922628125</v>
      </c>
      <c r="AC12" s="124">
        <f>AA12*SMOW!$AN$12</f>
        <v>35.252884321127461</v>
      </c>
      <c r="AD12" s="124">
        <f t="shared" si="0"/>
        <v>18.160059336042856</v>
      </c>
      <c r="AE12" s="124">
        <f t="shared" si="0"/>
        <v>34.645729550382846</v>
      </c>
      <c r="AF12" s="125">
        <f>(AD12-SMOW!AN$14*AE12)</f>
        <v>-0.13288586655928825</v>
      </c>
      <c r="AG12" s="126">
        <f t="shared" si="1"/>
        <v>-132.88586655928825</v>
      </c>
      <c r="AH12" s="2">
        <f>AVERAGE(AG11:AG12)</f>
        <v>-137.84945621950939</v>
      </c>
      <c r="AI12" s="2">
        <f>STDEV(AG11:AG12)</f>
        <v>7.0195758155396071</v>
      </c>
      <c r="AK12" s="65">
        <v>19</v>
      </c>
      <c r="AL12" s="65">
        <v>0</v>
      </c>
      <c r="AM12" s="65">
        <v>0</v>
      </c>
      <c r="AN12" s="65">
        <v>0</v>
      </c>
    </row>
    <row r="13" spans="1:40" s="76" customFormat="1" x14ac:dyDescent="0.25">
      <c r="A13" s="76">
        <v>3276</v>
      </c>
      <c r="B13" s="76" t="s">
        <v>126</v>
      </c>
      <c r="C13" s="76" t="s">
        <v>64</v>
      </c>
      <c r="D13" s="76" t="s">
        <v>100</v>
      </c>
      <c r="E13" s="76" t="s">
        <v>177</v>
      </c>
      <c r="F13" s="76">
        <v>16.496397439490799</v>
      </c>
      <c r="G13" s="76">
        <v>16.3618096866409</v>
      </c>
      <c r="H13" s="76">
        <v>4.05427906999786E-3</v>
      </c>
      <c r="I13" s="76">
        <v>31.922751604153401</v>
      </c>
      <c r="J13" s="76">
        <v>31.4238109774024</v>
      </c>
      <c r="K13" s="76">
        <v>3.1663081904424999E-3</v>
      </c>
      <c r="L13" s="76">
        <v>-0.229962509427588</v>
      </c>
      <c r="M13" s="76">
        <v>4.03330839188153E-3</v>
      </c>
      <c r="N13" s="76">
        <v>6.1332252197276498</v>
      </c>
      <c r="O13" s="76">
        <v>4.0129457289869302E-3</v>
      </c>
      <c r="P13" s="76">
        <v>11.391504071502</v>
      </c>
      <c r="Q13" s="76">
        <v>3.1033109775991902E-3</v>
      </c>
      <c r="R13" s="76">
        <v>9.3886619120257198</v>
      </c>
      <c r="S13" s="76">
        <v>0.178413621615617</v>
      </c>
      <c r="T13" s="76">
        <v>337.37882644535398</v>
      </c>
      <c r="U13" s="76">
        <v>0.55698175133887096</v>
      </c>
      <c r="V13" s="77">
        <v>44457.737118055556</v>
      </c>
      <c r="W13" s="76">
        <v>2.5</v>
      </c>
      <c r="X13" s="76">
        <v>2.2862847851804302E-3</v>
      </c>
      <c r="Y13" s="76">
        <v>2.4415241028524701E-3</v>
      </c>
      <c r="Z13" s="124">
        <v>16.959951509652569</v>
      </c>
      <c r="AA13" s="124">
        <v>32.766987085324438</v>
      </c>
      <c r="AB13" s="124">
        <v>17.374029989691405</v>
      </c>
      <c r="AC13" s="124">
        <v>33.511845680191712</v>
      </c>
      <c r="AD13" s="124">
        <v>17.224827220398566</v>
      </c>
      <c r="AE13" s="124">
        <v>32.962561786813474</v>
      </c>
      <c r="AF13" s="125">
        <v>-0.17940540303894892</v>
      </c>
      <c r="AG13" s="126">
        <v>-179.40540303894892</v>
      </c>
      <c r="AK13" s="65">
        <v>19</v>
      </c>
      <c r="AL13" s="65">
        <v>0</v>
      </c>
      <c r="AM13" s="65">
        <v>0</v>
      </c>
      <c r="AN13" s="65">
        <v>0</v>
      </c>
    </row>
    <row r="14" spans="1:40" s="64" customFormat="1" x14ac:dyDescent="0.25">
      <c r="A14" s="64">
        <v>3278</v>
      </c>
      <c r="B14" s="64" t="s">
        <v>134</v>
      </c>
      <c r="C14" s="64" t="s">
        <v>64</v>
      </c>
      <c r="D14" s="64" t="s">
        <v>100</v>
      </c>
      <c r="E14" s="64" t="s">
        <v>182</v>
      </c>
      <c r="F14" s="64">
        <v>17.060905754509299</v>
      </c>
      <c r="G14" s="64">
        <v>16.917002570565501</v>
      </c>
      <c r="H14" s="64">
        <v>4.4115521594735203E-3</v>
      </c>
      <c r="I14" s="64">
        <v>33.0001582735702</v>
      </c>
      <c r="J14" s="64">
        <v>32.467343090922903</v>
      </c>
      <c r="K14" s="64">
        <v>3.8006643257814999E-3</v>
      </c>
      <c r="L14" s="64">
        <v>-0.22575458144181601</v>
      </c>
      <c r="M14" s="64">
        <v>4.1366662664703898E-3</v>
      </c>
      <c r="N14" s="64">
        <v>6.6919783772239496</v>
      </c>
      <c r="O14" s="64">
        <v>4.3665764223227996E-3</v>
      </c>
      <c r="P14" s="64">
        <v>12.447474540400099</v>
      </c>
      <c r="Q14" s="64">
        <v>3.72504589412909E-3</v>
      </c>
      <c r="R14" s="64">
        <v>9.2138863227245196</v>
      </c>
      <c r="S14" s="64">
        <v>0.158806178598841</v>
      </c>
      <c r="T14" s="64">
        <v>223.03028335386401</v>
      </c>
      <c r="U14" s="64">
        <v>0.47691159848492698</v>
      </c>
      <c r="V14" s="66">
        <v>44458.603067129632</v>
      </c>
      <c r="W14" s="64">
        <v>2.5</v>
      </c>
      <c r="X14" s="64">
        <v>0.153122947223818</v>
      </c>
      <c r="Y14" s="64">
        <v>0.15139375969281299</v>
      </c>
      <c r="Z14" s="124">
        <f>((((N14/1000)+1)/((SMOW!$Z$4/1000)+1))-1)*1000</f>
        <v>17.408726364712024</v>
      </c>
      <c r="AA14" s="124">
        <f>((((P14/1000)+1)/((SMOW!$AA$4/1000)+1))-1)*1000</f>
        <v>33.605979254132556</v>
      </c>
      <c r="AB14" s="124">
        <f>Z14*SMOW!$AN$6</f>
        <v>17.894127161443933</v>
      </c>
      <c r="AC14" s="124">
        <f>AA14*SMOW!$AN$12</f>
        <v>34.491469880906187</v>
      </c>
      <c r="AD14" s="124">
        <f t="shared" ref="AD14:AE20" si="2">LN((AB14/1000)+1)*1000</f>
        <v>17.735911896141356</v>
      </c>
      <c r="AE14" s="124">
        <f t="shared" si="2"/>
        <v>33.909972525101921</v>
      </c>
      <c r="AF14" s="125">
        <f>(AD14-SMOW!AN$14*AE14)</f>
        <v>-0.1685535971124601</v>
      </c>
      <c r="AG14" s="126">
        <f t="shared" ref="AG14:AG20" si="3">AF14*1000</f>
        <v>-168.5535971124601</v>
      </c>
      <c r="AK14" s="65">
        <v>19</v>
      </c>
      <c r="AL14" s="65">
        <v>0</v>
      </c>
      <c r="AM14" s="65">
        <v>0</v>
      </c>
      <c r="AN14" s="65">
        <v>0</v>
      </c>
    </row>
    <row r="15" spans="1:40" s="64" customFormat="1" x14ac:dyDescent="0.25">
      <c r="A15" s="64">
        <v>3279</v>
      </c>
      <c r="B15" s="64" t="s">
        <v>134</v>
      </c>
      <c r="C15" s="64" t="s">
        <v>64</v>
      </c>
      <c r="D15" s="64" t="s">
        <v>100</v>
      </c>
      <c r="E15" s="64" t="s">
        <v>181</v>
      </c>
      <c r="F15" s="64">
        <v>16.807800317872701</v>
      </c>
      <c r="G15" s="64">
        <v>16.6681119021471</v>
      </c>
      <c r="H15" s="64">
        <v>4.6009722068745601E-3</v>
      </c>
      <c r="I15" s="64">
        <v>32.506153573730899</v>
      </c>
      <c r="J15" s="64">
        <v>31.9890055350644</v>
      </c>
      <c r="K15" s="64">
        <v>3.1188969712304402E-3</v>
      </c>
      <c r="L15" s="64">
        <v>-0.22208302036694</v>
      </c>
      <c r="M15" s="64">
        <v>4.19208662629416E-3</v>
      </c>
      <c r="N15" s="64">
        <v>6.4414533483843899</v>
      </c>
      <c r="O15" s="64">
        <v>4.5540653339341802E-3</v>
      </c>
      <c r="P15" s="64">
        <v>11.963298611909201</v>
      </c>
      <c r="Q15" s="64">
        <v>3.0568430571694801E-3</v>
      </c>
      <c r="R15" s="64">
        <v>9.1075390318969394</v>
      </c>
      <c r="S15" s="64">
        <v>0.190675030877409</v>
      </c>
      <c r="T15" s="64">
        <v>239.81001078963899</v>
      </c>
      <c r="U15" s="64">
        <v>0.37359512225682001</v>
      </c>
      <c r="V15" s="66">
        <v>44459.566122685188</v>
      </c>
      <c r="W15" s="64">
        <v>2.5</v>
      </c>
      <c r="X15" s="64">
        <v>6.8580054747994302E-3</v>
      </c>
      <c r="Y15" s="64">
        <v>6.4155511077295304E-3</v>
      </c>
      <c r="Z15" s="124">
        <f>((((N15/1000)+1)/((SMOW!$Z$4/1000)+1))-1)*1000</f>
        <v>17.155534369554637</v>
      </c>
      <c r="AA15" s="124">
        <f>((((P15/1000)+1)/((SMOW!$AA$4/1000)+1))-1)*1000</f>
        <v>33.111684836610642</v>
      </c>
      <c r="AB15" s="124">
        <f>Z15*SMOW!$AN$6</f>
        <v>17.633875511628254</v>
      </c>
      <c r="AC15" s="124">
        <f>AA15*SMOW!$AN$12</f>
        <v>33.984151201532761</v>
      </c>
      <c r="AD15" s="124">
        <f t="shared" si="2"/>
        <v>17.480202664048349</v>
      </c>
      <c r="AE15" s="124">
        <f t="shared" si="2"/>
        <v>33.419448310675627</v>
      </c>
      <c r="AF15" s="125">
        <f>(AD15-SMOW!AN$14*AE15)</f>
        <v>-0.16526604398838174</v>
      </c>
      <c r="AG15" s="126">
        <f t="shared" si="3"/>
        <v>-165.26604398838174</v>
      </c>
      <c r="AH15" s="67">
        <f>AVERAGE(AG14:AG15)</f>
        <v>-166.90982055042093</v>
      </c>
      <c r="AI15" s="67">
        <f>STDEV(AG14:AG15)</f>
        <v>2.3246511075468259</v>
      </c>
      <c r="AK15" s="65">
        <v>19</v>
      </c>
      <c r="AL15" s="65">
        <v>0</v>
      </c>
      <c r="AM15" s="65">
        <v>0</v>
      </c>
      <c r="AN15" s="65">
        <v>0</v>
      </c>
    </row>
    <row r="16" spans="1:40" s="76" customFormat="1" x14ac:dyDescent="0.25">
      <c r="A16" s="76">
        <v>3284</v>
      </c>
      <c r="B16" s="76" t="s">
        <v>126</v>
      </c>
      <c r="C16" s="76" t="s">
        <v>64</v>
      </c>
      <c r="D16" s="76" t="s">
        <v>113</v>
      </c>
      <c r="E16" s="76" t="s">
        <v>192</v>
      </c>
      <c r="F16" s="76">
        <v>16.832575512469901</v>
      </c>
      <c r="G16" s="76">
        <v>16.692477418073199</v>
      </c>
      <c r="H16" s="76">
        <v>3.6730261410747901E-3</v>
      </c>
      <c r="I16" s="76">
        <v>32.531307655054597</v>
      </c>
      <c r="J16" s="76">
        <v>32.013367350583998</v>
      </c>
      <c r="K16" s="76">
        <v>3.5676547618878102E-3</v>
      </c>
      <c r="L16" s="76">
        <v>-0.21058054303513599</v>
      </c>
      <c r="M16" s="76">
        <v>3.9202548998769999E-3</v>
      </c>
      <c r="N16" s="76">
        <v>6.4659759600810602</v>
      </c>
      <c r="O16" s="76">
        <v>3.6355796704709399E-3</v>
      </c>
      <c r="P16" s="76">
        <v>11.987952224889399</v>
      </c>
      <c r="Q16" s="76">
        <v>3.4966723139164199E-3</v>
      </c>
      <c r="R16" s="76">
        <v>8.9709547070643101</v>
      </c>
      <c r="S16" s="76">
        <v>0.196920040352313</v>
      </c>
      <c r="T16" s="76">
        <v>306.98772951713698</v>
      </c>
      <c r="U16" s="76">
        <v>0.43555917894733698</v>
      </c>
      <c r="V16" s="77">
        <v>44460.571296296293</v>
      </c>
      <c r="W16" s="76">
        <v>2.5</v>
      </c>
      <c r="X16" s="76">
        <v>0.21298494398047299</v>
      </c>
      <c r="Y16" s="76">
        <v>0.22725393098857899</v>
      </c>
      <c r="Z16" s="124">
        <f>((((N16/1000)+1)/((SMOW!$Z$4/1000)+1))-1)*1000</f>
        <v>17.180318036922102</v>
      </c>
      <c r="AA16" s="124">
        <f>((((P16/1000)+1)/((SMOW!$AA$4/1000)+1))-1)*1000</f>
        <v>33.13685366998476</v>
      </c>
      <c r="AB16" s="124">
        <f>Z16*SMOW!$AN$6</f>
        <v>17.659350212425398</v>
      </c>
      <c r="AC16" s="124">
        <f>AA16*SMOW!$AN$12</f>
        <v>34.009983213499922</v>
      </c>
      <c r="AD16" s="124">
        <f t="shared" si="2"/>
        <v>17.505235617999567</v>
      </c>
      <c r="AE16" s="124">
        <f t="shared" si="2"/>
        <v>33.444430984986447</v>
      </c>
      <c r="AF16" s="125">
        <f>(AD16-SMOW!AN$14*AE16)</f>
        <v>-0.15342394207327814</v>
      </c>
      <c r="AG16" s="126">
        <f t="shared" si="3"/>
        <v>-153.42394207327814</v>
      </c>
      <c r="AH16" s="2"/>
      <c r="AI16" s="2"/>
    </row>
    <row r="17" spans="1:41" s="76" customFormat="1" x14ac:dyDescent="0.25">
      <c r="A17" s="76">
        <v>3286</v>
      </c>
      <c r="B17" s="76" t="s">
        <v>126</v>
      </c>
      <c r="C17" s="76" t="s">
        <v>64</v>
      </c>
      <c r="D17" s="76" t="s">
        <v>100</v>
      </c>
      <c r="E17" s="76" t="s">
        <v>190</v>
      </c>
      <c r="F17" s="76">
        <v>17.540390014558199</v>
      </c>
      <c r="G17" s="76">
        <v>17.388332423376902</v>
      </c>
      <c r="H17" s="76">
        <v>4.9923601825336396E-3</v>
      </c>
      <c r="I17" s="76">
        <v>33.900789208636503</v>
      </c>
      <c r="J17" s="76">
        <v>33.338822857956998</v>
      </c>
      <c r="K17" s="76">
        <v>2.1452815147826299E-3</v>
      </c>
      <c r="L17" s="76">
        <v>-0.214566045624451</v>
      </c>
      <c r="M17" s="76">
        <v>4.4232667210795402E-3</v>
      </c>
      <c r="N17" s="76">
        <v>7.1665742992756698</v>
      </c>
      <c r="O17" s="76">
        <v>4.9414631124749097E-3</v>
      </c>
      <c r="P17" s="76">
        <v>13.3301864242248</v>
      </c>
      <c r="Q17" s="76">
        <v>2.1025987599585902E-3</v>
      </c>
      <c r="R17" s="76">
        <v>11.5358888361159</v>
      </c>
      <c r="S17" s="76">
        <v>0.154680704546963</v>
      </c>
      <c r="T17" s="76">
        <v>225.67853938322099</v>
      </c>
      <c r="U17" s="76">
        <v>0.243855410652392</v>
      </c>
      <c r="V17" s="77">
        <v>44460.81627314815</v>
      </c>
      <c r="W17" s="76">
        <v>2.5</v>
      </c>
      <c r="X17" s="76">
        <v>5.2620990991929802E-2</v>
      </c>
      <c r="Y17" s="76">
        <v>5.3945827049917197E-2</v>
      </c>
      <c r="Z17" s="124">
        <f>((((N17/1000)+1)/((SMOW!$Z$4/1000)+1))-1)*1000</f>
        <v>17.888374601674251</v>
      </c>
      <c r="AA17" s="124">
        <f>((((P17/1000)+1)/((SMOW!$AA$4/1000)+1))-1)*1000</f>
        <v>34.507138379936904</v>
      </c>
      <c r="AB17" s="124">
        <f>Z17*SMOW!$AN$6</f>
        <v>18.387149245033125</v>
      </c>
      <c r="AC17" s="124">
        <f>AA17*SMOW!$AN$12</f>
        <v>35.416373827627581</v>
      </c>
      <c r="AD17" s="124">
        <f t="shared" si="2"/>
        <v>18.220149608225238</v>
      </c>
      <c r="AE17" s="124">
        <f t="shared" si="2"/>
        <v>34.803639372240177</v>
      </c>
      <c r="AF17" s="125">
        <f>(AD17-SMOW!AN$14*AE17)</f>
        <v>-0.15617198031757695</v>
      </c>
      <c r="AG17" s="126">
        <f t="shared" si="3"/>
        <v>-156.17198031757695</v>
      </c>
      <c r="AH17" s="2"/>
      <c r="AI17" s="2"/>
    </row>
    <row r="18" spans="1:41" s="76" customFormat="1" x14ac:dyDescent="0.25">
      <c r="A18" s="76">
        <v>3293</v>
      </c>
      <c r="B18" s="76" t="s">
        <v>134</v>
      </c>
      <c r="C18" s="76" t="s">
        <v>64</v>
      </c>
      <c r="D18" s="76" t="s">
        <v>113</v>
      </c>
      <c r="E18" s="76" t="s">
        <v>195</v>
      </c>
      <c r="F18" s="76">
        <v>17.640091997989099</v>
      </c>
      <c r="G18" s="76">
        <v>17.486310999859601</v>
      </c>
      <c r="H18" s="76">
        <v>4.6701656693439297E-3</v>
      </c>
      <c r="I18" s="76">
        <v>34.074728639484299</v>
      </c>
      <c r="J18" s="76">
        <v>33.507044813839101</v>
      </c>
      <c r="K18" s="76">
        <v>1.99306108529815E-3</v>
      </c>
      <c r="L18" s="76">
        <v>-0.20540866184748799</v>
      </c>
      <c r="M18" s="76">
        <v>4.5624454297577997E-3</v>
      </c>
      <c r="N18" s="76">
        <v>7.2652598218243396</v>
      </c>
      <c r="O18" s="76">
        <v>4.62255336963425E-3</v>
      </c>
      <c r="P18" s="76">
        <v>13.500665137199199</v>
      </c>
      <c r="Q18" s="76">
        <v>1.9534069247259798E-3</v>
      </c>
      <c r="R18" s="76">
        <v>11.3869392312206</v>
      </c>
      <c r="S18" s="76">
        <v>0.14394507527834599</v>
      </c>
      <c r="T18" s="76">
        <v>238.16368576380901</v>
      </c>
      <c r="U18" s="76">
        <v>0.216625180645792</v>
      </c>
      <c r="V18" s="77">
        <v>44462.024398148147</v>
      </c>
      <c r="W18" s="76">
        <v>2.5</v>
      </c>
      <c r="X18" s="76">
        <v>1.7740181191558398E-2</v>
      </c>
      <c r="Y18" s="76">
        <v>1.8565286450293199E-2</v>
      </c>
      <c r="Z18" s="124">
        <f>((((N18/1000)+1)/((SMOW!$Z$4/1000)+1))-1)*1000</f>
        <v>17.988110681789404</v>
      </c>
      <c r="AA18" s="124">
        <f>((((P18/1000)+1)/((SMOW!$AA$4/1000)+1))-1)*1000</f>
        <v>34.681179820601258</v>
      </c>
      <c r="AB18" s="124">
        <f>Z18*SMOW!$AN$6</f>
        <v>18.489666227767838</v>
      </c>
      <c r="AC18" s="124">
        <f>AA18*SMOW!$AN$12</f>
        <v>35.595001120803865</v>
      </c>
      <c r="AD18" s="124">
        <f t="shared" si="2"/>
        <v>18.320810563313419</v>
      </c>
      <c r="AE18" s="124">
        <f t="shared" si="2"/>
        <v>34.976141846905435</v>
      </c>
      <c r="AF18" s="125">
        <f>(AD18-SMOW!AN$14*AE18)</f>
        <v>-0.14659233185265208</v>
      </c>
      <c r="AG18" s="126">
        <f t="shared" si="3"/>
        <v>-146.59233185265208</v>
      </c>
    </row>
    <row r="19" spans="1:41" s="76" customFormat="1" x14ac:dyDescent="0.25">
      <c r="A19" s="76">
        <v>3294</v>
      </c>
      <c r="B19" s="76" t="s">
        <v>134</v>
      </c>
      <c r="C19" s="76" t="s">
        <v>64</v>
      </c>
      <c r="D19" s="76" t="s">
        <v>100</v>
      </c>
      <c r="E19" s="76" t="s">
        <v>199</v>
      </c>
      <c r="F19" s="76">
        <v>17.165088681793399</v>
      </c>
      <c r="G19" s="76">
        <v>17.0194326434838</v>
      </c>
      <c r="H19" s="76">
        <v>4.2241738710184096E-3</v>
      </c>
      <c r="I19" s="76">
        <v>33.181186873427102</v>
      </c>
      <c r="J19" s="76">
        <v>32.642573349181703</v>
      </c>
      <c r="K19" s="76">
        <v>2.6008657813853899E-3</v>
      </c>
      <c r="L19" s="76">
        <v>-0.215846084884142</v>
      </c>
      <c r="M19" s="76">
        <v>3.9773096426175998E-3</v>
      </c>
      <c r="N19" s="76">
        <v>6.7950991604409099</v>
      </c>
      <c r="O19" s="76">
        <v>4.1811084539421202E-3</v>
      </c>
      <c r="P19" s="76">
        <v>12.6249013755044</v>
      </c>
      <c r="Q19" s="76">
        <v>2.5491186723340499E-3</v>
      </c>
      <c r="R19" s="76">
        <v>9.7703614341026306</v>
      </c>
      <c r="S19" s="76">
        <v>0.18307649751181701</v>
      </c>
      <c r="T19" s="76">
        <v>213.74318793542801</v>
      </c>
      <c r="U19" s="76">
        <v>0.32768274282274601</v>
      </c>
      <c r="V19" s="77">
        <v>44462.535150462965</v>
      </c>
      <c r="W19" s="76">
        <v>2.5</v>
      </c>
      <c r="X19" s="76">
        <v>2.8978100774773902E-3</v>
      </c>
      <c r="Y19" s="76">
        <v>3.0526936595171501E-3</v>
      </c>
      <c r="Z19" s="124">
        <f>((((N19/1000)+1)/((SMOW!$Z$4/1000)+1))-1)*1000</f>
        <v>17.512944921100669</v>
      </c>
      <c r="AA19" s="124">
        <f>((((P19/1000)+1)/((SMOW!$AA$4/1000)+1))-1)*1000</f>
        <v>33.787114021372801</v>
      </c>
      <c r="AB19" s="124">
        <f>Z19*SMOW!$AN$6</f>
        <v>18.001251603607646</v>
      </c>
      <c r="AC19" s="124">
        <f>AA19*SMOW!$AN$12</f>
        <v>34.677377404130155</v>
      </c>
      <c r="AD19" s="124">
        <f t="shared" si="2"/>
        <v>17.841147600667203</v>
      </c>
      <c r="AE19" s="124">
        <f t="shared" si="2"/>
        <v>34.089665471830919</v>
      </c>
      <c r="AF19" s="125">
        <f>(AD19-SMOW!AN$14*AE19)</f>
        <v>-0.15819576845952454</v>
      </c>
      <c r="AG19" s="126">
        <f t="shared" si="3"/>
        <v>-158.19576845952454</v>
      </c>
    </row>
    <row r="20" spans="1:41" s="76" customFormat="1" x14ac:dyDescent="0.25">
      <c r="A20" s="76">
        <v>3295</v>
      </c>
      <c r="B20" s="76" t="s">
        <v>134</v>
      </c>
      <c r="C20" s="76" t="s">
        <v>64</v>
      </c>
      <c r="D20" s="76" t="s">
        <v>100</v>
      </c>
      <c r="E20" s="76" t="s">
        <v>200</v>
      </c>
      <c r="F20" s="76">
        <v>17.5627739549954</v>
      </c>
      <c r="G20" s="76">
        <v>17.410330395359701</v>
      </c>
      <c r="H20" s="76">
        <v>4.3680766401223798E-3</v>
      </c>
      <c r="I20" s="76">
        <v>33.912265816871397</v>
      </c>
      <c r="J20" s="76">
        <v>33.349923124767102</v>
      </c>
      <c r="K20" s="76">
        <v>1.780486098207E-3</v>
      </c>
      <c r="L20" s="76">
        <v>-0.198429014517359</v>
      </c>
      <c r="M20" s="76">
        <v>4.3615837891302703E-3</v>
      </c>
      <c r="N20" s="76">
        <v>7.1887300356284802</v>
      </c>
      <c r="O20" s="76">
        <v>4.3235441355235103E-3</v>
      </c>
      <c r="P20" s="76">
        <v>13.341434692611401</v>
      </c>
      <c r="Q20" s="76">
        <v>1.74506135274691E-3</v>
      </c>
      <c r="R20" s="76">
        <v>11.041015837453299</v>
      </c>
      <c r="S20" s="76">
        <v>0.16630755844561099</v>
      </c>
      <c r="T20" s="76">
        <v>258.51985258956699</v>
      </c>
      <c r="U20" s="76">
        <v>0.26648798402003598</v>
      </c>
      <c r="V20" s="77">
        <v>44462.653449074074</v>
      </c>
      <c r="W20" s="76">
        <v>2.5</v>
      </c>
      <c r="X20" s="76">
        <v>2.6765397636787699E-2</v>
      </c>
      <c r="Y20" s="76">
        <v>3.3807547764688098E-2</v>
      </c>
      <c r="Z20" s="124">
        <f>((((N20/1000)+1)/((SMOW!$Z$4/1000)+1))-1)*1000</f>
        <v>17.910766197106078</v>
      </c>
      <c r="AA20" s="124">
        <f>((((P20/1000)+1)/((SMOW!$AA$4/1000)+1))-1)*1000</f>
        <v>34.518621718829138</v>
      </c>
      <c r="AB20" s="124">
        <f>Z20*SMOW!$AN$6</f>
        <v>18.410165176676287</v>
      </c>
      <c r="AC20" s="124">
        <f>AA20*SMOW!$AN$12</f>
        <v>35.428159743298671</v>
      </c>
      <c r="AD20" s="124">
        <f t="shared" si="2"/>
        <v>18.242749728012551</v>
      </c>
      <c r="AE20" s="124">
        <f t="shared" si="2"/>
        <v>34.815022086374462</v>
      </c>
      <c r="AF20" s="125">
        <f>(AD20-SMOW!AN$14*AE20)</f>
        <v>-0.13958193359316695</v>
      </c>
      <c r="AG20" s="126">
        <f t="shared" si="3"/>
        <v>-139.58193359316695</v>
      </c>
      <c r="AH20" s="2">
        <f>AVERAGE(AG19:AG20)</f>
        <v>-148.88885102634575</v>
      </c>
      <c r="AI20" s="2">
        <f>STDEV(AG19:AG20)</f>
        <v>13.161968857888048</v>
      </c>
    </row>
    <row r="21" spans="1:41" s="76" customFormat="1" x14ac:dyDescent="0.25">
      <c r="B21" s="71"/>
      <c r="C21" s="8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70"/>
      <c r="AH21" s="69"/>
      <c r="AI21" s="2"/>
      <c r="AL21" s="89"/>
      <c r="AM21" s="89"/>
      <c r="AN21" s="89"/>
    </row>
    <row r="22" spans="1:41" s="76" customFormat="1" x14ac:dyDescent="0.25">
      <c r="B22" s="71"/>
      <c r="C22" s="83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70"/>
      <c r="AL22" s="89"/>
      <c r="AM22" s="89"/>
      <c r="AN22" s="89"/>
    </row>
    <row r="23" spans="1:41" s="76" customFormat="1" x14ac:dyDescent="0.25">
      <c r="B23" s="71"/>
      <c r="C23" s="83"/>
      <c r="D23" s="4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70"/>
      <c r="AL23" s="89"/>
      <c r="AM23" s="89"/>
      <c r="AN23" s="89"/>
    </row>
    <row r="24" spans="1:41" s="76" customFormat="1" x14ac:dyDescent="0.25">
      <c r="B24" s="71"/>
      <c r="C24" s="83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77"/>
      <c r="X24" s="16"/>
      <c r="Y24" s="16"/>
      <c r="Z24" s="17"/>
      <c r="AA24" s="17"/>
      <c r="AB24" s="17"/>
      <c r="AC24" s="17"/>
      <c r="AD24" s="17"/>
      <c r="AE24" s="17"/>
      <c r="AF24" s="16"/>
      <c r="AG24" s="70"/>
      <c r="AL24" s="89"/>
      <c r="AM24" s="89"/>
      <c r="AN24" s="89"/>
    </row>
    <row r="25" spans="1:41" s="76" customFormat="1" x14ac:dyDescent="0.25">
      <c r="B25" s="71"/>
      <c r="C25" s="83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77"/>
      <c r="X25" s="16"/>
      <c r="Y25" s="16"/>
      <c r="Z25" s="17"/>
      <c r="AA25" s="17"/>
      <c r="AB25" s="17"/>
      <c r="AC25" s="17"/>
      <c r="AD25" s="17"/>
      <c r="AE25" s="17"/>
      <c r="AF25" s="16"/>
      <c r="AG25" s="70"/>
      <c r="AH25" s="59"/>
      <c r="AI25" s="59"/>
      <c r="AL25" s="89"/>
      <c r="AM25" s="89"/>
      <c r="AN25" s="89"/>
    </row>
    <row r="26" spans="1:41" s="76" customFormat="1" x14ac:dyDescent="0.25">
      <c r="B26" s="71"/>
      <c r="C26" s="8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17"/>
      <c r="AA26" s="17"/>
      <c r="AB26" s="17"/>
      <c r="AC26" s="17"/>
      <c r="AD26" s="17"/>
      <c r="AE26" s="17"/>
      <c r="AF26" s="16"/>
      <c r="AG26" s="70"/>
      <c r="AL26" s="89"/>
      <c r="AM26" s="89"/>
      <c r="AN26" s="89"/>
    </row>
    <row r="27" spans="1:41" s="76" customFormat="1" x14ac:dyDescent="0.25">
      <c r="B27" s="71"/>
      <c r="C27" s="8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17"/>
      <c r="AA27" s="17"/>
      <c r="AB27" s="17"/>
      <c r="AC27" s="17"/>
      <c r="AD27" s="17"/>
      <c r="AE27" s="17"/>
      <c r="AF27" s="16"/>
      <c r="AG27" s="70"/>
      <c r="AH27" s="56"/>
      <c r="AI27" s="56"/>
      <c r="AL27" s="89"/>
      <c r="AM27" s="89"/>
      <c r="AN27" s="89"/>
      <c r="AO27" s="71"/>
    </row>
    <row r="28" spans="1:41" s="76" customFormat="1" x14ac:dyDescent="0.25">
      <c r="B28" s="71"/>
      <c r="C28" s="83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17"/>
      <c r="AA28" s="17"/>
      <c r="AB28" s="17"/>
      <c r="AC28" s="17"/>
      <c r="AD28" s="17"/>
      <c r="AE28" s="17"/>
      <c r="AF28" s="16"/>
      <c r="AG28" s="70"/>
      <c r="AH28" s="56"/>
      <c r="AI28" s="56"/>
      <c r="AL28" s="71"/>
      <c r="AM28" s="71"/>
      <c r="AN28" s="71"/>
      <c r="AO28" s="71"/>
    </row>
    <row r="29" spans="1:41" s="76" customFormat="1" x14ac:dyDescent="0.25">
      <c r="B29" s="71"/>
      <c r="C29" s="83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17"/>
      <c r="AA29" s="17"/>
      <c r="AB29" s="17"/>
      <c r="AC29" s="17"/>
      <c r="AD29" s="17"/>
      <c r="AE29" s="17"/>
      <c r="AF29" s="16"/>
      <c r="AG29" s="70"/>
      <c r="AH29" s="69"/>
      <c r="AI29" s="69"/>
    </row>
    <row r="30" spans="1:41" s="76" customFormat="1" x14ac:dyDescent="0.25">
      <c r="B30" s="71"/>
      <c r="C30" s="83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7"/>
      <c r="X30" s="16"/>
      <c r="Y30" s="16"/>
      <c r="Z30" s="17"/>
      <c r="AA30" s="17"/>
      <c r="AB30" s="17"/>
      <c r="AC30" s="17"/>
      <c r="AD30" s="17"/>
      <c r="AE30" s="17"/>
      <c r="AF30" s="16"/>
      <c r="AG30" s="70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F21 D1:D30">
      <formula1>INDIRECT(C1)</formula1>
    </dataValidation>
    <dataValidation type="list" allowBlank="1" showInputMessage="1" showErrorMessage="1" sqref="C2:C10 C12:C30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9" sqref="C29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7" width="13.42578125" style="76" customWidth="1"/>
    <col min="8" max="8" width="12.42578125" customWidth="1"/>
  </cols>
  <sheetData>
    <row r="1" spans="1:9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6" t="s">
        <v>129</v>
      </c>
      <c r="G1" s="101" t="s">
        <v>121</v>
      </c>
      <c r="H1" s="107" t="s">
        <v>138</v>
      </c>
    </row>
    <row r="2" spans="1:9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6" t="s">
        <v>103</v>
      </c>
      <c r="G2" s="102" t="s">
        <v>123</v>
      </c>
      <c r="H2" s="105" t="s">
        <v>140</v>
      </c>
    </row>
    <row r="3" spans="1:9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6" t="s">
        <v>104</v>
      </c>
      <c r="G3" s="103" t="s">
        <v>122</v>
      </c>
      <c r="H3" s="106" t="s">
        <v>139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6" t="s">
        <v>130</v>
      </c>
      <c r="G4" s="102" t="s">
        <v>124</v>
      </c>
      <c r="H4" s="102"/>
    </row>
    <row r="5" spans="1:9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6" t="s">
        <v>136</v>
      </c>
      <c r="G5" s="103" t="s">
        <v>128</v>
      </c>
      <c r="H5" s="103"/>
    </row>
    <row r="6" spans="1:9" x14ac:dyDescent="0.25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76"/>
      <c r="G6" s="102"/>
    </row>
    <row r="7" spans="1:9" x14ac:dyDescent="0.25">
      <c r="A7" t="s">
        <v>121</v>
      </c>
      <c r="B7" t="s">
        <v>67</v>
      </c>
      <c r="C7" t="s">
        <v>83</v>
      </c>
      <c r="D7" s="14" t="s">
        <v>53</v>
      </c>
      <c r="E7" s="14" t="s">
        <v>53</v>
      </c>
      <c r="F7" s="76"/>
    </row>
    <row r="8" spans="1:9" x14ac:dyDescent="0.25">
      <c r="A8" s="76" t="s">
        <v>129</v>
      </c>
      <c r="B8" t="s">
        <v>68</v>
      </c>
      <c r="C8" t="s">
        <v>84</v>
      </c>
      <c r="D8" s="14" t="s">
        <v>54</v>
      </c>
      <c r="E8" s="14" t="s">
        <v>54</v>
      </c>
      <c r="F8" s="76"/>
    </row>
    <row r="9" spans="1:9" x14ac:dyDescent="0.25">
      <c r="A9" s="76" t="s">
        <v>138</v>
      </c>
      <c r="B9" t="s">
        <v>69</v>
      </c>
      <c r="C9" t="s">
        <v>85</v>
      </c>
      <c r="D9" t="s">
        <v>80</v>
      </c>
      <c r="E9" t="s">
        <v>89</v>
      </c>
      <c r="F9" s="76"/>
      <c r="I9" s="76" t="s">
        <v>61</v>
      </c>
    </row>
    <row r="10" spans="1:9" x14ac:dyDescent="0.25">
      <c r="A10" s="76"/>
      <c r="B10" t="s">
        <v>70</v>
      </c>
      <c r="C10" t="s">
        <v>109</v>
      </c>
      <c r="D10" t="s">
        <v>87</v>
      </c>
      <c r="E10" t="s">
        <v>96</v>
      </c>
      <c r="F10" s="76"/>
    </row>
    <row r="11" spans="1:9" x14ac:dyDescent="0.25">
      <c r="B11" t="s">
        <v>106</v>
      </c>
      <c r="C11" t="s">
        <v>91</v>
      </c>
      <c r="D11" t="s">
        <v>92</v>
      </c>
      <c r="E11" t="s">
        <v>99</v>
      </c>
      <c r="F11" s="76"/>
    </row>
    <row r="12" spans="1:9" x14ac:dyDescent="0.25">
      <c r="B12" t="s">
        <v>71</v>
      </c>
      <c r="C12" s="76" t="s">
        <v>100</v>
      </c>
      <c r="D12" s="14" t="s">
        <v>94</v>
      </c>
      <c r="E12" s="46" t="s">
        <v>97</v>
      </c>
      <c r="F12" s="76"/>
    </row>
    <row r="13" spans="1:9" x14ac:dyDescent="0.25">
      <c r="C13" t="s">
        <v>102</v>
      </c>
      <c r="D13" t="s">
        <v>95</v>
      </c>
      <c r="E13" s="76" t="s">
        <v>101</v>
      </c>
      <c r="F13" s="76"/>
    </row>
    <row r="14" spans="1:9" x14ac:dyDescent="0.25">
      <c r="C14" t="s">
        <v>113</v>
      </c>
      <c r="D14" s="64" t="s">
        <v>97</v>
      </c>
      <c r="E14" t="s">
        <v>105</v>
      </c>
      <c r="F14" s="76"/>
    </row>
    <row r="15" spans="1:9" x14ac:dyDescent="0.25">
      <c r="C15" t="s">
        <v>118</v>
      </c>
      <c r="D15" s="64" t="s">
        <v>107</v>
      </c>
      <c r="E15" s="76" t="s">
        <v>110</v>
      </c>
    </row>
    <row r="16" spans="1:9" x14ac:dyDescent="0.25">
      <c r="C16" s="76" t="s">
        <v>119</v>
      </c>
      <c r="D16" t="s">
        <v>108</v>
      </c>
      <c r="E16" t="s">
        <v>111</v>
      </c>
    </row>
    <row r="17" spans="1:5" x14ac:dyDescent="0.25">
      <c r="D17" s="64" t="s">
        <v>56</v>
      </c>
      <c r="E17" s="14" t="s">
        <v>56</v>
      </c>
    </row>
    <row r="18" spans="1:5" x14ac:dyDescent="0.25">
      <c r="D18" t="s">
        <v>120</v>
      </c>
      <c r="E18" t="s">
        <v>127</v>
      </c>
    </row>
    <row r="19" spans="1:5" x14ac:dyDescent="0.25">
      <c r="A19" t="s">
        <v>65</v>
      </c>
      <c r="B19" t="s">
        <v>57</v>
      </c>
      <c r="D19" s="76" t="s">
        <v>131</v>
      </c>
      <c r="E19" s="76" t="s">
        <v>125</v>
      </c>
    </row>
    <row r="20" spans="1:5" x14ac:dyDescent="0.25">
      <c r="A20" s="78" t="s">
        <v>63</v>
      </c>
      <c r="B20" s="78" t="s">
        <v>78</v>
      </c>
      <c r="E20" s="76" t="s">
        <v>132</v>
      </c>
    </row>
    <row r="21" spans="1:5" x14ac:dyDescent="0.25">
      <c r="E21" s="76" t="s">
        <v>137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2021-11-10T13:34:38Z</dcterms:modified>
</cp:coreProperties>
</file>