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GOterm_annotation\"/>
    </mc:Choice>
  </mc:AlternateContent>
  <xr:revisionPtr revIDLastSave="0" documentId="13_ncr:1_{2DF8C873-C0D5-4912-BC9A-0E99BEF60C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ster" sheetId="1" r:id="rId1"/>
    <sheet name="count" sheetId="3" r:id="rId2"/>
    <sheet name="chi-square" sheetId="4" r:id="rId3"/>
    <sheet name="plot_color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4" l="1"/>
  <c r="D16" i="4"/>
  <c r="K2" i="4"/>
  <c r="B227" i="1"/>
  <c r="C2" i="4"/>
  <c r="G6" i="4"/>
  <c r="G16" i="4"/>
  <c r="D6" i="4"/>
  <c r="F13" i="4"/>
  <c r="F14" i="4"/>
  <c r="F15" i="4"/>
  <c r="F16" i="4"/>
  <c r="F17" i="4"/>
  <c r="F18" i="4"/>
  <c r="F19" i="4"/>
  <c r="F12" i="4"/>
  <c r="F3" i="4"/>
  <c r="F4" i="4"/>
  <c r="F5" i="4"/>
  <c r="F6" i="4"/>
  <c r="F7" i="4"/>
  <c r="F8" i="4"/>
  <c r="F9" i="4"/>
  <c r="F2" i="4"/>
  <c r="C13" i="4"/>
  <c r="C14" i="4"/>
  <c r="C15" i="4"/>
  <c r="C16" i="4"/>
  <c r="C17" i="4"/>
  <c r="C18" i="4"/>
  <c r="C19" i="4"/>
  <c r="C12" i="4"/>
  <c r="C3" i="4"/>
  <c r="C4" i="4"/>
  <c r="C5" i="4"/>
  <c r="C6" i="4"/>
  <c r="C7" i="4"/>
  <c r="C8" i="4"/>
  <c r="C9" i="4"/>
  <c r="L2" i="4"/>
  <c r="L12" i="4"/>
  <c r="H16" i="4"/>
  <c r="K12" i="4"/>
  <c r="H12" i="4"/>
  <c r="H13" i="4"/>
  <c r="H14" i="4"/>
  <c r="H15" i="4"/>
  <c r="H17" i="4"/>
  <c r="H18" i="4"/>
  <c r="H19" i="4"/>
  <c r="H8" i="4"/>
  <c r="H3" i="4"/>
  <c r="H4" i="4"/>
  <c r="H5" i="4"/>
  <c r="H6" i="4"/>
  <c r="H7" i="4"/>
  <c r="H2" i="4"/>
  <c r="I12" i="4" l="1"/>
  <c r="I2" i="4"/>
  <c r="A16" i="3" l="1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F31" i="3" s="1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3" i="3"/>
  <c r="A4" i="3"/>
  <c r="A5" i="3"/>
  <c r="A6" i="3"/>
  <c r="A7" i="3"/>
  <c r="A8" i="3"/>
  <c r="F8" i="3" s="1"/>
  <c r="A9" i="3"/>
  <c r="A10" i="3"/>
  <c r="A11" i="3"/>
  <c r="A12" i="3"/>
  <c r="A13" i="3"/>
  <c r="A14" i="3"/>
  <c r="A15" i="3"/>
  <c r="A2" i="3"/>
  <c r="B76" i="1"/>
  <c r="B77" i="1"/>
  <c r="B78" i="1"/>
  <c r="B2" i="1"/>
  <c r="B79" i="1"/>
  <c r="B80" i="1"/>
  <c r="B81" i="1"/>
  <c r="B177" i="1"/>
  <c r="B3" i="1"/>
  <c r="B228" i="1"/>
  <c r="B229" i="1"/>
  <c r="B230" i="1"/>
  <c r="B82" i="1"/>
  <c r="B231" i="1"/>
  <c r="B4" i="1"/>
  <c r="B232" i="1"/>
  <c r="B178" i="1"/>
  <c r="B233" i="1"/>
  <c r="B5" i="1"/>
  <c r="B234" i="1"/>
  <c r="B6" i="1"/>
  <c r="B83" i="1"/>
  <c r="B235" i="1"/>
  <c r="B7" i="1"/>
  <c r="B84" i="1"/>
  <c r="B85" i="1"/>
  <c r="B86" i="1"/>
  <c r="B8" i="1"/>
  <c r="B87" i="1"/>
  <c r="B236" i="1"/>
  <c r="B179" i="1"/>
  <c r="B88" i="1"/>
  <c r="B9" i="1"/>
  <c r="B89" i="1"/>
  <c r="B180" i="1"/>
  <c r="B181" i="1"/>
  <c r="B90" i="1"/>
  <c r="B91" i="1"/>
  <c r="B92" i="1"/>
  <c r="B93" i="1"/>
  <c r="B10" i="1"/>
  <c r="B94" i="1"/>
  <c r="B237" i="1"/>
  <c r="B238" i="1"/>
  <c r="B182" i="1"/>
  <c r="B95" i="1"/>
  <c r="B11" i="1"/>
  <c r="B12" i="1"/>
  <c r="B96" i="1"/>
  <c r="B13" i="1"/>
  <c r="B14" i="1"/>
  <c r="B15" i="1"/>
  <c r="B16" i="1"/>
  <c r="B97" i="1"/>
  <c r="B183" i="1"/>
  <c r="B98" i="1"/>
  <c r="B239" i="1"/>
  <c r="B240" i="1"/>
  <c r="B99" i="1"/>
  <c r="B100" i="1"/>
  <c r="B17" i="1"/>
  <c r="B18" i="1"/>
  <c r="B101" i="1"/>
  <c r="B19" i="1"/>
  <c r="B241" i="1"/>
  <c r="B20" i="1"/>
  <c r="B184" i="1"/>
  <c r="B21" i="1"/>
  <c r="B242" i="1"/>
  <c r="B102" i="1"/>
  <c r="B22" i="1"/>
  <c r="B23" i="1"/>
  <c r="B243" i="1"/>
  <c r="B103" i="1"/>
  <c r="B244" i="1"/>
  <c r="B245" i="1"/>
  <c r="B24" i="1"/>
  <c r="B104" i="1"/>
  <c r="B246" i="1"/>
  <c r="B105" i="1"/>
  <c r="B247" i="1"/>
  <c r="B185" i="1"/>
  <c r="B106" i="1"/>
  <c r="B25" i="1"/>
  <c r="B107" i="1"/>
  <c r="B248" i="1"/>
  <c r="B26" i="1"/>
  <c r="B27" i="1"/>
  <c r="B28" i="1"/>
  <c r="B29" i="1"/>
  <c r="B108" i="1"/>
  <c r="B30" i="1"/>
  <c r="B109" i="1"/>
  <c r="B249" i="1"/>
  <c r="B186" i="1"/>
  <c r="B31" i="1"/>
  <c r="B110" i="1"/>
  <c r="B32" i="1"/>
  <c r="B33" i="1"/>
  <c r="B34" i="1"/>
  <c r="B111" i="1"/>
  <c r="B250" i="1"/>
  <c r="B251" i="1"/>
  <c r="B187" i="1"/>
  <c r="B112" i="1"/>
  <c r="B252" i="1"/>
  <c r="B35" i="1"/>
  <c r="B36" i="1"/>
  <c r="B253" i="1"/>
  <c r="B113" i="1"/>
  <c r="B37" i="1"/>
  <c r="B38" i="1"/>
  <c r="B114" i="1"/>
  <c r="B188" i="1"/>
  <c r="B254" i="1"/>
  <c r="B189" i="1"/>
  <c r="B115" i="1"/>
  <c r="B39" i="1"/>
  <c r="B255" i="1"/>
  <c r="B116" i="1"/>
  <c r="B40" i="1"/>
  <c r="B117" i="1"/>
  <c r="B41" i="1"/>
  <c r="B42" i="1"/>
  <c r="B118" i="1"/>
  <c r="B119" i="1"/>
  <c r="B43" i="1"/>
  <c r="B120" i="1"/>
  <c r="B256" i="1"/>
  <c r="B121" i="1"/>
  <c r="B122" i="1"/>
  <c r="B44" i="1"/>
  <c r="B45" i="1"/>
  <c r="B46" i="1"/>
  <c r="B123" i="1"/>
  <c r="B47" i="1"/>
  <c r="B124" i="1"/>
  <c r="B125" i="1"/>
  <c r="B126" i="1"/>
  <c r="B127" i="1"/>
  <c r="B48" i="1"/>
  <c r="B257" i="1"/>
  <c r="B128" i="1"/>
  <c r="B258" i="1"/>
  <c r="B129" i="1"/>
  <c r="B130" i="1"/>
  <c r="B131" i="1"/>
  <c r="B259" i="1"/>
  <c r="B49" i="1"/>
  <c r="B190" i="1"/>
  <c r="B132" i="1"/>
  <c r="B133" i="1"/>
  <c r="B50" i="1"/>
  <c r="B134" i="1"/>
  <c r="B51" i="1"/>
  <c r="B135" i="1"/>
  <c r="B52" i="1"/>
  <c r="B136" i="1"/>
  <c r="B53" i="1"/>
  <c r="B137" i="1"/>
  <c r="B260" i="1"/>
  <c r="B54" i="1"/>
  <c r="B55" i="1"/>
  <c r="B138" i="1"/>
  <c r="B261" i="1"/>
  <c r="B262" i="1"/>
  <c r="B263" i="1"/>
  <c r="B264" i="1"/>
  <c r="B139" i="1"/>
  <c r="B56" i="1"/>
  <c r="B140" i="1"/>
  <c r="B141" i="1"/>
  <c r="B57" i="1"/>
  <c r="B265" i="1"/>
  <c r="B142" i="1"/>
  <c r="B143" i="1"/>
  <c r="B266" i="1"/>
  <c r="B191" i="1"/>
  <c r="B192" i="1"/>
  <c r="B267" i="1"/>
  <c r="B193" i="1"/>
  <c r="B194" i="1"/>
  <c r="B268" i="1"/>
  <c r="B144" i="1"/>
  <c r="B58" i="1"/>
  <c r="B59" i="1"/>
  <c r="B195" i="1"/>
  <c r="B145" i="1"/>
  <c r="B146" i="1"/>
  <c r="B196" i="1"/>
  <c r="B147" i="1"/>
  <c r="B197" i="1"/>
  <c r="B148" i="1"/>
  <c r="B60" i="1"/>
  <c r="B198" i="1"/>
  <c r="B149" i="1"/>
  <c r="B61" i="1"/>
  <c r="B150" i="1"/>
  <c r="B199" i="1"/>
  <c r="B62" i="1"/>
  <c r="B269" i="1"/>
  <c r="B151" i="1"/>
  <c r="B152" i="1"/>
  <c r="B200" i="1"/>
  <c r="B63" i="1"/>
  <c r="B64" i="1"/>
  <c r="B65" i="1"/>
  <c r="B270" i="1"/>
  <c r="B153" i="1"/>
  <c r="B154" i="1"/>
  <c r="B201" i="1"/>
  <c r="B155" i="1"/>
  <c r="B202" i="1"/>
  <c r="B156" i="1"/>
  <c r="B203" i="1"/>
  <c r="B157" i="1"/>
  <c r="B66" i="1"/>
  <c r="B67" i="1"/>
  <c r="B158" i="1"/>
  <c r="B271" i="1"/>
  <c r="B68" i="1"/>
  <c r="B204" i="1"/>
  <c r="B205" i="1"/>
  <c r="B206" i="1"/>
  <c r="B207" i="1"/>
  <c r="B272" i="1"/>
  <c r="B159" i="1"/>
  <c r="B208" i="1"/>
  <c r="B273" i="1"/>
  <c r="B209" i="1"/>
  <c r="B160" i="1"/>
  <c r="B210" i="1"/>
  <c r="B274" i="1"/>
  <c r="B211" i="1"/>
  <c r="B69" i="1"/>
  <c r="B275" i="1"/>
  <c r="B161" i="1"/>
  <c r="B212" i="1"/>
  <c r="B276" i="1"/>
  <c r="B213" i="1"/>
  <c r="B277" i="1"/>
  <c r="B214" i="1"/>
  <c r="B215" i="1"/>
  <c r="B162" i="1"/>
  <c r="B163" i="1"/>
  <c r="B278" i="1"/>
  <c r="B216" i="1"/>
  <c r="B217" i="1"/>
  <c r="B218" i="1"/>
  <c r="B70" i="1"/>
  <c r="B279" i="1"/>
  <c r="B219" i="1"/>
  <c r="B280" i="1"/>
  <c r="B220" i="1"/>
  <c r="B281" i="1"/>
  <c r="B221" i="1"/>
  <c r="B71" i="1"/>
  <c r="B164" i="1"/>
  <c r="B165" i="1"/>
  <c r="B282" i="1"/>
  <c r="B222" i="1"/>
  <c r="B283" i="1"/>
  <c r="B223" i="1"/>
  <c r="B166" i="1"/>
  <c r="B284" i="1"/>
  <c r="B167" i="1"/>
  <c r="B224" i="1"/>
  <c r="B285" i="1"/>
  <c r="B286" i="1"/>
  <c r="B168" i="1"/>
  <c r="B225" i="1"/>
  <c r="B72" i="1"/>
  <c r="B169" i="1"/>
  <c r="B73" i="1"/>
  <c r="B287" i="1"/>
  <c r="B74" i="1"/>
  <c r="B170" i="1"/>
  <c r="B171" i="1"/>
  <c r="B172" i="1"/>
  <c r="B173" i="1"/>
  <c r="B174" i="1"/>
  <c r="B226" i="1"/>
  <c r="B175" i="1"/>
  <c r="B288" i="1"/>
  <c r="B289" i="1"/>
  <c r="B75" i="1"/>
  <c r="B176" i="1"/>
  <c r="B290" i="1"/>
  <c r="B291" i="1"/>
  <c r="B292" i="1"/>
  <c r="F30" i="3" l="1"/>
  <c r="F28" i="3"/>
  <c r="F26" i="3"/>
  <c r="F23" i="3"/>
  <c r="F2" i="3"/>
  <c r="F20" i="3"/>
  <c r="F19" i="3"/>
  <c r="M3" i="3" s="1"/>
  <c r="F29" i="3"/>
  <c r="M8" i="3" s="1"/>
  <c r="F5" i="3"/>
  <c r="K3" i="3" s="1"/>
  <c r="F44" i="3"/>
  <c r="F4" i="3"/>
  <c r="F43" i="3"/>
  <c r="O8" i="3" s="1"/>
  <c r="F27" i="3"/>
  <c r="M7" i="3" s="1"/>
  <c r="F6" i="3"/>
  <c r="F3" i="3"/>
  <c r="F57" i="3"/>
  <c r="Q8" i="3" s="1"/>
  <c r="F41" i="3"/>
  <c r="F25" i="3"/>
  <c r="M6" i="3" s="1"/>
  <c r="F46" i="3"/>
  <c r="F42" i="3"/>
  <c r="F56" i="3"/>
  <c r="F40" i="3"/>
  <c r="F24" i="3"/>
  <c r="F47" i="3"/>
  <c r="Q3" i="3" s="1"/>
  <c r="F39" i="3"/>
  <c r="O6" i="3" s="1"/>
  <c r="F15" i="3"/>
  <c r="K8" i="3" s="1"/>
  <c r="F54" i="3"/>
  <c r="F38" i="3"/>
  <c r="F22" i="3"/>
  <c r="F7" i="3"/>
  <c r="K4" i="3" s="1"/>
  <c r="F45" i="3"/>
  <c r="Q2" i="3" s="1"/>
  <c r="F55" i="3"/>
  <c r="F14" i="3"/>
  <c r="F53" i="3"/>
  <c r="Q6" i="3" s="1"/>
  <c r="F37" i="3"/>
  <c r="F21" i="3"/>
  <c r="M4" i="3" s="1"/>
  <c r="F13" i="3"/>
  <c r="F52" i="3"/>
  <c r="F36" i="3"/>
  <c r="O5" i="3" s="1"/>
  <c r="F12" i="3"/>
  <c r="F51" i="3"/>
  <c r="F35" i="3"/>
  <c r="F11" i="3"/>
  <c r="K6" i="3" s="1"/>
  <c r="F50" i="3"/>
  <c r="F34" i="3"/>
  <c r="F18" i="3"/>
  <c r="F10" i="3"/>
  <c r="F49" i="3"/>
  <c r="F33" i="3"/>
  <c r="F17" i="3"/>
  <c r="F9" i="3"/>
  <c r="F48" i="3"/>
  <c r="F32" i="3"/>
  <c r="O2" i="3" s="1"/>
  <c r="F16" i="3"/>
  <c r="O3" i="3"/>
  <c r="Q7" i="3" l="1"/>
  <c r="K5" i="3"/>
  <c r="M2" i="3"/>
  <c r="O4" i="3"/>
  <c r="Q5" i="3"/>
  <c r="K7" i="3"/>
  <c r="O7" i="3"/>
  <c r="Q4" i="3"/>
  <c r="K2" i="3"/>
  <c r="K9" i="3"/>
  <c r="L2" i="3" s="1"/>
  <c r="M5" i="3"/>
  <c r="O9" i="3"/>
  <c r="P5" i="3" s="1"/>
  <c r="P4" i="3"/>
  <c r="L4" i="3"/>
  <c r="M9" i="3"/>
  <c r="N2" i="3" s="1"/>
  <c r="Q9" i="3"/>
  <c r="R4" i="3" s="1"/>
  <c r="L8" i="3" l="1"/>
  <c r="L5" i="3"/>
  <c r="L6" i="3"/>
  <c r="L3" i="3"/>
  <c r="L7" i="3"/>
  <c r="R5" i="3"/>
  <c r="R7" i="3"/>
  <c r="R2" i="3"/>
  <c r="N7" i="3"/>
  <c r="P3" i="3"/>
  <c r="P8" i="3"/>
  <c r="P6" i="3"/>
  <c r="R3" i="3"/>
  <c r="R8" i="3"/>
  <c r="R6" i="3"/>
  <c r="P7" i="3"/>
  <c r="N4" i="3"/>
  <c r="N6" i="3"/>
  <c r="N8" i="3"/>
  <c r="N3" i="3"/>
  <c r="N5" i="3"/>
  <c r="P2" i="3"/>
  <c r="L76" i="1" l="1"/>
  <c r="L77" i="1"/>
  <c r="L78" i="1"/>
  <c r="L2" i="1"/>
  <c r="L79" i="1"/>
  <c r="L80" i="1"/>
  <c r="L81" i="1"/>
  <c r="L177" i="1"/>
  <c r="L3" i="1"/>
  <c r="L228" i="1"/>
  <c r="L229" i="1"/>
  <c r="L230" i="1"/>
  <c r="L82" i="1"/>
  <c r="L231" i="1"/>
  <c r="L4" i="1"/>
  <c r="L232" i="1"/>
  <c r="L178" i="1"/>
  <c r="L233" i="1"/>
  <c r="L5" i="1"/>
  <c r="L234" i="1"/>
  <c r="L6" i="1"/>
  <c r="L83" i="1"/>
  <c r="L235" i="1"/>
  <c r="L7" i="1"/>
  <c r="L84" i="1"/>
  <c r="L85" i="1"/>
  <c r="L86" i="1"/>
  <c r="L8" i="1"/>
  <c r="L87" i="1"/>
  <c r="L236" i="1"/>
  <c r="L179" i="1"/>
  <c r="L88" i="1"/>
  <c r="L9" i="1"/>
  <c r="L89" i="1"/>
  <c r="L180" i="1"/>
  <c r="L181" i="1"/>
  <c r="L90" i="1"/>
  <c r="L91" i="1"/>
  <c r="L92" i="1"/>
  <c r="L93" i="1"/>
  <c r="L10" i="1"/>
  <c r="L94" i="1"/>
  <c r="L237" i="1"/>
  <c r="L238" i="1"/>
  <c r="L182" i="1"/>
  <c r="L95" i="1"/>
  <c r="L11" i="1"/>
  <c r="L12" i="1"/>
  <c r="L96" i="1"/>
  <c r="L13" i="1"/>
  <c r="L14" i="1"/>
  <c r="L15" i="1"/>
  <c r="L16" i="1"/>
  <c r="L97" i="1"/>
  <c r="L183" i="1"/>
  <c r="L98" i="1"/>
  <c r="L239" i="1"/>
  <c r="L240" i="1"/>
  <c r="L99" i="1"/>
  <c r="L100" i="1"/>
  <c r="L17" i="1"/>
  <c r="L18" i="1"/>
  <c r="L101" i="1"/>
  <c r="L19" i="1"/>
  <c r="L241" i="1"/>
  <c r="L20" i="1"/>
  <c r="L184" i="1"/>
  <c r="L21" i="1"/>
  <c r="L242" i="1"/>
  <c r="L102" i="1"/>
  <c r="L22" i="1"/>
  <c r="L23" i="1"/>
  <c r="L243" i="1"/>
  <c r="L103" i="1"/>
  <c r="L244" i="1"/>
  <c r="L245" i="1"/>
  <c r="L24" i="1"/>
  <c r="L104" i="1"/>
  <c r="L246" i="1"/>
  <c r="L105" i="1"/>
  <c r="L247" i="1"/>
  <c r="L185" i="1"/>
  <c r="L106" i="1"/>
  <c r="L25" i="1"/>
  <c r="L107" i="1"/>
  <c r="L248" i="1"/>
  <c r="L26" i="1"/>
  <c r="L27" i="1"/>
  <c r="L28" i="1"/>
  <c r="L29" i="1"/>
  <c r="L108" i="1"/>
  <c r="L30" i="1"/>
  <c r="L109" i="1"/>
  <c r="L249" i="1"/>
  <c r="L186" i="1"/>
  <c r="L31" i="1"/>
  <c r="L110" i="1"/>
  <c r="L32" i="1"/>
  <c r="L33" i="1"/>
  <c r="L34" i="1"/>
  <c r="L111" i="1"/>
  <c r="L250" i="1"/>
  <c r="L251" i="1"/>
  <c r="L187" i="1"/>
  <c r="L112" i="1"/>
  <c r="L252" i="1"/>
  <c r="L35" i="1"/>
  <c r="L36" i="1"/>
  <c r="L253" i="1"/>
  <c r="L113" i="1"/>
  <c r="L37" i="1"/>
  <c r="L38" i="1"/>
  <c r="L114" i="1"/>
  <c r="L188" i="1"/>
  <c r="L254" i="1"/>
  <c r="L189" i="1"/>
  <c r="L115" i="1"/>
  <c r="L39" i="1"/>
  <c r="L255" i="1"/>
  <c r="L116" i="1"/>
  <c r="L40" i="1"/>
  <c r="L117" i="1"/>
  <c r="L41" i="1"/>
  <c r="L42" i="1"/>
  <c r="L118" i="1"/>
  <c r="L119" i="1"/>
  <c r="L43" i="1"/>
  <c r="L120" i="1"/>
  <c r="L256" i="1"/>
  <c r="L121" i="1"/>
  <c r="L122" i="1"/>
  <c r="L44" i="1"/>
  <c r="L45" i="1"/>
  <c r="L46" i="1"/>
  <c r="L123" i="1"/>
  <c r="L47" i="1"/>
  <c r="L124" i="1"/>
  <c r="L125" i="1"/>
  <c r="L126" i="1"/>
  <c r="L127" i="1"/>
  <c r="L48" i="1"/>
  <c r="L257" i="1"/>
  <c r="L128" i="1"/>
  <c r="L258" i="1"/>
  <c r="L129" i="1"/>
  <c r="L130" i="1"/>
  <c r="L131" i="1"/>
  <c r="L259" i="1"/>
  <c r="L49" i="1"/>
  <c r="L190" i="1"/>
  <c r="L132" i="1"/>
  <c r="L133" i="1"/>
  <c r="L50" i="1"/>
  <c r="L134" i="1"/>
  <c r="L51" i="1"/>
  <c r="L135" i="1"/>
  <c r="L52" i="1"/>
  <c r="L136" i="1"/>
  <c r="L53" i="1"/>
  <c r="L137" i="1"/>
  <c r="L260" i="1"/>
  <c r="L54" i="1"/>
  <c r="L55" i="1"/>
  <c r="L138" i="1"/>
  <c r="L261" i="1"/>
  <c r="L262" i="1"/>
  <c r="L263" i="1"/>
  <c r="L264" i="1"/>
  <c r="L139" i="1"/>
  <c r="L56" i="1"/>
  <c r="L140" i="1"/>
  <c r="L141" i="1"/>
  <c r="L57" i="1"/>
  <c r="L265" i="1"/>
  <c r="L142" i="1"/>
  <c r="L143" i="1"/>
  <c r="L266" i="1"/>
  <c r="L191" i="1"/>
  <c r="L192" i="1"/>
  <c r="L267" i="1"/>
  <c r="L193" i="1"/>
  <c r="L194" i="1"/>
  <c r="L268" i="1"/>
  <c r="L144" i="1"/>
  <c r="L58" i="1"/>
  <c r="L59" i="1"/>
  <c r="L195" i="1"/>
  <c r="L145" i="1"/>
  <c r="L146" i="1"/>
  <c r="L196" i="1"/>
  <c r="L147" i="1"/>
  <c r="L197" i="1"/>
  <c r="L148" i="1"/>
  <c r="L60" i="1"/>
  <c r="L198" i="1"/>
  <c r="L149" i="1"/>
  <c r="L61" i="1"/>
  <c r="L150" i="1"/>
  <c r="L199" i="1"/>
  <c r="L62" i="1"/>
  <c r="L269" i="1"/>
  <c r="L151" i="1"/>
  <c r="L152" i="1"/>
  <c r="L200" i="1"/>
  <c r="L63" i="1"/>
  <c r="L64" i="1"/>
  <c r="L65" i="1"/>
  <c r="L270" i="1"/>
  <c r="L153" i="1"/>
  <c r="L154" i="1"/>
  <c r="L201" i="1"/>
  <c r="L155" i="1"/>
  <c r="L202" i="1"/>
  <c r="L156" i="1"/>
  <c r="L203" i="1"/>
  <c r="L157" i="1"/>
  <c r="L66" i="1"/>
  <c r="L67" i="1"/>
  <c r="L158" i="1"/>
  <c r="L271" i="1"/>
  <c r="L68" i="1"/>
  <c r="L204" i="1"/>
  <c r="L205" i="1"/>
  <c r="L206" i="1"/>
  <c r="L207" i="1"/>
  <c r="L272" i="1"/>
  <c r="L159" i="1"/>
  <c r="L208" i="1"/>
  <c r="L273" i="1"/>
  <c r="L209" i="1"/>
  <c r="L160" i="1"/>
  <c r="L210" i="1"/>
  <c r="L274" i="1"/>
  <c r="L211" i="1"/>
  <c r="L69" i="1"/>
  <c r="L275" i="1"/>
  <c r="L161" i="1"/>
  <c r="L212" i="1"/>
  <c r="L276" i="1"/>
  <c r="L213" i="1"/>
  <c r="L277" i="1"/>
  <c r="L214" i="1"/>
  <c r="L215" i="1"/>
  <c r="L162" i="1"/>
  <c r="L163" i="1"/>
  <c r="L278" i="1"/>
  <c r="L216" i="1"/>
  <c r="L217" i="1"/>
  <c r="L218" i="1"/>
  <c r="L70" i="1"/>
  <c r="L279" i="1"/>
  <c r="L219" i="1"/>
  <c r="L280" i="1"/>
  <c r="L220" i="1"/>
  <c r="L281" i="1"/>
  <c r="L221" i="1"/>
  <c r="L71" i="1"/>
  <c r="L164" i="1"/>
  <c r="L165" i="1"/>
  <c r="L282" i="1"/>
  <c r="L222" i="1"/>
  <c r="L283" i="1"/>
  <c r="L223" i="1"/>
  <c r="L166" i="1"/>
  <c r="L284" i="1"/>
  <c r="L167" i="1"/>
  <c r="L224" i="1"/>
  <c r="L285" i="1"/>
  <c r="L286" i="1"/>
  <c r="L168" i="1"/>
  <c r="L225" i="1"/>
  <c r="L72" i="1"/>
  <c r="L169" i="1"/>
  <c r="L73" i="1"/>
  <c r="L287" i="1"/>
  <c r="L74" i="1"/>
  <c r="L170" i="1"/>
  <c r="L171" i="1"/>
  <c r="L172" i="1"/>
  <c r="L173" i="1"/>
  <c r="L174" i="1"/>
  <c r="L226" i="1"/>
  <c r="L175" i="1"/>
  <c r="L288" i="1"/>
  <c r="L289" i="1"/>
  <c r="L75" i="1"/>
  <c r="L176" i="1"/>
  <c r="L290" i="1"/>
  <c r="L291" i="1"/>
  <c r="L292" i="1"/>
  <c r="L227" i="1"/>
</calcChain>
</file>

<file path=xl/sharedStrings.xml><?xml version="1.0" encoding="utf-8"?>
<sst xmlns="http://schemas.openxmlformats.org/spreadsheetml/2006/main" count="2076" uniqueCount="608">
  <si>
    <t>comparison</t>
  </si>
  <si>
    <t>GOID</t>
  </si>
  <si>
    <t>over_represented_pvalue</t>
  </si>
  <si>
    <t>under_represented_pvalue</t>
  </si>
  <si>
    <t>numDEInCat</t>
  </si>
  <si>
    <t>numInCat</t>
  </si>
  <si>
    <t>term</t>
  </si>
  <si>
    <t>ontology</t>
  </si>
  <si>
    <t>GOSlim</t>
  </si>
  <si>
    <t>diploid_MS</t>
  </si>
  <si>
    <t>GO:0000028</t>
  </si>
  <si>
    <t>ribosomal small subunit assembly</t>
  </si>
  <si>
    <t>BP</t>
  </si>
  <si>
    <t>cell organization and biogenesis</t>
  </si>
  <si>
    <t>triploid_MS</t>
  </si>
  <si>
    <t>GO:0000079</t>
  </si>
  <si>
    <t>regulation of cyclin-dependent protein serine/threonine kinase activity</t>
  </si>
  <si>
    <t>cell cycle and proliferation</t>
  </si>
  <si>
    <t>other metabolic processes</t>
  </si>
  <si>
    <t>diploid_SS</t>
  </si>
  <si>
    <t>GO:0000272</t>
  </si>
  <si>
    <t>polysaccharide catabolic process</t>
  </si>
  <si>
    <t>GO:0000460</t>
  </si>
  <si>
    <t>maturation of 5.8S rRNA</t>
  </si>
  <si>
    <t>RNA metabolism</t>
  </si>
  <si>
    <t>triploid_SS</t>
  </si>
  <si>
    <t>GO:0001503</t>
  </si>
  <si>
    <t>ossification</t>
  </si>
  <si>
    <t>developmental processes</t>
  </si>
  <si>
    <t>GO:0001525</t>
  </si>
  <si>
    <t>angiogenesis</t>
  </si>
  <si>
    <t>GO:0001568</t>
  </si>
  <si>
    <t>blood vessel development</t>
  </si>
  <si>
    <t>GO:0001659</t>
  </si>
  <si>
    <t>temperature homeostasis</t>
  </si>
  <si>
    <t>other biological processes</t>
  </si>
  <si>
    <t>homeostasis</t>
  </si>
  <si>
    <t>GO:0001678</t>
  </si>
  <si>
    <t>cellular glucose homeostasis</t>
  </si>
  <si>
    <t>GO:0001709</t>
  </si>
  <si>
    <t>cell fate determination</t>
  </si>
  <si>
    <t>GO:0001756</t>
  </si>
  <si>
    <t>somitogenesis</t>
  </si>
  <si>
    <t>GO:0001816</t>
  </si>
  <si>
    <t>cytokine production</t>
  </si>
  <si>
    <t>stress response</t>
  </si>
  <si>
    <t>GO:0001817</t>
  </si>
  <si>
    <t>regulation of cytokine production</t>
  </si>
  <si>
    <t>GO:0001822</t>
  </si>
  <si>
    <t>kidney development</t>
  </si>
  <si>
    <t>GO:0001840</t>
  </si>
  <si>
    <t>neural plate development</t>
  </si>
  <si>
    <t>GO:0001885</t>
  </si>
  <si>
    <t>endothelial cell development</t>
  </si>
  <si>
    <t>GO:0001890</t>
  </si>
  <si>
    <t>placenta development</t>
  </si>
  <si>
    <t>GO:0001935</t>
  </si>
  <si>
    <t>endothelial cell proliferation</t>
  </si>
  <si>
    <t>GO:0001942</t>
  </si>
  <si>
    <t>hair follicle development</t>
  </si>
  <si>
    <t>GO:0001975</t>
  </si>
  <si>
    <t>response to amphetamine</t>
  </si>
  <si>
    <t>response to stimulus</t>
  </si>
  <si>
    <t>GO:0002218</t>
  </si>
  <si>
    <t>activation of innate immune response</t>
  </si>
  <si>
    <t>GO:0002224</t>
  </si>
  <si>
    <t>toll-like receptor signaling pathway</t>
  </si>
  <si>
    <t>signal transduction</t>
  </si>
  <si>
    <t>GO:0002230</t>
  </si>
  <si>
    <t>positive regulation of defense response to virus by host</t>
  </si>
  <si>
    <t>GO:0002244</t>
  </si>
  <si>
    <t>hematopoietic progenitor cell differentiation</t>
  </si>
  <si>
    <t>GO:0002315</t>
  </si>
  <si>
    <t>marginal zone B cell differentiation</t>
  </si>
  <si>
    <t>GO:0002407</t>
  </si>
  <si>
    <t>dendritic cell chemotaxis</t>
  </si>
  <si>
    <t>GO:0005978</t>
  </si>
  <si>
    <t>glycogen biosynthetic process</t>
  </si>
  <si>
    <t>GO:0006182</t>
  </si>
  <si>
    <t>cGMP biosynthetic process</t>
  </si>
  <si>
    <t>GO:0006283</t>
  </si>
  <si>
    <t>transcription-coupled nucleotide-excision repair</t>
  </si>
  <si>
    <t>GO:0006334</t>
  </si>
  <si>
    <t>nucleosome assembly</t>
  </si>
  <si>
    <t>GO:0006355</t>
  </si>
  <si>
    <t>regulation of transcription, DNA-templated</t>
  </si>
  <si>
    <t>GO:0006366</t>
  </si>
  <si>
    <t>transcription by RNA polymerase II</t>
  </si>
  <si>
    <t>GO:0006367</t>
  </si>
  <si>
    <t>transcription initiation from RNA polymerase II promoter</t>
  </si>
  <si>
    <t>GO:0006368</t>
  </si>
  <si>
    <t>transcription elongation from RNA polymerase II promoter</t>
  </si>
  <si>
    <t>GO:0006401</t>
  </si>
  <si>
    <t>RNA catabolic process</t>
  </si>
  <si>
    <t>GO:0006518</t>
  </si>
  <si>
    <t>peptide metabolic process</t>
  </si>
  <si>
    <t>GO:0006589</t>
  </si>
  <si>
    <t>octopamine biosynthetic process</t>
  </si>
  <si>
    <t>cell-cell signaling</t>
  </si>
  <si>
    <t>GO:0006650</t>
  </si>
  <si>
    <t>glycerophospholipid metabolic process</t>
  </si>
  <si>
    <t>GO:0006796</t>
  </si>
  <si>
    <t>phosphate-containing compound metabolic process</t>
  </si>
  <si>
    <t>GO:0006811</t>
  </si>
  <si>
    <t>ion transport</t>
  </si>
  <si>
    <t>transport</t>
  </si>
  <si>
    <t>GO:0006826</t>
  </si>
  <si>
    <t>iron ion transport</t>
  </si>
  <si>
    <t>GO:0006855</t>
  </si>
  <si>
    <t>xenobiotic transmembrane transport</t>
  </si>
  <si>
    <t>GO:0006869</t>
  </si>
  <si>
    <t>lipid transport</t>
  </si>
  <si>
    <t>GO:0006915</t>
  </si>
  <si>
    <t>apoptotic process</t>
  </si>
  <si>
    <t>death</t>
  </si>
  <si>
    <t>GO:0006919</t>
  </si>
  <si>
    <t>activation of cysteine-type endopeptidase activity involved in apoptotic process</t>
  </si>
  <si>
    <t>GO:0006971</t>
  </si>
  <si>
    <t>hypotonic response</t>
  </si>
  <si>
    <t>GO:0006986</t>
  </si>
  <si>
    <t>response to unfolded protein</t>
  </si>
  <si>
    <t>GO:0007026</t>
  </si>
  <si>
    <t>negative regulation of microtubule depolymerization</t>
  </si>
  <si>
    <t>biological regulation</t>
  </si>
  <si>
    <t>GO:0007044</t>
  </si>
  <si>
    <t>cell-substrate junction assembly</t>
  </si>
  <si>
    <t>GO:0007154</t>
  </si>
  <si>
    <t>cell communication</t>
  </si>
  <si>
    <t>GO:0007161</t>
  </si>
  <si>
    <t>calcium-independent cell-matrix adhesion</t>
  </si>
  <si>
    <t>cell adhesion</t>
  </si>
  <si>
    <t>GO:0007166</t>
  </si>
  <si>
    <t>cell surface receptor signaling pathway</t>
  </si>
  <si>
    <t>GO:0007168</t>
  </si>
  <si>
    <t>receptor guanylyl cyclase signaling pathway</t>
  </si>
  <si>
    <t>GO:0007218</t>
  </si>
  <si>
    <t>neuropeptide signaling pathway</t>
  </si>
  <si>
    <t>GO:0007267</t>
  </si>
  <si>
    <t>GO:0007269</t>
  </si>
  <si>
    <t>neurotransmitter secretion</t>
  </si>
  <si>
    <t>GO:0007275</t>
  </si>
  <si>
    <t>multicellular organism development</t>
  </si>
  <si>
    <t>GO:0007368</t>
  </si>
  <si>
    <t>determination of left/right symmetry</t>
  </si>
  <si>
    <t>GO:0007409</t>
  </si>
  <si>
    <t>axonogenesis</t>
  </si>
  <si>
    <t>GO:0007435</t>
  </si>
  <si>
    <t>salivary gland morphogenesis</t>
  </si>
  <si>
    <t>GO:0007517</t>
  </si>
  <si>
    <t>muscle organ development</t>
  </si>
  <si>
    <t>GO:0007521</t>
  </si>
  <si>
    <t>muscle cell fate determination</t>
  </si>
  <si>
    <t>GO:0007566</t>
  </si>
  <si>
    <t>embryo implantation</t>
  </si>
  <si>
    <t>GO:0007568</t>
  </si>
  <si>
    <t>aging</t>
  </si>
  <si>
    <t>GO:0007589</t>
  </si>
  <si>
    <t>body fluid secretion</t>
  </si>
  <si>
    <t>GO:0007612</t>
  </si>
  <si>
    <t>learning</t>
  </si>
  <si>
    <t>GO:0007619</t>
  </si>
  <si>
    <t>courtship behavior</t>
  </si>
  <si>
    <t>GO:0008217</t>
  </si>
  <si>
    <t>regulation of blood pressure</t>
  </si>
  <si>
    <t>GO:0009060</t>
  </si>
  <si>
    <t>aerobic respiration</t>
  </si>
  <si>
    <t>GO:0009190</t>
  </si>
  <si>
    <t>cyclic nucleotide biosynthetic process</t>
  </si>
  <si>
    <t>GO:0009608</t>
  </si>
  <si>
    <t>response to symbiont</t>
  </si>
  <si>
    <t>GO:0009887</t>
  </si>
  <si>
    <t>animal organ morphogenesis</t>
  </si>
  <si>
    <t>GO:0009952</t>
  </si>
  <si>
    <t>anterior/posterior pattern specification</t>
  </si>
  <si>
    <t>GO:0010225</t>
  </si>
  <si>
    <t>response to UV-C</t>
  </si>
  <si>
    <t>GO:0010629</t>
  </si>
  <si>
    <t>negative regulation of gene expression</t>
  </si>
  <si>
    <t>GO:0010666</t>
  </si>
  <si>
    <t>positive regulation of cardiac muscle cell apoptotic process</t>
  </si>
  <si>
    <t>GO:0010719</t>
  </si>
  <si>
    <t>negative regulation of epithelial to mesenchymal transition</t>
  </si>
  <si>
    <t>GO:0010761</t>
  </si>
  <si>
    <t>fibroblast migration</t>
  </si>
  <si>
    <t>GO:0010811</t>
  </si>
  <si>
    <t>positive regulation of cell-substrate adhesion</t>
  </si>
  <si>
    <t>GO:0010942</t>
  </si>
  <si>
    <t>positive regulation of cell death</t>
  </si>
  <si>
    <t>GO:0010944</t>
  </si>
  <si>
    <t>negative regulation of transcription by competitive promoter binding</t>
  </si>
  <si>
    <t>GO:0010977</t>
  </si>
  <si>
    <t>negative regulation of neuron projection development</t>
  </si>
  <si>
    <t>GO:0012501</t>
  </si>
  <si>
    <t>programmed cell death</t>
  </si>
  <si>
    <t>GO:0014003</t>
  </si>
  <si>
    <t>oligodendrocyte development</t>
  </si>
  <si>
    <t>GO:0014070</t>
  </si>
  <si>
    <t>response to organic cyclic compound</t>
  </si>
  <si>
    <t>GO:0014819</t>
  </si>
  <si>
    <t>regulation of skeletal muscle contraction</t>
  </si>
  <si>
    <t>GO:0015695</t>
  </si>
  <si>
    <t>organic cation transport</t>
  </si>
  <si>
    <t>GO:0015718</t>
  </si>
  <si>
    <t>monocarboxylic acid transport</t>
  </si>
  <si>
    <t>GO:0015949</t>
  </si>
  <si>
    <t>nucleobase-containing small molecule interconversion</t>
  </si>
  <si>
    <t>GO:0016032</t>
  </si>
  <si>
    <t>viral process</t>
  </si>
  <si>
    <t>GO:0016049</t>
  </si>
  <si>
    <t>cell growth</t>
  </si>
  <si>
    <t>GO:0016188</t>
  </si>
  <si>
    <t>synaptic vesicle maturation</t>
  </si>
  <si>
    <t>GO:0016199</t>
  </si>
  <si>
    <t>axon midline choice point recognition</t>
  </si>
  <si>
    <t>GO:0016578</t>
  </si>
  <si>
    <t>histone deubiquitination</t>
  </si>
  <si>
    <t>GO:0018023</t>
  </si>
  <si>
    <t>peptidyl-lysine trimethylation</t>
  </si>
  <si>
    <t>protein metabolism</t>
  </si>
  <si>
    <t>GO:0018026</t>
  </si>
  <si>
    <t>peptidyl-lysine monomethylation</t>
  </si>
  <si>
    <t>GO:0018107</t>
  </si>
  <si>
    <t>peptidyl-threonine phosphorylation</t>
  </si>
  <si>
    <t>GO:0019221</t>
  </si>
  <si>
    <t>cytokine-mediated signaling pathway</t>
  </si>
  <si>
    <t>GO:0019236</t>
  </si>
  <si>
    <t>response to pheromone</t>
  </si>
  <si>
    <t>GO:0019722</t>
  </si>
  <si>
    <t>calcium-mediated signaling</t>
  </si>
  <si>
    <t>GO:0021514</t>
  </si>
  <si>
    <t>ventral spinal cord interneuron differentiation</t>
  </si>
  <si>
    <t>GO:0021520</t>
  </si>
  <si>
    <t>spinal cord motor neuron cell fate specification</t>
  </si>
  <si>
    <t>GO:0021521</t>
  </si>
  <si>
    <t>ventral spinal cord interneuron specification</t>
  </si>
  <si>
    <t>GO:0021523</t>
  </si>
  <si>
    <t>somatic motor neuron differentiation</t>
  </si>
  <si>
    <t>GO:0021531</t>
  </si>
  <si>
    <t>spinal cord radial glial cell differentiation</t>
  </si>
  <si>
    <t>GO:0021537</t>
  </si>
  <si>
    <t>telencephalon development</t>
  </si>
  <si>
    <t>GO:0021542</t>
  </si>
  <si>
    <t>dentate gyrus development</t>
  </si>
  <si>
    <t>GO:0021670</t>
  </si>
  <si>
    <t>lateral ventricle development</t>
  </si>
  <si>
    <t>GO:0021680</t>
  </si>
  <si>
    <t>cerebellar Purkinje cell layer development</t>
  </si>
  <si>
    <t>GO:0021762</t>
  </si>
  <si>
    <t>substantia nigra development</t>
  </si>
  <si>
    <t>GO:0021895</t>
  </si>
  <si>
    <t>cerebral cortex neuron differentiation</t>
  </si>
  <si>
    <t>GO:0021986</t>
  </si>
  <si>
    <t>habenula development</t>
  </si>
  <si>
    <t>GO:0030048</t>
  </si>
  <si>
    <t>actin filament-based movement</t>
  </si>
  <si>
    <t>GO:0030100</t>
  </si>
  <si>
    <t>regulation of endocytosis</t>
  </si>
  <si>
    <t>GO:0030212</t>
  </si>
  <si>
    <t>hyaluronan metabolic process</t>
  </si>
  <si>
    <t>GO:0030433</t>
  </si>
  <si>
    <t>ubiquitin-dependent ERAD pathway</t>
  </si>
  <si>
    <t>GO:0030574</t>
  </si>
  <si>
    <t>collagen catabolic process</t>
  </si>
  <si>
    <t>GO:0030913</t>
  </si>
  <si>
    <t>paranodal junction assembly</t>
  </si>
  <si>
    <t>GO:0030948</t>
  </si>
  <si>
    <t>negative regulation of vascular endothelial growth factor receptor signaling pathway</t>
  </si>
  <si>
    <t>GO:0030970</t>
  </si>
  <si>
    <t>retrograde protein transport, ER to cytosol</t>
  </si>
  <si>
    <t>GO:0031016</t>
  </si>
  <si>
    <t>pancreas development</t>
  </si>
  <si>
    <t>GO:0031017</t>
  </si>
  <si>
    <t>exocrine pancreas development</t>
  </si>
  <si>
    <t>GO:0031018</t>
  </si>
  <si>
    <t>endocrine pancreas development</t>
  </si>
  <si>
    <t>GO:0031076</t>
  </si>
  <si>
    <t>embryonic camera-type eye development</t>
  </si>
  <si>
    <t>GO:0031175</t>
  </si>
  <si>
    <t>neuron projection development</t>
  </si>
  <si>
    <t>GO:0031408</t>
  </si>
  <si>
    <t>oxylipin biosynthetic process</t>
  </si>
  <si>
    <t>GO:0031589</t>
  </si>
  <si>
    <t>cell-substrate adhesion</t>
  </si>
  <si>
    <t>GO:0031642</t>
  </si>
  <si>
    <t>negative regulation of myelination</t>
  </si>
  <si>
    <t>GO:0031929</t>
  </si>
  <si>
    <t>TOR signaling</t>
  </si>
  <si>
    <t>GO:0032024</t>
  </si>
  <si>
    <t>positive regulation of insulin secretion</t>
  </si>
  <si>
    <t>GO:0032228</t>
  </si>
  <si>
    <t>regulation of synaptic transmission, GABAergic</t>
  </si>
  <si>
    <t>GO:0032469</t>
  </si>
  <si>
    <t>endoplasmic reticulum calcium ion homeostasis</t>
  </si>
  <si>
    <t>GO:0032481</t>
  </si>
  <si>
    <t>positive regulation of type I interferon production</t>
  </si>
  <si>
    <t>GO:0032570</t>
  </si>
  <si>
    <t>response to progesterone</t>
  </si>
  <si>
    <t>GO:0032648</t>
  </si>
  <si>
    <t>regulation of interferon-beta production</t>
  </si>
  <si>
    <t>GO:0032801</t>
  </si>
  <si>
    <t>receptor catabolic process</t>
  </si>
  <si>
    <t>GO:0032869</t>
  </si>
  <si>
    <t>cellular response to insulin stimulus</t>
  </si>
  <si>
    <t>GO:0032874</t>
  </si>
  <si>
    <t>positive regulation of stress-activated MAPK cascade</t>
  </si>
  <si>
    <t>GO:0032967</t>
  </si>
  <si>
    <t>positive regulation of collagen biosynthetic process</t>
  </si>
  <si>
    <t>GO:0033194</t>
  </si>
  <si>
    <t>response to hydroperoxide</t>
  </si>
  <si>
    <t>GO:0033962</t>
  </si>
  <si>
    <t>P-body assembly</t>
  </si>
  <si>
    <t>GO:0034097</t>
  </si>
  <si>
    <t>response to cytokine</t>
  </si>
  <si>
    <t>GO:0034113</t>
  </si>
  <si>
    <t>heterotypic cell-cell adhesion</t>
  </si>
  <si>
    <t>GO:0034134</t>
  </si>
  <si>
    <t>toll-like receptor 2 signaling pathway</t>
  </si>
  <si>
    <t>GO:0034142</t>
  </si>
  <si>
    <t>toll-like receptor 4 signaling pathway</t>
  </si>
  <si>
    <t>GO:0034162</t>
  </si>
  <si>
    <t>toll-like receptor 9 signaling pathway</t>
  </si>
  <si>
    <t>GO:0034244</t>
  </si>
  <si>
    <t>negative regulation of transcription elongation from RNA polymerase II promoter</t>
  </si>
  <si>
    <t>GO:0034356</t>
  </si>
  <si>
    <t>NAD biosynthesis via nicotinamide riboside salvage pathway</t>
  </si>
  <si>
    <t>GO:0034384</t>
  </si>
  <si>
    <t>high-density lipoprotein particle clearance</t>
  </si>
  <si>
    <t>GO:0035176</t>
  </si>
  <si>
    <t>social behavior</t>
  </si>
  <si>
    <t>GO:0040018</t>
  </si>
  <si>
    <t>positive regulation of multicellular organism growth</t>
  </si>
  <si>
    <t>GO:0040034</t>
  </si>
  <si>
    <t>regulation of development, heterochronic</t>
  </si>
  <si>
    <t>GO:0042136</t>
  </si>
  <si>
    <t>neurotransmitter biosynthetic process</t>
  </si>
  <si>
    <t>GO:0042325</t>
  </si>
  <si>
    <t>regulation of phosphorylation</t>
  </si>
  <si>
    <t>GO:0042417</t>
  </si>
  <si>
    <t>dopamine metabolic process</t>
  </si>
  <si>
    <t>GO:0042420</t>
  </si>
  <si>
    <t>dopamine catabolic process</t>
  </si>
  <si>
    <t>GO:0042421</t>
  </si>
  <si>
    <t>norepinephrine biosynthetic process</t>
  </si>
  <si>
    <t>GO:0042491</t>
  </si>
  <si>
    <t>inner ear auditory receptor cell differentiation</t>
  </si>
  <si>
    <t>GO:0042542</t>
  </si>
  <si>
    <t>response to hydrogen peroxide</t>
  </si>
  <si>
    <t>GO:0042554</t>
  </si>
  <si>
    <t>superoxide anion generation</t>
  </si>
  <si>
    <t>GO:0042632</t>
  </si>
  <si>
    <t>cholesterol homeostasis</t>
  </si>
  <si>
    <t>GO:0042663</t>
  </si>
  <si>
    <t>regulation of endodermal cell fate specification</t>
  </si>
  <si>
    <t>GO:0042711</t>
  </si>
  <si>
    <t>maternal behavior</t>
  </si>
  <si>
    <t>GO:0043114</t>
  </si>
  <si>
    <t>regulation of vascular permeability</t>
  </si>
  <si>
    <t>GO:0043312</t>
  </si>
  <si>
    <t>neutrophil degranulation</t>
  </si>
  <si>
    <t>GO:0043408</t>
  </si>
  <si>
    <t>regulation of MAPK cascade</t>
  </si>
  <si>
    <t>GO:0043516</t>
  </si>
  <si>
    <t>regulation of DNA damage response, signal transduction by p53 class mediator</t>
  </si>
  <si>
    <t>GO:0043524</t>
  </si>
  <si>
    <t>negative regulation of neuron apoptotic process</t>
  </si>
  <si>
    <t>GO:0043547</t>
  </si>
  <si>
    <t>positive regulation of GTPase activity</t>
  </si>
  <si>
    <t>GO:0043588</t>
  </si>
  <si>
    <t>skin development</t>
  </si>
  <si>
    <t>GO:0043967</t>
  </si>
  <si>
    <t>histone H4 acetylation</t>
  </si>
  <si>
    <t>epigenetic regulation</t>
  </si>
  <si>
    <t>GO:0044257</t>
  </si>
  <si>
    <t>cellular protein catabolic process</t>
  </si>
  <si>
    <t>GO:0045087</t>
  </si>
  <si>
    <t>innate immune response</t>
  </si>
  <si>
    <t>GO:0045316</t>
  </si>
  <si>
    <t>negative regulation of compound eye photoreceptor development</t>
  </si>
  <si>
    <t>GO:0045444</t>
  </si>
  <si>
    <t>fat cell differentiation</t>
  </si>
  <si>
    <t>GO:0045454</t>
  </si>
  <si>
    <t>cell redox homeostasis</t>
  </si>
  <si>
    <t>GO:0045475</t>
  </si>
  <si>
    <t>locomotor rhythm</t>
  </si>
  <si>
    <t>GO:0045599</t>
  </si>
  <si>
    <t>negative regulation of fat cell differentiation</t>
  </si>
  <si>
    <t>GO:0045648</t>
  </si>
  <si>
    <t>positive regulation of erythrocyte differentiation</t>
  </si>
  <si>
    <t>GO:0045669</t>
  </si>
  <si>
    <t>positive regulation of osteoblast differentiation</t>
  </si>
  <si>
    <t>GO:0045685</t>
  </si>
  <si>
    <t>regulation of glial cell differentiation</t>
  </si>
  <si>
    <t>GO:0045721</t>
  </si>
  <si>
    <t>negative regulation of gluconeogenesis</t>
  </si>
  <si>
    <t>GO:0045739</t>
  </si>
  <si>
    <t>positive regulation of DNA repair</t>
  </si>
  <si>
    <t>GO:0045741</t>
  </si>
  <si>
    <t>positive regulation of epidermal growth factor-activated receptor activity</t>
  </si>
  <si>
    <t>GO:0045762</t>
  </si>
  <si>
    <t>positive regulation of adenylate cyclase activity</t>
  </si>
  <si>
    <t>GO:0045785</t>
  </si>
  <si>
    <t>positive regulation of cell adhesion</t>
  </si>
  <si>
    <t>GO:0045879</t>
  </si>
  <si>
    <t>negative regulation of smoothened signaling pathway</t>
  </si>
  <si>
    <t>GO:0045907</t>
  </si>
  <si>
    <t>positive regulation of vasoconstriction</t>
  </si>
  <si>
    <t>GO:0045943</t>
  </si>
  <si>
    <t>positive regulation of transcription by RNA polymerase I</t>
  </si>
  <si>
    <t>GO:0046330</t>
  </si>
  <si>
    <t>positive regulation of JNK cascade</t>
  </si>
  <si>
    <t>GO:0046331</t>
  </si>
  <si>
    <t>lateral inhibition</t>
  </si>
  <si>
    <t>GO:0046426</t>
  </si>
  <si>
    <t>negative regulation of receptor signaling pathway via JAK-STAT</t>
  </si>
  <si>
    <t>GO:0046485</t>
  </si>
  <si>
    <t>ether lipid metabolic process</t>
  </si>
  <si>
    <t>GO:0046548</t>
  </si>
  <si>
    <t>retinal rod cell development</t>
  </si>
  <si>
    <t>GO:0046549</t>
  </si>
  <si>
    <t>retinal cone cell development</t>
  </si>
  <si>
    <t>GO:0046578</t>
  </si>
  <si>
    <t>regulation of Ras protein signal transduction</t>
  </si>
  <si>
    <t>GO:0046579</t>
  </si>
  <si>
    <t>positive regulation of Ras protein signal transduction</t>
  </si>
  <si>
    <t>GO:0046621</t>
  </si>
  <si>
    <t>negative regulation of organ growth</t>
  </si>
  <si>
    <t>GO:0046785</t>
  </si>
  <si>
    <t>microtubule polymerization</t>
  </si>
  <si>
    <t>GO:0046847</t>
  </si>
  <si>
    <t>filopodium assembly</t>
  </si>
  <si>
    <t>GO:0046855</t>
  </si>
  <si>
    <t>inositol phosphate dephosphorylation</t>
  </si>
  <si>
    <t>GO:0046928</t>
  </si>
  <si>
    <t>regulation of neurotransmitter secretion</t>
  </si>
  <si>
    <t>GO:0048009</t>
  </si>
  <si>
    <t>insulin-like growth factor receptor signaling pathway</t>
  </si>
  <si>
    <t>GO:0048147</t>
  </si>
  <si>
    <t>negative regulation of fibroblast proliferation</t>
  </si>
  <si>
    <t>GO:0048168</t>
  </si>
  <si>
    <t>regulation of neuronal synaptic plasticity</t>
  </si>
  <si>
    <t>GO:0048259</t>
  </si>
  <si>
    <t>regulation of receptor-mediated endocytosis</t>
  </si>
  <si>
    <t>GO:0048264</t>
  </si>
  <si>
    <t>determination of ventral identity</t>
  </si>
  <si>
    <t>GO:0048265</t>
  </si>
  <si>
    <t>response to pain</t>
  </si>
  <si>
    <t>GO:0048333</t>
  </si>
  <si>
    <t>mesodermal cell differentiation</t>
  </si>
  <si>
    <t>GO:0048337</t>
  </si>
  <si>
    <t>positive regulation of mesodermal cell fate specification</t>
  </si>
  <si>
    <t>GO:0048489</t>
  </si>
  <si>
    <t>synaptic vesicle transport</t>
  </si>
  <si>
    <t>GO:0048596</t>
  </si>
  <si>
    <t>embryonic camera-type eye morphogenesis</t>
  </si>
  <si>
    <t>GO:0048671</t>
  </si>
  <si>
    <t>negative regulation of collateral sprouting</t>
  </si>
  <si>
    <t>GO:0048679</t>
  </si>
  <si>
    <t>regulation of axon regeneration</t>
  </si>
  <si>
    <t>GO:0048681</t>
  </si>
  <si>
    <t>negative regulation of axon regeneration</t>
  </si>
  <si>
    <t>GO:0048699</t>
  </si>
  <si>
    <t>generation of neurons</t>
  </si>
  <si>
    <t>GO:0048709</t>
  </si>
  <si>
    <t>oligodendrocyte differentiation</t>
  </si>
  <si>
    <t>GO:0048730</t>
  </si>
  <si>
    <t>epidermis morphogenesis</t>
  </si>
  <si>
    <t>GO:0048771</t>
  </si>
  <si>
    <t>tissue remodeling</t>
  </si>
  <si>
    <t>GO:0048859</t>
  </si>
  <si>
    <t>formation of anatomical boundary</t>
  </si>
  <si>
    <t>GO:0048863</t>
  </si>
  <si>
    <t>stem cell differentiation</t>
  </si>
  <si>
    <t>GO:0050727</t>
  </si>
  <si>
    <t>regulation of inflammatory response</t>
  </si>
  <si>
    <t>GO:0050728</t>
  </si>
  <si>
    <t>negative regulation of inflammatory response</t>
  </si>
  <si>
    <t>GO:0050729</t>
  </si>
  <si>
    <t>positive regulation of inflammatory response</t>
  </si>
  <si>
    <t>GO:0050765</t>
  </si>
  <si>
    <t>negative regulation of phagocytosis</t>
  </si>
  <si>
    <t>GO:0050768</t>
  </si>
  <si>
    <t>negative regulation of neurogenesis</t>
  </si>
  <si>
    <t>GO:0050775</t>
  </si>
  <si>
    <t>positive regulation of dendrite morphogenesis</t>
  </si>
  <si>
    <t>GO:0050793</t>
  </si>
  <si>
    <t>regulation of developmental process</t>
  </si>
  <si>
    <t>GO:0050807</t>
  </si>
  <si>
    <t>regulation of synapse organization</t>
  </si>
  <si>
    <t>GO:0050901</t>
  </si>
  <si>
    <t>leukocyte tethering or rolling</t>
  </si>
  <si>
    <t>GO:0050908</t>
  </si>
  <si>
    <t>detection of light stimulus involved in visual perception</t>
  </si>
  <si>
    <t>GO:0050931</t>
  </si>
  <si>
    <t>pigment cell differentiation</t>
  </si>
  <si>
    <t>GO:0051209</t>
  </si>
  <si>
    <t>release of sequestered calcium ion into cytosol</t>
  </si>
  <si>
    <t>GO:0051262</t>
  </si>
  <si>
    <t>protein tetramerization</t>
  </si>
  <si>
    <t>GO:0051276</t>
  </si>
  <si>
    <t>chromosome organization</t>
  </si>
  <si>
    <t>GO:0051292</t>
  </si>
  <si>
    <t>nuclear pore complex assembly</t>
  </si>
  <si>
    <t>GO:0051382</t>
  </si>
  <si>
    <t>kinetochore assembly</t>
  </si>
  <si>
    <t>GO:0051489</t>
  </si>
  <si>
    <t>regulation of filopodium assembly</t>
  </si>
  <si>
    <t>GO:0051568</t>
  </si>
  <si>
    <t>histone H3-K4 methylation</t>
  </si>
  <si>
    <t>GO:0051966</t>
  </si>
  <si>
    <t>regulation of synaptic transmission, glutamatergic</t>
  </si>
  <si>
    <t>GO:0055016</t>
  </si>
  <si>
    <t>hypochord development</t>
  </si>
  <si>
    <t>GO:0060012</t>
  </si>
  <si>
    <t>synaptic transmission, glycinergic</t>
  </si>
  <si>
    <t>GO:0060035</t>
  </si>
  <si>
    <t>notochord cell development</t>
  </si>
  <si>
    <t>GO:0060079</t>
  </si>
  <si>
    <t>excitatory postsynaptic potential</t>
  </si>
  <si>
    <t>GO:0060134</t>
  </si>
  <si>
    <t>prepulse inhibition</t>
  </si>
  <si>
    <t>GO:0060216</t>
  </si>
  <si>
    <t>definitive hemopoiesis</t>
  </si>
  <si>
    <t>GO:0060261</t>
  </si>
  <si>
    <t>positive regulation of transcription initiation from RNA polymerase II promoter</t>
  </si>
  <si>
    <t>GO:0060279</t>
  </si>
  <si>
    <t>positive regulation of ovulation</t>
  </si>
  <si>
    <t>GO:0060337</t>
  </si>
  <si>
    <t>type I interferon signaling pathway</t>
  </si>
  <si>
    <t>GO:0060402</t>
  </si>
  <si>
    <t>calcium ion transport into cytosol</t>
  </si>
  <si>
    <t>GO:0060487</t>
  </si>
  <si>
    <t>lung epithelial cell differentiation</t>
  </si>
  <si>
    <t>GO:0060576</t>
  </si>
  <si>
    <t>intestinal epithelial cell development</t>
  </si>
  <si>
    <t>GO:0060718</t>
  </si>
  <si>
    <t>chorionic trophoblast cell differentiation</t>
  </si>
  <si>
    <t>GO:0070050</t>
  </si>
  <si>
    <t>neuron cellular homeostasis</t>
  </si>
  <si>
    <t>GO:0070059</t>
  </si>
  <si>
    <t>intrinsic apoptotic signaling pathway in response to endoplasmic reticulum stress</t>
  </si>
  <si>
    <t>GO:0070086</t>
  </si>
  <si>
    <t>ubiquitin-dependent endocytosis</t>
  </si>
  <si>
    <t>GO:0070124</t>
  </si>
  <si>
    <t>mitochondrial translational initiation</t>
  </si>
  <si>
    <t>GO:0070165</t>
  </si>
  <si>
    <t>positive regulation of adiponectin secretion</t>
  </si>
  <si>
    <t>GO:0070206</t>
  </si>
  <si>
    <t>protein trimerization</t>
  </si>
  <si>
    <t>GO:0070301</t>
  </si>
  <si>
    <t>cellular response to hydrogen peroxide</t>
  </si>
  <si>
    <t>GO:0070371</t>
  </si>
  <si>
    <t>ERK1 and ERK2 cascade</t>
  </si>
  <si>
    <t>GO:0070373</t>
  </si>
  <si>
    <t>negative regulation of ERK1 and ERK2 cascade</t>
  </si>
  <si>
    <t>GO:0070417</t>
  </si>
  <si>
    <t>cellular response to cold</t>
  </si>
  <si>
    <t>GO:0070542</t>
  </si>
  <si>
    <t>response to fatty acid</t>
  </si>
  <si>
    <t>GO:0070588</t>
  </si>
  <si>
    <t>calcium ion transmembrane transport</t>
  </si>
  <si>
    <t>GOcat</t>
  </si>
  <si>
    <t>regulation</t>
  </si>
  <si>
    <t>development</t>
  </si>
  <si>
    <t>#6A51A3</t>
  </si>
  <si>
    <t>metabolism</t>
  </si>
  <si>
    <t>#006D2C</t>
  </si>
  <si>
    <t>#238B45</t>
  </si>
  <si>
    <t>#41AB5D</t>
  </si>
  <si>
    <t>#08306B</t>
  </si>
  <si>
    <t>#08519C</t>
  </si>
  <si>
    <t>#2171B5</t>
  </si>
  <si>
    <t>GOcat_color</t>
  </si>
  <si>
    <t>stress</t>
  </si>
  <si>
    <t>#FD8D3C</t>
  </si>
  <si>
    <t>#FC4E2A</t>
  </si>
  <si>
    <t>gray30</t>
  </si>
  <si>
    <t>group</t>
  </si>
  <si>
    <t>process</t>
  </si>
  <si>
    <t>cell</t>
  </si>
  <si>
    <t>other</t>
  </si>
  <si>
    <t>immune</t>
  </si>
  <si>
    <t>cellular processes</t>
  </si>
  <si>
    <t>immune system processes</t>
  </si>
  <si>
    <t>#E31A1C</t>
  </si>
  <si>
    <t>plot_colors</t>
  </si>
  <si>
    <t>num</t>
  </si>
  <si>
    <t>slategray2</t>
  </si>
  <si>
    <t>skyblue1</t>
  </si>
  <si>
    <t>lightsteelblue1</t>
  </si>
  <si>
    <t>combo</t>
  </si>
  <si>
    <t>diploid</t>
  </si>
  <si>
    <t>triploid</t>
  </si>
  <si>
    <t>MS</t>
  </si>
  <si>
    <t>SS</t>
  </si>
  <si>
    <t>ploidy</t>
  </si>
  <si>
    <t>trt</t>
  </si>
  <si>
    <t>key</t>
  </si>
  <si>
    <t>count</t>
  </si>
  <si>
    <t>cellular</t>
  </si>
  <si>
    <t>2n-SS</t>
  </si>
  <si>
    <t>2n-MS</t>
  </si>
  <si>
    <t>3n-SS</t>
  </si>
  <si>
    <t>3n-MS</t>
  </si>
  <si>
    <t>total</t>
  </si>
  <si>
    <t>(O-E)^2/E</t>
  </si>
  <si>
    <t>X2 statistic</t>
  </si>
  <si>
    <t>df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</si>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</sst>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zoomScale="130" zoomScaleNormal="130" workbookViewId="0">
      <selection activeCell="B5" sqref="B5"/>
    </sheetView>
  </sheetViews>
  <sheetFormatPr defaultRowHeight="14.5" x14ac:dyDescent="0.35"/>
  <cols>
    <col min="1" max="1" width="14.90625" customWidth="1"/>
    <col min="2" max="2" width="34.26953125" customWidth="1"/>
    <col min="3" max="3" width="11" bestFit="1" customWidth="1"/>
    <col min="4" max="4" width="22.54296875" bestFit="1" customWidth="1"/>
    <col min="5" max="5" width="23.81640625" bestFit="1" customWidth="1"/>
    <col min="6" max="6" width="11.26953125" bestFit="1" customWidth="1"/>
    <col min="7" max="7" width="9" bestFit="1" customWidth="1"/>
    <col min="8" max="8" width="71.90625" bestFit="1" customWidth="1"/>
    <col min="9" max="9" width="8.08984375" bestFit="1" customWidth="1"/>
    <col min="10" max="10" width="27.54296875" bestFit="1" customWidth="1"/>
    <col min="11" max="11" width="22.90625" bestFit="1" customWidth="1"/>
    <col min="12" max="12" width="11.08984375" customWidth="1"/>
  </cols>
  <sheetData>
    <row r="1" spans="1:12" x14ac:dyDescent="0.35">
      <c r="A1" t="s">
        <v>0</v>
      </c>
      <c r="B1" t="s">
        <v>589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560</v>
      </c>
      <c r="L1" t="s">
        <v>584</v>
      </c>
    </row>
    <row r="2" spans="1:12" x14ac:dyDescent="0.35">
      <c r="A2" t="s">
        <v>9</v>
      </c>
      <c r="B2" t="str">
        <f t="shared" ref="B2:B65" si="0">A2&amp;"_"&amp;K2</f>
        <v>diploid_MS_biological regulation</v>
      </c>
      <c r="C2" t="s">
        <v>138</v>
      </c>
      <c r="D2">
        <v>1.4356776999999999E-2</v>
      </c>
      <c r="E2">
        <v>0.999207819</v>
      </c>
      <c r="F2">
        <v>2</v>
      </c>
      <c r="G2">
        <v>27</v>
      </c>
      <c r="H2" t="s">
        <v>139</v>
      </c>
      <c r="I2" t="s">
        <v>12</v>
      </c>
      <c r="J2" t="s">
        <v>98</v>
      </c>
      <c r="K2" t="s">
        <v>123</v>
      </c>
      <c r="L2" t="str">
        <f>VLOOKUP(K2,plot_colors!C:D,2,FALSE)</f>
        <v>slategray2</v>
      </c>
    </row>
    <row r="3" spans="1:12" x14ac:dyDescent="0.35">
      <c r="A3" t="s">
        <v>9</v>
      </c>
      <c r="B3" t="str">
        <f t="shared" si="0"/>
        <v>diploid_MS_biological regulation</v>
      </c>
      <c r="C3" t="s">
        <v>190</v>
      </c>
      <c r="D3">
        <v>2.9846866E-2</v>
      </c>
      <c r="E3">
        <v>0.99755029299999998</v>
      </c>
      <c r="F3">
        <v>2</v>
      </c>
      <c r="G3">
        <v>32</v>
      </c>
      <c r="H3" t="s">
        <v>191</v>
      </c>
      <c r="I3" t="s">
        <v>12</v>
      </c>
      <c r="J3" t="s">
        <v>13</v>
      </c>
      <c r="K3" t="s">
        <v>123</v>
      </c>
      <c r="L3" t="str">
        <f>VLOOKUP(K3,plot_colors!C:D,2,FALSE)</f>
        <v>slategray2</v>
      </c>
    </row>
    <row r="4" spans="1:12" x14ac:dyDescent="0.35">
      <c r="A4" t="s">
        <v>9</v>
      </c>
      <c r="B4" t="str">
        <f t="shared" si="0"/>
        <v>diploid_MS_biological regulation</v>
      </c>
      <c r="C4" t="s">
        <v>283</v>
      </c>
      <c r="D4">
        <v>4.2276020999999997E-2</v>
      </c>
      <c r="E4">
        <v>0.99924898399999995</v>
      </c>
      <c r="F4">
        <v>1</v>
      </c>
      <c r="G4">
        <v>6</v>
      </c>
      <c r="H4" t="s">
        <v>284</v>
      </c>
      <c r="I4" t="s">
        <v>12</v>
      </c>
      <c r="J4" t="s">
        <v>28</v>
      </c>
      <c r="K4" t="s">
        <v>123</v>
      </c>
      <c r="L4" t="str">
        <f>VLOOKUP(K4,plot_colors!C:D,2,FALSE)</f>
        <v>slategray2</v>
      </c>
    </row>
    <row r="5" spans="1:12" x14ac:dyDescent="0.35">
      <c r="A5" t="s">
        <v>9</v>
      </c>
      <c r="B5" t="str">
        <f t="shared" si="0"/>
        <v>diploid_MS_biological regulation</v>
      </c>
      <c r="C5" t="s">
        <v>289</v>
      </c>
      <c r="D5">
        <v>2.5755840000000001E-3</v>
      </c>
      <c r="E5">
        <v>0.99994757899999998</v>
      </c>
      <c r="F5">
        <v>2</v>
      </c>
      <c r="G5">
        <v>10</v>
      </c>
      <c r="H5" t="s">
        <v>290</v>
      </c>
      <c r="I5" t="s">
        <v>12</v>
      </c>
      <c r="J5" t="s">
        <v>98</v>
      </c>
      <c r="K5" t="s">
        <v>123</v>
      </c>
      <c r="L5" t="str">
        <f>VLOOKUP(K5,plot_colors!C:D,2,FALSE)</f>
        <v>slategray2</v>
      </c>
    </row>
    <row r="6" spans="1:12" x14ac:dyDescent="0.35">
      <c r="A6" t="s">
        <v>9</v>
      </c>
      <c r="B6" t="str">
        <f t="shared" si="0"/>
        <v>diploid_MS_biological regulation</v>
      </c>
      <c r="C6" t="s">
        <v>325</v>
      </c>
      <c r="D6">
        <v>4.4235519000000001E-2</v>
      </c>
      <c r="E6">
        <v>0.99915389399999999</v>
      </c>
      <c r="F6">
        <v>1</v>
      </c>
      <c r="G6">
        <v>7</v>
      </c>
      <c r="H6" t="s">
        <v>326</v>
      </c>
      <c r="I6" t="s">
        <v>12</v>
      </c>
      <c r="J6" t="s">
        <v>13</v>
      </c>
      <c r="K6" t="s">
        <v>123</v>
      </c>
      <c r="L6" t="str">
        <f>VLOOKUP(K6,plot_colors!C:D,2,FALSE)</f>
        <v>slategray2</v>
      </c>
    </row>
    <row r="7" spans="1:12" x14ac:dyDescent="0.35">
      <c r="A7" t="s">
        <v>9</v>
      </c>
      <c r="B7" t="str">
        <f t="shared" si="0"/>
        <v>diploid_MS_biological regulation</v>
      </c>
      <c r="C7" t="s">
        <v>351</v>
      </c>
      <c r="D7">
        <v>2.8146476E-2</v>
      </c>
      <c r="E7">
        <v>0.99966898900000001</v>
      </c>
      <c r="F7">
        <v>1</v>
      </c>
      <c r="G7">
        <v>6</v>
      </c>
      <c r="H7" t="s">
        <v>352</v>
      </c>
      <c r="I7" t="s">
        <v>12</v>
      </c>
      <c r="J7" t="s">
        <v>35</v>
      </c>
      <c r="K7" t="s">
        <v>123</v>
      </c>
      <c r="L7" t="str">
        <f>VLOOKUP(K7,plot_colors!C:D,2,FALSE)</f>
        <v>slategray2</v>
      </c>
    </row>
    <row r="8" spans="1:12" x14ac:dyDescent="0.35">
      <c r="A8" t="s">
        <v>9</v>
      </c>
      <c r="B8" t="str">
        <f t="shared" si="0"/>
        <v>diploid_MS_biological regulation</v>
      </c>
      <c r="C8" t="s">
        <v>365</v>
      </c>
      <c r="D8">
        <v>4.2748046999999997E-2</v>
      </c>
      <c r="E8">
        <v>0.995662936</v>
      </c>
      <c r="F8">
        <v>2</v>
      </c>
      <c r="G8">
        <v>52</v>
      </c>
      <c r="H8" t="s">
        <v>366</v>
      </c>
      <c r="I8" t="s">
        <v>12</v>
      </c>
      <c r="J8" t="s">
        <v>35</v>
      </c>
      <c r="K8" t="s">
        <v>123</v>
      </c>
      <c r="L8" t="str">
        <f>VLOOKUP(K8,plot_colors!C:D,2,FALSE)</f>
        <v>slategray2</v>
      </c>
    </row>
    <row r="9" spans="1:12" x14ac:dyDescent="0.35">
      <c r="A9" t="s">
        <v>9</v>
      </c>
      <c r="B9" t="str">
        <f t="shared" si="0"/>
        <v>diploid_MS_biological regulation</v>
      </c>
      <c r="C9" t="s">
        <v>390</v>
      </c>
      <c r="D9">
        <v>4.1497985000000001E-2</v>
      </c>
      <c r="E9">
        <v>0.99927659999999996</v>
      </c>
      <c r="F9">
        <v>1</v>
      </c>
      <c r="G9">
        <v>6</v>
      </c>
      <c r="H9" t="s">
        <v>391</v>
      </c>
      <c r="I9" t="s">
        <v>12</v>
      </c>
      <c r="J9" t="s">
        <v>28</v>
      </c>
      <c r="K9" t="s">
        <v>123</v>
      </c>
      <c r="L9" t="str">
        <f>VLOOKUP(K9,plot_colors!C:D,2,FALSE)</f>
        <v>slategray2</v>
      </c>
    </row>
    <row r="10" spans="1:12" x14ac:dyDescent="0.35">
      <c r="A10" t="s">
        <v>9</v>
      </c>
      <c r="B10" t="str">
        <f t="shared" si="0"/>
        <v>diploid_MS_biological regulation</v>
      </c>
      <c r="C10" t="s">
        <v>424</v>
      </c>
      <c r="D10">
        <v>4.4429117999999997E-2</v>
      </c>
      <c r="E10">
        <v>0.99916981599999999</v>
      </c>
      <c r="F10">
        <v>1</v>
      </c>
      <c r="G10">
        <v>6</v>
      </c>
      <c r="H10" t="s">
        <v>425</v>
      </c>
      <c r="I10" t="s">
        <v>12</v>
      </c>
      <c r="J10" t="s">
        <v>35</v>
      </c>
      <c r="K10" t="s">
        <v>123</v>
      </c>
      <c r="L10" t="str">
        <f>VLOOKUP(K10,plot_colors!C:D,2,FALSE)</f>
        <v>slategray2</v>
      </c>
    </row>
    <row r="11" spans="1:12" x14ac:dyDescent="0.35">
      <c r="A11" t="s">
        <v>9</v>
      </c>
      <c r="B11" t="str">
        <f t="shared" si="0"/>
        <v>diploid_MS_biological regulation</v>
      </c>
      <c r="C11" t="s">
        <v>440</v>
      </c>
      <c r="D11">
        <v>2.806968E-3</v>
      </c>
      <c r="E11">
        <v>0.99993769700000001</v>
      </c>
      <c r="F11">
        <v>2</v>
      </c>
      <c r="G11">
        <v>13</v>
      </c>
      <c r="H11" t="s">
        <v>441</v>
      </c>
      <c r="I11" t="s">
        <v>12</v>
      </c>
      <c r="J11" t="s">
        <v>13</v>
      </c>
      <c r="K11" t="s">
        <v>123</v>
      </c>
      <c r="L11" t="str">
        <f>VLOOKUP(K11,plot_colors!C:D,2,FALSE)</f>
        <v>slategray2</v>
      </c>
    </row>
    <row r="12" spans="1:12" x14ac:dyDescent="0.35">
      <c r="A12" t="s">
        <v>9</v>
      </c>
      <c r="B12" t="str">
        <f t="shared" si="0"/>
        <v>diploid_MS_biological regulation</v>
      </c>
      <c r="C12" t="s">
        <v>448</v>
      </c>
      <c r="D12">
        <v>2.8146476E-2</v>
      </c>
      <c r="E12">
        <v>0.99966898900000001</v>
      </c>
      <c r="F12">
        <v>1</v>
      </c>
      <c r="G12">
        <v>6</v>
      </c>
      <c r="H12" t="s">
        <v>449</v>
      </c>
      <c r="I12" t="s">
        <v>12</v>
      </c>
      <c r="J12" t="s">
        <v>28</v>
      </c>
      <c r="K12" t="s">
        <v>123</v>
      </c>
      <c r="L12" t="str">
        <f>VLOOKUP(K12,plot_colors!C:D,2,FALSE)</f>
        <v>slategray2</v>
      </c>
    </row>
    <row r="13" spans="1:12" x14ac:dyDescent="0.35">
      <c r="A13" t="s">
        <v>9</v>
      </c>
      <c r="B13" t="str">
        <f t="shared" si="0"/>
        <v>diploid_MS_biological regulation</v>
      </c>
      <c r="C13" t="s">
        <v>454</v>
      </c>
      <c r="D13">
        <v>3.9075224999999998E-2</v>
      </c>
      <c r="E13">
        <v>0.99935922899999996</v>
      </c>
      <c r="F13">
        <v>1</v>
      </c>
      <c r="G13">
        <v>6</v>
      </c>
      <c r="H13" t="s">
        <v>455</v>
      </c>
      <c r="I13" t="s">
        <v>12</v>
      </c>
      <c r="J13" t="s">
        <v>13</v>
      </c>
      <c r="K13" t="s">
        <v>123</v>
      </c>
      <c r="L13" t="str">
        <f>VLOOKUP(K13,plot_colors!C:D,2,FALSE)</f>
        <v>slategray2</v>
      </c>
    </row>
    <row r="14" spans="1:12" x14ac:dyDescent="0.35">
      <c r="A14" t="s">
        <v>9</v>
      </c>
      <c r="B14" t="str">
        <f t="shared" si="0"/>
        <v>diploid_MS_biological regulation</v>
      </c>
      <c r="C14" t="s">
        <v>456</v>
      </c>
      <c r="D14">
        <v>4.5433385E-2</v>
      </c>
      <c r="E14">
        <v>0.99910702500000004</v>
      </c>
      <c r="F14">
        <v>1</v>
      </c>
      <c r="G14">
        <v>7</v>
      </c>
      <c r="H14" t="s">
        <v>457</v>
      </c>
      <c r="I14" t="s">
        <v>12</v>
      </c>
      <c r="J14" t="s">
        <v>13</v>
      </c>
      <c r="K14" t="s">
        <v>123</v>
      </c>
      <c r="L14" t="str">
        <f>VLOOKUP(K14,plot_colors!C:D,2,FALSE)</f>
        <v>slategray2</v>
      </c>
    </row>
    <row r="15" spans="1:12" x14ac:dyDescent="0.35">
      <c r="A15" t="s">
        <v>9</v>
      </c>
      <c r="B15" t="str">
        <f t="shared" si="0"/>
        <v>diploid_MS_biological regulation</v>
      </c>
      <c r="C15" t="s">
        <v>458</v>
      </c>
      <c r="D15">
        <v>2.6901249999999998E-3</v>
      </c>
      <c r="E15">
        <v>0.99994224700000001</v>
      </c>
      <c r="F15">
        <v>2</v>
      </c>
      <c r="G15">
        <v>12</v>
      </c>
      <c r="H15" t="s">
        <v>459</v>
      </c>
      <c r="I15" t="s">
        <v>12</v>
      </c>
      <c r="J15" t="s">
        <v>13</v>
      </c>
      <c r="K15" t="s">
        <v>123</v>
      </c>
      <c r="L15" t="str">
        <f>VLOOKUP(K15,plot_colors!C:D,2,FALSE)</f>
        <v>slategray2</v>
      </c>
    </row>
    <row r="16" spans="1:12" x14ac:dyDescent="0.35">
      <c r="A16" t="s">
        <v>9</v>
      </c>
      <c r="B16" t="str">
        <f t="shared" si="0"/>
        <v>diploid_MS_biological regulation</v>
      </c>
      <c r="C16" t="s">
        <v>478</v>
      </c>
      <c r="D16">
        <v>4.5849989000000001E-2</v>
      </c>
      <c r="E16">
        <v>0.99911535900000004</v>
      </c>
      <c r="F16">
        <v>1</v>
      </c>
      <c r="G16">
        <v>6</v>
      </c>
      <c r="H16" t="s">
        <v>479</v>
      </c>
      <c r="I16" t="s">
        <v>12</v>
      </c>
      <c r="J16" t="s">
        <v>13</v>
      </c>
      <c r="K16" t="s">
        <v>123</v>
      </c>
      <c r="L16" t="str">
        <f>VLOOKUP(K16,plot_colors!C:D,2,FALSE)</f>
        <v>slategray2</v>
      </c>
    </row>
    <row r="17" spans="1:12" x14ac:dyDescent="0.35">
      <c r="A17" t="s">
        <v>9</v>
      </c>
      <c r="B17" t="str">
        <f t="shared" si="0"/>
        <v>diploid_MS_biological regulation</v>
      </c>
      <c r="C17" t="s">
        <v>518</v>
      </c>
      <c r="D17">
        <v>4.1974153E-2</v>
      </c>
      <c r="E17">
        <v>0.99923887199999994</v>
      </c>
      <c r="F17">
        <v>1</v>
      </c>
      <c r="G17">
        <v>7</v>
      </c>
      <c r="H17" t="s">
        <v>519</v>
      </c>
      <c r="I17" t="s">
        <v>12</v>
      </c>
      <c r="J17" t="s">
        <v>35</v>
      </c>
      <c r="K17" t="s">
        <v>123</v>
      </c>
      <c r="L17" t="str">
        <f>VLOOKUP(K17,plot_colors!C:D,2,FALSE)</f>
        <v>slategray2</v>
      </c>
    </row>
    <row r="18" spans="1:12" x14ac:dyDescent="0.35">
      <c r="A18" t="s">
        <v>9</v>
      </c>
      <c r="B18" t="str">
        <f t="shared" si="0"/>
        <v>diploid_MS_biological regulation</v>
      </c>
      <c r="C18" t="s">
        <v>524</v>
      </c>
      <c r="D18">
        <v>3.9340777E-2</v>
      </c>
      <c r="E18">
        <v>0.99933207499999999</v>
      </c>
      <c r="F18">
        <v>1</v>
      </c>
      <c r="G18">
        <v>7</v>
      </c>
      <c r="H18" t="s">
        <v>525</v>
      </c>
      <c r="I18" t="s">
        <v>12</v>
      </c>
      <c r="J18" t="s">
        <v>35</v>
      </c>
      <c r="K18" t="s">
        <v>123</v>
      </c>
      <c r="L18" t="str">
        <f>VLOOKUP(K18,plot_colors!C:D,2,FALSE)</f>
        <v>slategray2</v>
      </c>
    </row>
    <row r="19" spans="1:12" x14ac:dyDescent="0.35">
      <c r="A19" t="s">
        <v>9</v>
      </c>
      <c r="B19" t="str">
        <f t="shared" si="0"/>
        <v>diploid_MS_biological regulation</v>
      </c>
      <c r="C19" t="s">
        <v>544</v>
      </c>
      <c r="D19">
        <v>8.5978549999999997E-3</v>
      </c>
      <c r="E19">
        <v>0.999668793</v>
      </c>
      <c r="F19">
        <v>2</v>
      </c>
      <c r="G19">
        <v>11</v>
      </c>
      <c r="H19" t="s">
        <v>545</v>
      </c>
      <c r="I19" t="s">
        <v>12</v>
      </c>
      <c r="J19" t="s">
        <v>98</v>
      </c>
      <c r="K19" t="s">
        <v>123</v>
      </c>
      <c r="L19" t="str">
        <f>VLOOKUP(K19,plot_colors!C:D,2,FALSE)</f>
        <v>slategray2</v>
      </c>
    </row>
    <row r="20" spans="1:12" x14ac:dyDescent="0.35">
      <c r="A20" t="s">
        <v>9</v>
      </c>
      <c r="B20" t="str">
        <f t="shared" si="0"/>
        <v>diploid_MS_biological regulation</v>
      </c>
      <c r="C20" t="s">
        <v>552</v>
      </c>
      <c r="D20">
        <v>2.1167074000000001E-2</v>
      </c>
      <c r="E20">
        <v>0.99716206299999999</v>
      </c>
      <c r="F20">
        <v>3</v>
      </c>
      <c r="G20">
        <v>57</v>
      </c>
      <c r="H20" t="s">
        <v>553</v>
      </c>
      <c r="I20" t="s">
        <v>12</v>
      </c>
      <c r="J20" t="s">
        <v>67</v>
      </c>
      <c r="K20" t="s">
        <v>123</v>
      </c>
      <c r="L20" t="str">
        <f>VLOOKUP(K20,plot_colors!C:D,2,FALSE)</f>
        <v>slategray2</v>
      </c>
    </row>
    <row r="21" spans="1:12" x14ac:dyDescent="0.35">
      <c r="A21" t="s">
        <v>9</v>
      </c>
      <c r="B21" t="str">
        <f t="shared" si="0"/>
        <v>diploid_MS_cellular processes</v>
      </c>
      <c r="C21" t="s">
        <v>10</v>
      </c>
      <c r="D21">
        <v>3.1787809999999999E-3</v>
      </c>
      <c r="E21">
        <v>0.99993143299999998</v>
      </c>
      <c r="F21">
        <v>2</v>
      </c>
      <c r="G21">
        <v>8</v>
      </c>
      <c r="H21" t="s">
        <v>11</v>
      </c>
      <c r="I21" t="s">
        <v>12</v>
      </c>
      <c r="J21" t="s">
        <v>13</v>
      </c>
      <c r="K21" t="s">
        <v>581</v>
      </c>
      <c r="L21" t="str">
        <f>VLOOKUP(K21,plot_colors!C:D,2,FALSE)</f>
        <v>#08306B</v>
      </c>
    </row>
    <row r="22" spans="1:12" x14ac:dyDescent="0.35">
      <c r="A22" t="s">
        <v>9</v>
      </c>
      <c r="B22" t="str">
        <f t="shared" si="0"/>
        <v>diploid_MS_cellular processes</v>
      </c>
      <c r="C22" t="s">
        <v>52</v>
      </c>
      <c r="D22">
        <v>2.5562720000000001E-3</v>
      </c>
      <c r="E22">
        <v>0.999948171</v>
      </c>
      <c r="F22">
        <v>2</v>
      </c>
      <c r="G22">
        <v>10</v>
      </c>
      <c r="H22" t="s">
        <v>53</v>
      </c>
      <c r="I22" t="s">
        <v>12</v>
      </c>
      <c r="J22" t="s">
        <v>35</v>
      </c>
      <c r="K22" t="s">
        <v>581</v>
      </c>
      <c r="L22" t="str">
        <f>VLOOKUP(K22,plot_colors!C:D,2,FALSE)</f>
        <v>#08306B</v>
      </c>
    </row>
    <row r="23" spans="1:12" x14ac:dyDescent="0.35">
      <c r="A23" t="s">
        <v>9</v>
      </c>
      <c r="B23" t="str">
        <f t="shared" si="0"/>
        <v>diploid_MS_cellular processes</v>
      </c>
      <c r="C23" t="s">
        <v>56</v>
      </c>
      <c r="D23">
        <v>1.4129091E-2</v>
      </c>
      <c r="E23">
        <v>0.99923252799999995</v>
      </c>
      <c r="F23">
        <v>2</v>
      </c>
      <c r="G23">
        <v>24</v>
      </c>
      <c r="H23" t="s">
        <v>57</v>
      </c>
      <c r="I23" t="s">
        <v>12</v>
      </c>
      <c r="J23" t="s">
        <v>17</v>
      </c>
      <c r="K23" t="s">
        <v>581</v>
      </c>
      <c r="L23" t="str">
        <f>VLOOKUP(K23,plot_colors!C:D,2,FALSE)</f>
        <v>#08306B</v>
      </c>
    </row>
    <row r="24" spans="1:12" x14ac:dyDescent="0.35">
      <c r="A24" t="s">
        <v>9</v>
      </c>
      <c r="B24" t="str">
        <f t="shared" si="0"/>
        <v>diploid_MS_cellular processes</v>
      </c>
      <c r="C24" t="s">
        <v>128</v>
      </c>
      <c r="D24">
        <v>3.8022963999999999E-2</v>
      </c>
      <c r="E24">
        <v>0.999376398</v>
      </c>
      <c r="F24">
        <v>1</v>
      </c>
      <c r="G24">
        <v>7</v>
      </c>
      <c r="H24" t="s">
        <v>129</v>
      </c>
      <c r="I24" t="s">
        <v>12</v>
      </c>
      <c r="J24" t="s">
        <v>130</v>
      </c>
      <c r="K24" t="s">
        <v>581</v>
      </c>
      <c r="L24" t="str">
        <f>VLOOKUP(K24,plot_colors!C:D,2,FALSE)</f>
        <v>#08306B</v>
      </c>
    </row>
    <row r="25" spans="1:12" x14ac:dyDescent="0.35">
      <c r="A25" t="s">
        <v>9</v>
      </c>
      <c r="B25" t="str">
        <f t="shared" si="0"/>
        <v>diploid_MS_cellular processes</v>
      </c>
      <c r="C25" t="s">
        <v>210</v>
      </c>
      <c r="D25">
        <v>4.4277451000000002E-2</v>
      </c>
      <c r="E25">
        <v>0.99913484799999996</v>
      </c>
      <c r="F25">
        <v>1</v>
      </c>
      <c r="G25">
        <v>8</v>
      </c>
      <c r="H25" t="s">
        <v>211</v>
      </c>
      <c r="I25" t="s">
        <v>12</v>
      </c>
      <c r="J25" t="s">
        <v>13</v>
      </c>
      <c r="K25" t="s">
        <v>581</v>
      </c>
      <c r="L25" t="str">
        <f>VLOOKUP(K25,plot_colors!C:D,2,FALSE)</f>
        <v>#08306B</v>
      </c>
    </row>
    <row r="26" spans="1:12" x14ac:dyDescent="0.35">
      <c r="A26" t="s">
        <v>9</v>
      </c>
      <c r="B26" t="str">
        <f t="shared" si="0"/>
        <v>diploid_MS_cellular processes</v>
      </c>
      <c r="C26" t="s">
        <v>229</v>
      </c>
      <c r="D26">
        <v>2.1965550000000002E-3</v>
      </c>
      <c r="E26">
        <v>0.99995747700000004</v>
      </c>
      <c r="F26">
        <v>2</v>
      </c>
      <c r="G26">
        <v>12</v>
      </c>
      <c r="H26" t="s">
        <v>230</v>
      </c>
      <c r="I26" t="s">
        <v>12</v>
      </c>
      <c r="J26" t="s">
        <v>28</v>
      </c>
      <c r="K26" t="s">
        <v>581</v>
      </c>
      <c r="L26" t="str">
        <f>VLOOKUP(K26,plot_colors!C:D,2,FALSE)</f>
        <v>#08306B</v>
      </c>
    </row>
    <row r="27" spans="1:12" x14ac:dyDescent="0.35">
      <c r="A27" t="s">
        <v>9</v>
      </c>
      <c r="B27" t="str">
        <f t="shared" si="0"/>
        <v>diploid_MS_cellular processes</v>
      </c>
      <c r="C27" t="s">
        <v>231</v>
      </c>
      <c r="D27">
        <v>4.7167617000000002E-2</v>
      </c>
      <c r="E27">
        <v>0.99903689100000004</v>
      </c>
      <c r="F27">
        <v>1</v>
      </c>
      <c r="G27">
        <v>7</v>
      </c>
      <c r="H27" t="s">
        <v>232</v>
      </c>
      <c r="I27" t="s">
        <v>12</v>
      </c>
      <c r="J27" t="s">
        <v>28</v>
      </c>
      <c r="K27" t="s">
        <v>581</v>
      </c>
      <c r="L27" t="str">
        <f>VLOOKUP(K27,plot_colors!C:D,2,FALSE)</f>
        <v>#08306B</v>
      </c>
    </row>
    <row r="28" spans="1:12" x14ac:dyDescent="0.35">
      <c r="A28" t="s">
        <v>9</v>
      </c>
      <c r="B28" t="str">
        <f t="shared" si="0"/>
        <v>diploid_MS_cellular processes</v>
      </c>
      <c r="C28" t="s">
        <v>233</v>
      </c>
      <c r="D28">
        <v>4.2665050000000003E-2</v>
      </c>
      <c r="E28">
        <v>0.99923497800000005</v>
      </c>
      <c r="F28">
        <v>1</v>
      </c>
      <c r="G28">
        <v>6</v>
      </c>
      <c r="H28" t="s">
        <v>234</v>
      </c>
      <c r="I28" t="s">
        <v>12</v>
      </c>
      <c r="J28" t="s">
        <v>28</v>
      </c>
      <c r="K28" t="s">
        <v>581</v>
      </c>
      <c r="L28" t="str">
        <f>VLOOKUP(K28,plot_colors!C:D,2,FALSE)</f>
        <v>#08306B</v>
      </c>
    </row>
    <row r="29" spans="1:12" x14ac:dyDescent="0.35">
      <c r="A29" t="s">
        <v>9</v>
      </c>
      <c r="B29" t="str">
        <f t="shared" si="0"/>
        <v>diploid_MS_cellular processes</v>
      </c>
      <c r="C29" t="s">
        <v>235</v>
      </c>
      <c r="D29">
        <v>2.8146476E-2</v>
      </c>
      <c r="E29">
        <v>0.99966898900000001</v>
      </c>
      <c r="F29">
        <v>1</v>
      </c>
      <c r="G29">
        <v>6</v>
      </c>
      <c r="H29" t="s">
        <v>236</v>
      </c>
      <c r="I29" t="s">
        <v>12</v>
      </c>
      <c r="J29" t="s">
        <v>28</v>
      </c>
      <c r="K29" t="s">
        <v>581</v>
      </c>
      <c r="L29" t="str">
        <f>VLOOKUP(K29,plot_colors!C:D,2,FALSE)</f>
        <v>#08306B</v>
      </c>
    </row>
    <row r="30" spans="1:12" x14ac:dyDescent="0.35">
      <c r="A30" t="s">
        <v>9</v>
      </c>
      <c r="B30" t="str">
        <f t="shared" si="0"/>
        <v>diploid_MS_cellular processes</v>
      </c>
      <c r="C30" t="s">
        <v>237</v>
      </c>
      <c r="D30">
        <v>2.8146476E-2</v>
      </c>
      <c r="E30">
        <v>0.99966898900000001</v>
      </c>
      <c r="F30">
        <v>1</v>
      </c>
      <c r="G30">
        <v>6</v>
      </c>
      <c r="H30" t="s">
        <v>238</v>
      </c>
      <c r="I30" t="s">
        <v>12</v>
      </c>
      <c r="J30" t="s">
        <v>28</v>
      </c>
      <c r="K30" t="s">
        <v>581</v>
      </c>
      <c r="L30" t="str">
        <f>VLOOKUP(K30,plot_colors!C:D,2,FALSE)</f>
        <v>#08306B</v>
      </c>
    </row>
    <row r="31" spans="1:12" x14ac:dyDescent="0.35">
      <c r="A31" t="s">
        <v>9</v>
      </c>
      <c r="B31" t="str">
        <f t="shared" si="0"/>
        <v>diploid_MS_cellular processes</v>
      </c>
      <c r="C31" t="s">
        <v>277</v>
      </c>
      <c r="D31">
        <v>4.2125115999999997E-2</v>
      </c>
      <c r="E31">
        <v>0.99253175800000004</v>
      </c>
      <c r="F31">
        <v>3</v>
      </c>
      <c r="G31">
        <v>107</v>
      </c>
      <c r="H31" t="s">
        <v>278</v>
      </c>
      <c r="I31" t="s">
        <v>12</v>
      </c>
      <c r="J31" t="s">
        <v>13</v>
      </c>
      <c r="K31" t="s">
        <v>581</v>
      </c>
      <c r="L31" t="str">
        <f>VLOOKUP(K31,plot_colors!C:D,2,FALSE)</f>
        <v>#08306B</v>
      </c>
    </row>
    <row r="32" spans="1:12" x14ac:dyDescent="0.35">
      <c r="A32" t="s">
        <v>9</v>
      </c>
      <c r="B32" t="str">
        <f t="shared" si="0"/>
        <v>diploid_MS_cellular processes</v>
      </c>
      <c r="C32" t="s">
        <v>313</v>
      </c>
      <c r="D32">
        <v>4.3595425E-2</v>
      </c>
      <c r="E32">
        <v>0.99916151900000005</v>
      </c>
      <c r="F32">
        <v>1</v>
      </c>
      <c r="G32">
        <v>8</v>
      </c>
      <c r="H32" t="s">
        <v>314</v>
      </c>
      <c r="I32" t="s">
        <v>12</v>
      </c>
      <c r="J32" t="s">
        <v>130</v>
      </c>
      <c r="K32" t="s">
        <v>581</v>
      </c>
      <c r="L32" t="str">
        <f>VLOOKUP(K32,plot_colors!C:D,2,FALSE)</f>
        <v>#08306B</v>
      </c>
    </row>
    <row r="33" spans="1:12" x14ac:dyDescent="0.35">
      <c r="A33" t="s">
        <v>9</v>
      </c>
      <c r="B33" t="str">
        <f t="shared" si="0"/>
        <v>diploid_MS_cellular processes</v>
      </c>
      <c r="C33" t="s">
        <v>343</v>
      </c>
      <c r="D33">
        <v>4.0974679999999999E-2</v>
      </c>
      <c r="E33">
        <v>0.99926005500000004</v>
      </c>
      <c r="F33">
        <v>1</v>
      </c>
      <c r="G33">
        <v>8</v>
      </c>
      <c r="H33" t="s">
        <v>344</v>
      </c>
      <c r="I33" t="s">
        <v>12</v>
      </c>
      <c r="J33" t="s">
        <v>28</v>
      </c>
      <c r="K33" t="s">
        <v>581</v>
      </c>
      <c r="L33" t="str">
        <f>VLOOKUP(K33,plot_colors!C:D,2,FALSE)</f>
        <v>#08306B</v>
      </c>
    </row>
    <row r="34" spans="1:12" x14ac:dyDescent="0.35">
      <c r="A34" t="s">
        <v>9</v>
      </c>
      <c r="B34" t="str">
        <f t="shared" si="0"/>
        <v>diploid_MS_cellular processes</v>
      </c>
      <c r="C34" t="s">
        <v>378</v>
      </c>
      <c r="D34">
        <v>8.1003210000000006E-3</v>
      </c>
      <c r="E34">
        <v>0.99924570000000001</v>
      </c>
      <c r="F34">
        <v>3</v>
      </c>
      <c r="G34">
        <v>45</v>
      </c>
      <c r="H34" t="s">
        <v>379</v>
      </c>
      <c r="I34" t="s">
        <v>12</v>
      </c>
      <c r="J34" t="s">
        <v>35</v>
      </c>
      <c r="K34" t="s">
        <v>581</v>
      </c>
      <c r="L34" t="str">
        <f>VLOOKUP(K34,plot_colors!C:D,2,FALSE)</f>
        <v>#08306B</v>
      </c>
    </row>
    <row r="35" spans="1:12" x14ac:dyDescent="0.35">
      <c r="A35" t="s">
        <v>9</v>
      </c>
      <c r="B35" t="str">
        <f t="shared" si="0"/>
        <v>diploid_MS_cellular processes</v>
      </c>
      <c r="C35" t="s">
        <v>446</v>
      </c>
      <c r="D35">
        <v>3.2124303999999999E-2</v>
      </c>
      <c r="E35">
        <v>0.99956813</v>
      </c>
      <c r="F35">
        <v>1</v>
      </c>
      <c r="G35">
        <v>6</v>
      </c>
      <c r="H35" t="s">
        <v>447</v>
      </c>
      <c r="I35" t="s">
        <v>12</v>
      </c>
      <c r="J35" t="s">
        <v>28</v>
      </c>
      <c r="K35" t="s">
        <v>581</v>
      </c>
      <c r="L35" t="str">
        <f>VLOOKUP(K35,plot_colors!C:D,2,FALSE)</f>
        <v>#08306B</v>
      </c>
    </row>
    <row r="36" spans="1:12" x14ac:dyDescent="0.35">
      <c r="A36" t="s">
        <v>9</v>
      </c>
      <c r="B36" t="str">
        <f t="shared" si="0"/>
        <v>diploid_MS_cellular processes</v>
      </c>
      <c r="C36" t="s">
        <v>460</v>
      </c>
      <c r="D36">
        <v>3.4853449999999999E-3</v>
      </c>
      <c r="E36">
        <v>0.99991200400000002</v>
      </c>
      <c r="F36">
        <v>2</v>
      </c>
      <c r="G36">
        <v>15</v>
      </c>
      <c r="H36" t="s">
        <v>461</v>
      </c>
      <c r="I36" t="s">
        <v>12</v>
      </c>
      <c r="J36" t="s">
        <v>28</v>
      </c>
      <c r="K36" t="s">
        <v>581</v>
      </c>
      <c r="L36" t="str">
        <f>VLOOKUP(K36,plot_colors!C:D,2,FALSE)</f>
        <v>#08306B</v>
      </c>
    </row>
    <row r="37" spans="1:12" x14ac:dyDescent="0.35">
      <c r="A37" t="s">
        <v>9</v>
      </c>
      <c r="B37" t="str">
        <f t="shared" si="0"/>
        <v>diploid_MS_cellular processes</v>
      </c>
      <c r="C37" t="s">
        <v>488</v>
      </c>
      <c r="D37">
        <v>4.7486004999999998E-2</v>
      </c>
      <c r="E37">
        <v>0.998988086</v>
      </c>
      <c r="F37">
        <v>1</v>
      </c>
      <c r="G37">
        <v>9</v>
      </c>
      <c r="H37" t="s">
        <v>489</v>
      </c>
      <c r="I37" t="s">
        <v>12</v>
      </c>
      <c r="J37" t="s">
        <v>130</v>
      </c>
      <c r="K37" t="s">
        <v>581</v>
      </c>
      <c r="L37" t="str">
        <f>VLOOKUP(K37,plot_colors!C:D,2,FALSE)</f>
        <v>#08306B</v>
      </c>
    </row>
    <row r="38" spans="1:12" x14ac:dyDescent="0.35">
      <c r="A38" t="s">
        <v>9</v>
      </c>
      <c r="B38" t="str">
        <f t="shared" si="0"/>
        <v>diploid_MS_cellular processes</v>
      </c>
      <c r="C38" t="s">
        <v>492</v>
      </c>
      <c r="D38">
        <v>4.9865960000000001E-2</v>
      </c>
      <c r="E38">
        <v>0.99895189500000003</v>
      </c>
      <c r="F38">
        <v>1</v>
      </c>
      <c r="G38">
        <v>6</v>
      </c>
      <c r="H38" t="s">
        <v>493</v>
      </c>
      <c r="I38" t="s">
        <v>12</v>
      </c>
      <c r="J38" t="s">
        <v>35</v>
      </c>
      <c r="K38" t="s">
        <v>581</v>
      </c>
      <c r="L38" t="str">
        <f>VLOOKUP(K38,plot_colors!C:D,2,FALSE)</f>
        <v>#08306B</v>
      </c>
    </row>
    <row r="39" spans="1:12" x14ac:dyDescent="0.35">
      <c r="A39" t="s">
        <v>9</v>
      </c>
      <c r="B39" t="str">
        <f t="shared" si="0"/>
        <v>diploid_MS_cellular processes</v>
      </c>
      <c r="C39" t="s">
        <v>514</v>
      </c>
      <c r="D39">
        <v>4.1236917999999997E-2</v>
      </c>
      <c r="E39">
        <v>0.999285749</v>
      </c>
      <c r="F39">
        <v>1</v>
      </c>
      <c r="G39">
        <v>6</v>
      </c>
      <c r="H39" t="s">
        <v>515</v>
      </c>
      <c r="I39" t="s">
        <v>12</v>
      </c>
      <c r="J39" t="s">
        <v>28</v>
      </c>
      <c r="K39" t="s">
        <v>581</v>
      </c>
      <c r="L39" t="str">
        <f>VLOOKUP(K39,plot_colors!C:D,2,FALSE)</f>
        <v>#08306B</v>
      </c>
    </row>
    <row r="40" spans="1:12" x14ac:dyDescent="0.35">
      <c r="A40" t="s">
        <v>9</v>
      </c>
      <c r="B40" t="str">
        <f t="shared" si="0"/>
        <v>diploid_MS_cellular processes</v>
      </c>
      <c r="C40" t="s">
        <v>532</v>
      </c>
      <c r="D40">
        <v>4.4285809000000002E-2</v>
      </c>
      <c r="E40">
        <v>0.99917521099999995</v>
      </c>
      <c r="F40">
        <v>1</v>
      </c>
      <c r="G40">
        <v>6</v>
      </c>
      <c r="H40" t="s">
        <v>533</v>
      </c>
      <c r="I40" t="s">
        <v>12</v>
      </c>
      <c r="J40" t="s">
        <v>28</v>
      </c>
      <c r="K40" t="s">
        <v>581</v>
      </c>
      <c r="L40" t="str">
        <f>VLOOKUP(K40,plot_colors!C:D,2,FALSE)</f>
        <v>#08306B</v>
      </c>
    </row>
    <row r="41" spans="1:12" x14ac:dyDescent="0.35">
      <c r="A41" t="s">
        <v>9</v>
      </c>
      <c r="B41" t="str">
        <f t="shared" si="0"/>
        <v>diploid_MS_cellular processes</v>
      </c>
      <c r="C41" t="s">
        <v>540</v>
      </c>
      <c r="D41">
        <v>4.3866240000000001E-2</v>
      </c>
      <c r="E41">
        <v>0.99919090200000005</v>
      </c>
      <c r="F41">
        <v>1</v>
      </c>
      <c r="G41">
        <v>6</v>
      </c>
      <c r="H41" t="s">
        <v>541</v>
      </c>
      <c r="I41" t="s">
        <v>12</v>
      </c>
      <c r="J41" t="s">
        <v>13</v>
      </c>
      <c r="K41" t="s">
        <v>581</v>
      </c>
      <c r="L41" t="str">
        <f>VLOOKUP(K41,plot_colors!C:D,2,FALSE)</f>
        <v>#08306B</v>
      </c>
    </row>
    <row r="42" spans="1:12" x14ac:dyDescent="0.35">
      <c r="A42" t="s">
        <v>9</v>
      </c>
      <c r="B42" t="str">
        <f t="shared" si="0"/>
        <v>diploid_MS_cellular processes</v>
      </c>
      <c r="C42" t="s">
        <v>546</v>
      </c>
      <c r="D42">
        <v>1.2148107999999999E-2</v>
      </c>
      <c r="E42">
        <v>0.99942522600000006</v>
      </c>
      <c r="F42">
        <v>2</v>
      </c>
      <c r="G42">
        <v>13</v>
      </c>
      <c r="H42" t="s">
        <v>547</v>
      </c>
      <c r="I42" t="s">
        <v>12</v>
      </c>
      <c r="J42" t="s">
        <v>13</v>
      </c>
      <c r="K42" t="s">
        <v>581</v>
      </c>
      <c r="L42" t="str">
        <f>VLOOKUP(K42,plot_colors!C:D,2,FALSE)</f>
        <v>#08306B</v>
      </c>
    </row>
    <row r="43" spans="1:12" x14ac:dyDescent="0.35">
      <c r="A43" t="s">
        <v>9</v>
      </c>
      <c r="B43" t="str">
        <f t="shared" si="0"/>
        <v>diploid_MS_death</v>
      </c>
      <c r="C43" t="s">
        <v>178</v>
      </c>
      <c r="D43">
        <v>4.4214723999999997E-2</v>
      </c>
      <c r="E43">
        <v>0.99915469599999995</v>
      </c>
      <c r="F43">
        <v>1</v>
      </c>
      <c r="G43">
        <v>7</v>
      </c>
      <c r="H43" t="s">
        <v>179</v>
      </c>
      <c r="I43" t="s">
        <v>12</v>
      </c>
      <c r="J43" t="s">
        <v>114</v>
      </c>
      <c r="K43" t="s">
        <v>114</v>
      </c>
      <c r="L43" t="str">
        <f>VLOOKUP(K43,plot_colors!C:D,2,FALSE)</f>
        <v>#FD8D3C</v>
      </c>
    </row>
    <row r="44" spans="1:12" x14ac:dyDescent="0.35">
      <c r="A44" t="s">
        <v>9</v>
      </c>
      <c r="B44" t="str">
        <f t="shared" si="0"/>
        <v>diploid_MS_developmental processes</v>
      </c>
      <c r="C44" t="s">
        <v>29</v>
      </c>
      <c r="D44">
        <v>4.0942469000000002E-2</v>
      </c>
      <c r="E44">
        <v>0.99032290000000001</v>
      </c>
      <c r="F44">
        <v>4</v>
      </c>
      <c r="G44">
        <v>157</v>
      </c>
      <c r="H44" t="s">
        <v>30</v>
      </c>
      <c r="I44" t="s">
        <v>12</v>
      </c>
      <c r="J44" t="s">
        <v>28</v>
      </c>
      <c r="K44" t="s">
        <v>28</v>
      </c>
      <c r="L44" t="str">
        <f>VLOOKUP(K44,plot_colors!C:D,2,FALSE)</f>
        <v>skyblue1</v>
      </c>
    </row>
    <row r="45" spans="1:12" x14ac:dyDescent="0.35">
      <c r="A45" t="s">
        <v>9</v>
      </c>
      <c r="B45" t="str">
        <f t="shared" si="0"/>
        <v>diploid_MS_developmental processes</v>
      </c>
      <c r="C45" t="s">
        <v>31</v>
      </c>
      <c r="D45">
        <v>2.2982028000000002E-2</v>
      </c>
      <c r="E45">
        <v>0.99835286700000003</v>
      </c>
      <c r="F45">
        <v>2</v>
      </c>
      <c r="G45">
        <v>35</v>
      </c>
      <c r="H45" t="s">
        <v>32</v>
      </c>
      <c r="I45" t="s">
        <v>12</v>
      </c>
      <c r="J45" t="s">
        <v>28</v>
      </c>
      <c r="K45" t="s">
        <v>28</v>
      </c>
      <c r="L45" t="str">
        <f>VLOOKUP(K45,plot_colors!C:D,2,FALSE)</f>
        <v>skyblue1</v>
      </c>
    </row>
    <row r="46" spans="1:12" x14ac:dyDescent="0.35">
      <c r="A46" t="s">
        <v>9</v>
      </c>
      <c r="B46" t="str">
        <f t="shared" si="0"/>
        <v>diploid_MS_developmental processes</v>
      </c>
      <c r="C46" t="s">
        <v>41</v>
      </c>
      <c r="D46">
        <v>4.1399922999999998E-2</v>
      </c>
      <c r="E46">
        <v>0.99587935900000002</v>
      </c>
      <c r="F46">
        <v>2</v>
      </c>
      <c r="G46">
        <v>49</v>
      </c>
      <c r="H46" t="s">
        <v>42</v>
      </c>
      <c r="I46" t="s">
        <v>12</v>
      </c>
      <c r="J46" t="s">
        <v>28</v>
      </c>
      <c r="K46" t="s">
        <v>28</v>
      </c>
      <c r="L46" t="str">
        <f>VLOOKUP(K46,plot_colors!C:D,2,FALSE)</f>
        <v>skyblue1</v>
      </c>
    </row>
    <row r="47" spans="1:12" x14ac:dyDescent="0.35">
      <c r="A47" t="s">
        <v>9</v>
      </c>
      <c r="B47" t="str">
        <f t="shared" si="0"/>
        <v>diploid_MS_developmental processes</v>
      </c>
      <c r="C47" t="s">
        <v>50</v>
      </c>
      <c r="D47">
        <v>2.8146476E-2</v>
      </c>
      <c r="E47">
        <v>0.99966898900000001</v>
      </c>
      <c r="F47">
        <v>1</v>
      </c>
      <c r="G47">
        <v>6</v>
      </c>
      <c r="H47" t="s">
        <v>51</v>
      </c>
      <c r="I47" t="s">
        <v>12</v>
      </c>
      <c r="J47" t="s">
        <v>28</v>
      </c>
      <c r="K47" t="s">
        <v>28</v>
      </c>
      <c r="L47" t="str">
        <f>VLOOKUP(K47,plot_colors!C:D,2,FALSE)</f>
        <v>skyblue1</v>
      </c>
    </row>
    <row r="48" spans="1:12" x14ac:dyDescent="0.35">
      <c r="A48" t="s">
        <v>9</v>
      </c>
      <c r="B48" t="str">
        <f t="shared" si="0"/>
        <v>diploid_MS_developmental processes</v>
      </c>
      <c r="C48" t="s">
        <v>142</v>
      </c>
      <c r="D48">
        <v>1.1576514E-2</v>
      </c>
      <c r="E48">
        <v>0.99875507100000005</v>
      </c>
      <c r="F48">
        <v>3</v>
      </c>
      <c r="G48">
        <v>65</v>
      </c>
      <c r="H48" t="s">
        <v>143</v>
      </c>
      <c r="I48" t="s">
        <v>12</v>
      </c>
      <c r="J48" t="s">
        <v>28</v>
      </c>
      <c r="K48" t="s">
        <v>28</v>
      </c>
      <c r="L48" t="str">
        <f>VLOOKUP(K48,plot_colors!C:D,2,FALSE)</f>
        <v>skyblue1</v>
      </c>
    </row>
    <row r="49" spans="1:12" x14ac:dyDescent="0.35">
      <c r="A49" t="s">
        <v>9</v>
      </c>
      <c r="B49" t="str">
        <f t="shared" si="0"/>
        <v>diploid_MS_developmental processes</v>
      </c>
      <c r="C49" t="s">
        <v>241</v>
      </c>
      <c r="D49">
        <v>4.1125281E-2</v>
      </c>
      <c r="E49">
        <v>0.99928964300000001</v>
      </c>
      <c r="F49">
        <v>1</v>
      </c>
      <c r="G49">
        <v>6</v>
      </c>
      <c r="H49" t="s">
        <v>242</v>
      </c>
      <c r="I49" t="s">
        <v>12</v>
      </c>
      <c r="J49" t="s">
        <v>28</v>
      </c>
      <c r="K49" t="s">
        <v>28</v>
      </c>
      <c r="L49" t="str">
        <f>VLOOKUP(K49,plot_colors!C:D,2,FALSE)</f>
        <v>skyblue1</v>
      </c>
    </row>
    <row r="50" spans="1:12" x14ac:dyDescent="0.35">
      <c r="A50" t="s">
        <v>9</v>
      </c>
      <c r="B50" t="str">
        <f t="shared" si="0"/>
        <v>diploid_MS_developmental processes</v>
      </c>
      <c r="C50" t="s">
        <v>251</v>
      </c>
      <c r="D50">
        <v>1.91201E-3</v>
      </c>
      <c r="E50">
        <v>0.99996599100000005</v>
      </c>
      <c r="F50">
        <v>2</v>
      </c>
      <c r="G50">
        <v>11</v>
      </c>
      <c r="H50" t="s">
        <v>252</v>
      </c>
      <c r="I50" t="s">
        <v>12</v>
      </c>
      <c r="J50" t="s">
        <v>28</v>
      </c>
      <c r="K50" t="s">
        <v>28</v>
      </c>
      <c r="L50" t="str">
        <f>VLOOKUP(K50,plot_colors!C:D,2,FALSE)</f>
        <v>skyblue1</v>
      </c>
    </row>
    <row r="51" spans="1:12" x14ac:dyDescent="0.35">
      <c r="A51" t="s">
        <v>9</v>
      </c>
      <c r="B51" t="str">
        <f t="shared" si="0"/>
        <v>diploid_MS_developmental processes</v>
      </c>
      <c r="C51" t="s">
        <v>271</v>
      </c>
      <c r="D51">
        <v>1.304192E-3</v>
      </c>
      <c r="E51">
        <v>0.99998163200000001</v>
      </c>
      <c r="F51">
        <v>2</v>
      </c>
      <c r="G51">
        <v>9</v>
      </c>
      <c r="H51" t="s">
        <v>272</v>
      </c>
      <c r="I51" t="s">
        <v>12</v>
      </c>
      <c r="J51" t="s">
        <v>28</v>
      </c>
      <c r="K51" t="s">
        <v>28</v>
      </c>
      <c r="L51" t="str">
        <f>VLOOKUP(K51,plot_colors!C:D,2,FALSE)</f>
        <v>skyblue1</v>
      </c>
    </row>
    <row r="52" spans="1:12" x14ac:dyDescent="0.35">
      <c r="A52" t="s">
        <v>9</v>
      </c>
      <c r="B52" t="str">
        <f t="shared" si="0"/>
        <v>diploid_MS_developmental processes</v>
      </c>
      <c r="C52" t="s">
        <v>275</v>
      </c>
      <c r="D52">
        <v>4.8510784000000001E-2</v>
      </c>
      <c r="E52">
        <v>0.99898071399999999</v>
      </c>
      <c r="F52">
        <v>1</v>
      </c>
      <c r="G52">
        <v>7</v>
      </c>
      <c r="H52" t="s">
        <v>276</v>
      </c>
      <c r="I52" t="s">
        <v>12</v>
      </c>
      <c r="J52" t="s">
        <v>28</v>
      </c>
      <c r="K52" t="s">
        <v>28</v>
      </c>
      <c r="L52" t="str">
        <f>VLOOKUP(K52,plot_colors!C:D,2,FALSE)</f>
        <v>skyblue1</v>
      </c>
    </row>
    <row r="53" spans="1:12" x14ac:dyDescent="0.35">
      <c r="A53" t="s">
        <v>9</v>
      </c>
      <c r="B53" t="str">
        <f t="shared" si="0"/>
        <v>diploid_MS_developmental processes</v>
      </c>
      <c r="C53" t="s">
        <v>442</v>
      </c>
      <c r="D53">
        <v>4.6292018999999997E-2</v>
      </c>
      <c r="E53">
        <v>0.99907263899999998</v>
      </c>
      <c r="F53">
        <v>1</v>
      </c>
      <c r="G53">
        <v>7</v>
      </c>
      <c r="H53" t="s">
        <v>443</v>
      </c>
      <c r="I53" t="s">
        <v>12</v>
      </c>
      <c r="J53" t="s">
        <v>28</v>
      </c>
      <c r="K53" t="s">
        <v>28</v>
      </c>
      <c r="L53" t="str">
        <f>VLOOKUP(K53,plot_colors!C:D,2,FALSE)</f>
        <v>skyblue1</v>
      </c>
    </row>
    <row r="54" spans="1:12" x14ac:dyDescent="0.35">
      <c r="A54" t="s">
        <v>9</v>
      </c>
      <c r="B54" t="str">
        <f t="shared" si="0"/>
        <v>diploid_MS_developmental processes</v>
      </c>
      <c r="C54" t="s">
        <v>468</v>
      </c>
      <c r="D54">
        <v>4.1510286E-2</v>
      </c>
      <c r="E54">
        <v>0.99927616799999996</v>
      </c>
      <c r="F54">
        <v>1</v>
      </c>
      <c r="G54">
        <v>6</v>
      </c>
      <c r="H54" t="s">
        <v>469</v>
      </c>
      <c r="I54" t="s">
        <v>12</v>
      </c>
      <c r="J54" t="s">
        <v>35</v>
      </c>
      <c r="K54" t="s">
        <v>28</v>
      </c>
      <c r="L54" t="str">
        <f>VLOOKUP(K54,plot_colors!C:D,2,FALSE)</f>
        <v>skyblue1</v>
      </c>
    </row>
    <row r="55" spans="1:12" x14ac:dyDescent="0.35">
      <c r="A55" t="s">
        <v>9</v>
      </c>
      <c r="B55" t="str">
        <f t="shared" si="0"/>
        <v>diploid_MS_developmental processes</v>
      </c>
      <c r="C55" t="s">
        <v>510</v>
      </c>
      <c r="D55">
        <v>2.8146476E-2</v>
      </c>
      <c r="E55">
        <v>0.99966898900000001</v>
      </c>
      <c r="F55">
        <v>1</v>
      </c>
      <c r="G55">
        <v>6</v>
      </c>
      <c r="H55" t="s">
        <v>511</v>
      </c>
      <c r="I55" t="s">
        <v>12</v>
      </c>
      <c r="J55" t="s">
        <v>28</v>
      </c>
      <c r="K55" t="s">
        <v>28</v>
      </c>
      <c r="L55" t="str">
        <f>VLOOKUP(K55,plot_colors!C:D,2,FALSE)</f>
        <v>skyblue1</v>
      </c>
    </row>
    <row r="56" spans="1:12" x14ac:dyDescent="0.35">
      <c r="A56" t="s">
        <v>9</v>
      </c>
      <c r="B56" t="str">
        <f t="shared" si="0"/>
        <v>diploid_MS_homeostasis</v>
      </c>
      <c r="C56" t="s">
        <v>349</v>
      </c>
      <c r="D56">
        <v>2.5281637999999999E-2</v>
      </c>
      <c r="E56">
        <v>0.99811431799999994</v>
      </c>
      <c r="F56">
        <v>2</v>
      </c>
      <c r="G56">
        <v>28</v>
      </c>
      <c r="H56" t="s">
        <v>350</v>
      </c>
      <c r="I56" t="s">
        <v>12</v>
      </c>
      <c r="J56" t="s">
        <v>35</v>
      </c>
      <c r="K56" t="s">
        <v>36</v>
      </c>
      <c r="L56" t="str">
        <f>VLOOKUP(K56,plot_colors!C:D,2,FALSE)</f>
        <v>#FC4E2A</v>
      </c>
    </row>
    <row r="57" spans="1:12" x14ac:dyDescent="0.35">
      <c r="A57" t="s">
        <v>9</v>
      </c>
      <c r="B57" t="str">
        <f t="shared" si="0"/>
        <v>diploid_MS_homeostasis</v>
      </c>
      <c r="C57" t="s">
        <v>536</v>
      </c>
      <c r="D57">
        <v>3.8222829E-2</v>
      </c>
      <c r="E57">
        <v>0.99936977500000002</v>
      </c>
      <c r="F57">
        <v>1</v>
      </c>
      <c r="G57">
        <v>7</v>
      </c>
      <c r="H57" t="s">
        <v>537</v>
      </c>
      <c r="I57" t="s">
        <v>12</v>
      </c>
      <c r="J57" t="s">
        <v>35</v>
      </c>
      <c r="K57" t="s">
        <v>36</v>
      </c>
      <c r="L57" t="str">
        <f>VLOOKUP(K57,plot_colors!C:D,2,FALSE)</f>
        <v>#FC4E2A</v>
      </c>
    </row>
    <row r="58" spans="1:12" x14ac:dyDescent="0.35">
      <c r="A58" t="s">
        <v>9</v>
      </c>
      <c r="B58" t="str">
        <f t="shared" si="0"/>
        <v>diploid_MS_other biological processes</v>
      </c>
      <c r="C58" t="s">
        <v>160</v>
      </c>
      <c r="D58">
        <v>4.2525130000000001E-2</v>
      </c>
      <c r="E58">
        <v>0.99919002199999996</v>
      </c>
      <c r="F58">
        <v>1</v>
      </c>
      <c r="G58">
        <v>9</v>
      </c>
      <c r="H58" t="s">
        <v>161</v>
      </c>
      <c r="I58" t="s">
        <v>12</v>
      </c>
      <c r="J58" t="s">
        <v>35</v>
      </c>
      <c r="K58" t="s">
        <v>35</v>
      </c>
      <c r="L58" t="str">
        <f>VLOOKUP(K58,plot_colors!C:D,2,FALSE)</f>
        <v>gray30</v>
      </c>
    </row>
    <row r="59" spans="1:12" x14ac:dyDescent="0.35">
      <c r="A59" t="s">
        <v>9</v>
      </c>
      <c r="B59" t="str">
        <f t="shared" si="0"/>
        <v>diploid_MS_other biological processes</v>
      </c>
      <c r="C59" t="s">
        <v>327</v>
      </c>
      <c r="D59">
        <v>1.5635355E-2</v>
      </c>
      <c r="E59">
        <v>0.99909585599999995</v>
      </c>
      <c r="F59">
        <v>2</v>
      </c>
      <c r="G59">
        <v>28</v>
      </c>
      <c r="H59" t="s">
        <v>328</v>
      </c>
      <c r="I59" t="s">
        <v>12</v>
      </c>
      <c r="J59" t="s">
        <v>35</v>
      </c>
      <c r="K59" t="s">
        <v>35</v>
      </c>
      <c r="L59" t="str">
        <f>VLOOKUP(K59,plot_colors!C:D,2,FALSE)</f>
        <v>gray30</v>
      </c>
    </row>
    <row r="60" spans="1:12" x14ac:dyDescent="0.35">
      <c r="A60" t="s">
        <v>9</v>
      </c>
      <c r="B60" t="str">
        <f t="shared" si="0"/>
        <v>diploid_MS_other metabolic processes</v>
      </c>
      <c r="C60" t="s">
        <v>94</v>
      </c>
      <c r="D60">
        <v>1.678686E-3</v>
      </c>
      <c r="E60">
        <v>0.99997205499999997</v>
      </c>
      <c r="F60">
        <v>2</v>
      </c>
      <c r="G60">
        <v>11</v>
      </c>
      <c r="H60" t="s">
        <v>95</v>
      </c>
      <c r="I60" t="s">
        <v>12</v>
      </c>
      <c r="J60" t="s">
        <v>18</v>
      </c>
      <c r="K60" t="s">
        <v>18</v>
      </c>
      <c r="L60" t="str">
        <f>VLOOKUP(K60,plot_colors!C:D,2,FALSE)</f>
        <v>#41AB5D</v>
      </c>
    </row>
    <row r="61" spans="1:12" x14ac:dyDescent="0.35">
      <c r="A61" t="s">
        <v>9</v>
      </c>
      <c r="B61" t="str">
        <f t="shared" si="0"/>
        <v>diploid_MS_other metabolic processes</v>
      </c>
      <c r="C61" t="s">
        <v>101</v>
      </c>
      <c r="D61">
        <v>3.7193706E-2</v>
      </c>
      <c r="E61">
        <v>0.99941989099999995</v>
      </c>
      <c r="F61">
        <v>1</v>
      </c>
      <c r="G61">
        <v>6</v>
      </c>
      <c r="H61" t="s">
        <v>102</v>
      </c>
      <c r="I61" t="s">
        <v>12</v>
      </c>
      <c r="J61" t="s">
        <v>18</v>
      </c>
      <c r="K61" t="s">
        <v>18</v>
      </c>
      <c r="L61" t="str">
        <f>VLOOKUP(K61,plot_colors!C:D,2,FALSE)</f>
        <v>#41AB5D</v>
      </c>
    </row>
    <row r="62" spans="1:12" x14ac:dyDescent="0.35">
      <c r="A62" t="s">
        <v>9</v>
      </c>
      <c r="B62" t="str">
        <f t="shared" si="0"/>
        <v>diploid_MS_other metabolic processes</v>
      </c>
      <c r="C62" t="s">
        <v>176</v>
      </c>
      <c r="D62">
        <v>4.4374232999999999E-2</v>
      </c>
      <c r="E62">
        <v>0.99198744699999997</v>
      </c>
      <c r="F62">
        <v>3</v>
      </c>
      <c r="G62">
        <v>95</v>
      </c>
      <c r="H62" t="s">
        <v>177</v>
      </c>
      <c r="I62" t="s">
        <v>12</v>
      </c>
      <c r="J62" t="s">
        <v>18</v>
      </c>
      <c r="K62" t="s">
        <v>18</v>
      </c>
      <c r="L62" t="str">
        <f>VLOOKUP(K62,plot_colors!C:D,2,FALSE)</f>
        <v>#41AB5D</v>
      </c>
    </row>
    <row r="63" spans="1:12" x14ac:dyDescent="0.35">
      <c r="A63" t="s">
        <v>9</v>
      </c>
      <c r="B63" t="str">
        <f t="shared" si="0"/>
        <v>diploid_MS_other metabolic processes</v>
      </c>
      <c r="C63" t="s">
        <v>279</v>
      </c>
      <c r="D63">
        <v>4.0741745000000003E-2</v>
      </c>
      <c r="E63">
        <v>0.99928326099999998</v>
      </c>
      <c r="F63">
        <v>1</v>
      </c>
      <c r="G63">
        <v>7</v>
      </c>
      <c r="H63" t="s">
        <v>280</v>
      </c>
      <c r="I63" t="s">
        <v>12</v>
      </c>
      <c r="J63" t="s">
        <v>18</v>
      </c>
      <c r="K63" t="s">
        <v>18</v>
      </c>
      <c r="L63" t="str">
        <f>VLOOKUP(K63,plot_colors!C:D,2,FALSE)</f>
        <v>#41AB5D</v>
      </c>
    </row>
    <row r="64" spans="1:12" x14ac:dyDescent="0.35">
      <c r="A64" t="s">
        <v>9</v>
      </c>
      <c r="B64" t="str">
        <f t="shared" si="0"/>
        <v>diploid_MS_other metabolic processes</v>
      </c>
      <c r="C64" t="s">
        <v>297</v>
      </c>
      <c r="D64">
        <v>4.2997809999999997E-2</v>
      </c>
      <c r="E64">
        <v>0.99922289399999997</v>
      </c>
      <c r="F64">
        <v>1</v>
      </c>
      <c r="G64">
        <v>6</v>
      </c>
      <c r="H64" t="s">
        <v>298</v>
      </c>
      <c r="I64" t="s">
        <v>12</v>
      </c>
      <c r="J64" t="s">
        <v>35</v>
      </c>
      <c r="K64" t="s">
        <v>18</v>
      </c>
      <c r="L64" t="str">
        <f>VLOOKUP(K64,plot_colors!C:D,2,FALSE)</f>
        <v>#41AB5D</v>
      </c>
    </row>
    <row r="65" spans="1:12" x14ac:dyDescent="0.35">
      <c r="A65" t="s">
        <v>9</v>
      </c>
      <c r="B65" t="str">
        <f t="shared" si="0"/>
        <v>diploid_MS_other metabolic processes</v>
      </c>
      <c r="C65" t="s">
        <v>299</v>
      </c>
      <c r="D65">
        <v>4.7869216999999999E-2</v>
      </c>
      <c r="E65">
        <v>0.99898737400000004</v>
      </c>
      <c r="F65">
        <v>1</v>
      </c>
      <c r="G65">
        <v>8</v>
      </c>
      <c r="H65" t="s">
        <v>300</v>
      </c>
      <c r="I65" t="s">
        <v>12</v>
      </c>
      <c r="J65" t="s">
        <v>18</v>
      </c>
      <c r="K65" t="s">
        <v>18</v>
      </c>
      <c r="L65" t="str">
        <f>VLOOKUP(K65,plot_colors!C:D,2,FALSE)</f>
        <v>#41AB5D</v>
      </c>
    </row>
    <row r="66" spans="1:12" x14ac:dyDescent="0.35">
      <c r="A66" t="s">
        <v>9</v>
      </c>
      <c r="B66" t="str">
        <f t="shared" ref="B66:B129" si="1">A66&amp;"_"&amp;K66</f>
        <v>diploid_MS_other metabolic processes</v>
      </c>
      <c r="C66" t="s">
        <v>392</v>
      </c>
      <c r="D66">
        <v>1.5268163E-2</v>
      </c>
      <c r="E66">
        <v>0.99916504299999997</v>
      </c>
      <c r="F66">
        <v>2</v>
      </c>
      <c r="G66">
        <v>16</v>
      </c>
      <c r="H66" t="s">
        <v>393</v>
      </c>
      <c r="I66" t="s">
        <v>12</v>
      </c>
      <c r="J66" t="s">
        <v>18</v>
      </c>
      <c r="K66" t="s">
        <v>18</v>
      </c>
      <c r="L66" t="str">
        <f>VLOOKUP(K66,plot_colors!C:D,2,FALSE)</f>
        <v>#41AB5D</v>
      </c>
    </row>
    <row r="67" spans="1:12" x14ac:dyDescent="0.35">
      <c r="A67" t="s">
        <v>9</v>
      </c>
      <c r="B67" t="str">
        <f t="shared" si="1"/>
        <v>diploid_MS_other metabolic processes</v>
      </c>
      <c r="C67" t="s">
        <v>396</v>
      </c>
      <c r="D67">
        <v>4.9434218000000002E-2</v>
      </c>
      <c r="E67">
        <v>0.998970146</v>
      </c>
      <c r="F67">
        <v>1</v>
      </c>
      <c r="G67">
        <v>6</v>
      </c>
      <c r="H67" t="s">
        <v>397</v>
      </c>
      <c r="I67" t="s">
        <v>12</v>
      </c>
      <c r="J67" t="s">
        <v>18</v>
      </c>
      <c r="K67" t="s">
        <v>18</v>
      </c>
      <c r="L67" t="str">
        <f>VLOOKUP(K67,plot_colors!C:D,2,FALSE)</f>
        <v>#41AB5D</v>
      </c>
    </row>
    <row r="68" spans="1:12" x14ac:dyDescent="0.35">
      <c r="A68" t="s">
        <v>9</v>
      </c>
      <c r="B68" t="str">
        <f t="shared" si="1"/>
        <v>diploid_MS_other metabolic processes</v>
      </c>
      <c r="C68" t="s">
        <v>430</v>
      </c>
      <c r="D68">
        <v>4.2739801000000001E-2</v>
      </c>
      <c r="E68">
        <v>0.99923227199999998</v>
      </c>
      <c r="F68">
        <v>1</v>
      </c>
      <c r="G68">
        <v>6</v>
      </c>
      <c r="H68" t="s">
        <v>431</v>
      </c>
      <c r="I68" t="s">
        <v>12</v>
      </c>
      <c r="J68" t="s">
        <v>18</v>
      </c>
      <c r="K68" t="s">
        <v>18</v>
      </c>
      <c r="L68" t="str">
        <f>VLOOKUP(K68,plot_colors!C:D,2,FALSE)</f>
        <v>#41AB5D</v>
      </c>
    </row>
    <row r="69" spans="1:12" x14ac:dyDescent="0.35">
      <c r="A69" t="s">
        <v>9</v>
      </c>
      <c r="B69" t="str">
        <f t="shared" si="1"/>
        <v>diploid_MS_response to stimulus</v>
      </c>
      <c r="C69" t="s">
        <v>490</v>
      </c>
      <c r="D69">
        <v>2.7619861999999998E-2</v>
      </c>
      <c r="E69">
        <v>0.99968132700000001</v>
      </c>
      <c r="F69">
        <v>1</v>
      </c>
      <c r="G69">
        <v>6</v>
      </c>
      <c r="H69" t="s">
        <v>491</v>
      </c>
      <c r="I69" t="s">
        <v>12</v>
      </c>
      <c r="J69" t="s">
        <v>35</v>
      </c>
      <c r="K69" t="s">
        <v>62</v>
      </c>
      <c r="L69" t="str">
        <f>VLOOKUP(K69,plot_colors!C:D,2,FALSE)</f>
        <v>#08519C</v>
      </c>
    </row>
    <row r="70" spans="1:12" x14ac:dyDescent="0.35">
      <c r="A70" t="s">
        <v>9</v>
      </c>
      <c r="B70" t="str">
        <f t="shared" si="1"/>
        <v>diploid_MS_stress response</v>
      </c>
      <c r="C70" t="s">
        <v>46</v>
      </c>
      <c r="D70">
        <v>4.9094327E-2</v>
      </c>
      <c r="E70">
        <v>0.99893436899999999</v>
      </c>
      <c r="F70">
        <v>1</v>
      </c>
      <c r="G70">
        <v>8</v>
      </c>
      <c r="H70" t="s">
        <v>47</v>
      </c>
      <c r="I70" t="s">
        <v>12</v>
      </c>
      <c r="J70" t="s">
        <v>35</v>
      </c>
      <c r="K70" t="s">
        <v>45</v>
      </c>
      <c r="L70" t="str">
        <f>VLOOKUP(K70,plot_colors!C:D,2,FALSE)</f>
        <v>#E31A1C</v>
      </c>
    </row>
    <row r="71" spans="1:12" x14ac:dyDescent="0.35">
      <c r="A71" t="s">
        <v>9</v>
      </c>
      <c r="B71" t="str">
        <f t="shared" si="1"/>
        <v>diploid_MS_stress response</v>
      </c>
      <c r="C71" t="s">
        <v>119</v>
      </c>
      <c r="D71">
        <v>2.7233740999999999E-2</v>
      </c>
      <c r="E71">
        <v>0.99789063200000006</v>
      </c>
      <c r="F71">
        <v>2</v>
      </c>
      <c r="G71">
        <v>27</v>
      </c>
      <c r="H71" t="s">
        <v>120</v>
      </c>
      <c r="I71" t="s">
        <v>12</v>
      </c>
      <c r="J71" t="s">
        <v>45</v>
      </c>
      <c r="K71" t="s">
        <v>45</v>
      </c>
      <c r="L71" t="str">
        <f>VLOOKUP(K71,plot_colors!C:D,2,FALSE)</f>
        <v>#E31A1C</v>
      </c>
    </row>
    <row r="72" spans="1:12" x14ac:dyDescent="0.35">
      <c r="A72" t="s">
        <v>9</v>
      </c>
      <c r="B72" t="str">
        <f t="shared" si="1"/>
        <v>diploid_MS_stress response</v>
      </c>
      <c r="C72" t="s">
        <v>474</v>
      </c>
      <c r="D72">
        <v>2.3355015E-2</v>
      </c>
      <c r="E72">
        <v>0.99673976500000006</v>
      </c>
      <c r="F72">
        <v>3</v>
      </c>
      <c r="G72">
        <v>63</v>
      </c>
      <c r="H72" t="s">
        <v>475</v>
      </c>
      <c r="I72" t="s">
        <v>12</v>
      </c>
      <c r="J72" t="s">
        <v>45</v>
      </c>
      <c r="K72" t="s">
        <v>45</v>
      </c>
      <c r="L72" t="str">
        <f>VLOOKUP(K72,plot_colors!C:D,2,FALSE)</f>
        <v>#E31A1C</v>
      </c>
    </row>
    <row r="73" spans="1:12" x14ac:dyDescent="0.35">
      <c r="A73" t="s">
        <v>9</v>
      </c>
      <c r="B73" t="str">
        <f t="shared" si="1"/>
        <v>diploid_MS_stress response</v>
      </c>
      <c r="C73" t="s">
        <v>476</v>
      </c>
      <c r="D73">
        <v>4.2225606999999998E-2</v>
      </c>
      <c r="E73">
        <v>0.99584691999999997</v>
      </c>
      <c r="F73">
        <v>2</v>
      </c>
      <c r="G73">
        <v>28</v>
      </c>
      <c r="H73" t="s">
        <v>477</v>
      </c>
      <c r="I73" t="s">
        <v>12</v>
      </c>
      <c r="J73" t="s">
        <v>45</v>
      </c>
      <c r="K73" t="s">
        <v>45</v>
      </c>
      <c r="L73" t="str">
        <f>VLOOKUP(K73,plot_colors!C:D,2,FALSE)</f>
        <v>#E31A1C</v>
      </c>
    </row>
    <row r="74" spans="1:12" x14ac:dyDescent="0.35">
      <c r="A74" t="s">
        <v>9</v>
      </c>
      <c r="B74" t="str">
        <f t="shared" si="1"/>
        <v>diploid_MS_stress response</v>
      </c>
      <c r="C74" t="s">
        <v>554</v>
      </c>
      <c r="D74">
        <v>4.5541031000000003E-2</v>
      </c>
      <c r="E74">
        <v>0.99912734999999997</v>
      </c>
      <c r="F74">
        <v>1</v>
      </c>
      <c r="G74">
        <v>6</v>
      </c>
      <c r="H74" t="s">
        <v>555</v>
      </c>
      <c r="I74" t="s">
        <v>12</v>
      </c>
      <c r="J74" t="s">
        <v>45</v>
      </c>
      <c r="K74" t="s">
        <v>45</v>
      </c>
      <c r="L74" t="str">
        <f>VLOOKUP(K74,plot_colors!C:D,2,FALSE)</f>
        <v>#E31A1C</v>
      </c>
    </row>
    <row r="75" spans="1:12" x14ac:dyDescent="0.35">
      <c r="A75" t="s">
        <v>9</v>
      </c>
      <c r="B75" t="str">
        <f t="shared" si="1"/>
        <v>diploid_MS_transport</v>
      </c>
      <c r="C75" t="s">
        <v>450</v>
      </c>
      <c r="D75">
        <v>3.2946210000000002E-3</v>
      </c>
      <c r="E75">
        <v>0.99992262700000001</v>
      </c>
      <c r="F75">
        <v>2</v>
      </c>
      <c r="G75">
        <v>11</v>
      </c>
      <c r="H75" t="s">
        <v>451</v>
      </c>
      <c r="I75" t="s">
        <v>12</v>
      </c>
      <c r="J75" t="s">
        <v>105</v>
      </c>
      <c r="K75" t="s">
        <v>105</v>
      </c>
      <c r="L75" t="str">
        <f>VLOOKUP(K75,plot_colors!C:D,2,FALSE)</f>
        <v>#2171B5</v>
      </c>
    </row>
    <row r="76" spans="1:12" x14ac:dyDescent="0.35">
      <c r="A76" t="s">
        <v>19</v>
      </c>
      <c r="B76" t="str">
        <f t="shared" si="1"/>
        <v>diploid_SS_biological regulation</v>
      </c>
      <c r="C76" t="s">
        <v>131</v>
      </c>
      <c r="D76">
        <v>4.1208410000000001E-3</v>
      </c>
      <c r="E76">
        <v>0.99761705899999997</v>
      </c>
      <c r="F76">
        <v>47</v>
      </c>
      <c r="G76">
        <v>164</v>
      </c>
      <c r="H76" t="s">
        <v>132</v>
      </c>
      <c r="I76" t="s">
        <v>12</v>
      </c>
      <c r="J76" t="s">
        <v>67</v>
      </c>
      <c r="K76" t="s">
        <v>123</v>
      </c>
      <c r="L76" t="str">
        <f>VLOOKUP(K76,plot_colors!C:D,2,FALSE)</f>
        <v>slategray2</v>
      </c>
    </row>
    <row r="77" spans="1:12" x14ac:dyDescent="0.35">
      <c r="A77" t="s">
        <v>19</v>
      </c>
      <c r="B77" t="str">
        <f t="shared" si="1"/>
        <v>diploid_SS_biological regulation</v>
      </c>
      <c r="C77" t="s">
        <v>133</v>
      </c>
      <c r="D77">
        <v>4.7267469999999999E-3</v>
      </c>
      <c r="E77">
        <v>0.99897084700000005</v>
      </c>
      <c r="F77">
        <v>9</v>
      </c>
      <c r="G77">
        <v>18</v>
      </c>
      <c r="H77" t="s">
        <v>134</v>
      </c>
      <c r="I77" t="s">
        <v>12</v>
      </c>
      <c r="J77" t="s">
        <v>67</v>
      </c>
      <c r="K77" t="s">
        <v>123</v>
      </c>
      <c r="L77" t="str">
        <f>VLOOKUP(K77,plot_colors!C:D,2,FALSE)</f>
        <v>slategray2</v>
      </c>
    </row>
    <row r="78" spans="1:12" x14ac:dyDescent="0.35">
      <c r="A78" t="s">
        <v>19</v>
      </c>
      <c r="B78" t="str">
        <f t="shared" si="1"/>
        <v>diploid_SS_biological regulation</v>
      </c>
      <c r="C78" t="s">
        <v>135</v>
      </c>
      <c r="D78">
        <v>4.2532713E-2</v>
      </c>
      <c r="E78">
        <v>0.97635559900000002</v>
      </c>
      <c r="F78">
        <v>22</v>
      </c>
      <c r="G78">
        <v>78</v>
      </c>
      <c r="H78" t="s">
        <v>136</v>
      </c>
      <c r="I78" t="s">
        <v>12</v>
      </c>
      <c r="J78" t="s">
        <v>67</v>
      </c>
      <c r="K78" t="s">
        <v>123</v>
      </c>
      <c r="L78" t="str">
        <f>VLOOKUP(K78,plot_colors!C:D,2,FALSE)</f>
        <v>slategray2</v>
      </c>
    </row>
    <row r="79" spans="1:12" x14ac:dyDescent="0.35">
      <c r="A79" t="s">
        <v>19</v>
      </c>
      <c r="B79" t="str">
        <f t="shared" si="1"/>
        <v>diploid_SS_biological regulation</v>
      </c>
      <c r="C79" t="s">
        <v>138</v>
      </c>
      <c r="D79">
        <v>3.5712220000000002E-3</v>
      </c>
      <c r="E79">
        <v>0.99901465099999998</v>
      </c>
      <c r="F79">
        <v>12</v>
      </c>
      <c r="G79">
        <v>27</v>
      </c>
      <c r="H79" t="s">
        <v>139</v>
      </c>
      <c r="I79" t="s">
        <v>12</v>
      </c>
      <c r="J79" t="s">
        <v>98</v>
      </c>
      <c r="K79" t="s">
        <v>123</v>
      </c>
      <c r="L79" t="str">
        <f>VLOOKUP(K79,plot_colors!C:D,2,FALSE)</f>
        <v>slategray2</v>
      </c>
    </row>
    <row r="80" spans="1:12" x14ac:dyDescent="0.35">
      <c r="A80" t="s">
        <v>19</v>
      </c>
      <c r="B80" t="str">
        <f t="shared" si="1"/>
        <v>diploid_SS_biological regulation</v>
      </c>
      <c r="C80" t="s">
        <v>162</v>
      </c>
      <c r="D80">
        <v>3.4981790000000001E-3</v>
      </c>
      <c r="E80">
        <v>0.99884883300000005</v>
      </c>
      <c r="F80">
        <v>15</v>
      </c>
      <c r="G80">
        <v>37</v>
      </c>
      <c r="H80" t="s">
        <v>163</v>
      </c>
      <c r="I80" t="s">
        <v>12</v>
      </c>
      <c r="J80" t="s">
        <v>35</v>
      </c>
      <c r="K80" t="s">
        <v>123</v>
      </c>
      <c r="L80" t="str">
        <f>VLOOKUP(K80,plot_colors!C:D,2,FALSE)</f>
        <v>slategray2</v>
      </c>
    </row>
    <row r="81" spans="1:12" x14ac:dyDescent="0.35">
      <c r="A81" t="s">
        <v>19</v>
      </c>
      <c r="B81" t="str">
        <f t="shared" si="1"/>
        <v>diploid_SS_biological regulation</v>
      </c>
      <c r="C81" t="s">
        <v>180</v>
      </c>
      <c r="D81">
        <v>3.1888989999999999E-2</v>
      </c>
      <c r="E81">
        <v>0.99560238700000003</v>
      </c>
      <c r="F81">
        <v>4</v>
      </c>
      <c r="G81">
        <v>7</v>
      </c>
      <c r="H81" t="s">
        <v>181</v>
      </c>
      <c r="I81" t="s">
        <v>12</v>
      </c>
      <c r="J81" t="s">
        <v>13</v>
      </c>
      <c r="K81" t="s">
        <v>123</v>
      </c>
      <c r="L81" t="str">
        <f>VLOOKUP(K81,plot_colors!C:D,2,FALSE)</f>
        <v>slategray2</v>
      </c>
    </row>
    <row r="82" spans="1:12" x14ac:dyDescent="0.35">
      <c r="A82" t="s">
        <v>19</v>
      </c>
      <c r="B82" t="str">
        <f t="shared" si="1"/>
        <v>diploid_SS_biological regulation</v>
      </c>
      <c r="C82" t="s">
        <v>265</v>
      </c>
      <c r="D82">
        <v>2.5551239999999999E-2</v>
      </c>
      <c r="E82">
        <v>0.99538086199999998</v>
      </c>
      <c r="F82">
        <v>5</v>
      </c>
      <c r="G82">
        <v>10</v>
      </c>
      <c r="H82" t="s">
        <v>266</v>
      </c>
      <c r="I82" t="s">
        <v>12</v>
      </c>
      <c r="J82" t="s">
        <v>67</v>
      </c>
      <c r="K82" t="s">
        <v>123</v>
      </c>
      <c r="L82" t="str">
        <f>VLOOKUP(K82,plot_colors!C:D,2,FALSE)</f>
        <v>slategray2</v>
      </c>
    </row>
    <row r="83" spans="1:12" x14ac:dyDescent="0.35">
      <c r="A83" t="s">
        <v>19</v>
      </c>
      <c r="B83" t="str">
        <f t="shared" si="1"/>
        <v>diploid_SS_biological regulation</v>
      </c>
      <c r="C83" t="s">
        <v>329</v>
      </c>
      <c r="D83">
        <v>3.5056408999999997E-2</v>
      </c>
      <c r="E83">
        <v>0.98694236899999999</v>
      </c>
      <c r="F83">
        <v>10</v>
      </c>
      <c r="G83">
        <v>28</v>
      </c>
      <c r="H83" t="s">
        <v>330</v>
      </c>
      <c r="I83" t="s">
        <v>12</v>
      </c>
      <c r="J83" t="s">
        <v>35</v>
      </c>
      <c r="K83" t="s">
        <v>123</v>
      </c>
      <c r="L83" t="str">
        <f>VLOOKUP(K83,plot_colors!C:D,2,FALSE)</f>
        <v>slategray2</v>
      </c>
    </row>
    <row r="84" spans="1:12" x14ac:dyDescent="0.35">
      <c r="A84" t="s">
        <v>19</v>
      </c>
      <c r="B84" t="str">
        <f t="shared" si="1"/>
        <v>diploid_SS_biological regulation</v>
      </c>
      <c r="C84" t="s">
        <v>351</v>
      </c>
      <c r="D84">
        <v>1.9735629000000001E-2</v>
      </c>
      <c r="E84">
        <v>0.99804523499999998</v>
      </c>
      <c r="F84">
        <v>4</v>
      </c>
      <c r="G84">
        <v>6</v>
      </c>
      <c r="H84" t="s">
        <v>352</v>
      </c>
      <c r="I84" t="s">
        <v>12</v>
      </c>
      <c r="J84" t="s">
        <v>35</v>
      </c>
      <c r="K84" t="s">
        <v>123</v>
      </c>
      <c r="L84" t="str">
        <f>VLOOKUP(K84,plot_colors!C:D,2,FALSE)</f>
        <v>slategray2</v>
      </c>
    </row>
    <row r="85" spans="1:12" x14ac:dyDescent="0.35">
      <c r="A85" t="s">
        <v>19</v>
      </c>
      <c r="B85" t="str">
        <f t="shared" si="1"/>
        <v>diploid_SS_biological regulation</v>
      </c>
      <c r="C85" t="s">
        <v>355</v>
      </c>
      <c r="D85">
        <v>3.1001938E-2</v>
      </c>
      <c r="E85">
        <v>0.99272099300000005</v>
      </c>
      <c r="F85">
        <v>6</v>
      </c>
      <c r="G85">
        <v>13</v>
      </c>
      <c r="H85" t="s">
        <v>356</v>
      </c>
      <c r="I85" t="s">
        <v>12</v>
      </c>
      <c r="J85" t="s">
        <v>35</v>
      </c>
      <c r="K85" t="s">
        <v>123</v>
      </c>
      <c r="L85" t="str">
        <f>VLOOKUP(K85,plot_colors!C:D,2,FALSE)</f>
        <v>slategray2</v>
      </c>
    </row>
    <row r="86" spans="1:12" x14ac:dyDescent="0.35">
      <c r="A86" t="s">
        <v>19</v>
      </c>
      <c r="B86" t="str">
        <f t="shared" si="1"/>
        <v>diploid_SS_biological regulation</v>
      </c>
      <c r="C86" t="s">
        <v>359</v>
      </c>
      <c r="D86">
        <v>2.3407909000000001E-2</v>
      </c>
      <c r="E86">
        <v>0.99195045900000001</v>
      </c>
      <c r="F86">
        <v>10</v>
      </c>
      <c r="G86">
        <v>27</v>
      </c>
      <c r="H86" t="s">
        <v>360</v>
      </c>
      <c r="I86" t="s">
        <v>12</v>
      </c>
      <c r="J86" t="s">
        <v>67</v>
      </c>
      <c r="K86" t="s">
        <v>123</v>
      </c>
      <c r="L86" t="str">
        <f>VLOOKUP(K86,plot_colors!C:D,2,FALSE)</f>
        <v>slategray2</v>
      </c>
    </row>
    <row r="87" spans="1:12" x14ac:dyDescent="0.35">
      <c r="A87" t="s">
        <v>19</v>
      </c>
      <c r="B87" t="str">
        <f t="shared" si="1"/>
        <v>diploid_SS_biological regulation</v>
      </c>
      <c r="C87" t="s">
        <v>376</v>
      </c>
      <c r="D87">
        <v>4.0732452000000002E-2</v>
      </c>
      <c r="E87">
        <v>0.99158225099999997</v>
      </c>
      <c r="F87">
        <v>5</v>
      </c>
      <c r="G87">
        <v>10</v>
      </c>
      <c r="H87" t="s">
        <v>377</v>
      </c>
      <c r="I87" t="s">
        <v>12</v>
      </c>
      <c r="J87" t="s">
        <v>28</v>
      </c>
      <c r="K87" t="s">
        <v>123</v>
      </c>
      <c r="L87" t="str">
        <f>VLOOKUP(K87,plot_colors!C:D,2,FALSE)</f>
        <v>slategray2</v>
      </c>
    </row>
    <row r="88" spans="1:12" x14ac:dyDescent="0.35">
      <c r="A88" t="s">
        <v>19</v>
      </c>
      <c r="B88" t="str">
        <f t="shared" si="1"/>
        <v>diploid_SS_biological regulation</v>
      </c>
      <c r="C88" t="s">
        <v>388</v>
      </c>
      <c r="D88">
        <v>1.4708890000000001E-2</v>
      </c>
      <c r="E88">
        <v>0.99478305600000005</v>
      </c>
      <c r="F88">
        <v>12</v>
      </c>
      <c r="G88">
        <v>32</v>
      </c>
      <c r="H88" t="s">
        <v>389</v>
      </c>
      <c r="I88" t="s">
        <v>12</v>
      </c>
      <c r="J88" t="s">
        <v>28</v>
      </c>
      <c r="K88" t="s">
        <v>123</v>
      </c>
      <c r="L88" t="str">
        <f>VLOOKUP(K88,plot_colors!C:D,2,FALSE)</f>
        <v>slategray2</v>
      </c>
    </row>
    <row r="89" spans="1:12" x14ac:dyDescent="0.35">
      <c r="A89" t="s">
        <v>19</v>
      </c>
      <c r="B89" t="str">
        <f t="shared" si="1"/>
        <v>diploid_SS_biological regulation</v>
      </c>
      <c r="C89" t="s">
        <v>400</v>
      </c>
      <c r="D89">
        <v>4.3651769E-2</v>
      </c>
      <c r="E89">
        <v>0.98666802600000003</v>
      </c>
      <c r="F89">
        <v>7</v>
      </c>
      <c r="G89">
        <v>18</v>
      </c>
      <c r="H89" t="s">
        <v>401</v>
      </c>
      <c r="I89" t="s">
        <v>12</v>
      </c>
      <c r="J89" t="s">
        <v>130</v>
      </c>
      <c r="K89" t="s">
        <v>123</v>
      </c>
      <c r="L89" t="str">
        <f>VLOOKUP(K89,plot_colors!C:D,2,FALSE)</f>
        <v>slategray2</v>
      </c>
    </row>
    <row r="90" spans="1:12" x14ac:dyDescent="0.35">
      <c r="A90" t="s">
        <v>19</v>
      </c>
      <c r="B90" t="str">
        <f t="shared" si="1"/>
        <v>diploid_SS_biological regulation</v>
      </c>
      <c r="C90" t="s">
        <v>408</v>
      </c>
      <c r="D90">
        <v>1.8198186000000002E-2</v>
      </c>
      <c r="E90">
        <v>0.99324547299999999</v>
      </c>
      <c r="F90">
        <v>12</v>
      </c>
      <c r="G90">
        <v>34</v>
      </c>
      <c r="H90" t="s">
        <v>409</v>
      </c>
      <c r="I90" t="s">
        <v>12</v>
      </c>
      <c r="J90" t="s">
        <v>67</v>
      </c>
      <c r="K90" t="s">
        <v>123</v>
      </c>
      <c r="L90" t="str">
        <f>VLOOKUP(K90,plot_colors!C:D,2,FALSE)</f>
        <v>slategray2</v>
      </c>
    </row>
    <row r="91" spans="1:12" x14ac:dyDescent="0.35">
      <c r="A91" t="s">
        <v>19</v>
      </c>
      <c r="B91" t="str">
        <f t="shared" si="1"/>
        <v>diploid_SS_biological regulation</v>
      </c>
      <c r="C91" t="s">
        <v>412</v>
      </c>
      <c r="D91">
        <v>3.0751677000000002E-2</v>
      </c>
      <c r="E91">
        <v>0.99414172999999995</v>
      </c>
      <c r="F91">
        <v>5</v>
      </c>
      <c r="G91">
        <v>10</v>
      </c>
      <c r="H91" t="s">
        <v>413</v>
      </c>
      <c r="I91" t="s">
        <v>12</v>
      </c>
      <c r="J91" t="s">
        <v>67</v>
      </c>
      <c r="K91" t="s">
        <v>123</v>
      </c>
      <c r="L91" t="str">
        <f>VLOOKUP(K91,plot_colors!C:D,2,FALSE)</f>
        <v>slategray2</v>
      </c>
    </row>
    <row r="92" spans="1:12" x14ac:dyDescent="0.35">
      <c r="A92" t="s">
        <v>19</v>
      </c>
      <c r="B92" t="str">
        <f t="shared" si="1"/>
        <v>diploid_SS_biological regulation</v>
      </c>
      <c r="C92" t="s">
        <v>420</v>
      </c>
      <c r="D92">
        <v>1.9384690999999999E-2</v>
      </c>
      <c r="E92">
        <v>0.99809129500000004</v>
      </c>
      <c r="F92">
        <v>4</v>
      </c>
      <c r="G92">
        <v>6</v>
      </c>
      <c r="H92" t="s">
        <v>421</v>
      </c>
      <c r="I92" t="s">
        <v>12</v>
      </c>
      <c r="J92" t="s">
        <v>67</v>
      </c>
      <c r="K92" t="s">
        <v>123</v>
      </c>
      <c r="L92" t="str">
        <f>VLOOKUP(K92,plot_colors!C:D,2,FALSE)</f>
        <v>slategray2</v>
      </c>
    </row>
    <row r="93" spans="1:12" x14ac:dyDescent="0.35">
      <c r="A93" t="s">
        <v>19</v>
      </c>
      <c r="B93" t="str">
        <f t="shared" si="1"/>
        <v>diploid_SS_biological regulation</v>
      </c>
      <c r="C93" t="s">
        <v>422</v>
      </c>
      <c r="D93">
        <v>1.3333878E-2</v>
      </c>
      <c r="E93">
        <v>0.99716830000000001</v>
      </c>
      <c r="F93">
        <v>7</v>
      </c>
      <c r="G93">
        <v>14</v>
      </c>
      <c r="H93" t="s">
        <v>423</v>
      </c>
      <c r="I93" t="s">
        <v>12</v>
      </c>
      <c r="J93" t="s">
        <v>67</v>
      </c>
      <c r="K93" t="s">
        <v>123</v>
      </c>
      <c r="L93" t="str">
        <f>VLOOKUP(K93,plot_colors!C:D,2,FALSE)</f>
        <v>slategray2</v>
      </c>
    </row>
    <row r="94" spans="1:12" x14ac:dyDescent="0.35">
      <c r="A94" t="s">
        <v>19</v>
      </c>
      <c r="B94" t="str">
        <f t="shared" si="1"/>
        <v>diploid_SS_biological regulation</v>
      </c>
      <c r="C94" t="s">
        <v>432</v>
      </c>
      <c r="D94">
        <v>4.9897812E-2</v>
      </c>
      <c r="E94">
        <v>0.98850966399999995</v>
      </c>
      <c r="F94">
        <v>5</v>
      </c>
      <c r="G94">
        <v>11</v>
      </c>
      <c r="H94" t="s">
        <v>433</v>
      </c>
      <c r="I94" t="s">
        <v>12</v>
      </c>
      <c r="J94" t="s">
        <v>98</v>
      </c>
      <c r="K94" t="s">
        <v>123</v>
      </c>
      <c r="L94" t="str">
        <f>VLOOKUP(K94,plot_colors!C:D,2,FALSE)</f>
        <v>slategray2</v>
      </c>
    </row>
    <row r="95" spans="1:12" x14ac:dyDescent="0.35">
      <c r="A95" t="s">
        <v>19</v>
      </c>
      <c r="B95" t="str">
        <f t="shared" si="1"/>
        <v>diploid_SS_biological regulation</v>
      </c>
      <c r="C95" t="s">
        <v>438</v>
      </c>
      <c r="D95">
        <v>9.5396030000000007E-3</v>
      </c>
      <c r="E95">
        <v>0.99889824100000002</v>
      </c>
      <c r="F95">
        <v>5</v>
      </c>
      <c r="G95">
        <v>8</v>
      </c>
      <c r="H95" t="s">
        <v>439</v>
      </c>
      <c r="I95" t="s">
        <v>12</v>
      </c>
      <c r="J95" t="s">
        <v>98</v>
      </c>
      <c r="K95" t="s">
        <v>123</v>
      </c>
      <c r="L95" t="str">
        <f>VLOOKUP(K95,plot_colors!C:D,2,FALSE)</f>
        <v>slategray2</v>
      </c>
    </row>
    <row r="96" spans="1:12" x14ac:dyDescent="0.35">
      <c r="A96" t="s">
        <v>19</v>
      </c>
      <c r="B96" t="str">
        <f t="shared" si="1"/>
        <v>diploid_SS_biological regulation</v>
      </c>
      <c r="C96" t="s">
        <v>448</v>
      </c>
      <c r="D96">
        <v>1.9735629000000001E-2</v>
      </c>
      <c r="E96">
        <v>0.99804523499999998</v>
      </c>
      <c r="F96">
        <v>4</v>
      </c>
      <c r="G96">
        <v>6</v>
      </c>
      <c r="H96" t="s">
        <v>449</v>
      </c>
      <c r="I96" t="s">
        <v>12</v>
      </c>
      <c r="J96" t="s">
        <v>28</v>
      </c>
      <c r="K96" t="s">
        <v>123</v>
      </c>
      <c r="L96" t="str">
        <f>VLOOKUP(K96,plot_colors!C:D,2,FALSE)</f>
        <v>slategray2</v>
      </c>
    </row>
    <row r="97" spans="1:12" x14ac:dyDescent="0.35">
      <c r="A97" t="s">
        <v>19</v>
      </c>
      <c r="B97" t="str">
        <f t="shared" si="1"/>
        <v>diploid_SS_biological regulation</v>
      </c>
      <c r="C97" t="s">
        <v>480</v>
      </c>
      <c r="D97">
        <v>2.1942350999999999E-2</v>
      </c>
      <c r="E97">
        <v>0.99214718499999999</v>
      </c>
      <c r="F97">
        <v>11</v>
      </c>
      <c r="G97">
        <v>29</v>
      </c>
      <c r="H97" t="s">
        <v>481</v>
      </c>
      <c r="I97" t="s">
        <v>12</v>
      </c>
      <c r="J97" t="s">
        <v>28</v>
      </c>
      <c r="K97" t="s">
        <v>123</v>
      </c>
      <c r="L97" t="str">
        <f>VLOOKUP(K97,plot_colors!C:D,2,FALSE)</f>
        <v>slategray2</v>
      </c>
    </row>
    <row r="98" spans="1:12" x14ac:dyDescent="0.35">
      <c r="A98" t="s">
        <v>19</v>
      </c>
      <c r="B98" t="str">
        <f t="shared" si="1"/>
        <v>diploid_SS_biological regulation</v>
      </c>
      <c r="C98" t="s">
        <v>484</v>
      </c>
      <c r="D98">
        <v>5.4018670000000003E-3</v>
      </c>
      <c r="E98">
        <v>0.99895597800000002</v>
      </c>
      <c r="F98">
        <v>8</v>
      </c>
      <c r="G98">
        <v>15</v>
      </c>
      <c r="H98" t="s">
        <v>485</v>
      </c>
      <c r="I98" t="s">
        <v>12</v>
      </c>
      <c r="J98" t="s">
        <v>35</v>
      </c>
      <c r="K98" t="s">
        <v>123</v>
      </c>
      <c r="L98" t="str">
        <f>VLOOKUP(K98,plot_colors!C:D,2,FALSE)</f>
        <v>slategray2</v>
      </c>
    </row>
    <row r="99" spans="1:12" x14ac:dyDescent="0.35">
      <c r="A99" t="s">
        <v>19</v>
      </c>
      <c r="B99" t="str">
        <f t="shared" si="1"/>
        <v>diploid_SS_biological regulation</v>
      </c>
      <c r="C99" t="s">
        <v>508</v>
      </c>
      <c r="D99">
        <v>2.0872472E-2</v>
      </c>
      <c r="E99">
        <v>0.99360331999999996</v>
      </c>
      <c r="F99">
        <v>9</v>
      </c>
      <c r="G99">
        <v>22</v>
      </c>
      <c r="H99" t="s">
        <v>509</v>
      </c>
      <c r="I99" t="s">
        <v>12</v>
      </c>
      <c r="J99" t="s">
        <v>98</v>
      </c>
      <c r="K99" t="s">
        <v>123</v>
      </c>
      <c r="L99" t="str">
        <f>VLOOKUP(K99,plot_colors!C:D,2,FALSE)</f>
        <v>slategray2</v>
      </c>
    </row>
    <row r="100" spans="1:12" x14ac:dyDescent="0.35">
      <c r="A100" t="s">
        <v>19</v>
      </c>
      <c r="B100" t="str">
        <f t="shared" si="1"/>
        <v>diploid_SS_biological regulation</v>
      </c>
      <c r="C100" t="s">
        <v>516</v>
      </c>
      <c r="D100">
        <v>3.8623987999999998E-2</v>
      </c>
      <c r="E100">
        <v>0.98873421500000003</v>
      </c>
      <c r="F100">
        <v>7</v>
      </c>
      <c r="G100">
        <v>17</v>
      </c>
      <c r="H100" t="s">
        <v>517</v>
      </c>
      <c r="I100" t="s">
        <v>12</v>
      </c>
      <c r="J100" t="s">
        <v>98</v>
      </c>
      <c r="K100" t="s">
        <v>123</v>
      </c>
      <c r="L100" t="str">
        <f>VLOOKUP(K100,plot_colors!C:D,2,FALSE)</f>
        <v>slategray2</v>
      </c>
    </row>
    <row r="101" spans="1:12" x14ac:dyDescent="0.35">
      <c r="A101" t="s">
        <v>19</v>
      </c>
      <c r="B101" t="str">
        <f t="shared" si="1"/>
        <v>diploid_SS_biological regulation</v>
      </c>
      <c r="C101" t="s">
        <v>524</v>
      </c>
      <c r="D101">
        <v>3.5511947000000002E-2</v>
      </c>
      <c r="E101">
        <v>0.994921045</v>
      </c>
      <c r="F101">
        <v>4</v>
      </c>
      <c r="G101">
        <v>7</v>
      </c>
      <c r="H101" t="s">
        <v>525</v>
      </c>
      <c r="I101" t="s">
        <v>12</v>
      </c>
      <c r="J101" t="s">
        <v>35</v>
      </c>
      <c r="K101" t="s">
        <v>123</v>
      </c>
      <c r="L101" t="str">
        <f>VLOOKUP(K101,plot_colors!C:D,2,FALSE)</f>
        <v>slategray2</v>
      </c>
    </row>
    <row r="102" spans="1:12" x14ac:dyDescent="0.35">
      <c r="A102" t="s">
        <v>19</v>
      </c>
      <c r="B102" t="str">
        <f t="shared" si="1"/>
        <v>diploid_SS_cellular processes</v>
      </c>
      <c r="C102" t="s">
        <v>39</v>
      </c>
      <c r="D102">
        <v>2.3484909000000002E-2</v>
      </c>
      <c r="E102">
        <v>0.99264275300000004</v>
      </c>
      <c r="F102">
        <v>9</v>
      </c>
      <c r="G102">
        <v>22</v>
      </c>
      <c r="H102" t="s">
        <v>40</v>
      </c>
      <c r="I102" t="s">
        <v>12</v>
      </c>
      <c r="J102" t="s">
        <v>35</v>
      </c>
      <c r="K102" t="s">
        <v>581</v>
      </c>
      <c r="L102" t="str">
        <f>VLOOKUP(K102,plot_colors!C:D,2,FALSE)</f>
        <v>#08306B</v>
      </c>
    </row>
    <row r="103" spans="1:12" x14ac:dyDescent="0.35">
      <c r="A103" t="s">
        <v>19</v>
      </c>
      <c r="B103" t="str">
        <f t="shared" si="1"/>
        <v>diploid_SS_cellular processes</v>
      </c>
      <c r="C103" t="s">
        <v>82</v>
      </c>
      <c r="D103">
        <v>4.3199227E-2</v>
      </c>
      <c r="E103">
        <v>0.98304943199999995</v>
      </c>
      <c r="F103">
        <v>10</v>
      </c>
      <c r="G103">
        <v>30</v>
      </c>
      <c r="H103" t="s">
        <v>83</v>
      </c>
      <c r="I103" t="s">
        <v>12</v>
      </c>
      <c r="J103" t="s">
        <v>13</v>
      </c>
      <c r="K103" t="s">
        <v>581</v>
      </c>
      <c r="L103" t="str">
        <f>VLOOKUP(K103,plot_colors!C:D,2,FALSE)</f>
        <v>#08306B</v>
      </c>
    </row>
    <row r="104" spans="1:12" x14ac:dyDescent="0.35">
      <c r="A104" t="s">
        <v>19</v>
      </c>
      <c r="B104" t="str">
        <f t="shared" si="1"/>
        <v>diploid_SS_cellular processes</v>
      </c>
      <c r="C104" t="s">
        <v>137</v>
      </c>
      <c r="D104">
        <v>1.6257146E-2</v>
      </c>
      <c r="E104">
        <v>0.99306429799999996</v>
      </c>
      <c r="F104">
        <v>16</v>
      </c>
      <c r="G104">
        <v>47</v>
      </c>
      <c r="H104" t="s">
        <v>98</v>
      </c>
      <c r="I104" t="s">
        <v>12</v>
      </c>
      <c r="J104" t="s">
        <v>98</v>
      </c>
      <c r="K104" t="s">
        <v>581</v>
      </c>
      <c r="L104" t="str">
        <f>VLOOKUP(K104,plot_colors!C:D,2,FALSE)</f>
        <v>#08306B</v>
      </c>
    </row>
    <row r="105" spans="1:12" x14ac:dyDescent="0.35">
      <c r="A105" t="s">
        <v>19</v>
      </c>
      <c r="B105" t="str">
        <f t="shared" si="1"/>
        <v>diploid_SS_cellular processes</v>
      </c>
      <c r="C105" t="s">
        <v>150</v>
      </c>
      <c r="D105">
        <v>3.6977361E-2</v>
      </c>
      <c r="E105">
        <v>0.990920193</v>
      </c>
      <c r="F105">
        <v>6</v>
      </c>
      <c r="G105">
        <v>13</v>
      </c>
      <c r="H105" t="s">
        <v>151</v>
      </c>
      <c r="I105" t="s">
        <v>12</v>
      </c>
      <c r="J105" t="s">
        <v>28</v>
      </c>
      <c r="K105" t="s">
        <v>581</v>
      </c>
      <c r="L105" t="str">
        <f>VLOOKUP(K105,plot_colors!C:D,2,FALSE)</f>
        <v>#08306B</v>
      </c>
    </row>
    <row r="106" spans="1:12" x14ac:dyDescent="0.35">
      <c r="A106" t="s">
        <v>19</v>
      </c>
      <c r="B106" t="str">
        <f t="shared" si="1"/>
        <v>diploid_SS_cellular processes</v>
      </c>
      <c r="C106" t="s">
        <v>208</v>
      </c>
      <c r="D106">
        <v>9.2415199999999996E-3</v>
      </c>
      <c r="E106">
        <v>0.99682337700000001</v>
      </c>
      <c r="F106">
        <v>13</v>
      </c>
      <c r="G106">
        <v>33</v>
      </c>
      <c r="H106" t="s">
        <v>209</v>
      </c>
      <c r="I106" t="s">
        <v>12</v>
      </c>
      <c r="J106" t="s">
        <v>35</v>
      </c>
      <c r="K106" t="s">
        <v>581</v>
      </c>
      <c r="L106" t="str">
        <f>VLOOKUP(K106,plot_colors!C:D,2,FALSE)</f>
        <v>#08306B</v>
      </c>
    </row>
    <row r="107" spans="1:12" x14ac:dyDescent="0.35">
      <c r="A107" t="s">
        <v>19</v>
      </c>
      <c r="B107" t="str">
        <f t="shared" si="1"/>
        <v>diploid_SS_cellular processes</v>
      </c>
      <c r="C107" t="s">
        <v>210</v>
      </c>
      <c r="D107">
        <v>1.1664321E-2</v>
      </c>
      <c r="E107">
        <v>0.99857824900000003</v>
      </c>
      <c r="F107">
        <v>5</v>
      </c>
      <c r="G107">
        <v>8</v>
      </c>
      <c r="H107" t="s">
        <v>211</v>
      </c>
      <c r="I107" t="s">
        <v>12</v>
      </c>
      <c r="J107" t="s">
        <v>13</v>
      </c>
      <c r="K107" t="s">
        <v>581</v>
      </c>
      <c r="L107" t="str">
        <f>VLOOKUP(K107,plot_colors!C:D,2,FALSE)</f>
        <v>#08306B</v>
      </c>
    </row>
    <row r="108" spans="1:12" x14ac:dyDescent="0.35">
      <c r="A108" t="s">
        <v>19</v>
      </c>
      <c r="B108" t="str">
        <f t="shared" si="1"/>
        <v>diploid_SS_cellular processes</v>
      </c>
      <c r="C108" t="s">
        <v>235</v>
      </c>
      <c r="D108">
        <v>1.9735629000000001E-2</v>
      </c>
      <c r="E108">
        <v>0.99804523499999998</v>
      </c>
      <c r="F108">
        <v>4</v>
      </c>
      <c r="G108">
        <v>6</v>
      </c>
      <c r="H108" t="s">
        <v>236</v>
      </c>
      <c r="I108" t="s">
        <v>12</v>
      </c>
      <c r="J108" t="s">
        <v>28</v>
      </c>
      <c r="K108" t="s">
        <v>581</v>
      </c>
      <c r="L108" t="str">
        <f>VLOOKUP(K108,plot_colors!C:D,2,FALSE)</f>
        <v>#08306B</v>
      </c>
    </row>
    <row r="109" spans="1:12" x14ac:dyDescent="0.35">
      <c r="A109" t="s">
        <v>19</v>
      </c>
      <c r="B109" t="str">
        <f t="shared" si="1"/>
        <v>diploid_SS_cellular processes</v>
      </c>
      <c r="C109" t="s">
        <v>237</v>
      </c>
      <c r="D109">
        <v>1.9735629000000001E-2</v>
      </c>
      <c r="E109">
        <v>0.99804523499999998</v>
      </c>
      <c r="F109">
        <v>4</v>
      </c>
      <c r="G109">
        <v>6</v>
      </c>
      <c r="H109" t="s">
        <v>238</v>
      </c>
      <c r="I109" t="s">
        <v>12</v>
      </c>
      <c r="J109" t="s">
        <v>28</v>
      </c>
      <c r="K109" t="s">
        <v>581</v>
      </c>
      <c r="L109" t="str">
        <f>VLOOKUP(K109,plot_colors!C:D,2,FALSE)</f>
        <v>#08306B</v>
      </c>
    </row>
    <row r="110" spans="1:12" x14ac:dyDescent="0.35">
      <c r="A110" t="s">
        <v>19</v>
      </c>
      <c r="B110" t="str">
        <f t="shared" si="1"/>
        <v>diploid_SS_cellular processes</v>
      </c>
      <c r="C110" t="s">
        <v>309</v>
      </c>
      <c r="D110">
        <v>3.0041312000000001E-2</v>
      </c>
      <c r="E110">
        <v>0.99431505399999998</v>
      </c>
      <c r="F110">
        <v>5</v>
      </c>
      <c r="G110">
        <v>10</v>
      </c>
      <c r="H110" t="s">
        <v>310</v>
      </c>
      <c r="I110" t="s">
        <v>12</v>
      </c>
      <c r="J110" t="s">
        <v>13</v>
      </c>
      <c r="K110" t="s">
        <v>581</v>
      </c>
      <c r="L110" t="str">
        <f>VLOOKUP(K110,plot_colors!C:D,2,FALSE)</f>
        <v>#08306B</v>
      </c>
    </row>
    <row r="111" spans="1:12" x14ac:dyDescent="0.35">
      <c r="A111" t="s">
        <v>19</v>
      </c>
      <c r="B111" t="str">
        <f t="shared" si="1"/>
        <v>diploid_SS_cellular processes</v>
      </c>
      <c r="C111" t="s">
        <v>410</v>
      </c>
      <c r="D111">
        <v>3.9260206999999998E-2</v>
      </c>
      <c r="E111">
        <v>0.98209154099999996</v>
      </c>
      <c r="F111">
        <v>14</v>
      </c>
      <c r="G111">
        <v>43</v>
      </c>
      <c r="H111" t="s">
        <v>411</v>
      </c>
      <c r="I111" t="s">
        <v>12</v>
      </c>
      <c r="J111" t="s">
        <v>98</v>
      </c>
      <c r="K111" t="s">
        <v>581</v>
      </c>
      <c r="L111" t="str">
        <f>VLOOKUP(K111,plot_colors!C:D,2,FALSE)</f>
        <v>#08306B</v>
      </c>
    </row>
    <row r="112" spans="1:12" x14ac:dyDescent="0.35">
      <c r="A112" t="s">
        <v>19</v>
      </c>
      <c r="B112" t="str">
        <f t="shared" si="1"/>
        <v>diploid_SS_cellular processes</v>
      </c>
      <c r="C112" t="s">
        <v>428</v>
      </c>
      <c r="D112">
        <v>3.4512739000000001E-2</v>
      </c>
      <c r="E112">
        <v>0.99320381400000002</v>
      </c>
      <c r="F112">
        <v>5</v>
      </c>
      <c r="G112">
        <v>10</v>
      </c>
      <c r="H112" t="s">
        <v>429</v>
      </c>
      <c r="I112" t="s">
        <v>12</v>
      </c>
      <c r="J112" t="s">
        <v>13</v>
      </c>
      <c r="K112" t="s">
        <v>581</v>
      </c>
      <c r="L112" t="str">
        <f>VLOOKUP(K112,plot_colors!C:D,2,FALSE)</f>
        <v>#08306B</v>
      </c>
    </row>
    <row r="113" spans="1:12" x14ac:dyDescent="0.35">
      <c r="A113" t="s">
        <v>19</v>
      </c>
      <c r="B113" t="str">
        <f t="shared" si="1"/>
        <v>diploid_SS_cellular processes</v>
      </c>
      <c r="C113" t="s">
        <v>470</v>
      </c>
      <c r="D113">
        <v>2.7124460999999999E-2</v>
      </c>
      <c r="E113">
        <v>0.99200710400000003</v>
      </c>
      <c r="F113">
        <v>8</v>
      </c>
      <c r="G113">
        <v>19</v>
      </c>
      <c r="H113" t="s">
        <v>471</v>
      </c>
      <c r="I113" t="s">
        <v>12</v>
      </c>
      <c r="J113" t="s">
        <v>35</v>
      </c>
      <c r="K113" t="s">
        <v>581</v>
      </c>
      <c r="L113" t="str">
        <f>VLOOKUP(K113,plot_colors!C:D,2,FALSE)</f>
        <v>#08306B</v>
      </c>
    </row>
    <row r="114" spans="1:12" x14ac:dyDescent="0.35">
      <c r="A114" t="s">
        <v>19</v>
      </c>
      <c r="B114" t="str">
        <f t="shared" si="1"/>
        <v>diploid_SS_cellular processes</v>
      </c>
      <c r="C114" t="s">
        <v>496</v>
      </c>
      <c r="D114">
        <v>4.4276349999999999E-2</v>
      </c>
      <c r="E114">
        <v>0.98379220099999998</v>
      </c>
      <c r="F114">
        <v>9</v>
      </c>
      <c r="G114">
        <v>25</v>
      </c>
      <c r="H114" t="s">
        <v>497</v>
      </c>
      <c r="I114" t="s">
        <v>12</v>
      </c>
      <c r="J114" t="s">
        <v>13</v>
      </c>
      <c r="K114" t="s">
        <v>581</v>
      </c>
      <c r="L114" t="str">
        <f>VLOOKUP(K114,plot_colors!C:D,2,FALSE)</f>
        <v>#08306B</v>
      </c>
    </row>
    <row r="115" spans="1:12" x14ac:dyDescent="0.35">
      <c r="A115" t="s">
        <v>19</v>
      </c>
      <c r="B115" t="str">
        <f t="shared" si="1"/>
        <v>diploid_SS_cellular processes</v>
      </c>
      <c r="C115" t="s">
        <v>512</v>
      </c>
      <c r="D115">
        <v>8.9882820000000002E-3</v>
      </c>
      <c r="E115">
        <v>0.99748817099999998</v>
      </c>
      <c r="F115">
        <v>10</v>
      </c>
      <c r="G115">
        <v>23</v>
      </c>
      <c r="H115" t="s">
        <v>513</v>
      </c>
      <c r="I115" t="s">
        <v>12</v>
      </c>
      <c r="J115" t="s">
        <v>98</v>
      </c>
      <c r="K115" t="s">
        <v>581</v>
      </c>
      <c r="L115" t="str">
        <f>VLOOKUP(K115,plot_colors!C:D,2,FALSE)</f>
        <v>#08306B</v>
      </c>
    </row>
    <row r="116" spans="1:12" x14ac:dyDescent="0.35">
      <c r="A116" t="s">
        <v>19</v>
      </c>
      <c r="B116" t="str">
        <f t="shared" si="1"/>
        <v>diploid_SS_cellular processes</v>
      </c>
      <c r="C116" t="s">
        <v>530</v>
      </c>
      <c r="D116">
        <v>3.5135381E-2</v>
      </c>
      <c r="E116">
        <v>0.99499309599999997</v>
      </c>
      <c r="F116">
        <v>4</v>
      </c>
      <c r="G116">
        <v>7</v>
      </c>
      <c r="H116" t="s">
        <v>531</v>
      </c>
      <c r="I116" t="s">
        <v>12</v>
      </c>
      <c r="J116" t="s">
        <v>28</v>
      </c>
      <c r="K116" t="s">
        <v>581</v>
      </c>
      <c r="L116" t="str">
        <f>VLOOKUP(K116,plot_colors!C:D,2,FALSE)</f>
        <v>#08306B</v>
      </c>
    </row>
    <row r="117" spans="1:12" x14ac:dyDescent="0.35">
      <c r="A117" t="s">
        <v>19</v>
      </c>
      <c r="B117" t="str">
        <f t="shared" si="1"/>
        <v>diploid_SS_cellular processes</v>
      </c>
      <c r="C117" t="s">
        <v>534</v>
      </c>
      <c r="D117">
        <v>3.2232823000000001E-2</v>
      </c>
      <c r="E117">
        <v>0.99553887900000004</v>
      </c>
      <c r="F117">
        <v>4</v>
      </c>
      <c r="G117">
        <v>7</v>
      </c>
      <c r="H117" t="s">
        <v>535</v>
      </c>
      <c r="I117" t="s">
        <v>12</v>
      </c>
      <c r="J117" t="s">
        <v>35</v>
      </c>
      <c r="K117" t="s">
        <v>581</v>
      </c>
      <c r="L117" t="str">
        <f>VLOOKUP(K117,plot_colors!C:D,2,FALSE)</f>
        <v>#08306B</v>
      </c>
    </row>
    <row r="118" spans="1:12" x14ac:dyDescent="0.35">
      <c r="A118" t="s">
        <v>19</v>
      </c>
      <c r="B118" t="str">
        <f t="shared" si="1"/>
        <v>diploid_SS_death</v>
      </c>
      <c r="C118" t="s">
        <v>112</v>
      </c>
      <c r="D118">
        <v>4.9391909999999999E-3</v>
      </c>
      <c r="E118">
        <v>0.99662910699999996</v>
      </c>
      <c r="F118">
        <v>87</v>
      </c>
      <c r="G118">
        <v>347</v>
      </c>
      <c r="H118" t="s">
        <v>113</v>
      </c>
      <c r="I118" t="s">
        <v>12</v>
      </c>
      <c r="J118" t="s">
        <v>114</v>
      </c>
      <c r="K118" t="s">
        <v>114</v>
      </c>
      <c r="L118" t="str">
        <f>VLOOKUP(K118,plot_colors!C:D,2,FALSE)</f>
        <v>#FD8D3C</v>
      </c>
    </row>
    <row r="119" spans="1:12" x14ac:dyDescent="0.35">
      <c r="A119" t="s">
        <v>19</v>
      </c>
      <c r="B119" t="str">
        <f t="shared" si="1"/>
        <v>diploid_SS_death</v>
      </c>
      <c r="C119" t="s">
        <v>115</v>
      </c>
      <c r="D119">
        <v>1.4019876000000001E-2</v>
      </c>
      <c r="E119">
        <v>0.99431317399999997</v>
      </c>
      <c r="F119">
        <v>15</v>
      </c>
      <c r="G119">
        <v>44</v>
      </c>
      <c r="H119" t="s">
        <v>116</v>
      </c>
      <c r="I119" t="s">
        <v>12</v>
      </c>
      <c r="J119" t="s">
        <v>114</v>
      </c>
      <c r="K119" t="s">
        <v>114</v>
      </c>
      <c r="L119" t="str">
        <f>VLOOKUP(K119,plot_colors!C:D,2,FALSE)</f>
        <v>#FD8D3C</v>
      </c>
    </row>
    <row r="120" spans="1:12" x14ac:dyDescent="0.35">
      <c r="A120" t="s">
        <v>19</v>
      </c>
      <c r="B120" t="str">
        <f t="shared" si="1"/>
        <v>diploid_SS_death</v>
      </c>
      <c r="C120" t="s">
        <v>186</v>
      </c>
      <c r="D120">
        <v>3.1678133999999997E-2</v>
      </c>
      <c r="E120">
        <v>0.99116926100000002</v>
      </c>
      <c r="F120">
        <v>7</v>
      </c>
      <c r="G120">
        <v>17</v>
      </c>
      <c r="H120" t="s">
        <v>187</v>
      </c>
      <c r="I120" t="s">
        <v>12</v>
      </c>
      <c r="J120" t="s">
        <v>114</v>
      </c>
      <c r="K120" t="s">
        <v>114</v>
      </c>
      <c r="L120" t="str">
        <f>VLOOKUP(K120,plot_colors!C:D,2,FALSE)</f>
        <v>#FD8D3C</v>
      </c>
    </row>
    <row r="121" spans="1:12" x14ac:dyDescent="0.35">
      <c r="A121" t="s">
        <v>19</v>
      </c>
      <c r="B121" t="str">
        <f t="shared" si="1"/>
        <v>diploid_SS_death</v>
      </c>
      <c r="C121" t="s">
        <v>363</v>
      </c>
      <c r="D121">
        <v>1.583433E-3</v>
      </c>
      <c r="E121">
        <v>0.999460511</v>
      </c>
      <c r="F121">
        <v>18</v>
      </c>
      <c r="G121">
        <v>46</v>
      </c>
      <c r="H121" t="s">
        <v>364</v>
      </c>
      <c r="I121" t="s">
        <v>12</v>
      </c>
      <c r="J121" t="s">
        <v>114</v>
      </c>
      <c r="K121" t="s">
        <v>114</v>
      </c>
      <c r="L121" t="str">
        <f>VLOOKUP(K121,plot_colors!C:D,2,FALSE)</f>
        <v>#FD8D3C</v>
      </c>
    </row>
    <row r="122" spans="1:12" x14ac:dyDescent="0.35">
      <c r="A122" t="s">
        <v>19</v>
      </c>
      <c r="B122" t="str">
        <f t="shared" si="1"/>
        <v>diploid_SS_death</v>
      </c>
      <c r="C122" t="s">
        <v>538</v>
      </c>
      <c r="D122">
        <v>1.8756859000000001E-2</v>
      </c>
      <c r="E122">
        <v>0.99486867999999995</v>
      </c>
      <c r="F122">
        <v>8</v>
      </c>
      <c r="G122">
        <v>19</v>
      </c>
      <c r="H122" t="s">
        <v>539</v>
      </c>
      <c r="I122" t="s">
        <v>12</v>
      </c>
      <c r="J122" t="s">
        <v>114</v>
      </c>
      <c r="K122" t="s">
        <v>114</v>
      </c>
      <c r="L122" t="str">
        <f>VLOOKUP(K122,plot_colors!C:D,2,FALSE)</f>
        <v>#FD8D3C</v>
      </c>
    </row>
    <row r="123" spans="1:12" x14ac:dyDescent="0.35">
      <c r="A123" t="s">
        <v>19</v>
      </c>
      <c r="B123" t="str">
        <f t="shared" si="1"/>
        <v>diploid_SS_developmental processes</v>
      </c>
      <c r="C123" t="s">
        <v>48</v>
      </c>
      <c r="D123">
        <v>1.6464016000000001E-2</v>
      </c>
      <c r="E123">
        <v>0.99184594599999998</v>
      </c>
      <c r="F123">
        <v>22</v>
      </c>
      <c r="G123">
        <v>70</v>
      </c>
      <c r="H123" t="s">
        <v>49</v>
      </c>
      <c r="I123" t="s">
        <v>12</v>
      </c>
      <c r="J123" t="s">
        <v>28</v>
      </c>
      <c r="K123" t="s">
        <v>28</v>
      </c>
      <c r="L123" t="str">
        <f>VLOOKUP(K123,plot_colors!C:D,2,FALSE)</f>
        <v>skyblue1</v>
      </c>
    </row>
    <row r="124" spans="1:12" x14ac:dyDescent="0.35">
      <c r="A124" t="s">
        <v>19</v>
      </c>
      <c r="B124" t="str">
        <f t="shared" si="1"/>
        <v>diploid_SS_developmental processes</v>
      </c>
      <c r="C124" t="s">
        <v>50</v>
      </c>
      <c r="D124">
        <v>1.9735629000000001E-2</v>
      </c>
      <c r="E124">
        <v>0.99804523499999998</v>
      </c>
      <c r="F124">
        <v>4</v>
      </c>
      <c r="G124">
        <v>6</v>
      </c>
      <c r="H124" t="s">
        <v>51</v>
      </c>
      <c r="I124" t="s">
        <v>12</v>
      </c>
      <c r="J124" t="s">
        <v>28</v>
      </c>
      <c r="K124" t="s">
        <v>28</v>
      </c>
      <c r="L124" t="str">
        <f>VLOOKUP(K124,plot_colors!C:D,2,FALSE)</f>
        <v>skyblue1</v>
      </c>
    </row>
    <row r="125" spans="1:12" x14ac:dyDescent="0.35">
      <c r="A125" t="s">
        <v>19</v>
      </c>
      <c r="B125" t="str">
        <f t="shared" si="1"/>
        <v>diploid_SS_developmental processes</v>
      </c>
      <c r="C125" t="s">
        <v>54</v>
      </c>
      <c r="D125">
        <v>2.4076067E-2</v>
      </c>
      <c r="E125">
        <v>0.99307584699999996</v>
      </c>
      <c r="F125">
        <v>8</v>
      </c>
      <c r="G125">
        <v>19</v>
      </c>
      <c r="H125" t="s">
        <v>55</v>
      </c>
      <c r="I125" t="s">
        <v>12</v>
      </c>
      <c r="J125" t="s">
        <v>28</v>
      </c>
      <c r="K125" t="s">
        <v>28</v>
      </c>
      <c r="L125" t="str">
        <f>VLOOKUP(K125,plot_colors!C:D,2,FALSE)</f>
        <v>skyblue1</v>
      </c>
    </row>
    <row r="126" spans="1:12" x14ac:dyDescent="0.35">
      <c r="A126" t="s">
        <v>19</v>
      </c>
      <c r="B126" t="str">
        <f t="shared" si="1"/>
        <v>diploid_SS_developmental processes</v>
      </c>
      <c r="C126" t="s">
        <v>58</v>
      </c>
      <c r="D126">
        <v>1.7295415000000001E-2</v>
      </c>
      <c r="E126">
        <v>0.99371470200000001</v>
      </c>
      <c r="F126">
        <v>12</v>
      </c>
      <c r="G126">
        <v>32</v>
      </c>
      <c r="H126" t="s">
        <v>59</v>
      </c>
      <c r="I126" t="s">
        <v>12</v>
      </c>
      <c r="J126" t="s">
        <v>28</v>
      </c>
      <c r="K126" t="s">
        <v>28</v>
      </c>
      <c r="L126" t="str">
        <f>VLOOKUP(K126,plot_colors!C:D,2,FALSE)</f>
        <v>skyblue1</v>
      </c>
    </row>
    <row r="127" spans="1:12" x14ac:dyDescent="0.35">
      <c r="A127" t="s">
        <v>19</v>
      </c>
      <c r="B127" t="str">
        <f t="shared" si="1"/>
        <v>diploid_SS_developmental processes</v>
      </c>
      <c r="C127" t="s">
        <v>140</v>
      </c>
      <c r="D127">
        <v>9.9835779999999999E-3</v>
      </c>
      <c r="E127">
        <v>0.99296864500000004</v>
      </c>
      <c r="F127">
        <v>87</v>
      </c>
      <c r="G127">
        <v>351</v>
      </c>
      <c r="H127" t="s">
        <v>141</v>
      </c>
      <c r="I127" t="s">
        <v>12</v>
      </c>
      <c r="J127" t="s">
        <v>28</v>
      </c>
      <c r="K127" t="s">
        <v>28</v>
      </c>
      <c r="L127" t="str">
        <f>VLOOKUP(K127,plot_colors!C:D,2,FALSE)</f>
        <v>skyblue1</v>
      </c>
    </row>
    <row r="128" spans="1:12" x14ac:dyDescent="0.35">
      <c r="A128" t="s">
        <v>19</v>
      </c>
      <c r="B128" t="str">
        <f t="shared" si="1"/>
        <v>diploid_SS_developmental processes</v>
      </c>
      <c r="C128" t="s">
        <v>148</v>
      </c>
      <c r="D128">
        <v>2.3949614000000001E-2</v>
      </c>
      <c r="E128">
        <v>0.98949668300000004</v>
      </c>
      <c r="F128">
        <v>15</v>
      </c>
      <c r="G128">
        <v>46</v>
      </c>
      <c r="H128" t="s">
        <v>149</v>
      </c>
      <c r="I128" t="s">
        <v>12</v>
      </c>
      <c r="J128" t="s">
        <v>28</v>
      </c>
      <c r="K128" t="s">
        <v>28</v>
      </c>
      <c r="L128" t="str">
        <f>VLOOKUP(K128,plot_colors!C:D,2,FALSE)</f>
        <v>skyblue1</v>
      </c>
    </row>
    <row r="129" spans="1:12" x14ac:dyDescent="0.35">
      <c r="A129" t="s">
        <v>19</v>
      </c>
      <c r="B129" t="str">
        <f t="shared" si="1"/>
        <v>diploid_SS_developmental processes</v>
      </c>
      <c r="C129" t="s">
        <v>154</v>
      </c>
      <c r="D129">
        <v>1.4727426E-2</v>
      </c>
      <c r="E129">
        <v>0.99250412099999996</v>
      </c>
      <c r="F129">
        <v>24</v>
      </c>
      <c r="G129">
        <v>80</v>
      </c>
      <c r="H129" t="s">
        <v>155</v>
      </c>
      <c r="I129" t="s">
        <v>12</v>
      </c>
      <c r="J129" t="s">
        <v>35</v>
      </c>
      <c r="K129" t="s">
        <v>28</v>
      </c>
      <c r="L129" t="str">
        <f>VLOOKUP(K129,plot_colors!C:D,2,FALSE)</f>
        <v>skyblue1</v>
      </c>
    </row>
    <row r="130" spans="1:12" x14ac:dyDescent="0.35">
      <c r="A130" t="s">
        <v>19</v>
      </c>
      <c r="B130" t="str">
        <f t="shared" ref="B130:B193" si="2">A130&amp;"_"&amp;K130</f>
        <v>diploid_SS_developmental processes</v>
      </c>
      <c r="C130" t="s">
        <v>170</v>
      </c>
      <c r="D130">
        <v>4.5644531000000002E-2</v>
      </c>
      <c r="E130">
        <v>0.97862859700000004</v>
      </c>
      <c r="F130">
        <v>14</v>
      </c>
      <c r="G130">
        <v>44</v>
      </c>
      <c r="H130" t="s">
        <v>171</v>
      </c>
      <c r="I130" t="s">
        <v>12</v>
      </c>
      <c r="J130" t="s">
        <v>28</v>
      </c>
      <c r="K130" t="s">
        <v>28</v>
      </c>
      <c r="L130" t="str">
        <f>VLOOKUP(K130,plot_colors!C:D,2,FALSE)</f>
        <v>skyblue1</v>
      </c>
    </row>
    <row r="131" spans="1:12" x14ac:dyDescent="0.35">
      <c r="A131" t="s">
        <v>19</v>
      </c>
      <c r="B131" t="str">
        <f t="shared" si="2"/>
        <v>diploid_SS_developmental processes</v>
      </c>
      <c r="C131" t="s">
        <v>172</v>
      </c>
      <c r="D131">
        <v>4.1864089E-2</v>
      </c>
      <c r="E131">
        <v>0.980719797</v>
      </c>
      <c r="F131">
        <v>14</v>
      </c>
      <c r="G131">
        <v>43</v>
      </c>
      <c r="H131" t="s">
        <v>173</v>
      </c>
      <c r="I131" t="s">
        <v>12</v>
      </c>
      <c r="J131" t="s">
        <v>28</v>
      </c>
      <c r="K131" t="s">
        <v>28</v>
      </c>
      <c r="L131" t="str">
        <f>VLOOKUP(K131,plot_colors!C:D,2,FALSE)</f>
        <v>skyblue1</v>
      </c>
    </row>
    <row r="132" spans="1:12" x14ac:dyDescent="0.35">
      <c r="A132" t="s">
        <v>19</v>
      </c>
      <c r="B132" t="str">
        <f t="shared" si="2"/>
        <v>diploid_SS_developmental processes</v>
      </c>
      <c r="C132" t="s">
        <v>245</v>
      </c>
      <c r="D132">
        <v>1.6996594E-2</v>
      </c>
      <c r="E132">
        <v>0.99839684399999995</v>
      </c>
      <c r="F132">
        <v>4</v>
      </c>
      <c r="G132">
        <v>6</v>
      </c>
      <c r="H132" t="s">
        <v>246</v>
      </c>
      <c r="I132" t="s">
        <v>12</v>
      </c>
      <c r="J132" t="s">
        <v>28</v>
      </c>
      <c r="K132" t="s">
        <v>28</v>
      </c>
      <c r="L132" t="str">
        <f>VLOOKUP(K132,plot_colors!C:D,2,FALSE)</f>
        <v>skyblue1</v>
      </c>
    </row>
    <row r="133" spans="1:12" x14ac:dyDescent="0.35">
      <c r="A133" t="s">
        <v>19</v>
      </c>
      <c r="B133" t="str">
        <f t="shared" si="2"/>
        <v>diploid_SS_developmental processes</v>
      </c>
      <c r="C133" t="s">
        <v>247</v>
      </c>
      <c r="D133">
        <v>2.7500864E-2</v>
      </c>
      <c r="E133">
        <v>0.99639070299999999</v>
      </c>
      <c r="F133">
        <v>4</v>
      </c>
      <c r="G133">
        <v>7</v>
      </c>
      <c r="H133" t="s">
        <v>248</v>
      </c>
      <c r="I133" t="s">
        <v>12</v>
      </c>
      <c r="J133" t="s">
        <v>28</v>
      </c>
      <c r="K133" t="s">
        <v>28</v>
      </c>
      <c r="L133" t="str">
        <f>VLOOKUP(K133,plot_colors!C:D,2,FALSE)</f>
        <v>skyblue1</v>
      </c>
    </row>
    <row r="134" spans="1:12" x14ac:dyDescent="0.35">
      <c r="A134" t="s">
        <v>19</v>
      </c>
      <c r="B134" t="str">
        <f t="shared" si="2"/>
        <v>diploid_SS_developmental processes</v>
      </c>
      <c r="C134" t="s">
        <v>269</v>
      </c>
      <c r="D134">
        <v>3.2094022999999999E-2</v>
      </c>
      <c r="E134">
        <v>0.99004869900000003</v>
      </c>
      <c r="F134">
        <v>8</v>
      </c>
      <c r="G134">
        <v>20</v>
      </c>
      <c r="H134" t="s">
        <v>270</v>
      </c>
      <c r="I134" t="s">
        <v>12</v>
      </c>
      <c r="J134" t="s">
        <v>28</v>
      </c>
      <c r="K134" t="s">
        <v>28</v>
      </c>
      <c r="L134" t="str">
        <f>VLOOKUP(K134,plot_colors!C:D,2,FALSE)</f>
        <v>skyblue1</v>
      </c>
    </row>
    <row r="135" spans="1:12" x14ac:dyDescent="0.35">
      <c r="A135" t="s">
        <v>19</v>
      </c>
      <c r="B135" t="str">
        <f t="shared" si="2"/>
        <v>diploid_SS_developmental processes</v>
      </c>
      <c r="C135" t="s">
        <v>273</v>
      </c>
      <c r="D135">
        <v>2.5168566999999999E-2</v>
      </c>
      <c r="E135">
        <v>0.99347934699999996</v>
      </c>
      <c r="F135">
        <v>7</v>
      </c>
      <c r="G135">
        <v>16</v>
      </c>
      <c r="H135" t="s">
        <v>274</v>
      </c>
      <c r="I135" t="s">
        <v>12</v>
      </c>
      <c r="J135" t="s">
        <v>28</v>
      </c>
      <c r="K135" t="s">
        <v>28</v>
      </c>
      <c r="L135" t="str">
        <f>VLOOKUP(K135,plot_colors!C:D,2,FALSE)</f>
        <v>skyblue1</v>
      </c>
    </row>
    <row r="136" spans="1:12" x14ac:dyDescent="0.35">
      <c r="A136" t="s">
        <v>19</v>
      </c>
      <c r="B136" t="str">
        <f t="shared" si="2"/>
        <v>diploid_SS_developmental processes</v>
      </c>
      <c r="C136" t="s">
        <v>367</v>
      </c>
      <c r="D136">
        <v>1.2583886000000001E-2</v>
      </c>
      <c r="E136">
        <v>0.99653501700000002</v>
      </c>
      <c r="F136">
        <v>9</v>
      </c>
      <c r="G136">
        <v>21</v>
      </c>
      <c r="H136" t="s">
        <v>368</v>
      </c>
      <c r="I136" t="s">
        <v>12</v>
      </c>
      <c r="J136" t="s">
        <v>28</v>
      </c>
      <c r="K136" t="s">
        <v>28</v>
      </c>
      <c r="L136" t="str">
        <f>VLOOKUP(K136,plot_colors!C:D,2,FALSE)</f>
        <v>skyblue1</v>
      </c>
    </row>
    <row r="137" spans="1:12" x14ac:dyDescent="0.35">
      <c r="A137" t="s">
        <v>19</v>
      </c>
      <c r="B137" t="str">
        <f t="shared" si="2"/>
        <v>diploid_SS_developmental processes</v>
      </c>
      <c r="C137" t="s">
        <v>452</v>
      </c>
      <c r="D137">
        <v>3.1296190000000002E-2</v>
      </c>
      <c r="E137">
        <v>0.99400803500000001</v>
      </c>
      <c r="F137">
        <v>5</v>
      </c>
      <c r="G137">
        <v>10</v>
      </c>
      <c r="H137" t="s">
        <v>453</v>
      </c>
      <c r="I137" t="s">
        <v>12</v>
      </c>
      <c r="J137" t="s">
        <v>28</v>
      </c>
      <c r="K137" t="s">
        <v>28</v>
      </c>
      <c r="L137" t="str">
        <f>VLOOKUP(K137,plot_colors!C:D,2,FALSE)</f>
        <v>skyblue1</v>
      </c>
    </row>
    <row r="138" spans="1:12" x14ac:dyDescent="0.35">
      <c r="A138" t="s">
        <v>19</v>
      </c>
      <c r="B138" t="str">
        <f t="shared" si="2"/>
        <v>diploid_SS_developmental processes</v>
      </c>
      <c r="C138" t="s">
        <v>510</v>
      </c>
      <c r="D138">
        <v>1.9735629000000001E-2</v>
      </c>
      <c r="E138">
        <v>0.99804523499999998</v>
      </c>
      <c r="F138">
        <v>4</v>
      </c>
      <c r="G138">
        <v>6</v>
      </c>
      <c r="H138" t="s">
        <v>511</v>
      </c>
      <c r="I138" t="s">
        <v>12</v>
      </c>
      <c r="J138" t="s">
        <v>28</v>
      </c>
      <c r="K138" t="s">
        <v>28</v>
      </c>
      <c r="L138" t="str">
        <f>VLOOKUP(K138,plot_colors!C:D,2,FALSE)</f>
        <v>skyblue1</v>
      </c>
    </row>
    <row r="139" spans="1:12" x14ac:dyDescent="0.35">
      <c r="A139" t="s">
        <v>19</v>
      </c>
      <c r="B139" t="str">
        <f t="shared" si="2"/>
        <v>diploid_SS_homeostasis</v>
      </c>
      <c r="C139" t="s">
        <v>291</v>
      </c>
      <c r="D139">
        <v>4.0363686000000003E-2</v>
      </c>
      <c r="E139">
        <v>0.99126646500000004</v>
      </c>
      <c r="F139">
        <v>5</v>
      </c>
      <c r="G139">
        <v>11</v>
      </c>
      <c r="H139" t="s">
        <v>292</v>
      </c>
      <c r="I139" t="s">
        <v>12</v>
      </c>
      <c r="J139" t="s">
        <v>35</v>
      </c>
      <c r="K139" t="s">
        <v>36</v>
      </c>
      <c r="L139" t="str">
        <f>VLOOKUP(K139,plot_colors!C:D,2,FALSE)</f>
        <v>#FC4E2A</v>
      </c>
    </row>
    <row r="140" spans="1:12" x14ac:dyDescent="0.35">
      <c r="A140" t="s">
        <v>19</v>
      </c>
      <c r="B140" t="str">
        <f t="shared" si="2"/>
        <v>diploid_SS_homeostasis</v>
      </c>
      <c r="C140" t="s">
        <v>380</v>
      </c>
      <c r="D140">
        <v>4.2822559999999999E-3</v>
      </c>
      <c r="E140">
        <v>0.99834767000000002</v>
      </c>
      <c r="F140">
        <v>18</v>
      </c>
      <c r="G140">
        <v>51</v>
      </c>
      <c r="H140" t="s">
        <v>381</v>
      </c>
      <c r="I140" t="s">
        <v>12</v>
      </c>
      <c r="J140" t="s">
        <v>35</v>
      </c>
      <c r="K140" t="s">
        <v>36</v>
      </c>
      <c r="L140" t="str">
        <f>VLOOKUP(K140,plot_colors!C:D,2,FALSE)</f>
        <v>#FC4E2A</v>
      </c>
    </row>
    <row r="141" spans="1:12" x14ac:dyDescent="0.35">
      <c r="A141" t="s">
        <v>19</v>
      </c>
      <c r="B141" t="str">
        <f t="shared" si="2"/>
        <v>diploid_SS_homeostasis</v>
      </c>
      <c r="C141" t="s">
        <v>386</v>
      </c>
      <c r="D141">
        <v>3.4308860000000002E-3</v>
      </c>
      <c r="E141">
        <v>0.99964040099999996</v>
      </c>
      <c r="F141">
        <v>6</v>
      </c>
      <c r="G141">
        <v>9</v>
      </c>
      <c r="H141" t="s">
        <v>387</v>
      </c>
      <c r="I141" t="s">
        <v>12</v>
      </c>
      <c r="J141" t="s">
        <v>28</v>
      </c>
      <c r="K141" t="s">
        <v>36</v>
      </c>
      <c r="L141" t="str">
        <f>VLOOKUP(K141,plot_colors!C:D,2,FALSE)</f>
        <v>#FC4E2A</v>
      </c>
    </row>
    <row r="142" spans="1:12" x14ac:dyDescent="0.35">
      <c r="A142" t="s">
        <v>19</v>
      </c>
      <c r="B142" t="str">
        <f t="shared" si="2"/>
        <v>diploid_SS_immune system processes</v>
      </c>
      <c r="C142" t="s">
        <v>72</v>
      </c>
      <c r="D142">
        <v>2.2120662999999999E-2</v>
      </c>
      <c r="E142">
        <v>0.99457702199999998</v>
      </c>
      <c r="F142">
        <v>7</v>
      </c>
      <c r="G142">
        <v>15</v>
      </c>
      <c r="H142" t="s">
        <v>73</v>
      </c>
      <c r="I142" t="s">
        <v>12</v>
      </c>
      <c r="J142" t="s">
        <v>28</v>
      </c>
      <c r="K142" t="s">
        <v>582</v>
      </c>
      <c r="L142" t="str">
        <f>VLOOKUP(K142,plot_colors!C:D,2,FALSE)</f>
        <v>#6A51A3</v>
      </c>
    </row>
    <row r="143" spans="1:12" x14ac:dyDescent="0.35">
      <c r="A143" t="s">
        <v>19</v>
      </c>
      <c r="B143" t="str">
        <f t="shared" si="2"/>
        <v>diploid_SS_immune system processes</v>
      </c>
      <c r="C143" t="s">
        <v>168</v>
      </c>
      <c r="D143">
        <v>4.0751726000000002E-2</v>
      </c>
      <c r="E143">
        <v>0.99157709599999999</v>
      </c>
      <c r="F143">
        <v>5</v>
      </c>
      <c r="G143">
        <v>10</v>
      </c>
      <c r="H143" t="s">
        <v>169</v>
      </c>
      <c r="I143" t="s">
        <v>12</v>
      </c>
      <c r="J143" t="s">
        <v>35</v>
      </c>
      <c r="K143" t="s">
        <v>582</v>
      </c>
      <c r="L143" t="str">
        <f>VLOOKUP(K143,plot_colors!C:D,2,FALSE)</f>
        <v>#6A51A3</v>
      </c>
    </row>
    <row r="144" spans="1:12" x14ac:dyDescent="0.35">
      <c r="A144" t="s">
        <v>19</v>
      </c>
      <c r="B144" t="str">
        <f t="shared" si="2"/>
        <v>diploid_SS_other biological processes</v>
      </c>
      <c r="C144" t="s">
        <v>158</v>
      </c>
      <c r="D144">
        <v>3.9704464000000002E-2</v>
      </c>
      <c r="E144">
        <v>0.98251660200000002</v>
      </c>
      <c r="F144">
        <v>13</v>
      </c>
      <c r="G144">
        <v>39</v>
      </c>
      <c r="H144" t="s">
        <v>159</v>
      </c>
      <c r="I144" t="s">
        <v>12</v>
      </c>
      <c r="J144" t="s">
        <v>35</v>
      </c>
      <c r="K144" t="s">
        <v>35</v>
      </c>
      <c r="L144" t="str">
        <f>VLOOKUP(K144,plot_colors!C:D,2,FALSE)</f>
        <v>gray30</v>
      </c>
    </row>
    <row r="145" spans="1:12" x14ac:dyDescent="0.35">
      <c r="A145" t="s">
        <v>19</v>
      </c>
      <c r="B145" t="str">
        <f t="shared" si="2"/>
        <v>diploid_SS_other biological processes</v>
      </c>
      <c r="C145" t="s">
        <v>382</v>
      </c>
      <c r="D145">
        <v>6.294628E-3</v>
      </c>
      <c r="E145">
        <v>0.99914908400000002</v>
      </c>
      <c r="F145">
        <v>6</v>
      </c>
      <c r="G145">
        <v>10</v>
      </c>
      <c r="H145" t="s">
        <v>383</v>
      </c>
      <c r="I145" t="s">
        <v>12</v>
      </c>
      <c r="J145" t="s">
        <v>35</v>
      </c>
      <c r="K145" t="s">
        <v>35</v>
      </c>
      <c r="L145" t="str">
        <f>VLOOKUP(K145,plot_colors!C:D,2,FALSE)</f>
        <v>gray30</v>
      </c>
    </row>
    <row r="146" spans="1:12" x14ac:dyDescent="0.35">
      <c r="A146" t="s">
        <v>19</v>
      </c>
      <c r="B146" t="str">
        <f t="shared" si="2"/>
        <v>diploid_SS_other biological processes</v>
      </c>
      <c r="C146" t="s">
        <v>466</v>
      </c>
      <c r="D146">
        <v>3.0657091000000001E-2</v>
      </c>
      <c r="E146">
        <v>0.99058400899999999</v>
      </c>
      <c r="F146">
        <v>8</v>
      </c>
      <c r="G146">
        <v>20</v>
      </c>
      <c r="H146" t="s">
        <v>467</v>
      </c>
      <c r="I146" t="s">
        <v>12</v>
      </c>
      <c r="J146" t="s">
        <v>35</v>
      </c>
      <c r="K146" t="s">
        <v>35</v>
      </c>
      <c r="L146" t="str">
        <f>VLOOKUP(K146,plot_colors!C:D,2,FALSE)</f>
        <v>gray30</v>
      </c>
    </row>
    <row r="147" spans="1:12" x14ac:dyDescent="0.35">
      <c r="A147" t="s">
        <v>19</v>
      </c>
      <c r="B147" t="str">
        <f t="shared" si="2"/>
        <v>diploid_SS_other metabolic processes</v>
      </c>
      <c r="C147" t="s">
        <v>20</v>
      </c>
      <c r="D147">
        <v>4.3791385000000002E-2</v>
      </c>
      <c r="E147">
        <v>0.98842295700000005</v>
      </c>
      <c r="F147">
        <v>6</v>
      </c>
      <c r="G147">
        <v>14</v>
      </c>
      <c r="H147" t="s">
        <v>21</v>
      </c>
      <c r="I147" t="s">
        <v>12</v>
      </c>
      <c r="J147" t="s">
        <v>18</v>
      </c>
      <c r="K147" t="s">
        <v>18</v>
      </c>
      <c r="L147" t="str">
        <f>VLOOKUP(K147,plot_colors!C:D,2,FALSE)</f>
        <v>#41AB5D</v>
      </c>
    </row>
    <row r="148" spans="1:12" x14ac:dyDescent="0.35">
      <c r="A148" t="s">
        <v>19</v>
      </c>
      <c r="B148" t="str">
        <f t="shared" si="2"/>
        <v>diploid_SS_other metabolic processes</v>
      </c>
      <c r="C148" t="s">
        <v>78</v>
      </c>
      <c r="D148">
        <v>3.7680043000000003E-2</v>
      </c>
      <c r="E148">
        <v>0.98423649499999999</v>
      </c>
      <c r="F148">
        <v>12</v>
      </c>
      <c r="G148">
        <v>35</v>
      </c>
      <c r="H148" t="s">
        <v>79</v>
      </c>
      <c r="I148" t="s">
        <v>12</v>
      </c>
      <c r="J148" t="s">
        <v>18</v>
      </c>
      <c r="K148" t="s">
        <v>18</v>
      </c>
      <c r="L148" t="str">
        <f>VLOOKUP(K148,plot_colors!C:D,2,FALSE)</f>
        <v>#41AB5D</v>
      </c>
    </row>
    <row r="149" spans="1:12" x14ac:dyDescent="0.35">
      <c r="A149" t="s">
        <v>19</v>
      </c>
      <c r="B149" t="str">
        <f t="shared" si="2"/>
        <v>diploid_SS_other metabolic processes</v>
      </c>
      <c r="C149" t="s">
        <v>99</v>
      </c>
      <c r="D149">
        <v>4.8944968999999998E-2</v>
      </c>
      <c r="E149">
        <v>0.99138807799999995</v>
      </c>
      <c r="F149">
        <v>4</v>
      </c>
      <c r="G149">
        <v>8</v>
      </c>
      <c r="H149" t="s">
        <v>100</v>
      </c>
      <c r="I149" t="s">
        <v>12</v>
      </c>
      <c r="J149" t="s">
        <v>18</v>
      </c>
      <c r="K149" t="s">
        <v>18</v>
      </c>
      <c r="L149" t="str">
        <f>VLOOKUP(K149,plot_colors!C:D,2,FALSE)</f>
        <v>#41AB5D</v>
      </c>
    </row>
    <row r="150" spans="1:12" x14ac:dyDescent="0.35">
      <c r="A150" t="s">
        <v>19</v>
      </c>
      <c r="B150" t="str">
        <f t="shared" si="2"/>
        <v>diploid_SS_other metabolic processes</v>
      </c>
      <c r="C150" t="s">
        <v>164</v>
      </c>
      <c r="D150">
        <v>3.0271553E-2</v>
      </c>
      <c r="E150">
        <v>0.99271329200000002</v>
      </c>
      <c r="F150">
        <v>6</v>
      </c>
      <c r="G150">
        <v>14</v>
      </c>
      <c r="H150" t="s">
        <v>165</v>
      </c>
      <c r="I150" t="s">
        <v>12</v>
      </c>
      <c r="J150" t="s">
        <v>18</v>
      </c>
      <c r="K150" t="s">
        <v>18</v>
      </c>
      <c r="L150" t="str">
        <f>VLOOKUP(K150,plot_colors!C:D,2,FALSE)</f>
        <v>#41AB5D</v>
      </c>
    </row>
    <row r="151" spans="1:12" x14ac:dyDescent="0.35">
      <c r="A151" t="s">
        <v>19</v>
      </c>
      <c r="B151" t="str">
        <f t="shared" si="2"/>
        <v>diploid_SS_other metabolic processes</v>
      </c>
      <c r="C151" t="s">
        <v>214</v>
      </c>
      <c r="D151">
        <v>3.0012691000000001E-2</v>
      </c>
      <c r="E151">
        <v>0.99594456099999995</v>
      </c>
      <c r="F151">
        <v>4</v>
      </c>
      <c r="G151">
        <v>7</v>
      </c>
      <c r="H151" t="s">
        <v>215</v>
      </c>
      <c r="I151" t="s">
        <v>12</v>
      </c>
      <c r="J151" t="s">
        <v>13</v>
      </c>
      <c r="K151" t="s">
        <v>18</v>
      </c>
      <c r="L151" t="str">
        <f>VLOOKUP(K151,plot_colors!C:D,2,FALSE)</f>
        <v>#41AB5D</v>
      </c>
    </row>
    <row r="152" spans="1:12" x14ac:dyDescent="0.35">
      <c r="A152" t="s">
        <v>19</v>
      </c>
      <c r="B152" t="str">
        <f t="shared" si="2"/>
        <v>diploid_SS_other metabolic processes</v>
      </c>
      <c r="C152" t="s">
        <v>257</v>
      </c>
      <c r="D152">
        <v>4.7274781000000002E-2</v>
      </c>
      <c r="E152">
        <v>0.98928656299999995</v>
      </c>
      <c r="F152">
        <v>5</v>
      </c>
      <c r="G152">
        <v>11</v>
      </c>
      <c r="H152" t="s">
        <v>258</v>
      </c>
      <c r="I152" t="s">
        <v>12</v>
      </c>
      <c r="J152" t="s">
        <v>18</v>
      </c>
      <c r="K152" t="s">
        <v>18</v>
      </c>
      <c r="L152" t="str">
        <f>VLOOKUP(K152,plot_colors!C:D,2,FALSE)</f>
        <v>#41AB5D</v>
      </c>
    </row>
    <row r="153" spans="1:12" x14ac:dyDescent="0.35">
      <c r="A153" t="s">
        <v>19</v>
      </c>
      <c r="B153" t="str">
        <f t="shared" si="2"/>
        <v>diploid_SS_other metabolic processes</v>
      </c>
      <c r="C153" t="s">
        <v>323</v>
      </c>
      <c r="D153">
        <v>3.1562762000000001E-2</v>
      </c>
      <c r="E153">
        <v>0.99394232000000005</v>
      </c>
      <c r="F153">
        <v>5</v>
      </c>
      <c r="G153">
        <v>10</v>
      </c>
      <c r="H153" t="s">
        <v>324</v>
      </c>
      <c r="I153" t="s">
        <v>12</v>
      </c>
      <c r="J153" t="s">
        <v>18</v>
      </c>
      <c r="K153" t="s">
        <v>18</v>
      </c>
      <c r="L153" t="str">
        <f>VLOOKUP(K153,plot_colors!C:D,2,FALSE)</f>
        <v>#41AB5D</v>
      </c>
    </row>
    <row r="154" spans="1:12" x14ac:dyDescent="0.35">
      <c r="A154" t="s">
        <v>19</v>
      </c>
      <c r="B154" t="str">
        <f t="shared" si="2"/>
        <v>diploid_SS_other metabolic processes</v>
      </c>
      <c r="C154" t="s">
        <v>333</v>
      </c>
      <c r="D154">
        <v>1.0525186000000001E-2</v>
      </c>
      <c r="E154">
        <v>0.99875208000000004</v>
      </c>
      <c r="F154">
        <v>5</v>
      </c>
      <c r="G154">
        <v>8</v>
      </c>
      <c r="H154" t="s">
        <v>334</v>
      </c>
      <c r="I154" t="s">
        <v>12</v>
      </c>
      <c r="J154" t="s">
        <v>98</v>
      </c>
      <c r="K154" t="s">
        <v>18</v>
      </c>
      <c r="L154" t="str">
        <f>VLOOKUP(K154,plot_colors!C:D,2,FALSE)</f>
        <v>#41AB5D</v>
      </c>
    </row>
    <row r="155" spans="1:12" x14ac:dyDescent="0.35">
      <c r="A155" t="s">
        <v>19</v>
      </c>
      <c r="B155" t="str">
        <f t="shared" si="2"/>
        <v>diploid_SS_other metabolic processes</v>
      </c>
      <c r="C155" t="s">
        <v>337</v>
      </c>
      <c r="D155">
        <v>1.8619137000000001E-2</v>
      </c>
      <c r="E155">
        <v>0.995012695</v>
      </c>
      <c r="F155">
        <v>8</v>
      </c>
      <c r="G155">
        <v>18</v>
      </c>
      <c r="H155" t="s">
        <v>338</v>
      </c>
      <c r="I155" t="s">
        <v>12</v>
      </c>
      <c r="J155" t="s">
        <v>18</v>
      </c>
      <c r="K155" t="s">
        <v>18</v>
      </c>
      <c r="L155" t="str">
        <f>VLOOKUP(K155,plot_colors!C:D,2,FALSE)</f>
        <v>#41AB5D</v>
      </c>
    </row>
    <row r="156" spans="1:12" x14ac:dyDescent="0.35">
      <c r="A156" t="s">
        <v>19</v>
      </c>
      <c r="B156" t="str">
        <f t="shared" si="2"/>
        <v>diploid_SS_other metabolic processes</v>
      </c>
      <c r="C156" t="s">
        <v>341</v>
      </c>
      <c r="D156">
        <v>2.6386229000000001E-2</v>
      </c>
      <c r="E156">
        <v>0.99404915599999999</v>
      </c>
      <c r="F156">
        <v>6</v>
      </c>
      <c r="G156">
        <v>13</v>
      </c>
      <c r="H156" t="s">
        <v>342</v>
      </c>
      <c r="I156" t="s">
        <v>12</v>
      </c>
      <c r="J156" t="s">
        <v>18</v>
      </c>
      <c r="K156" t="s">
        <v>18</v>
      </c>
      <c r="L156" t="str">
        <f>VLOOKUP(K156,plot_colors!C:D,2,FALSE)</f>
        <v>#41AB5D</v>
      </c>
    </row>
    <row r="157" spans="1:12" x14ac:dyDescent="0.35">
      <c r="A157" t="s">
        <v>19</v>
      </c>
      <c r="B157" t="str">
        <f t="shared" si="2"/>
        <v>diploid_SS_other metabolic processes</v>
      </c>
      <c r="C157" t="s">
        <v>347</v>
      </c>
      <c r="D157">
        <v>4.4021800000000003E-3</v>
      </c>
      <c r="E157">
        <v>0.99965593699999999</v>
      </c>
      <c r="F157">
        <v>5</v>
      </c>
      <c r="G157">
        <v>7</v>
      </c>
      <c r="H157" t="s">
        <v>348</v>
      </c>
      <c r="I157" t="s">
        <v>12</v>
      </c>
      <c r="J157" t="s">
        <v>18</v>
      </c>
      <c r="K157" t="s">
        <v>18</v>
      </c>
      <c r="L157" t="str">
        <f>VLOOKUP(K157,plot_colors!C:D,2,FALSE)</f>
        <v>#41AB5D</v>
      </c>
    </row>
    <row r="158" spans="1:12" x14ac:dyDescent="0.35">
      <c r="A158" t="s">
        <v>19</v>
      </c>
      <c r="B158" t="str">
        <f t="shared" si="2"/>
        <v>diploid_SS_other metabolic processes</v>
      </c>
      <c r="C158" t="s">
        <v>398</v>
      </c>
      <c r="D158">
        <v>7.0088370000000004E-3</v>
      </c>
      <c r="E158">
        <v>0.99902893800000003</v>
      </c>
      <c r="F158">
        <v>6</v>
      </c>
      <c r="G158">
        <v>10</v>
      </c>
      <c r="H158" t="s">
        <v>399</v>
      </c>
      <c r="I158" t="s">
        <v>12</v>
      </c>
      <c r="J158" t="s">
        <v>18</v>
      </c>
      <c r="K158" t="s">
        <v>18</v>
      </c>
      <c r="L158" t="str">
        <f>VLOOKUP(K158,plot_colors!C:D,2,FALSE)</f>
        <v>#41AB5D</v>
      </c>
    </row>
    <row r="159" spans="1:12" x14ac:dyDescent="0.35">
      <c r="A159" t="s">
        <v>19</v>
      </c>
      <c r="B159" t="str">
        <f t="shared" si="2"/>
        <v>diploid_SS_protein metabolism</v>
      </c>
      <c r="C159" t="s">
        <v>372</v>
      </c>
      <c r="D159">
        <v>1.0360349E-2</v>
      </c>
      <c r="E159">
        <v>0.99877680599999996</v>
      </c>
      <c r="F159">
        <v>5</v>
      </c>
      <c r="G159">
        <v>8</v>
      </c>
      <c r="H159" t="s">
        <v>373</v>
      </c>
      <c r="I159" t="s">
        <v>12</v>
      </c>
      <c r="J159" t="s">
        <v>218</v>
      </c>
      <c r="K159" t="s">
        <v>218</v>
      </c>
      <c r="L159" t="str">
        <f>VLOOKUP(K159,plot_colors!C:D,2,FALSE)</f>
        <v>#006D2C</v>
      </c>
    </row>
    <row r="160" spans="1:12" x14ac:dyDescent="0.35">
      <c r="A160" t="s">
        <v>19</v>
      </c>
      <c r="B160" t="str">
        <f t="shared" si="2"/>
        <v>diploid_SS_response to stimulus</v>
      </c>
      <c r="C160" t="s">
        <v>196</v>
      </c>
      <c r="D160">
        <v>1.9656363E-2</v>
      </c>
      <c r="E160">
        <v>0.99163465699999997</v>
      </c>
      <c r="F160">
        <v>15</v>
      </c>
      <c r="G160">
        <v>45</v>
      </c>
      <c r="H160" t="s">
        <v>197</v>
      </c>
      <c r="I160" t="s">
        <v>12</v>
      </c>
      <c r="J160" t="s">
        <v>35</v>
      </c>
      <c r="K160" t="s">
        <v>62</v>
      </c>
      <c r="L160" t="str">
        <f>VLOOKUP(K160,plot_colors!C:D,2,FALSE)</f>
        <v>#08519C</v>
      </c>
    </row>
    <row r="161" spans="1:12" x14ac:dyDescent="0.35">
      <c r="A161" t="s">
        <v>19</v>
      </c>
      <c r="B161" t="str">
        <f t="shared" si="2"/>
        <v>diploid_SS_RNA metabolism</v>
      </c>
      <c r="C161" t="s">
        <v>22</v>
      </c>
      <c r="D161">
        <v>8.2007550000000005E-3</v>
      </c>
      <c r="E161">
        <v>0.99872689699999995</v>
      </c>
      <c r="F161">
        <v>6</v>
      </c>
      <c r="G161">
        <v>11</v>
      </c>
      <c r="H161" t="s">
        <v>23</v>
      </c>
      <c r="I161" t="s">
        <v>12</v>
      </c>
      <c r="J161" t="s">
        <v>24</v>
      </c>
      <c r="K161" t="s">
        <v>24</v>
      </c>
      <c r="L161" t="str">
        <f>VLOOKUP(K161,plot_colors!C:D,2,FALSE)</f>
        <v>#238B45</v>
      </c>
    </row>
    <row r="162" spans="1:12" x14ac:dyDescent="0.35">
      <c r="A162" t="s">
        <v>19</v>
      </c>
      <c r="B162" t="str">
        <f t="shared" si="2"/>
        <v>diploid_SS_RNA metabolism</v>
      </c>
      <c r="C162" t="s">
        <v>92</v>
      </c>
      <c r="D162">
        <v>1.7549799000000001E-2</v>
      </c>
      <c r="E162">
        <v>0.99655865600000004</v>
      </c>
      <c r="F162">
        <v>6</v>
      </c>
      <c r="G162">
        <v>12</v>
      </c>
      <c r="H162" t="s">
        <v>93</v>
      </c>
      <c r="I162" t="s">
        <v>12</v>
      </c>
      <c r="J162" t="s">
        <v>24</v>
      </c>
      <c r="K162" t="s">
        <v>24</v>
      </c>
      <c r="L162" t="str">
        <f>VLOOKUP(K162,plot_colors!C:D,2,FALSE)</f>
        <v>#238B45</v>
      </c>
    </row>
    <row r="163" spans="1:12" x14ac:dyDescent="0.35">
      <c r="A163" t="s">
        <v>19</v>
      </c>
      <c r="B163" t="str">
        <f t="shared" si="2"/>
        <v>diploid_SS_RNA metabolism</v>
      </c>
      <c r="C163" t="s">
        <v>188</v>
      </c>
      <c r="D163">
        <v>1.6533789E-2</v>
      </c>
      <c r="E163">
        <v>0.99845441599999996</v>
      </c>
      <c r="F163">
        <v>4</v>
      </c>
      <c r="G163">
        <v>6</v>
      </c>
      <c r="H163" t="s">
        <v>189</v>
      </c>
      <c r="I163" t="s">
        <v>12</v>
      </c>
      <c r="J163" t="s">
        <v>24</v>
      </c>
      <c r="K163" t="s">
        <v>24</v>
      </c>
      <c r="L163" t="str">
        <f>VLOOKUP(K163,plot_colors!C:D,2,FALSE)</f>
        <v>#238B45</v>
      </c>
    </row>
    <row r="164" spans="1:12" x14ac:dyDescent="0.35">
      <c r="A164" t="s">
        <v>19</v>
      </c>
      <c r="B164" t="str">
        <f t="shared" si="2"/>
        <v>diploid_SS_stress response</v>
      </c>
      <c r="C164" t="s">
        <v>174</v>
      </c>
      <c r="D164">
        <v>4.6392350000000002E-3</v>
      </c>
      <c r="E164">
        <v>0.99896633000000001</v>
      </c>
      <c r="F164">
        <v>9</v>
      </c>
      <c r="G164">
        <v>19</v>
      </c>
      <c r="H164" t="s">
        <v>175</v>
      </c>
      <c r="I164" t="s">
        <v>12</v>
      </c>
      <c r="J164" t="s">
        <v>35</v>
      </c>
      <c r="K164" t="s">
        <v>45</v>
      </c>
      <c r="L164" t="str">
        <f>VLOOKUP(K164,plot_colors!C:D,2,FALSE)</f>
        <v>#E31A1C</v>
      </c>
    </row>
    <row r="165" spans="1:12" x14ac:dyDescent="0.35">
      <c r="A165" t="s">
        <v>19</v>
      </c>
      <c r="B165" t="str">
        <f t="shared" si="2"/>
        <v>diploid_SS_stress response</v>
      </c>
      <c r="C165" t="s">
        <v>223</v>
      </c>
      <c r="D165">
        <v>1.7508280000000001E-3</v>
      </c>
      <c r="E165">
        <v>0.99953437999999994</v>
      </c>
      <c r="F165">
        <v>13</v>
      </c>
      <c r="G165">
        <v>29</v>
      </c>
      <c r="H165" t="s">
        <v>224</v>
      </c>
      <c r="I165" t="s">
        <v>12</v>
      </c>
      <c r="J165" t="s">
        <v>67</v>
      </c>
      <c r="K165" t="s">
        <v>45</v>
      </c>
      <c r="L165" t="str">
        <f>VLOOKUP(K165,plot_colors!C:D,2,FALSE)</f>
        <v>#E31A1C</v>
      </c>
    </row>
    <row r="166" spans="1:12" x14ac:dyDescent="0.35">
      <c r="A166" t="s">
        <v>19</v>
      </c>
      <c r="B166" t="str">
        <f t="shared" si="2"/>
        <v>diploid_SS_stress response</v>
      </c>
      <c r="C166" t="s">
        <v>311</v>
      </c>
      <c r="D166">
        <v>2.1917808E-2</v>
      </c>
      <c r="E166">
        <v>0.99209439200000005</v>
      </c>
      <c r="F166">
        <v>11</v>
      </c>
      <c r="G166">
        <v>30</v>
      </c>
      <c r="H166" t="s">
        <v>312</v>
      </c>
      <c r="I166" t="s">
        <v>12</v>
      </c>
      <c r="J166" t="s">
        <v>35</v>
      </c>
      <c r="K166" t="s">
        <v>45</v>
      </c>
      <c r="L166" t="str">
        <f>VLOOKUP(K166,plot_colors!C:D,2,FALSE)</f>
        <v>#E31A1C</v>
      </c>
    </row>
    <row r="167" spans="1:12" x14ac:dyDescent="0.35">
      <c r="A167" t="s">
        <v>19</v>
      </c>
      <c r="B167" t="str">
        <f t="shared" si="2"/>
        <v>diploid_SS_stress response</v>
      </c>
      <c r="C167" t="s">
        <v>345</v>
      </c>
      <c r="D167">
        <v>1.5464039000000001E-2</v>
      </c>
      <c r="E167">
        <v>0.99649305300000002</v>
      </c>
      <c r="F167">
        <v>7</v>
      </c>
      <c r="G167">
        <v>15</v>
      </c>
      <c r="H167" t="s">
        <v>346</v>
      </c>
      <c r="I167" t="s">
        <v>12</v>
      </c>
      <c r="J167" t="s">
        <v>45</v>
      </c>
      <c r="K167" t="s">
        <v>45</v>
      </c>
      <c r="L167" t="str">
        <f>VLOOKUP(K167,plot_colors!C:D,2,FALSE)</f>
        <v>#E31A1C</v>
      </c>
    </row>
    <row r="168" spans="1:12" x14ac:dyDescent="0.35">
      <c r="A168" t="s">
        <v>19</v>
      </c>
      <c r="B168" t="str">
        <f t="shared" si="2"/>
        <v>diploid_SS_stress response</v>
      </c>
      <c r="C168" t="s">
        <v>444</v>
      </c>
      <c r="D168">
        <v>3.2204334000000001E-2</v>
      </c>
      <c r="E168">
        <v>0.99378345899999998</v>
      </c>
      <c r="F168">
        <v>5</v>
      </c>
      <c r="G168">
        <v>10</v>
      </c>
      <c r="H168" t="s">
        <v>445</v>
      </c>
      <c r="I168" t="s">
        <v>12</v>
      </c>
      <c r="J168" t="s">
        <v>45</v>
      </c>
      <c r="K168" t="s">
        <v>45</v>
      </c>
      <c r="L168" t="str">
        <f>VLOOKUP(K168,plot_colors!C:D,2,FALSE)</f>
        <v>#E31A1C</v>
      </c>
    </row>
    <row r="169" spans="1:12" x14ac:dyDescent="0.35">
      <c r="A169" t="s">
        <v>19</v>
      </c>
      <c r="B169" t="str">
        <f t="shared" si="2"/>
        <v>diploid_SS_stress response</v>
      </c>
      <c r="C169" t="s">
        <v>474</v>
      </c>
      <c r="D169">
        <v>2.2871471000000001E-2</v>
      </c>
      <c r="E169">
        <v>0.98884751000000004</v>
      </c>
      <c r="F169">
        <v>19</v>
      </c>
      <c r="G169">
        <v>63</v>
      </c>
      <c r="H169" t="s">
        <v>475</v>
      </c>
      <c r="I169" t="s">
        <v>12</v>
      </c>
      <c r="J169" t="s">
        <v>45</v>
      </c>
      <c r="K169" t="s">
        <v>45</v>
      </c>
      <c r="L169" t="str">
        <f>VLOOKUP(K169,plot_colors!C:D,2,FALSE)</f>
        <v>#E31A1C</v>
      </c>
    </row>
    <row r="170" spans="1:12" x14ac:dyDescent="0.35">
      <c r="A170" t="s">
        <v>19</v>
      </c>
      <c r="B170" t="str">
        <f t="shared" si="2"/>
        <v>diploid_SS_transport</v>
      </c>
      <c r="C170" t="s">
        <v>103</v>
      </c>
      <c r="D170">
        <v>1.0883807000000001E-2</v>
      </c>
      <c r="E170">
        <v>0.99576337000000004</v>
      </c>
      <c r="F170">
        <v>15</v>
      </c>
      <c r="G170">
        <v>42</v>
      </c>
      <c r="H170" t="s">
        <v>104</v>
      </c>
      <c r="I170" t="s">
        <v>12</v>
      </c>
      <c r="J170" t="s">
        <v>105</v>
      </c>
      <c r="K170" t="s">
        <v>105</v>
      </c>
      <c r="L170" t="str">
        <f>VLOOKUP(K170,plot_colors!C:D,2,FALSE)</f>
        <v>#2171B5</v>
      </c>
    </row>
    <row r="171" spans="1:12" x14ac:dyDescent="0.35">
      <c r="A171" t="s">
        <v>19</v>
      </c>
      <c r="B171" t="str">
        <f t="shared" si="2"/>
        <v>diploid_SS_transport</v>
      </c>
      <c r="C171" t="s">
        <v>106</v>
      </c>
      <c r="D171">
        <v>2.7279681E-2</v>
      </c>
      <c r="E171">
        <v>0.99642931599999995</v>
      </c>
      <c r="F171">
        <v>4</v>
      </c>
      <c r="G171">
        <v>7</v>
      </c>
      <c r="H171" t="s">
        <v>107</v>
      </c>
      <c r="I171" t="s">
        <v>12</v>
      </c>
      <c r="J171" t="s">
        <v>105</v>
      </c>
      <c r="K171" t="s">
        <v>105</v>
      </c>
      <c r="L171" t="str">
        <f>VLOOKUP(K171,plot_colors!C:D,2,FALSE)</f>
        <v>#2171B5</v>
      </c>
    </row>
    <row r="172" spans="1:12" x14ac:dyDescent="0.35">
      <c r="A172" t="s">
        <v>19</v>
      </c>
      <c r="B172" t="str">
        <f t="shared" si="2"/>
        <v>diploid_SS_transport</v>
      </c>
      <c r="C172" t="s">
        <v>108</v>
      </c>
      <c r="D172">
        <v>3.2445470999999997E-2</v>
      </c>
      <c r="E172">
        <v>0.99229405299999995</v>
      </c>
      <c r="F172">
        <v>6</v>
      </c>
      <c r="G172">
        <v>13</v>
      </c>
      <c r="H172" t="s">
        <v>109</v>
      </c>
      <c r="I172" t="s">
        <v>12</v>
      </c>
      <c r="J172" t="s">
        <v>105</v>
      </c>
      <c r="K172" t="s">
        <v>105</v>
      </c>
      <c r="L172" t="str">
        <f>VLOOKUP(K172,plot_colors!C:D,2,FALSE)</f>
        <v>#2171B5</v>
      </c>
    </row>
    <row r="173" spans="1:12" x14ac:dyDescent="0.35">
      <c r="A173" t="s">
        <v>19</v>
      </c>
      <c r="B173" t="str">
        <f t="shared" si="2"/>
        <v>diploid_SS_transport</v>
      </c>
      <c r="C173" t="s">
        <v>110</v>
      </c>
      <c r="D173">
        <v>1.5582945000000001E-2</v>
      </c>
      <c r="E173">
        <v>0.99411889600000003</v>
      </c>
      <c r="F173">
        <v>13</v>
      </c>
      <c r="G173">
        <v>36</v>
      </c>
      <c r="H173" t="s">
        <v>111</v>
      </c>
      <c r="I173" t="s">
        <v>12</v>
      </c>
      <c r="J173" t="s">
        <v>105</v>
      </c>
      <c r="K173" t="s">
        <v>105</v>
      </c>
      <c r="L173" t="str">
        <f>VLOOKUP(K173,plot_colors!C:D,2,FALSE)</f>
        <v>#2171B5</v>
      </c>
    </row>
    <row r="174" spans="1:12" x14ac:dyDescent="0.35">
      <c r="A174" t="s">
        <v>19</v>
      </c>
      <c r="B174" t="str">
        <f t="shared" si="2"/>
        <v>diploid_SS_transport</v>
      </c>
      <c r="C174" t="s">
        <v>156</v>
      </c>
      <c r="D174">
        <v>1.2414029E-2</v>
      </c>
      <c r="E174">
        <v>0.99787746700000002</v>
      </c>
      <c r="F174">
        <v>6</v>
      </c>
      <c r="G174">
        <v>11</v>
      </c>
      <c r="H174" t="s">
        <v>157</v>
      </c>
      <c r="I174" t="s">
        <v>12</v>
      </c>
      <c r="J174" t="s">
        <v>105</v>
      </c>
      <c r="K174" t="s">
        <v>105</v>
      </c>
      <c r="L174" t="str">
        <f>VLOOKUP(K174,plot_colors!C:D,2,FALSE)</f>
        <v>#2171B5</v>
      </c>
    </row>
    <row r="175" spans="1:12" x14ac:dyDescent="0.35">
      <c r="A175" t="s">
        <v>19</v>
      </c>
      <c r="B175" t="str">
        <f t="shared" si="2"/>
        <v>diploid_SS_transport</v>
      </c>
      <c r="C175" t="s">
        <v>202</v>
      </c>
      <c r="D175">
        <v>2.5786142000000001E-2</v>
      </c>
      <c r="E175">
        <v>0.99037887999999996</v>
      </c>
      <c r="F175">
        <v>11</v>
      </c>
      <c r="G175">
        <v>31</v>
      </c>
      <c r="H175" t="s">
        <v>203</v>
      </c>
      <c r="I175" t="s">
        <v>12</v>
      </c>
      <c r="J175" t="s">
        <v>105</v>
      </c>
      <c r="K175" t="s">
        <v>105</v>
      </c>
      <c r="L175" t="str">
        <f>VLOOKUP(K175,plot_colors!C:D,2,FALSE)</f>
        <v>#2171B5</v>
      </c>
    </row>
    <row r="176" spans="1:12" x14ac:dyDescent="0.35">
      <c r="A176" t="s">
        <v>19</v>
      </c>
      <c r="B176" t="str">
        <f t="shared" si="2"/>
        <v>diploid_SS_transport</v>
      </c>
      <c r="C176" t="s">
        <v>450</v>
      </c>
      <c r="D176">
        <v>1.0682143999999999E-2</v>
      </c>
      <c r="E176">
        <v>0.99823701399999998</v>
      </c>
      <c r="F176">
        <v>6</v>
      </c>
      <c r="G176">
        <v>11</v>
      </c>
      <c r="H176" t="s">
        <v>451</v>
      </c>
      <c r="I176" t="s">
        <v>12</v>
      </c>
      <c r="J176" t="s">
        <v>105</v>
      </c>
      <c r="K176" t="s">
        <v>105</v>
      </c>
      <c r="L176" t="str">
        <f>VLOOKUP(K176,plot_colors!C:D,2,FALSE)</f>
        <v>#2171B5</v>
      </c>
    </row>
    <row r="177" spans="1:12" x14ac:dyDescent="0.35">
      <c r="A177" t="s">
        <v>14</v>
      </c>
      <c r="B177" t="str">
        <f t="shared" si="2"/>
        <v>triploid_MS_biological regulation</v>
      </c>
      <c r="C177" t="s">
        <v>184</v>
      </c>
      <c r="D177">
        <v>3.1762295000000003E-2</v>
      </c>
      <c r="E177">
        <v>0.99750323399999996</v>
      </c>
      <c r="F177">
        <v>2</v>
      </c>
      <c r="G177">
        <v>12</v>
      </c>
      <c r="H177" t="s">
        <v>185</v>
      </c>
      <c r="I177" t="s">
        <v>12</v>
      </c>
      <c r="J177" t="s">
        <v>130</v>
      </c>
      <c r="K177" t="s">
        <v>123</v>
      </c>
      <c r="L177" t="str">
        <f>VLOOKUP(K177,plot_colors!C:D,2,FALSE)</f>
        <v>slategray2</v>
      </c>
    </row>
    <row r="178" spans="1:12" x14ac:dyDescent="0.35">
      <c r="A178" t="s">
        <v>14</v>
      </c>
      <c r="B178" t="str">
        <f t="shared" si="2"/>
        <v>triploid_MS_biological regulation</v>
      </c>
      <c r="C178" t="s">
        <v>285</v>
      </c>
      <c r="D178">
        <v>2.6675177000000001E-2</v>
      </c>
      <c r="E178">
        <v>0.99814763100000004</v>
      </c>
      <c r="F178">
        <v>2</v>
      </c>
      <c r="G178">
        <v>10</v>
      </c>
      <c r="H178" t="s">
        <v>286</v>
      </c>
      <c r="I178" t="s">
        <v>12</v>
      </c>
      <c r="J178" t="s">
        <v>67</v>
      </c>
      <c r="K178" t="s">
        <v>123</v>
      </c>
      <c r="L178" t="str">
        <f>VLOOKUP(K178,plot_colors!C:D,2,FALSE)</f>
        <v>slategray2</v>
      </c>
    </row>
    <row r="179" spans="1:12" x14ac:dyDescent="0.35">
      <c r="A179" t="s">
        <v>14</v>
      </c>
      <c r="B179" t="str">
        <f t="shared" si="2"/>
        <v>triploid_MS_biological regulation</v>
      </c>
      <c r="C179" t="s">
        <v>384</v>
      </c>
      <c r="D179">
        <v>3.3518114000000002E-2</v>
      </c>
      <c r="E179">
        <v>0.99278453499999997</v>
      </c>
      <c r="F179">
        <v>4</v>
      </c>
      <c r="G179">
        <v>39</v>
      </c>
      <c r="H179" t="s">
        <v>385</v>
      </c>
      <c r="I179" t="s">
        <v>12</v>
      </c>
      <c r="J179" t="s">
        <v>35</v>
      </c>
      <c r="K179" t="s">
        <v>123</v>
      </c>
      <c r="L179" t="str">
        <f>VLOOKUP(K179,plot_colors!C:D,2,FALSE)</f>
        <v>slategray2</v>
      </c>
    </row>
    <row r="180" spans="1:12" x14ac:dyDescent="0.35">
      <c r="A180" t="s">
        <v>14</v>
      </c>
      <c r="B180" t="str">
        <f t="shared" si="2"/>
        <v>triploid_MS_biological regulation</v>
      </c>
      <c r="C180" t="s">
        <v>402</v>
      </c>
      <c r="D180">
        <v>2.686494E-2</v>
      </c>
      <c r="E180">
        <v>0.99809619500000002</v>
      </c>
      <c r="F180">
        <v>2</v>
      </c>
      <c r="G180">
        <v>11</v>
      </c>
      <c r="H180" t="s">
        <v>403</v>
      </c>
      <c r="I180" t="s">
        <v>12</v>
      </c>
      <c r="J180" t="s">
        <v>67</v>
      </c>
      <c r="K180" t="s">
        <v>123</v>
      </c>
      <c r="L180" t="str">
        <f>VLOOKUP(K180,plot_colors!C:D,2,FALSE)</f>
        <v>slategray2</v>
      </c>
    </row>
    <row r="181" spans="1:12" x14ac:dyDescent="0.35">
      <c r="A181" t="s">
        <v>14</v>
      </c>
      <c r="B181" t="str">
        <f t="shared" si="2"/>
        <v>triploid_MS_biological regulation</v>
      </c>
      <c r="C181" t="s">
        <v>404</v>
      </c>
      <c r="D181">
        <v>1.421616E-2</v>
      </c>
      <c r="E181">
        <v>0.99935165999999997</v>
      </c>
      <c r="F181">
        <v>2</v>
      </c>
      <c r="G181">
        <v>7</v>
      </c>
      <c r="H181" t="s">
        <v>405</v>
      </c>
      <c r="I181" t="s">
        <v>12</v>
      </c>
      <c r="J181" t="s">
        <v>35</v>
      </c>
      <c r="K181" t="s">
        <v>123</v>
      </c>
      <c r="L181" t="str">
        <f>VLOOKUP(K181,plot_colors!C:D,2,FALSE)</f>
        <v>slategray2</v>
      </c>
    </row>
    <row r="182" spans="1:12" x14ac:dyDescent="0.35">
      <c r="A182" t="s">
        <v>14</v>
      </c>
      <c r="B182" t="str">
        <f t="shared" si="2"/>
        <v>triploid_MS_biological regulation</v>
      </c>
      <c r="C182" t="s">
        <v>436</v>
      </c>
      <c r="D182">
        <v>5.2514950000000001E-3</v>
      </c>
      <c r="E182">
        <v>0.99914797499999997</v>
      </c>
      <c r="F182">
        <v>5</v>
      </c>
      <c r="G182">
        <v>36</v>
      </c>
      <c r="H182" t="s">
        <v>437</v>
      </c>
      <c r="I182" t="s">
        <v>12</v>
      </c>
      <c r="J182" t="s">
        <v>17</v>
      </c>
      <c r="K182" t="s">
        <v>123</v>
      </c>
      <c r="L182" t="str">
        <f>VLOOKUP(K182,plot_colors!C:D,2,FALSE)</f>
        <v>slategray2</v>
      </c>
    </row>
    <row r="183" spans="1:12" x14ac:dyDescent="0.35">
      <c r="A183" t="s">
        <v>14</v>
      </c>
      <c r="B183" t="str">
        <f t="shared" si="2"/>
        <v>triploid_MS_biological regulation</v>
      </c>
      <c r="C183" t="s">
        <v>482</v>
      </c>
      <c r="D183">
        <v>4.5011941999999999E-2</v>
      </c>
      <c r="E183">
        <v>0.99216848199999996</v>
      </c>
      <c r="F183">
        <v>3</v>
      </c>
      <c r="G183">
        <v>26</v>
      </c>
      <c r="H183" t="s">
        <v>483</v>
      </c>
      <c r="I183" t="s">
        <v>12</v>
      </c>
      <c r="J183" t="s">
        <v>13</v>
      </c>
      <c r="K183" t="s">
        <v>123</v>
      </c>
      <c r="L183" t="str">
        <f>VLOOKUP(K183,plot_colors!C:D,2,FALSE)</f>
        <v>slategray2</v>
      </c>
    </row>
    <row r="184" spans="1:12" x14ac:dyDescent="0.35">
      <c r="A184" t="s">
        <v>14</v>
      </c>
      <c r="B184" t="str">
        <f t="shared" si="2"/>
        <v>triploid_MS_biological regulation</v>
      </c>
      <c r="C184" t="s">
        <v>552</v>
      </c>
      <c r="D184">
        <v>1.828461E-3</v>
      </c>
      <c r="E184">
        <v>0.99964958100000001</v>
      </c>
      <c r="F184">
        <v>7</v>
      </c>
      <c r="G184">
        <v>57</v>
      </c>
      <c r="H184" t="s">
        <v>553</v>
      </c>
      <c r="I184" t="s">
        <v>12</v>
      </c>
      <c r="J184" t="s">
        <v>67</v>
      </c>
      <c r="K184" t="s">
        <v>123</v>
      </c>
      <c r="L184" t="str">
        <f>VLOOKUP(K184,plot_colors!C:D,2,FALSE)</f>
        <v>slategray2</v>
      </c>
    </row>
    <row r="185" spans="1:12" x14ac:dyDescent="0.35">
      <c r="A185" t="s">
        <v>14</v>
      </c>
      <c r="B185" t="str">
        <f t="shared" si="2"/>
        <v>triploid_MS_cellular processes</v>
      </c>
      <c r="C185" t="s">
        <v>194</v>
      </c>
      <c r="D185">
        <v>4.0479176999999998E-2</v>
      </c>
      <c r="E185">
        <v>0.99632929299999995</v>
      </c>
      <c r="F185">
        <v>2</v>
      </c>
      <c r="G185">
        <v>13</v>
      </c>
      <c r="H185" t="s">
        <v>195</v>
      </c>
      <c r="I185" t="s">
        <v>12</v>
      </c>
      <c r="J185" t="s">
        <v>28</v>
      </c>
      <c r="K185" t="s">
        <v>581</v>
      </c>
      <c r="L185" t="str">
        <f>VLOOKUP(K185,plot_colors!C:D,2,FALSE)</f>
        <v>#08306B</v>
      </c>
    </row>
    <row r="186" spans="1:12" x14ac:dyDescent="0.35">
      <c r="A186" t="s">
        <v>14</v>
      </c>
      <c r="B186" t="str">
        <f t="shared" si="2"/>
        <v>triploid_MS_cellular processes</v>
      </c>
      <c r="C186" t="s">
        <v>263</v>
      </c>
      <c r="D186">
        <v>3.5191050000000001E-2</v>
      </c>
      <c r="E186">
        <v>0.99707558699999999</v>
      </c>
      <c r="F186">
        <v>2</v>
      </c>
      <c r="G186">
        <v>12</v>
      </c>
      <c r="H186" t="s">
        <v>264</v>
      </c>
      <c r="I186" t="s">
        <v>12</v>
      </c>
      <c r="J186" t="s">
        <v>13</v>
      </c>
      <c r="K186" t="s">
        <v>581</v>
      </c>
      <c r="L186" t="str">
        <f>VLOOKUP(K186,plot_colors!C:D,2,FALSE)</f>
        <v>#08306B</v>
      </c>
    </row>
    <row r="187" spans="1:12" x14ac:dyDescent="0.35">
      <c r="A187" t="s">
        <v>14</v>
      </c>
      <c r="B187" t="str">
        <f t="shared" si="2"/>
        <v>triploid_MS_cellular processes</v>
      </c>
      <c r="C187" t="s">
        <v>426</v>
      </c>
      <c r="D187">
        <v>2.2560041999999999E-2</v>
      </c>
      <c r="E187">
        <v>0.99863512499999996</v>
      </c>
      <c r="F187">
        <v>2</v>
      </c>
      <c r="G187">
        <v>8</v>
      </c>
      <c r="H187" t="s">
        <v>427</v>
      </c>
      <c r="I187" t="s">
        <v>12</v>
      </c>
      <c r="J187" t="s">
        <v>13</v>
      </c>
      <c r="K187" t="s">
        <v>581</v>
      </c>
      <c r="L187" t="str">
        <f>VLOOKUP(K187,plot_colors!C:D,2,FALSE)</f>
        <v>#08306B</v>
      </c>
    </row>
    <row r="188" spans="1:12" x14ac:dyDescent="0.35">
      <c r="A188" t="s">
        <v>14</v>
      </c>
      <c r="B188" t="str">
        <f t="shared" si="2"/>
        <v>triploid_MS_cellular processes</v>
      </c>
      <c r="C188" t="s">
        <v>498</v>
      </c>
      <c r="D188">
        <v>4.5110361000000002E-2</v>
      </c>
      <c r="E188">
        <v>0.99570609799999998</v>
      </c>
      <c r="F188">
        <v>2</v>
      </c>
      <c r="G188">
        <v>12</v>
      </c>
      <c r="H188" t="s">
        <v>499</v>
      </c>
      <c r="I188" t="s">
        <v>12</v>
      </c>
      <c r="J188" t="s">
        <v>13</v>
      </c>
      <c r="K188" t="s">
        <v>581</v>
      </c>
      <c r="L188" t="str">
        <f>VLOOKUP(K188,plot_colors!C:D,2,FALSE)</f>
        <v>#08306B</v>
      </c>
    </row>
    <row r="189" spans="1:12" x14ac:dyDescent="0.35">
      <c r="A189" t="s">
        <v>14</v>
      </c>
      <c r="B189" t="str">
        <f t="shared" si="2"/>
        <v>triploid_MS_cellular processes</v>
      </c>
      <c r="C189" t="s">
        <v>502</v>
      </c>
      <c r="D189">
        <v>1.6966318000000001E-2</v>
      </c>
      <c r="E189">
        <v>0.99911823700000002</v>
      </c>
      <c r="F189">
        <v>2</v>
      </c>
      <c r="G189">
        <v>8</v>
      </c>
      <c r="H189" t="s">
        <v>503</v>
      </c>
      <c r="I189" t="s">
        <v>12</v>
      </c>
      <c r="J189" t="s">
        <v>13</v>
      </c>
      <c r="K189" t="s">
        <v>581</v>
      </c>
      <c r="L189" t="str">
        <f>VLOOKUP(K189,plot_colors!C:D,2,FALSE)</f>
        <v>#08306B</v>
      </c>
    </row>
    <row r="190" spans="1:12" x14ac:dyDescent="0.35">
      <c r="A190" t="s">
        <v>14</v>
      </c>
      <c r="B190" t="str">
        <f t="shared" si="2"/>
        <v>triploid_MS_developmental processes</v>
      </c>
      <c r="C190" t="s">
        <v>243</v>
      </c>
      <c r="D190">
        <v>1.0218916E-2</v>
      </c>
      <c r="E190">
        <v>0.99960827100000005</v>
      </c>
      <c r="F190">
        <v>2</v>
      </c>
      <c r="G190">
        <v>7</v>
      </c>
      <c r="H190" t="s">
        <v>244</v>
      </c>
      <c r="I190" t="s">
        <v>12</v>
      </c>
      <c r="J190" t="s">
        <v>28</v>
      </c>
      <c r="K190" t="s">
        <v>28</v>
      </c>
      <c r="L190" t="str">
        <f>VLOOKUP(K190,plot_colors!C:D,2,FALSE)</f>
        <v>skyblue1</v>
      </c>
    </row>
    <row r="191" spans="1:12" x14ac:dyDescent="0.35">
      <c r="A191" t="s">
        <v>14</v>
      </c>
      <c r="B191" t="str">
        <f t="shared" si="2"/>
        <v>triploid_MS_immune system processes</v>
      </c>
      <c r="C191" t="s">
        <v>315</v>
      </c>
      <c r="D191">
        <v>1.6649963E-2</v>
      </c>
      <c r="E191">
        <v>0.99914327700000005</v>
      </c>
      <c r="F191">
        <v>2</v>
      </c>
      <c r="G191">
        <v>8</v>
      </c>
      <c r="H191" t="s">
        <v>316</v>
      </c>
      <c r="I191" t="s">
        <v>12</v>
      </c>
      <c r="J191" t="s">
        <v>67</v>
      </c>
      <c r="K191" t="s">
        <v>582</v>
      </c>
      <c r="L191" t="str">
        <f>VLOOKUP(K191,plot_colors!C:D,2,FALSE)</f>
        <v>#6A51A3</v>
      </c>
    </row>
    <row r="192" spans="1:12" x14ac:dyDescent="0.35">
      <c r="A192" t="s">
        <v>14</v>
      </c>
      <c r="B192" t="str">
        <f t="shared" si="2"/>
        <v>triploid_MS_immune system processes</v>
      </c>
      <c r="C192" t="s">
        <v>317</v>
      </c>
      <c r="D192">
        <v>3.2370454999999999E-2</v>
      </c>
      <c r="E192">
        <v>0.99746319800000005</v>
      </c>
      <c r="F192">
        <v>2</v>
      </c>
      <c r="G192">
        <v>11</v>
      </c>
      <c r="H192" t="s">
        <v>318</v>
      </c>
      <c r="I192" t="s">
        <v>12</v>
      </c>
      <c r="J192" t="s">
        <v>67</v>
      </c>
      <c r="K192" t="s">
        <v>582</v>
      </c>
      <c r="L192" t="str">
        <f>VLOOKUP(K192,plot_colors!C:D,2,FALSE)</f>
        <v>#6A51A3</v>
      </c>
    </row>
    <row r="193" spans="1:12" x14ac:dyDescent="0.35">
      <c r="A193" t="s">
        <v>14</v>
      </c>
      <c r="B193" t="str">
        <f t="shared" si="2"/>
        <v>triploid_MS_immune system processes</v>
      </c>
      <c r="C193" t="s">
        <v>319</v>
      </c>
      <c r="D193">
        <v>1.732978E-3</v>
      </c>
      <c r="E193">
        <v>0.99992489399999995</v>
      </c>
      <c r="F193">
        <v>3</v>
      </c>
      <c r="G193">
        <v>9</v>
      </c>
      <c r="H193" t="s">
        <v>320</v>
      </c>
      <c r="I193" t="s">
        <v>12</v>
      </c>
      <c r="J193" t="s">
        <v>67</v>
      </c>
      <c r="K193" t="s">
        <v>582</v>
      </c>
      <c r="L193" t="str">
        <f>VLOOKUP(K193,plot_colors!C:D,2,FALSE)</f>
        <v>#6A51A3</v>
      </c>
    </row>
    <row r="194" spans="1:12" x14ac:dyDescent="0.35">
      <c r="A194" t="s">
        <v>14</v>
      </c>
      <c r="B194" t="str">
        <f t="shared" ref="B194:B257" si="3">A194&amp;"_"&amp;K194</f>
        <v>triploid_MS_immune system processes</v>
      </c>
      <c r="C194" t="s">
        <v>357</v>
      </c>
      <c r="D194">
        <v>3.8171765000000003E-2</v>
      </c>
      <c r="E194">
        <v>0.98781092000000004</v>
      </c>
      <c r="F194">
        <v>6</v>
      </c>
      <c r="G194">
        <v>98</v>
      </c>
      <c r="H194" t="s">
        <v>358</v>
      </c>
      <c r="I194" t="s">
        <v>12</v>
      </c>
      <c r="J194" t="s">
        <v>105</v>
      </c>
      <c r="K194" t="s">
        <v>582</v>
      </c>
      <c r="L194" t="str">
        <f>VLOOKUP(K194,plot_colors!C:D,2,FALSE)</f>
        <v>#6A51A3</v>
      </c>
    </row>
    <row r="195" spans="1:12" x14ac:dyDescent="0.35">
      <c r="A195" t="s">
        <v>14</v>
      </c>
      <c r="B195" t="str">
        <f t="shared" si="3"/>
        <v>triploid_MS_other biological processes</v>
      </c>
      <c r="C195" t="s">
        <v>353</v>
      </c>
      <c r="D195">
        <v>1.2012669E-2</v>
      </c>
      <c r="E195">
        <v>0.99949870699999999</v>
      </c>
      <c r="F195">
        <v>2</v>
      </c>
      <c r="G195">
        <v>7</v>
      </c>
      <c r="H195" t="s">
        <v>354</v>
      </c>
      <c r="I195" t="s">
        <v>12</v>
      </c>
      <c r="J195" t="s">
        <v>35</v>
      </c>
      <c r="K195" t="s">
        <v>35</v>
      </c>
      <c r="L195" t="str">
        <f>VLOOKUP(K195,plot_colors!C:D,2,FALSE)</f>
        <v>gray30</v>
      </c>
    </row>
    <row r="196" spans="1:12" x14ac:dyDescent="0.35">
      <c r="A196" t="s">
        <v>14</v>
      </c>
      <c r="B196" t="str">
        <f t="shared" si="3"/>
        <v>triploid_MS_other metabolic processes</v>
      </c>
      <c r="C196" t="s">
        <v>15</v>
      </c>
      <c r="D196">
        <v>3.6445868999999999E-2</v>
      </c>
      <c r="E196">
        <v>0.99695371399999999</v>
      </c>
      <c r="F196">
        <v>2</v>
      </c>
      <c r="G196">
        <v>11</v>
      </c>
      <c r="H196" t="s">
        <v>16</v>
      </c>
      <c r="I196" t="s">
        <v>12</v>
      </c>
      <c r="J196" t="s">
        <v>17</v>
      </c>
      <c r="K196" t="s">
        <v>18</v>
      </c>
      <c r="L196" t="str">
        <f>VLOOKUP(K196,plot_colors!C:D,2,FALSE)</f>
        <v>#41AB5D</v>
      </c>
    </row>
    <row r="197" spans="1:12" x14ac:dyDescent="0.35">
      <c r="A197" t="s">
        <v>14</v>
      </c>
      <c r="B197" t="str">
        <f t="shared" si="3"/>
        <v>triploid_MS_other metabolic processes</v>
      </c>
      <c r="C197" t="s">
        <v>76</v>
      </c>
      <c r="D197">
        <v>1.4657238E-2</v>
      </c>
      <c r="E197">
        <v>0.99929502100000001</v>
      </c>
      <c r="F197">
        <v>2</v>
      </c>
      <c r="G197">
        <v>8</v>
      </c>
      <c r="H197" t="s">
        <v>77</v>
      </c>
      <c r="I197" t="s">
        <v>12</v>
      </c>
      <c r="J197" t="s">
        <v>18</v>
      </c>
      <c r="K197" t="s">
        <v>18</v>
      </c>
      <c r="L197" t="str">
        <f>VLOOKUP(K197,plot_colors!C:D,2,FALSE)</f>
        <v>#41AB5D</v>
      </c>
    </row>
    <row r="198" spans="1:12" x14ac:dyDescent="0.35">
      <c r="A198" t="s">
        <v>14</v>
      </c>
      <c r="B198" t="str">
        <f t="shared" si="3"/>
        <v>triploid_MS_other metabolic processes</v>
      </c>
      <c r="C198" t="s">
        <v>96</v>
      </c>
      <c r="D198">
        <v>2.883161E-3</v>
      </c>
      <c r="E198">
        <v>0.99983769600000005</v>
      </c>
      <c r="F198">
        <v>3</v>
      </c>
      <c r="G198">
        <v>12</v>
      </c>
      <c r="H198" t="s">
        <v>97</v>
      </c>
      <c r="I198" t="s">
        <v>12</v>
      </c>
      <c r="J198" t="s">
        <v>98</v>
      </c>
      <c r="K198" t="s">
        <v>18</v>
      </c>
      <c r="L198" t="str">
        <f>VLOOKUP(K198,plot_colors!C:D,2,FALSE)</f>
        <v>#41AB5D</v>
      </c>
    </row>
    <row r="199" spans="1:12" x14ac:dyDescent="0.35">
      <c r="A199" t="s">
        <v>14</v>
      </c>
      <c r="B199" t="str">
        <f t="shared" si="3"/>
        <v>triploid_MS_other metabolic processes</v>
      </c>
      <c r="C199" t="s">
        <v>166</v>
      </c>
      <c r="D199">
        <v>7.2210249999999998E-3</v>
      </c>
      <c r="E199">
        <v>0.99940941699999997</v>
      </c>
      <c r="F199">
        <v>3</v>
      </c>
      <c r="G199">
        <v>15</v>
      </c>
      <c r="H199" t="s">
        <v>167</v>
      </c>
      <c r="I199" t="s">
        <v>12</v>
      </c>
      <c r="J199" t="s">
        <v>18</v>
      </c>
      <c r="K199" t="s">
        <v>18</v>
      </c>
      <c r="L199" t="str">
        <f>VLOOKUP(K199,plot_colors!C:D,2,FALSE)</f>
        <v>#41AB5D</v>
      </c>
    </row>
    <row r="200" spans="1:12" x14ac:dyDescent="0.35">
      <c r="A200" t="s">
        <v>14</v>
      </c>
      <c r="B200" t="str">
        <f t="shared" si="3"/>
        <v>triploid_MS_other metabolic processes</v>
      </c>
      <c r="C200" t="s">
        <v>261</v>
      </c>
      <c r="D200">
        <v>1.9232892000000001E-2</v>
      </c>
      <c r="E200">
        <v>0.99650217799999996</v>
      </c>
      <c r="F200">
        <v>4</v>
      </c>
      <c r="G200">
        <v>40</v>
      </c>
      <c r="H200" t="s">
        <v>262</v>
      </c>
      <c r="I200" t="s">
        <v>12</v>
      </c>
      <c r="J200" t="s">
        <v>18</v>
      </c>
      <c r="K200" t="s">
        <v>18</v>
      </c>
      <c r="L200" t="str">
        <f>VLOOKUP(K200,plot_colors!C:D,2,FALSE)</f>
        <v>#41AB5D</v>
      </c>
    </row>
    <row r="201" spans="1:12" x14ac:dyDescent="0.35">
      <c r="A201" t="s">
        <v>14</v>
      </c>
      <c r="B201" t="str">
        <f t="shared" si="3"/>
        <v>triploid_MS_other metabolic processes</v>
      </c>
      <c r="C201" t="s">
        <v>335</v>
      </c>
      <c r="D201">
        <v>8.2699109999999996E-3</v>
      </c>
      <c r="E201">
        <v>0.99973094200000001</v>
      </c>
      <c r="F201">
        <v>2</v>
      </c>
      <c r="G201">
        <v>6</v>
      </c>
      <c r="H201" t="s">
        <v>336</v>
      </c>
      <c r="I201" t="s">
        <v>12</v>
      </c>
      <c r="J201" t="s">
        <v>18</v>
      </c>
      <c r="K201" t="s">
        <v>18</v>
      </c>
      <c r="L201" t="str">
        <f>VLOOKUP(K201,plot_colors!C:D,2,FALSE)</f>
        <v>#41AB5D</v>
      </c>
    </row>
    <row r="202" spans="1:12" x14ac:dyDescent="0.35">
      <c r="A202" t="s">
        <v>14</v>
      </c>
      <c r="B202" t="str">
        <f t="shared" si="3"/>
        <v>triploid_MS_other metabolic processes</v>
      </c>
      <c r="C202" t="s">
        <v>339</v>
      </c>
      <c r="D202">
        <v>2.89457E-3</v>
      </c>
      <c r="E202">
        <v>0.99983682399999996</v>
      </c>
      <c r="F202">
        <v>3</v>
      </c>
      <c r="G202">
        <v>12</v>
      </c>
      <c r="H202" t="s">
        <v>340</v>
      </c>
      <c r="I202" t="s">
        <v>12</v>
      </c>
      <c r="J202" t="s">
        <v>18</v>
      </c>
      <c r="K202" t="s">
        <v>18</v>
      </c>
      <c r="L202" t="str">
        <f>VLOOKUP(K202,plot_colors!C:D,2,FALSE)</f>
        <v>#41AB5D</v>
      </c>
    </row>
    <row r="203" spans="1:12" x14ac:dyDescent="0.35">
      <c r="A203" t="s">
        <v>14</v>
      </c>
      <c r="B203" t="str">
        <f t="shared" si="3"/>
        <v>triploid_MS_other metabolic processes</v>
      </c>
      <c r="C203" t="s">
        <v>341</v>
      </c>
      <c r="D203">
        <v>3.6074670000000001E-3</v>
      </c>
      <c r="E203">
        <v>0.99977623000000004</v>
      </c>
      <c r="F203">
        <v>3</v>
      </c>
      <c r="G203">
        <v>13</v>
      </c>
      <c r="H203" t="s">
        <v>342</v>
      </c>
      <c r="I203" t="s">
        <v>12</v>
      </c>
      <c r="J203" t="s">
        <v>18</v>
      </c>
      <c r="K203" t="s">
        <v>18</v>
      </c>
      <c r="L203" t="str">
        <f>VLOOKUP(K203,plot_colors!C:D,2,FALSE)</f>
        <v>#41AB5D</v>
      </c>
    </row>
    <row r="204" spans="1:12" x14ac:dyDescent="0.35">
      <c r="A204" t="s">
        <v>14</v>
      </c>
      <c r="B204" t="str">
        <f t="shared" si="3"/>
        <v>triploid_MS_other metabolic processes</v>
      </c>
      <c r="C204" t="s">
        <v>542</v>
      </c>
      <c r="D204">
        <v>2.6635853000000001E-2</v>
      </c>
      <c r="E204">
        <v>0.99631320199999995</v>
      </c>
      <c r="F204">
        <v>3</v>
      </c>
      <c r="G204">
        <v>20</v>
      </c>
      <c r="H204" t="s">
        <v>543</v>
      </c>
      <c r="I204" t="s">
        <v>12</v>
      </c>
      <c r="J204" t="s">
        <v>13</v>
      </c>
      <c r="K204" t="s">
        <v>18</v>
      </c>
      <c r="L204" t="str">
        <f>VLOOKUP(K204,plot_colors!C:D,2,FALSE)</f>
        <v>#41AB5D</v>
      </c>
    </row>
    <row r="205" spans="1:12" x14ac:dyDescent="0.35">
      <c r="A205" t="s">
        <v>14</v>
      </c>
      <c r="B205" t="str">
        <f t="shared" si="3"/>
        <v>triploid_MS_protein metabolism</v>
      </c>
      <c r="C205" t="s">
        <v>216</v>
      </c>
      <c r="D205">
        <v>8.8261869999999992E-3</v>
      </c>
      <c r="E205">
        <v>0.99970290900000003</v>
      </c>
      <c r="F205">
        <v>2</v>
      </c>
      <c r="G205">
        <v>6</v>
      </c>
      <c r="H205" t="s">
        <v>217</v>
      </c>
      <c r="I205" t="s">
        <v>12</v>
      </c>
      <c r="J205" t="s">
        <v>218</v>
      </c>
      <c r="K205" t="s">
        <v>218</v>
      </c>
      <c r="L205" t="str">
        <f>VLOOKUP(K205,plot_colors!C:D,2,FALSE)</f>
        <v>#006D2C</v>
      </c>
    </row>
    <row r="206" spans="1:12" x14ac:dyDescent="0.35">
      <c r="A206" t="s">
        <v>14</v>
      </c>
      <c r="B206" t="str">
        <f t="shared" si="3"/>
        <v>triploid_MS_protein metabolism</v>
      </c>
      <c r="C206" t="s">
        <v>219</v>
      </c>
      <c r="D206">
        <v>3.3452500000000001E-4</v>
      </c>
      <c r="E206">
        <v>0.99998297599999997</v>
      </c>
      <c r="F206">
        <v>4</v>
      </c>
      <c r="G206">
        <v>14</v>
      </c>
      <c r="H206" t="s">
        <v>220</v>
      </c>
      <c r="I206" t="s">
        <v>12</v>
      </c>
      <c r="J206" t="s">
        <v>218</v>
      </c>
      <c r="K206" t="s">
        <v>218</v>
      </c>
      <c r="L206" t="str">
        <f>VLOOKUP(K206,plot_colors!C:D,2,FALSE)</f>
        <v>#006D2C</v>
      </c>
    </row>
    <row r="207" spans="1:12" x14ac:dyDescent="0.35">
      <c r="A207" t="s">
        <v>14</v>
      </c>
      <c r="B207" t="str">
        <f t="shared" si="3"/>
        <v>triploid_MS_protein metabolism</v>
      </c>
      <c r="C207" t="s">
        <v>221</v>
      </c>
      <c r="D207">
        <v>1.8989366000000001E-2</v>
      </c>
      <c r="E207">
        <v>0.99654985900000004</v>
      </c>
      <c r="F207">
        <v>4</v>
      </c>
      <c r="G207">
        <v>42</v>
      </c>
      <c r="H207" t="s">
        <v>222</v>
      </c>
      <c r="I207" t="s">
        <v>12</v>
      </c>
      <c r="J207" t="s">
        <v>218</v>
      </c>
      <c r="K207" t="s">
        <v>218</v>
      </c>
      <c r="L207" t="str">
        <f>VLOOKUP(K207,plot_colors!C:D,2,FALSE)</f>
        <v>#006D2C</v>
      </c>
    </row>
    <row r="208" spans="1:12" x14ac:dyDescent="0.35">
      <c r="A208" t="s">
        <v>14</v>
      </c>
      <c r="B208" t="str">
        <f t="shared" si="3"/>
        <v>triploid_MS_response to stimulus</v>
      </c>
      <c r="C208" t="s">
        <v>60</v>
      </c>
      <c r="D208">
        <v>4.1242800000000003E-2</v>
      </c>
      <c r="E208">
        <v>0.99622161799999998</v>
      </c>
      <c r="F208">
        <v>2</v>
      </c>
      <c r="G208">
        <v>13</v>
      </c>
      <c r="H208" t="s">
        <v>61</v>
      </c>
      <c r="I208" t="s">
        <v>12</v>
      </c>
      <c r="J208" t="s">
        <v>35</v>
      </c>
      <c r="K208" t="s">
        <v>62</v>
      </c>
      <c r="L208" t="str">
        <f>VLOOKUP(K208,plot_colors!C:D,2,FALSE)</f>
        <v>#08519C</v>
      </c>
    </row>
    <row r="209" spans="1:12" x14ac:dyDescent="0.35">
      <c r="A209" t="s">
        <v>14</v>
      </c>
      <c r="B209" t="str">
        <f t="shared" si="3"/>
        <v>triploid_MS_response to stimulus</v>
      </c>
      <c r="C209" t="s">
        <v>74</v>
      </c>
      <c r="D209">
        <v>3.9394116E-2</v>
      </c>
      <c r="E209">
        <v>0.99644765400000002</v>
      </c>
      <c r="F209">
        <v>2</v>
      </c>
      <c r="G209">
        <v>14</v>
      </c>
      <c r="H209" t="s">
        <v>75</v>
      </c>
      <c r="I209" t="s">
        <v>12</v>
      </c>
      <c r="J209" t="s">
        <v>35</v>
      </c>
      <c r="K209" t="s">
        <v>62</v>
      </c>
      <c r="L209" t="str">
        <f>VLOOKUP(K209,plot_colors!C:D,2,FALSE)</f>
        <v>#08519C</v>
      </c>
    </row>
    <row r="210" spans="1:12" x14ac:dyDescent="0.35">
      <c r="A210" t="s">
        <v>14</v>
      </c>
      <c r="B210" t="str">
        <f t="shared" si="3"/>
        <v>triploid_MS_response to stimulus</v>
      </c>
      <c r="C210" t="s">
        <v>225</v>
      </c>
      <c r="D210">
        <v>1.2048526E-2</v>
      </c>
      <c r="E210">
        <v>0.999496422</v>
      </c>
      <c r="F210">
        <v>2</v>
      </c>
      <c r="G210">
        <v>7</v>
      </c>
      <c r="H210" t="s">
        <v>226</v>
      </c>
      <c r="I210" t="s">
        <v>12</v>
      </c>
      <c r="J210" t="s">
        <v>35</v>
      </c>
      <c r="K210" t="s">
        <v>62</v>
      </c>
      <c r="L210" t="str">
        <f>VLOOKUP(K210,plot_colors!C:D,2,FALSE)</f>
        <v>#08519C</v>
      </c>
    </row>
    <row r="211" spans="1:12" x14ac:dyDescent="0.35">
      <c r="A211" t="s">
        <v>14</v>
      </c>
      <c r="B211" t="str">
        <f t="shared" si="3"/>
        <v>triploid_MS_response to stimulus</v>
      </c>
      <c r="C211" t="s">
        <v>301</v>
      </c>
      <c r="D211">
        <v>3.5437793000000002E-2</v>
      </c>
      <c r="E211">
        <v>0.99215148900000005</v>
      </c>
      <c r="F211">
        <v>4</v>
      </c>
      <c r="G211">
        <v>48</v>
      </c>
      <c r="H211" t="s">
        <v>302</v>
      </c>
      <c r="I211" t="s">
        <v>12</v>
      </c>
      <c r="J211" t="s">
        <v>35</v>
      </c>
      <c r="K211" t="s">
        <v>62</v>
      </c>
      <c r="L211" t="str">
        <f>VLOOKUP(K211,plot_colors!C:D,2,FALSE)</f>
        <v>#08519C</v>
      </c>
    </row>
    <row r="212" spans="1:12" x14ac:dyDescent="0.35">
      <c r="A212" t="s">
        <v>14</v>
      </c>
      <c r="B212" t="str">
        <f t="shared" si="3"/>
        <v>triploid_MS_RNA metabolism</v>
      </c>
      <c r="C212" t="s">
        <v>84</v>
      </c>
      <c r="D212">
        <v>6.8184630000000003E-3</v>
      </c>
      <c r="E212">
        <v>0.99634003400000004</v>
      </c>
      <c r="F212">
        <v>28</v>
      </c>
      <c r="G212">
        <v>654</v>
      </c>
      <c r="H212" t="s">
        <v>85</v>
      </c>
      <c r="I212" t="s">
        <v>12</v>
      </c>
      <c r="J212" t="s">
        <v>24</v>
      </c>
      <c r="K212" t="s">
        <v>24</v>
      </c>
      <c r="L212" t="str">
        <f>VLOOKUP(K212,plot_colors!C:D,2,FALSE)</f>
        <v>#238B45</v>
      </c>
    </row>
    <row r="213" spans="1:12" x14ac:dyDescent="0.35">
      <c r="A213" t="s">
        <v>14</v>
      </c>
      <c r="B213" t="str">
        <f t="shared" si="3"/>
        <v>triploid_MS_RNA metabolism</v>
      </c>
      <c r="C213" t="s">
        <v>86</v>
      </c>
      <c r="D213">
        <v>2.6550839999999998E-3</v>
      </c>
      <c r="E213">
        <v>0.99937078099999999</v>
      </c>
      <c r="F213">
        <v>8</v>
      </c>
      <c r="G213">
        <v>95</v>
      </c>
      <c r="H213" t="s">
        <v>87</v>
      </c>
      <c r="I213" t="s">
        <v>12</v>
      </c>
      <c r="J213" t="s">
        <v>24</v>
      </c>
      <c r="K213" t="s">
        <v>24</v>
      </c>
      <c r="L213" t="str">
        <f>VLOOKUP(K213,plot_colors!C:D,2,FALSE)</f>
        <v>#238B45</v>
      </c>
    </row>
    <row r="214" spans="1:12" x14ac:dyDescent="0.35">
      <c r="A214" t="s">
        <v>14</v>
      </c>
      <c r="B214" t="str">
        <f t="shared" si="3"/>
        <v>triploid_MS_RNA metabolism</v>
      </c>
      <c r="C214" t="s">
        <v>88</v>
      </c>
      <c r="D214">
        <v>8.6804450000000002E-3</v>
      </c>
      <c r="E214">
        <v>0.99837504499999996</v>
      </c>
      <c r="F214">
        <v>5</v>
      </c>
      <c r="G214">
        <v>49</v>
      </c>
      <c r="H214" t="s">
        <v>89</v>
      </c>
      <c r="I214" t="s">
        <v>12</v>
      </c>
      <c r="J214" t="s">
        <v>24</v>
      </c>
      <c r="K214" t="s">
        <v>24</v>
      </c>
      <c r="L214" t="str">
        <f>VLOOKUP(K214,plot_colors!C:D,2,FALSE)</f>
        <v>#238B45</v>
      </c>
    </row>
    <row r="215" spans="1:12" x14ac:dyDescent="0.35">
      <c r="A215" t="s">
        <v>14</v>
      </c>
      <c r="B215" t="str">
        <f t="shared" si="3"/>
        <v>triploid_MS_RNA metabolism</v>
      </c>
      <c r="C215" t="s">
        <v>90</v>
      </c>
      <c r="D215">
        <v>4.3703679000000002E-2</v>
      </c>
      <c r="E215">
        <v>0.99239239999999995</v>
      </c>
      <c r="F215">
        <v>3</v>
      </c>
      <c r="G215">
        <v>31</v>
      </c>
      <c r="H215" t="s">
        <v>91</v>
      </c>
      <c r="I215" t="s">
        <v>12</v>
      </c>
      <c r="J215" t="s">
        <v>24</v>
      </c>
      <c r="K215" t="s">
        <v>24</v>
      </c>
      <c r="L215" t="str">
        <f>VLOOKUP(K215,plot_colors!C:D,2,FALSE)</f>
        <v>#238B45</v>
      </c>
    </row>
    <row r="216" spans="1:12" x14ac:dyDescent="0.35">
      <c r="A216" t="s">
        <v>14</v>
      </c>
      <c r="B216" t="str">
        <f t="shared" si="3"/>
        <v>triploid_MS_RNA metabolism</v>
      </c>
      <c r="C216" t="s">
        <v>406</v>
      </c>
      <c r="D216">
        <v>1.3933836E-2</v>
      </c>
      <c r="E216">
        <v>0.99934748600000001</v>
      </c>
      <c r="F216">
        <v>2</v>
      </c>
      <c r="G216">
        <v>8</v>
      </c>
      <c r="H216" t="s">
        <v>407</v>
      </c>
      <c r="I216" t="s">
        <v>12</v>
      </c>
      <c r="J216" t="s">
        <v>24</v>
      </c>
      <c r="K216" t="s">
        <v>24</v>
      </c>
      <c r="L216" t="str">
        <f>VLOOKUP(K216,plot_colors!C:D,2,FALSE)</f>
        <v>#238B45</v>
      </c>
    </row>
    <row r="217" spans="1:12" x14ac:dyDescent="0.35">
      <c r="A217" t="s">
        <v>14</v>
      </c>
      <c r="B217" t="str">
        <f t="shared" si="3"/>
        <v>triploid_MS_RNA metabolism</v>
      </c>
      <c r="C217" t="s">
        <v>522</v>
      </c>
      <c r="D217">
        <v>1.4358856E-2</v>
      </c>
      <c r="E217">
        <v>0.99934168499999998</v>
      </c>
      <c r="F217">
        <v>2</v>
      </c>
      <c r="G217">
        <v>7</v>
      </c>
      <c r="H217" t="s">
        <v>523</v>
      </c>
      <c r="I217" t="s">
        <v>12</v>
      </c>
      <c r="J217" t="s">
        <v>24</v>
      </c>
      <c r="K217" t="s">
        <v>24</v>
      </c>
      <c r="L217" t="str">
        <f>VLOOKUP(K217,plot_colors!C:D,2,FALSE)</f>
        <v>#238B45</v>
      </c>
    </row>
    <row r="218" spans="1:12" x14ac:dyDescent="0.35">
      <c r="A218" t="s">
        <v>14</v>
      </c>
      <c r="B218" t="str">
        <f t="shared" si="3"/>
        <v>triploid_MS_stress response</v>
      </c>
      <c r="C218" t="s">
        <v>43</v>
      </c>
      <c r="D218">
        <v>4.6384544999999999E-2</v>
      </c>
      <c r="E218">
        <v>0.99551656300000002</v>
      </c>
      <c r="F218">
        <v>2</v>
      </c>
      <c r="G218">
        <v>12</v>
      </c>
      <c r="H218" t="s">
        <v>44</v>
      </c>
      <c r="I218" t="s">
        <v>12</v>
      </c>
      <c r="J218" t="s">
        <v>35</v>
      </c>
      <c r="K218" t="s">
        <v>45</v>
      </c>
      <c r="L218" t="str">
        <f>VLOOKUP(K218,plot_colors!C:D,2,FALSE)</f>
        <v>#E31A1C</v>
      </c>
    </row>
    <row r="219" spans="1:12" x14ac:dyDescent="0.35">
      <c r="A219" t="s">
        <v>14</v>
      </c>
      <c r="B219" t="str">
        <f t="shared" si="3"/>
        <v>triploid_MS_stress response</v>
      </c>
      <c r="C219" t="s">
        <v>63</v>
      </c>
      <c r="D219">
        <v>8.7337189999999992E-3</v>
      </c>
      <c r="E219">
        <v>0.99922650999999996</v>
      </c>
      <c r="F219">
        <v>3</v>
      </c>
      <c r="G219">
        <v>16</v>
      </c>
      <c r="H219" t="s">
        <v>64</v>
      </c>
      <c r="I219" t="s">
        <v>12</v>
      </c>
      <c r="J219" t="s">
        <v>45</v>
      </c>
      <c r="K219" t="s">
        <v>45</v>
      </c>
      <c r="L219" t="str">
        <f>VLOOKUP(K219,plot_colors!C:D,2,FALSE)</f>
        <v>#E31A1C</v>
      </c>
    </row>
    <row r="220" spans="1:12" x14ac:dyDescent="0.35">
      <c r="A220" t="s">
        <v>14</v>
      </c>
      <c r="B220" t="str">
        <f t="shared" si="3"/>
        <v>triploid_MS_stress response</v>
      </c>
      <c r="C220" t="s">
        <v>68</v>
      </c>
      <c r="D220">
        <v>4.7746853999999998E-2</v>
      </c>
      <c r="E220">
        <v>0.99139204599999997</v>
      </c>
      <c r="F220">
        <v>3</v>
      </c>
      <c r="G220">
        <v>31</v>
      </c>
      <c r="H220" t="s">
        <v>69</v>
      </c>
      <c r="I220" t="s">
        <v>12</v>
      </c>
      <c r="J220" t="s">
        <v>45</v>
      </c>
      <c r="K220" t="s">
        <v>45</v>
      </c>
      <c r="L220" t="str">
        <f>VLOOKUP(K220,plot_colors!C:D,2,FALSE)</f>
        <v>#E31A1C</v>
      </c>
    </row>
    <row r="221" spans="1:12" x14ac:dyDescent="0.35">
      <c r="A221" t="s">
        <v>14</v>
      </c>
      <c r="B221" t="str">
        <f t="shared" si="3"/>
        <v>triploid_MS_stress response</v>
      </c>
      <c r="C221" t="s">
        <v>117</v>
      </c>
      <c r="D221">
        <v>1.7944096E-2</v>
      </c>
      <c r="E221">
        <v>0.999074032</v>
      </c>
      <c r="F221">
        <v>2</v>
      </c>
      <c r="G221">
        <v>7</v>
      </c>
      <c r="H221" t="s">
        <v>118</v>
      </c>
      <c r="I221" t="s">
        <v>12</v>
      </c>
      <c r="J221" t="s">
        <v>45</v>
      </c>
      <c r="K221" t="s">
        <v>45</v>
      </c>
      <c r="L221" t="str">
        <f>VLOOKUP(K221,plot_colors!C:D,2,FALSE)</f>
        <v>#E31A1C</v>
      </c>
    </row>
    <row r="222" spans="1:12" x14ac:dyDescent="0.35">
      <c r="A222" t="s">
        <v>14</v>
      </c>
      <c r="B222" t="str">
        <f t="shared" si="3"/>
        <v>triploid_MS_stress response</v>
      </c>
      <c r="C222" t="s">
        <v>293</v>
      </c>
      <c r="D222">
        <v>6.7751419999999996E-3</v>
      </c>
      <c r="E222">
        <v>0.99911716699999997</v>
      </c>
      <c r="F222">
        <v>4</v>
      </c>
      <c r="G222">
        <v>28</v>
      </c>
      <c r="H222" t="s">
        <v>294</v>
      </c>
      <c r="I222" t="s">
        <v>12</v>
      </c>
      <c r="J222" t="s">
        <v>35</v>
      </c>
      <c r="K222" t="s">
        <v>45</v>
      </c>
      <c r="L222" t="str">
        <f>VLOOKUP(K222,plot_colors!C:D,2,FALSE)</f>
        <v>#E31A1C</v>
      </c>
    </row>
    <row r="223" spans="1:12" x14ac:dyDescent="0.35">
      <c r="A223" t="s">
        <v>14</v>
      </c>
      <c r="B223" t="str">
        <f t="shared" si="3"/>
        <v>triploid_MS_stress response</v>
      </c>
      <c r="C223" t="s">
        <v>307</v>
      </c>
      <c r="D223">
        <v>3.4075022000000003E-2</v>
      </c>
      <c r="E223">
        <v>0.99718660599999998</v>
      </c>
      <c r="F223">
        <v>2</v>
      </c>
      <c r="G223">
        <v>13</v>
      </c>
      <c r="H223" t="s">
        <v>308</v>
      </c>
      <c r="I223" t="s">
        <v>12</v>
      </c>
      <c r="J223" t="s">
        <v>45</v>
      </c>
      <c r="K223" t="s">
        <v>45</v>
      </c>
      <c r="L223" t="str">
        <f>VLOOKUP(K223,plot_colors!C:D,2,FALSE)</f>
        <v>#E31A1C</v>
      </c>
    </row>
    <row r="224" spans="1:12" x14ac:dyDescent="0.35">
      <c r="A224" t="s">
        <v>14</v>
      </c>
      <c r="B224" t="str">
        <f t="shared" si="3"/>
        <v>triploid_MS_stress response</v>
      </c>
      <c r="C224" t="s">
        <v>361</v>
      </c>
      <c r="D224">
        <v>9.2690289999999998E-3</v>
      </c>
      <c r="E224">
        <v>0.99967990799999995</v>
      </c>
      <c r="F224">
        <v>2</v>
      </c>
      <c r="G224">
        <v>6</v>
      </c>
      <c r="H224" t="s">
        <v>362</v>
      </c>
      <c r="I224" t="s">
        <v>12</v>
      </c>
      <c r="J224" t="s">
        <v>67</v>
      </c>
      <c r="K224" t="s">
        <v>45</v>
      </c>
      <c r="L224" t="str">
        <f>VLOOKUP(K224,plot_colors!C:D,2,FALSE)</f>
        <v>#E31A1C</v>
      </c>
    </row>
    <row r="225" spans="1:12" x14ac:dyDescent="0.35">
      <c r="A225" t="s">
        <v>14</v>
      </c>
      <c r="B225" t="str">
        <f t="shared" si="3"/>
        <v>triploid_MS_stress response</v>
      </c>
      <c r="C225" t="s">
        <v>472</v>
      </c>
      <c r="D225">
        <v>1.369978E-3</v>
      </c>
      <c r="E225">
        <v>0.99983871800000002</v>
      </c>
      <c r="F225">
        <v>5</v>
      </c>
      <c r="G225">
        <v>33</v>
      </c>
      <c r="H225" t="s">
        <v>473</v>
      </c>
      <c r="I225" t="s">
        <v>12</v>
      </c>
      <c r="J225" t="s">
        <v>45</v>
      </c>
      <c r="K225" t="s">
        <v>45</v>
      </c>
      <c r="L225" t="str">
        <f>VLOOKUP(K225,plot_colors!C:D,2,FALSE)</f>
        <v>#E31A1C</v>
      </c>
    </row>
    <row r="226" spans="1:12" x14ac:dyDescent="0.35">
      <c r="A226" t="s">
        <v>14</v>
      </c>
      <c r="B226" t="str">
        <f t="shared" si="3"/>
        <v>triploid_MS_transport</v>
      </c>
      <c r="C226" t="s">
        <v>200</v>
      </c>
      <c r="D226">
        <v>3.8092808999999998E-2</v>
      </c>
      <c r="E226">
        <v>0.99665839499999997</v>
      </c>
      <c r="F226">
        <v>2</v>
      </c>
      <c r="G226">
        <v>13</v>
      </c>
      <c r="H226" t="s">
        <v>201</v>
      </c>
      <c r="I226" t="s">
        <v>12</v>
      </c>
      <c r="J226" t="s">
        <v>105</v>
      </c>
      <c r="K226" t="s">
        <v>105</v>
      </c>
      <c r="L226" t="str">
        <f>VLOOKUP(K226,plot_colors!C:D,2,FALSE)</f>
        <v>#2171B5</v>
      </c>
    </row>
    <row r="227" spans="1:12" x14ac:dyDescent="0.35">
      <c r="A227" t="s">
        <v>25</v>
      </c>
      <c r="B227" t="str">
        <f t="shared" si="3"/>
        <v>triploid_SS_biological regulation</v>
      </c>
      <c r="C227" t="s">
        <v>121</v>
      </c>
      <c r="D227">
        <v>2.4443169000000001E-2</v>
      </c>
      <c r="E227">
        <v>0.99676197499999997</v>
      </c>
      <c r="F227">
        <v>3</v>
      </c>
      <c r="G227">
        <v>18</v>
      </c>
      <c r="H227" t="s">
        <v>122</v>
      </c>
      <c r="I227" t="s">
        <v>12</v>
      </c>
      <c r="J227" t="s">
        <v>13</v>
      </c>
      <c r="K227" t="s">
        <v>123</v>
      </c>
      <c r="L227" t="str">
        <f>VLOOKUP(K227,plot_colors!C:D,2,FALSE)</f>
        <v>slategray2</v>
      </c>
    </row>
    <row r="228" spans="1:12" x14ac:dyDescent="0.35">
      <c r="A228" t="s">
        <v>25</v>
      </c>
      <c r="B228" t="str">
        <f t="shared" si="3"/>
        <v>triploid_SS_biological regulation</v>
      </c>
      <c r="C228" t="s">
        <v>198</v>
      </c>
      <c r="D228">
        <v>1.6192871000000001E-2</v>
      </c>
      <c r="E228">
        <v>0.99924873199999997</v>
      </c>
      <c r="F228">
        <v>2</v>
      </c>
      <c r="G228">
        <v>6</v>
      </c>
      <c r="H228" t="s">
        <v>199</v>
      </c>
      <c r="I228" t="s">
        <v>12</v>
      </c>
      <c r="J228" t="s">
        <v>35</v>
      </c>
      <c r="K228" t="s">
        <v>123</v>
      </c>
      <c r="L228" t="str">
        <f>VLOOKUP(K228,plot_colors!C:D,2,FALSE)</f>
        <v>slategray2</v>
      </c>
    </row>
    <row r="229" spans="1:12" x14ac:dyDescent="0.35">
      <c r="A229" t="s">
        <v>25</v>
      </c>
      <c r="B229" t="str">
        <f t="shared" si="3"/>
        <v>triploid_SS_biological regulation</v>
      </c>
      <c r="C229" t="s">
        <v>227</v>
      </c>
      <c r="D229">
        <v>4.6980173E-2</v>
      </c>
      <c r="E229">
        <v>0.991758959</v>
      </c>
      <c r="F229">
        <v>3</v>
      </c>
      <c r="G229">
        <v>23</v>
      </c>
      <c r="H229" t="s">
        <v>228</v>
      </c>
      <c r="I229" t="s">
        <v>12</v>
      </c>
      <c r="J229" t="s">
        <v>67</v>
      </c>
      <c r="K229" t="s">
        <v>123</v>
      </c>
      <c r="L229" t="str">
        <f>VLOOKUP(K229,plot_colors!C:D,2,FALSE)</f>
        <v>slategray2</v>
      </c>
    </row>
    <row r="230" spans="1:12" x14ac:dyDescent="0.35">
      <c r="A230" t="s">
        <v>25</v>
      </c>
      <c r="B230" t="str">
        <f t="shared" si="3"/>
        <v>triploid_SS_biological regulation</v>
      </c>
      <c r="C230" t="s">
        <v>255</v>
      </c>
      <c r="D230">
        <v>2.2421650000000001E-2</v>
      </c>
      <c r="E230">
        <v>0.99712624800000005</v>
      </c>
      <c r="F230">
        <v>3</v>
      </c>
      <c r="G230">
        <v>18</v>
      </c>
      <c r="H230" t="s">
        <v>256</v>
      </c>
      <c r="I230" t="s">
        <v>12</v>
      </c>
      <c r="J230" t="s">
        <v>13</v>
      </c>
      <c r="K230" t="s">
        <v>123</v>
      </c>
      <c r="L230" t="str">
        <f>VLOOKUP(K230,plot_colors!C:D,2,FALSE)</f>
        <v>slategray2</v>
      </c>
    </row>
    <row r="231" spans="1:12" x14ac:dyDescent="0.35">
      <c r="A231" t="s">
        <v>25</v>
      </c>
      <c r="B231" t="str">
        <f t="shared" si="3"/>
        <v>triploid_SS_biological regulation</v>
      </c>
      <c r="C231" t="s">
        <v>281</v>
      </c>
      <c r="D231">
        <v>1.9279813E-2</v>
      </c>
      <c r="E231">
        <v>0.99768391999999995</v>
      </c>
      <c r="F231">
        <v>3</v>
      </c>
      <c r="G231">
        <v>17</v>
      </c>
      <c r="H231" t="s">
        <v>282</v>
      </c>
      <c r="I231" t="s">
        <v>12</v>
      </c>
      <c r="J231" t="s">
        <v>130</v>
      </c>
      <c r="K231" t="s">
        <v>123</v>
      </c>
      <c r="L231" t="str">
        <f>VLOOKUP(K231,plot_colors!C:D,2,FALSE)</f>
        <v>slategray2</v>
      </c>
    </row>
    <row r="232" spans="1:12" x14ac:dyDescent="0.35">
      <c r="A232" t="s">
        <v>25</v>
      </c>
      <c r="B232" t="str">
        <f t="shared" si="3"/>
        <v>triploid_SS_biological regulation</v>
      </c>
      <c r="C232" t="s">
        <v>285</v>
      </c>
      <c r="D232">
        <v>4.8402665999999997E-2</v>
      </c>
      <c r="E232">
        <v>0.99534365499999999</v>
      </c>
      <c r="F232">
        <v>2</v>
      </c>
      <c r="G232">
        <v>10</v>
      </c>
      <c r="H232" t="s">
        <v>286</v>
      </c>
      <c r="I232" t="s">
        <v>12</v>
      </c>
      <c r="J232" t="s">
        <v>67</v>
      </c>
      <c r="K232" t="s">
        <v>123</v>
      </c>
      <c r="L232" t="str">
        <f>VLOOKUP(K232,plot_colors!C:D,2,FALSE)</f>
        <v>slategray2</v>
      </c>
    </row>
    <row r="233" spans="1:12" x14ac:dyDescent="0.35">
      <c r="A233" t="s">
        <v>25</v>
      </c>
      <c r="B233" t="str">
        <f t="shared" si="3"/>
        <v>triploid_SS_biological regulation</v>
      </c>
      <c r="C233" t="s">
        <v>287</v>
      </c>
      <c r="D233">
        <v>1.3795236000000001E-2</v>
      </c>
      <c r="E233">
        <v>0.99778485699999997</v>
      </c>
      <c r="F233">
        <v>4</v>
      </c>
      <c r="G233">
        <v>28</v>
      </c>
      <c r="H233" t="s">
        <v>288</v>
      </c>
      <c r="I233" t="s">
        <v>12</v>
      </c>
      <c r="J233" t="s">
        <v>98</v>
      </c>
      <c r="K233" t="s">
        <v>123</v>
      </c>
      <c r="L233" t="str">
        <f>VLOOKUP(K233,plot_colors!C:D,2,FALSE)</f>
        <v>slategray2</v>
      </c>
    </row>
    <row r="234" spans="1:12" x14ac:dyDescent="0.35">
      <c r="A234" t="s">
        <v>25</v>
      </c>
      <c r="B234" t="str">
        <f t="shared" si="3"/>
        <v>triploid_SS_biological regulation</v>
      </c>
      <c r="C234" t="s">
        <v>303</v>
      </c>
      <c r="D234">
        <v>4.1200784999999997E-2</v>
      </c>
      <c r="E234">
        <v>0.99644671500000004</v>
      </c>
      <c r="F234">
        <v>2</v>
      </c>
      <c r="G234">
        <v>9</v>
      </c>
      <c r="H234" t="s">
        <v>304</v>
      </c>
      <c r="I234" t="s">
        <v>12</v>
      </c>
      <c r="J234" t="s">
        <v>67</v>
      </c>
      <c r="K234" t="s">
        <v>123</v>
      </c>
      <c r="L234" t="str">
        <f>VLOOKUP(K234,plot_colors!C:D,2,FALSE)</f>
        <v>slategray2</v>
      </c>
    </row>
    <row r="235" spans="1:12" x14ac:dyDescent="0.35">
      <c r="A235" t="s">
        <v>25</v>
      </c>
      <c r="B235" t="str">
        <f t="shared" si="3"/>
        <v>triploid_SS_biological regulation</v>
      </c>
      <c r="C235" t="s">
        <v>331</v>
      </c>
      <c r="D235">
        <v>4.5211199000000001E-2</v>
      </c>
      <c r="E235">
        <v>0.99581157899999995</v>
      </c>
      <c r="F235">
        <v>2</v>
      </c>
      <c r="G235">
        <v>10</v>
      </c>
      <c r="H235" t="s">
        <v>332</v>
      </c>
      <c r="I235" t="s">
        <v>12</v>
      </c>
      <c r="J235" t="s">
        <v>35</v>
      </c>
      <c r="K235" t="s">
        <v>123</v>
      </c>
      <c r="L235" t="str">
        <f>VLOOKUP(K235,plot_colors!C:D,2,FALSE)</f>
        <v>slategray2</v>
      </c>
    </row>
    <row r="236" spans="1:12" x14ac:dyDescent="0.35">
      <c r="A236" t="s">
        <v>25</v>
      </c>
      <c r="B236" t="str">
        <f t="shared" si="3"/>
        <v>triploid_SS_biological regulation</v>
      </c>
      <c r="C236" t="s">
        <v>384</v>
      </c>
      <c r="D236">
        <v>3.6871550000000001E-3</v>
      </c>
      <c r="E236">
        <v>0.99932503299999997</v>
      </c>
      <c r="F236">
        <v>6</v>
      </c>
      <c r="G236">
        <v>39</v>
      </c>
      <c r="H236" t="s">
        <v>385</v>
      </c>
      <c r="I236" t="s">
        <v>12</v>
      </c>
      <c r="J236" t="s">
        <v>35</v>
      </c>
      <c r="K236" t="s">
        <v>123</v>
      </c>
      <c r="L236" t="str">
        <f>VLOOKUP(K236,plot_colors!C:D,2,FALSE)</f>
        <v>slategray2</v>
      </c>
    </row>
    <row r="237" spans="1:12" x14ac:dyDescent="0.35">
      <c r="A237" t="s">
        <v>25</v>
      </c>
      <c r="B237" t="str">
        <f t="shared" si="3"/>
        <v>triploid_SS_biological regulation</v>
      </c>
      <c r="C237" t="s">
        <v>434</v>
      </c>
      <c r="D237">
        <v>2.0620085999999999E-2</v>
      </c>
      <c r="E237">
        <v>0.99885282600000003</v>
      </c>
      <c r="F237">
        <v>2</v>
      </c>
      <c r="G237">
        <v>7</v>
      </c>
      <c r="H237" t="s">
        <v>435</v>
      </c>
      <c r="I237" t="s">
        <v>12</v>
      </c>
      <c r="J237" t="s">
        <v>67</v>
      </c>
      <c r="K237" t="s">
        <v>123</v>
      </c>
      <c r="L237" t="str">
        <f>VLOOKUP(K237,plot_colors!C:D,2,FALSE)</f>
        <v>slategray2</v>
      </c>
    </row>
    <row r="238" spans="1:12" x14ac:dyDescent="0.35">
      <c r="A238" t="s">
        <v>25</v>
      </c>
      <c r="B238" t="str">
        <f t="shared" si="3"/>
        <v>triploid_SS_biological regulation</v>
      </c>
      <c r="C238" t="s">
        <v>436</v>
      </c>
      <c r="D238">
        <v>1.2480412E-2</v>
      </c>
      <c r="E238">
        <v>0.997494926</v>
      </c>
      <c r="F238">
        <v>5</v>
      </c>
      <c r="G238">
        <v>36</v>
      </c>
      <c r="H238" t="s">
        <v>437</v>
      </c>
      <c r="I238" t="s">
        <v>12</v>
      </c>
      <c r="J238" t="s">
        <v>17</v>
      </c>
      <c r="K238" t="s">
        <v>123</v>
      </c>
      <c r="L238" t="str">
        <f>VLOOKUP(K238,plot_colors!C:D,2,FALSE)</f>
        <v>slategray2</v>
      </c>
    </row>
    <row r="239" spans="1:12" x14ac:dyDescent="0.35">
      <c r="A239" t="s">
        <v>25</v>
      </c>
      <c r="B239" t="str">
        <f t="shared" si="3"/>
        <v>triploid_SS_biological regulation</v>
      </c>
      <c r="C239" t="s">
        <v>486</v>
      </c>
      <c r="D239">
        <v>2.8670956000000001E-2</v>
      </c>
      <c r="E239">
        <v>0.99802444499999998</v>
      </c>
      <c r="F239">
        <v>2</v>
      </c>
      <c r="G239">
        <v>8</v>
      </c>
      <c r="H239" t="s">
        <v>487</v>
      </c>
      <c r="I239" t="s">
        <v>12</v>
      </c>
      <c r="J239" t="s">
        <v>13</v>
      </c>
      <c r="K239" t="s">
        <v>123</v>
      </c>
      <c r="L239" t="str">
        <f>VLOOKUP(K239,plot_colors!C:D,2,FALSE)</f>
        <v>slategray2</v>
      </c>
    </row>
    <row r="240" spans="1:12" x14ac:dyDescent="0.35">
      <c r="A240" t="s">
        <v>25</v>
      </c>
      <c r="B240" t="str">
        <f t="shared" si="3"/>
        <v>triploid_SS_biological regulation</v>
      </c>
      <c r="C240" t="s">
        <v>504</v>
      </c>
      <c r="D240">
        <v>4.961661E-3</v>
      </c>
      <c r="E240">
        <v>0.99920840499999997</v>
      </c>
      <c r="F240">
        <v>5</v>
      </c>
      <c r="G240">
        <v>34</v>
      </c>
      <c r="H240" t="s">
        <v>505</v>
      </c>
      <c r="I240" t="s">
        <v>12</v>
      </c>
      <c r="J240" t="s">
        <v>13</v>
      </c>
      <c r="K240" t="s">
        <v>123</v>
      </c>
      <c r="L240" t="str">
        <f>VLOOKUP(K240,plot_colors!C:D,2,FALSE)</f>
        <v>slategray2</v>
      </c>
    </row>
    <row r="241" spans="1:12" x14ac:dyDescent="0.35">
      <c r="A241" t="s">
        <v>25</v>
      </c>
      <c r="B241" t="str">
        <f t="shared" si="3"/>
        <v>triploid_SS_biological regulation</v>
      </c>
      <c r="C241" t="s">
        <v>550</v>
      </c>
      <c r="D241">
        <v>3.4153893999999997E-2</v>
      </c>
      <c r="E241">
        <v>0.99484984499999995</v>
      </c>
      <c r="F241">
        <v>3</v>
      </c>
      <c r="G241">
        <v>18</v>
      </c>
      <c r="H241" t="s">
        <v>551</v>
      </c>
      <c r="I241" t="s">
        <v>12</v>
      </c>
      <c r="J241" t="s">
        <v>67</v>
      </c>
      <c r="K241" t="s">
        <v>123</v>
      </c>
      <c r="L241" t="str">
        <f>VLOOKUP(K241,plot_colors!C:D,2,FALSE)</f>
        <v>slategray2</v>
      </c>
    </row>
    <row r="242" spans="1:12" x14ac:dyDescent="0.35">
      <c r="A242" t="s">
        <v>25</v>
      </c>
      <c r="B242" t="str">
        <f t="shared" si="3"/>
        <v>triploid_SS_cellular processes</v>
      </c>
      <c r="C242" t="s">
        <v>26</v>
      </c>
      <c r="D242">
        <v>4.6289548999999999E-2</v>
      </c>
      <c r="E242">
        <v>0.98893254200000003</v>
      </c>
      <c r="F242">
        <v>4</v>
      </c>
      <c r="G242">
        <v>40</v>
      </c>
      <c r="H242" t="s">
        <v>27</v>
      </c>
      <c r="I242" t="s">
        <v>12</v>
      </c>
      <c r="J242" t="s">
        <v>28</v>
      </c>
      <c r="K242" t="s">
        <v>581</v>
      </c>
      <c r="L242" t="str">
        <f>VLOOKUP(K242,plot_colors!C:D,2,FALSE)</f>
        <v>#08306B</v>
      </c>
    </row>
    <row r="243" spans="1:12" x14ac:dyDescent="0.35">
      <c r="A243" t="s">
        <v>25</v>
      </c>
      <c r="B243" t="str">
        <f t="shared" si="3"/>
        <v>triploid_SS_cellular processes</v>
      </c>
      <c r="C243" t="s">
        <v>70</v>
      </c>
      <c r="D243">
        <v>3.5577052999999997E-2</v>
      </c>
      <c r="E243">
        <v>0.99042326000000003</v>
      </c>
      <c r="F243">
        <v>5</v>
      </c>
      <c r="G243">
        <v>52</v>
      </c>
      <c r="H243" t="s">
        <v>71</v>
      </c>
      <c r="I243" t="s">
        <v>12</v>
      </c>
      <c r="J243" t="s">
        <v>28</v>
      </c>
      <c r="K243" t="s">
        <v>581</v>
      </c>
      <c r="L243" t="str">
        <f>VLOOKUP(K243,plot_colors!C:D,2,FALSE)</f>
        <v>#08306B</v>
      </c>
    </row>
    <row r="244" spans="1:12" x14ac:dyDescent="0.35">
      <c r="A244" t="s">
        <v>25</v>
      </c>
      <c r="B244" t="str">
        <f t="shared" si="3"/>
        <v>triploid_SS_cellular processes</v>
      </c>
      <c r="C244" t="s">
        <v>124</v>
      </c>
      <c r="D244">
        <v>3.1093183999999999E-2</v>
      </c>
      <c r="E244">
        <v>0.99776124600000005</v>
      </c>
      <c r="F244">
        <v>2</v>
      </c>
      <c r="G244">
        <v>8</v>
      </c>
      <c r="H244" t="s">
        <v>125</v>
      </c>
      <c r="I244" t="s">
        <v>12</v>
      </c>
      <c r="J244" t="s">
        <v>13</v>
      </c>
      <c r="K244" t="s">
        <v>581</v>
      </c>
      <c r="L244" t="str">
        <f>VLOOKUP(K244,plot_colors!C:D,2,FALSE)</f>
        <v>#08306B</v>
      </c>
    </row>
    <row r="245" spans="1:12" x14ac:dyDescent="0.35">
      <c r="A245" t="s">
        <v>25</v>
      </c>
      <c r="B245" t="str">
        <f t="shared" si="3"/>
        <v>triploid_SS_cellular processes</v>
      </c>
      <c r="C245" t="s">
        <v>126</v>
      </c>
      <c r="D245">
        <v>9.0657150000000002E-3</v>
      </c>
      <c r="E245">
        <v>0.99921339799999997</v>
      </c>
      <c r="F245">
        <v>3</v>
      </c>
      <c r="G245">
        <v>13</v>
      </c>
      <c r="H245" t="s">
        <v>127</v>
      </c>
      <c r="I245" t="s">
        <v>12</v>
      </c>
      <c r="J245" t="s">
        <v>35</v>
      </c>
      <c r="K245" t="s">
        <v>581</v>
      </c>
      <c r="L245" t="str">
        <f>VLOOKUP(K245,plot_colors!C:D,2,FALSE)</f>
        <v>#08306B</v>
      </c>
    </row>
    <row r="246" spans="1:12" x14ac:dyDescent="0.35">
      <c r="A246" t="s">
        <v>25</v>
      </c>
      <c r="B246" t="str">
        <f t="shared" si="3"/>
        <v>triploid_SS_cellular processes</v>
      </c>
      <c r="C246" t="s">
        <v>144</v>
      </c>
      <c r="D246">
        <v>3.8322559999999999E-2</v>
      </c>
      <c r="E246">
        <v>0.98650591099999996</v>
      </c>
      <c r="F246">
        <v>7</v>
      </c>
      <c r="G246">
        <v>91</v>
      </c>
      <c r="H246" t="s">
        <v>145</v>
      </c>
      <c r="I246" t="s">
        <v>12</v>
      </c>
      <c r="J246" t="s">
        <v>13</v>
      </c>
      <c r="K246" t="s">
        <v>581</v>
      </c>
      <c r="L246" t="str">
        <f>VLOOKUP(K246,plot_colors!C:D,2,FALSE)</f>
        <v>#08306B</v>
      </c>
    </row>
    <row r="247" spans="1:12" x14ac:dyDescent="0.35">
      <c r="A247" t="s">
        <v>25</v>
      </c>
      <c r="B247" t="str">
        <f t="shared" si="3"/>
        <v>triploid_SS_cellular processes</v>
      </c>
      <c r="C247" t="s">
        <v>182</v>
      </c>
      <c r="D247">
        <v>4.7218398000000002E-2</v>
      </c>
      <c r="E247">
        <v>0.99551942000000004</v>
      </c>
      <c r="F247">
        <v>2</v>
      </c>
      <c r="G247">
        <v>10</v>
      </c>
      <c r="H247" t="s">
        <v>183</v>
      </c>
      <c r="I247" t="s">
        <v>12</v>
      </c>
      <c r="J247" t="s">
        <v>35</v>
      </c>
      <c r="K247" t="s">
        <v>581</v>
      </c>
      <c r="L247" t="str">
        <f>VLOOKUP(K247,plot_colors!C:D,2,FALSE)</f>
        <v>#08306B</v>
      </c>
    </row>
    <row r="248" spans="1:12" x14ac:dyDescent="0.35">
      <c r="A248" t="s">
        <v>25</v>
      </c>
      <c r="B248" t="str">
        <f t="shared" si="3"/>
        <v>triploid_SS_cellular processes</v>
      </c>
      <c r="C248" t="s">
        <v>212</v>
      </c>
      <c r="D248">
        <v>2.9624376000000001E-2</v>
      </c>
      <c r="E248">
        <v>0.99572241399999994</v>
      </c>
      <c r="F248">
        <v>3</v>
      </c>
      <c r="G248">
        <v>20</v>
      </c>
      <c r="H248" t="s">
        <v>213</v>
      </c>
      <c r="I248" t="s">
        <v>12</v>
      </c>
      <c r="J248" t="s">
        <v>13</v>
      </c>
      <c r="K248" t="s">
        <v>581</v>
      </c>
      <c r="L248" t="str">
        <f>VLOOKUP(K248,plot_colors!C:D,2,FALSE)</f>
        <v>#08306B</v>
      </c>
    </row>
    <row r="249" spans="1:12" x14ac:dyDescent="0.35">
      <c r="A249" t="s">
        <v>25</v>
      </c>
      <c r="B249" t="str">
        <f t="shared" si="3"/>
        <v>triploid_SS_cellular processes</v>
      </c>
      <c r="C249" t="s">
        <v>249</v>
      </c>
      <c r="D249">
        <v>2.3811767000000001E-2</v>
      </c>
      <c r="E249">
        <v>0.99856891999999997</v>
      </c>
      <c r="F249">
        <v>2</v>
      </c>
      <c r="G249">
        <v>7</v>
      </c>
      <c r="H249" t="s">
        <v>250</v>
      </c>
      <c r="I249" t="s">
        <v>12</v>
      </c>
      <c r="J249" t="s">
        <v>28</v>
      </c>
      <c r="K249" t="s">
        <v>581</v>
      </c>
      <c r="L249" t="str">
        <f>VLOOKUP(K249,plot_colors!C:D,2,FALSE)</f>
        <v>#08306B</v>
      </c>
    </row>
    <row r="250" spans="1:12" x14ac:dyDescent="0.35">
      <c r="A250" t="s">
        <v>25</v>
      </c>
      <c r="B250" t="str">
        <f t="shared" si="3"/>
        <v>triploid_SS_cellular processes</v>
      </c>
      <c r="C250" t="s">
        <v>416</v>
      </c>
      <c r="D250">
        <v>4.5551630000000003E-2</v>
      </c>
      <c r="E250">
        <v>0.995762539</v>
      </c>
      <c r="F250">
        <v>2</v>
      </c>
      <c r="G250">
        <v>10</v>
      </c>
      <c r="H250" t="s">
        <v>417</v>
      </c>
      <c r="I250" t="s">
        <v>12</v>
      </c>
      <c r="J250" t="s">
        <v>28</v>
      </c>
      <c r="K250" t="s">
        <v>581</v>
      </c>
      <c r="L250" t="str">
        <f>VLOOKUP(K250,plot_colors!C:D,2,FALSE)</f>
        <v>#08306B</v>
      </c>
    </row>
    <row r="251" spans="1:12" x14ac:dyDescent="0.35">
      <c r="A251" t="s">
        <v>25</v>
      </c>
      <c r="B251" t="str">
        <f t="shared" si="3"/>
        <v>triploid_SS_cellular processes</v>
      </c>
      <c r="C251" t="s">
        <v>418</v>
      </c>
      <c r="D251">
        <v>1.7641075999999999E-2</v>
      </c>
      <c r="E251">
        <v>0.99914334199999999</v>
      </c>
      <c r="F251">
        <v>2</v>
      </c>
      <c r="G251">
        <v>6</v>
      </c>
      <c r="H251" t="s">
        <v>419</v>
      </c>
      <c r="I251" t="s">
        <v>12</v>
      </c>
      <c r="J251" t="s">
        <v>28</v>
      </c>
      <c r="K251" t="s">
        <v>581</v>
      </c>
      <c r="L251" t="str">
        <f>VLOOKUP(K251,plot_colors!C:D,2,FALSE)</f>
        <v>#08306B</v>
      </c>
    </row>
    <row r="252" spans="1:12" x14ac:dyDescent="0.35">
      <c r="A252" t="s">
        <v>25</v>
      </c>
      <c r="B252" t="str">
        <f t="shared" si="3"/>
        <v>triploid_SS_cellular processes</v>
      </c>
      <c r="C252" t="s">
        <v>428</v>
      </c>
      <c r="D252">
        <v>4.3175422999999997E-2</v>
      </c>
      <c r="E252">
        <v>0.99610042099999996</v>
      </c>
      <c r="F252">
        <v>2</v>
      </c>
      <c r="G252">
        <v>10</v>
      </c>
      <c r="H252" t="s">
        <v>429</v>
      </c>
      <c r="I252" t="s">
        <v>12</v>
      </c>
      <c r="J252" t="s">
        <v>13</v>
      </c>
      <c r="K252" t="s">
        <v>581</v>
      </c>
      <c r="L252" t="str">
        <f>VLOOKUP(K252,plot_colors!C:D,2,FALSE)</f>
        <v>#08306B</v>
      </c>
    </row>
    <row r="253" spans="1:12" x14ac:dyDescent="0.35">
      <c r="A253" t="s">
        <v>25</v>
      </c>
      <c r="B253" t="str">
        <f t="shared" si="3"/>
        <v>triploid_SS_cellular processes</v>
      </c>
      <c r="C253" t="s">
        <v>462</v>
      </c>
      <c r="D253">
        <v>4.4171197000000002E-2</v>
      </c>
      <c r="E253">
        <v>0.99241153000000004</v>
      </c>
      <c r="F253">
        <v>3</v>
      </c>
      <c r="G253">
        <v>24</v>
      </c>
      <c r="H253" t="s">
        <v>463</v>
      </c>
      <c r="I253" t="s">
        <v>12</v>
      </c>
      <c r="J253" t="s">
        <v>28</v>
      </c>
      <c r="K253" t="s">
        <v>581</v>
      </c>
      <c r="L253" t="str">
        <f>VLOOKUP(K253,plot_colors!C:D,2,FALSE)</f>
        <v>#08306B</v>
      </c>
    </row>
    <row r="254" spans="1:12" x14ac:dyDescent="0.35">
      <c r="A254" t="s">
        <v>25</v>
      </c>
      <c r="B254" t="str">
        <f t="shared" si="3"/>
        <v>triploid_SS_cellular processes</v>
      </c>
      <c r="C254" t="s">
        <v>500</v>
      </c>
      <c r="D254">
        <v>1.9449587000000001E-2</v>
      </c>
      <c r="E254">
        <v>0.99895122199999997</v>
      </c>
      <c r="F254">
        <v>2</v>
      </c>
      <c r="G254">
        <v>7</v>
      </c>
      <c r="H254" t="s">
        <v>501</v>
      </c>
      <c r="I254" t="s">
        <v>12</v>
      </c>
      <c r="J254" t="s">
        <v>13</v>
      </c>
      <c r="K254" t="s">
        <v>581</v>
      </c>
      <c r="L254" t="str">
        <f>VLOOKUP(K254,plot_colors!C:D,2,FALSE)</f>
        <v>#08306B</v>
      </c>
    </row>
    <row r="255" spans="1:12" x14ac:dyDescent="0.35">
      <c r="A255" t="s">
        <v>25</v>
      </c>
      <c r="B255" t="str">
        <f t="shared" si="3"/>
        <v>triploid_SS_cellular processes</v>
      </c>
      <c r="C255" t="s">
        <v>520</v>
      </c>
      <c r="D255">
        <v>2.3977294E-2</v>
      </c>
      <c r="E255">
        <v>0.99684702800000002</v>
      </c>
      <c r="F255">
        <v>3</v>
      </c>
      <c r="G255">
        <v>18</v>
      </c>
      <c r="H255" t="s">
        <v>521</v>
      </c>
      <c r="I255" t="s">
        <v>12</v>
      </c>
      <c r="J255" t="s">
        <v>28</v>
      </c>
      <c r="K255" t="s">
        <v>581</v>
      </c>
      <c r="L255" t="str">
        <f>VLOOKUP(K255,plot_colors!C:D,2,FALSE)</f>
        <v>#08306B</v>
      </c>
    </row>
    <row r="256" spans="1:12" x14ac:dyDescent="0.35">
      <c r="A256" t="s">
        <v>25</v>
      </c>
      <c r="B256" t="str">
        <f t="shared" si="3"/>
        <v>triploid_SS_death</v>
      </c>
      <c r="C256" t="s">
        <v>192</v>
      </c>
      <c r="D256">
        <v>4.6170004000000001E-2</v>
      </c>
      <c r="E256">
        <v>0.99195698300000001</v>
      </c>
      <c r="F256">
        <v>3</v>
      </c>
      <c r="G256">
        <v>23</v>
      </c>
      <c r="H256" t="s">
        <v>193</v>
      </c>
      <c r="I256" t="s">
        <v>12</v>
      </c>
      <c r="J256" t="s">
        <v>114</v>
      </c>
      <c r="K256" t="s">
        <v>114</v>
      </c>
      <c r="L256" t="str">
        <f>VLOOKUP(K256,plot_colors!C:D,2,FALSE)</f>
        <v>#FD8D3C</v>
      </c>
    </row>
    <row r="257" spans="1:12" x14ac:dyDescent="0.35">
      <c r="A257" t="s">
        <v>25</v>
      </c>
      <c r="B257" t="str">
        <f t="shared" si="3"/>
        <v>triploid_SS_developmental processes</v>
      </c>
      <c r="C257" t="s">
        <v>146</v>
      </c>
      <c r="D257">
        <v>1.1592129E-2</v>
      </c>
      <c r="E257">
        <v>0.99888319400000003</v>
      </c>
      <c r="F257">
        <v>3</v>
      </c>
      <c r="G257">
        <v>14</v>
      </c>
      <c r="H257" t="s">
        <v>147</v>
      </c>
      <c r="I257" t="s">
        <v>12</v>
      </c>
      <c r="J257" t="s">
        <v>28</v>
      </c>
      <c r="K257" t="s">
        <v>28</v>
      </c>
      <c r="L257" t="str">
        <f>VLOOKUP(K257,plot_colors!C:D,2,FALSE)</f>
        <v>skyblue1</v>
      </c>
    </row>
    <row r="258" spans="1:12" x14ac:dyDescent="0.35">
      <c r="A258" t="s">
        <v>25</v>
      </c>
      <c r="B258" t="str">
        <f t="shared" ref="B258:B321" si="4">A258&amp;"_"&amp;K258</f>
        <v>triploid_SS_developmental processes</v>
      </c>
      <c r="C258" t="s">
        <v>152</v>
      </c>
      <c r="D258">
        <v>1.658741E-2</v>
      </c>
      <c r="E258">
        <v>0.99813330300000003</v>
      </c>
      <c r="F258">
        <v>3</v>
      </c>
      <c r="G258">
        <v>16</v>
      </c>
      <c r="H258" t="s">
        <v>153</v>
      </c>
      <c r="I258" t="s">
        <v>12</v>
      </c>
      <c r="J258" t="s">
        <v>28</v>
      </c>
      <c r="K258" t="s">
        <v>28</v>
      </c>
      <c r="L258" t="str">
        <f>VLOOKUP(K258,plot_colors!C:D,2,FALSE)</f>
        <v>skyblue1</v>
      </c>
    </row>
    <row r="259" spans="1:12" x14ac:dyDescent="0.35">
      <c r="A259" t="s">
        <v>25</v>
      </c>
      <c r="B259" t="str">
        <f t="shared" si="4"/>
        <v>triploid_SS_developmental processes</v>
      </c>
      <c r="C259" t="s">
        <v>239</v>
      </c>
      <c r="D259">
        <v>1.3503371E-2</v>
      </c>
      <c r="E259">
        <v>0.99860696199999999</v>
      </c>
      <c r="F259">
        <v>3</v>
      </c>
      <c r="G259">
        <v>15</v>
      </c>
      <c r="H259" t="s">
        <v>240</v>
      </c>
      <c r="I259" t="s">
        <v>12</v>
      </c>
      <c r="J259" t="s">
        <v>28</v>
      </c>
      <c r="K259" t="s">
        <v>28</v>
      </c>
      <c r="L259" t="str">
        <f>VLOOKUP(K259,plot_colors!C:D,2,FALSE)</f>
        <v>skyblue1</v>
      </c>
    </row>
    <row r="260" spans="1:12" x14ac:dyDescent="0.35">
      <c r="A260" t="s">
        <v>25</v>
      </c>
      <c r="B260" t="str">
        <f t="shared" si="4"/>
        <v>triploid_SS_developmental processes</v>
      </c>
      <c r="C260" t="s">
        <v>464</v>
      </c>
      <c r="D260">
        <v>1.5883123999999998E-2</v>
      </c>
      <c r="E260">
        <v>0.99927063000000005</v>
      </c>
      <c r="F260">
        <v>2</v>
      </c>
      <c r="G260">
        <v>6</v>
      </c>
      <c r="H260" t="s">
        <v>465</v>
      </c>
      <c r="I260" t="s">
        <v>12</v>
      </c>
      <c r="J260" t="s">
        <v>28</v>
      </c>
      <c r="K260" t="s">
        <v>28</v>
      </c>
      <c r="L260" t="str">
        <f>VLOOKUP(K260,plot_colors!C:D,2,FALSE)</f>
        <v>skyblue1</v>
      </c>
    </row>
    <row r="261" spans="1:12" x14ac:dyDescent="0.35">
      <c r="A261" t="s">
        <v>25</v>
      </c>
      <c r="B261" t="str">
        <f t="shared" si="4"/>
        <v>triploid_SS_epigenetic regulation</v>
      </c>
      <c r="C261" t="s">
        <v>369</v>
      </c>
      <c r="D261">
        <v>2.9974609999999999E-2</v>
      </c>
      <c r="E261">
        <v>0.99567667800000004</v>
      </c>
      <c r="F261">
        <v>3</v>
      </c>
      <c r="G261">
        <v>19</v>
      </c>
      <c r="H261" t="s">
        <v>370</v>
      </c>
      <c r="I261" t="s">
        <v>12</v>
      </c>
      <c r="J261" t="s">
        <v>13</v>
      </c>
      <c r="K261" t="s">
        <v>371</v>
      </c>
      <c r="L261" t="str">
        <f>VLOOKUP(K261,plot_colors!C:D,2,FALSE)</f>
        <v>lightsteelblue1</v>
      </c>
    </row>
    <row r="262" spans="1:12" x14ac:dyDescent="0.35">
      <c r="A262" t="s">
        <v>25</v>
      </c>
      <c r="B262" t="str">
        <f t="shared" si="4"/>
        <v>triploid_SS_epigenetic regulation</v>
      </c>
      <c r="C262" t="s">
        <v>506</v>
      </c>
      <c r="D262">
        <v>8.0382560000000006E-3</v>
      </c>
      <c r="E262">
        <v>0.99934372299999996</v>
      </c>
      <c r="F262">
        <v>3</v>
      </c>
      <c r="G262">
        <v>12</v>
      </c>
      <c r="H262" t="s">
        <v>507</v>
      </c>
      <c r="I262" t="s">
        <v>12</v>
      </c>
      <c r="J262" t="s">
        <v>13</v>
      </c>
      <c r="K262" t="s">
        <v>371</v>
      </c>
      <c r="L262" t="str">
        <f>VLOOKUP(K262,plot_colors!C:D,2,FALSE)</f>
        <v>lightsteelblue1</v>
      </c>
    </row>
    <row r="263" spans="1:12" x14ac:dyDescent="0.35">
      <c r="A263" t="s">
        <v>25</v>
      </c>
      <c r="B263" t="str">
        <f t="shared" si="4"/>
        <v>triploid_SS_homeostasis</v>
      </c>
      <c r="C263" t="s">
        <v>33</v>
      </c>
      <c r="D263">
        <v>8.0455760000000005E-3</v>
      </c>
      <c r="E263">
        <v>0.99891437699999996</v>
      </c>
      <c r="F263">
        <v>4</v>
      </c>
      <c r="G263">
        <v>24</v>
      </c>
      <c r="H263" t="s">
        <v>34</v>
      </c>
      <c r="I263" t="s">
        <v>12</v>
      </c>
      <c r="J263" t="s">
        <v>35</v>
      </c>
      <c r="K263" t="s">
        <v>36</v>
      </c>
      <c r="L263" t="str">
        <f>VLOOKUP(K263,plot_colors!C:D,2,FALSE)</f>
        <v>#FC4E2A</v>
      </c>
    </row>
    <row r="264" spans="1:12" x14ac:dyDescent="0.35">
      <c r="A264" t="s">
        <v>25</v>
      </c>
      <c r="B264" t="str">
        <f t="shared" si="4"/>
        <v>triploid_SS_homeostasis</v>
      </c>
      <c r="C264" t="s">
        <v>37</v>
      </c>
      <c r="D264">
        <v>2.0655330999999999E-2</v>
      </c>
      <c r="E264">
        <v>0.99884981500000003</v>
      </c>
      <c r="F264">
        <v>2</v>
      </c>
      <c r="G264">
        <v>7</v>
      </c>
      <c r="H264" t="s">
        <v>38</v>
      </c>
      <c r="I264" t="s">
        <v>12</v>
      </c>
      <c r="J264" t="s">
        <v>35</v>
      </c>
      <c r="K264" t="s">
        <v>36</v>
      </c>
      <c r="L264" t="str">
        <f>VLOOKUP(K264,plot_colors!C:D,2,FALSE)</f>
        <v>#FC4E2A</v>
      </c>
    </row>
    <row r="265" spans="1:12" x14ac:dyDescent="0.35">
      <c r="A265" t="s">
        <v>25</v>
      </c>
      <c r="B265" t="str">
        <f t="shared" si="4"/>
        <v>triploid_SS_immune system processes</v>
      </c>
      <c r="C265" t="s">
        <v>65</v>
      </c>
      <c r="D265">
        <v>4.8698101000000001E-2</v>
      </c>
      <c r="E265">
        <v>0.99136896699999999</v>
      </c>
      <c r="F265">
        <v>3</v>
      </c>
      <c r="G265">
        <v>22</v>
      </c>
      <c r="H265" t="s">
        <v>66</v>
      </c>
      <c r="I265" t="s">
        <v>12</v>
      </c>
      <c r="J265" t="s">
        <v>67</v>
      </c>
      <c r="K265" t="s">
        <v>582</v>
      </c>
      <c r="L265" t="str">
        <f>VLOOKUP(K265,plot_colors!C:D,2,FALSE)</f>
        <v>#6A51A3</v>
      </c>
    </row>
    <row r="266" spans="1:12" x14ac:dyDescent="0.35">
      <c r="A266" t="s">
        <v>25</v>
      </c>
      <c r="B266" t="str">
        <f t="shared" si="4"/>
        <v>triploid_SS_immune system processes</v>
      </c>
      <c r="C266" t="s">
        <v>206</v>
      </c>
      <c r="D266">
        <v>1.7521355999999998E-2</v>
      </c>
      <c r="E266">
        <v>0.99424537499999999</v>
      </c>
      <c r="F266">
        <v>8</v>
      </c>
      <c r="G266">
        <v>97</v>
      </c>
      <c r="H266" t="s">
        <v>207</v>
      </c>
      <c r="I266" t="s">
        <v>12</v>
      </c>
      <c r="J266" t="s">
        <v>35</v>
      </c>
      <c r="K266" t="s">
        <v>582</v>
      </c>
      <c r="L266" t="str">
        <f>VLOOKUP(K266,plot_colors!C:D,2,FALSE)</f>
        <v>#6A51A3</v>
      </c>
    </row>
    <row r="267" spans="1:12" x14ac:dyDescent="0.35">
      <c r="A267" t="s">
        <v>25</v>
      </c>
      <c r="B267" t="str">
        <f t="shared" si="4"/>
        <v>triploid_SS_immune system processes</v>
      </c>
      <c r="C267" t="s">
        <v>319</v>
      </c>
      <c r="D267">
        <v>3.8729329999999998E-3</v>
      </c>
      <c r="E267">
        <v>0.99977606799999996</v>
      </c>
      <c r="F267">
        <v>3</v>
      </c>
      <c r="G267">
        <v>9</v>
      </c>
      <c r="H267" t="s">
        <v>320</v>
      </c>
      <c r="I267" t="s">
        <v>12</v>
      </c>
      <c r="J267" t="s">
        <v>67</v>
      </c>
      <c r="K267" t="s">
        <v>582</v>
      </c>
      <c r="L267" t="str">
        <f>VLOOKUP(K267,plot_colors!C:D,2,FALSE)</f>
        <v>#6A51A3</v>
      </c>
    </row>
    <row r="268" spans="1:12" x14ac:dyDescent="0.35">
      <c r="A268" t="s">
        <v>25</v>
      </c>
      <c r="B268" t="str">
        <f t="shared" si="4"/>
        <v>triploid_SS_immune system processes</v>
      </c>
      <c r="C268" t="s">
        <v>526</v>
      </c>
      <c r="D268">
        <v>2.2844828000000001E-2</v>
      </c>
      <c r="E268">
        <v>0.99865729199999997</v>
      </c>
      <c r="F268">
        <v>2</v>
      </c>
      <c r="G268">
        <v>7</v>
      </c>
      <c r="H268" t="s">
        <v>527</v>
      </c>
      <c r="I268" t="s">
        <v>12</v>
      </c>
      <c r="J268" t="s">
        <v>67</v>
      </c>
      <c r="K268" t="s">
        <v>582</v>
      </c>
      <c r="L268" t="str">
        <f>VLOOKUP(K268,plot_colors!C:D,2,FALSE)</f>
        <v>#6A51A3</v>
      </c>
    </row>
    <row r="269" spans="1:12" x14ac:dyDescent="0.35">
      <c r="A269" t="s">
        <v>25</v>
      </c>
      <c r="B269" t="str">
        <f t="shared" si="4"/>
        <v>triploid_SS_other metabolic processes</v>
      </c>
      <c r="C269" t="s">
        <v>204</v>
      </c>
      <c r="D269">
        <v>4.3598164000000002E-2</v>
      </c>
      <c r="E269">
        <v>0.99612104400000001</v>
      </c>
      <c r="F269">
        <v>2</v>
      </c>
      <c r="G269">
        <v>9</v>
      </c>
      <c r="H269" t="s">
        <v>205</v>
      </c>
      <c r="I269" t="s">
        <v>12</v>
      </c>
      <c r="J269" t="s">
        <v>18</v>
      </c>
      <c r="K269" t="s">
        <v>18</v>
      </c>
      <c r="L269" t="str">
        <f>VLOOKUP(K269,plot_colors!C:D,2,FALSE)</f>
        <v>#41AB5D</v>
      </c>
    </row>
    <row r="270" spans="1:12" x14ac:dyDescent="0.35">
      <c r="A270" t="s">
        <v>25</v>
      </c>
      <c r="B270" t="str">
        <f t="shared" si="4"/>
        <v>triploid_SS_other metabolic processes</v>
      </c>
      <c r="C270" t="s">
        <v>305</v>
      </c>
      <c r="D270">
        <v>2.4530685E-2</v>
      </c>
      <c r="E270">
        <v>0.99850191600000004</v>
      </c>
      <c r="F270">
        <v>2</v>
      </c>
      <c r="G270">
        <v>7</v>
      </c>
      <c r="H270" t="s">
        <v>306</v>
      </c>
      <c r="I270" t="s">
        <v>12</v>
      </c>
      <c r="J270" t="s">
        <v>18</v>
      </c>
      <c r="K270" t="s">
        <v>18</v>
      </c>
      <c r="L270" t="str">
        <f>VLOOKUP(K270,plot_colors!C:D,2,FALSE)</f>
        <v>#41AB5D</v>
      </c>
    </row>
    <row r="271" spans="1:12" x14ac:dyDescent="0.35">
      <c r="A271" t="s">
        <v>25</v>
      </c>
      <c r="B271" t="str">
        <f t="shared" si="4"/>
        <v>triploid_SS_other metabolic processes</v>
      </c>
      <c r="C271" t="s">
        <v>414</v>
      </c>
      <c r="D271">
        <v>2.7536372999999999E-2</v>
      </c>
      <c r="E271">
        <v>0.99821006400000001</v>
      </c>
      <c r="F271">
        <v>2</v>
      </c>
      <c r="G271">
        <v>7</v>
      </c>
      <c r="H271" t="s">
        <v>415</v>
      </c>
      <c r="I271" t="s">
        <v>12</v>
      </c>
      <c r="J271" t="s">
        <v>18</v>
      </c>
      <c r="K271" t="s">
        <v>18</v>
      </c>
      <c r="L271" t="str">
        <f>VLOOKUP(K271,plot_colors!C:D,2,FALSE)</f>
        <v>#41AB5D</v>
      </c>
    </row>
    <row r="272" spans="1:12" x14ac:dyDescent="0.35">
      <c r="A272" t="s">
        <v>25</v>
      </c>
      <c r="B272" t="str">
        <f t="shared" si="4"/>
        <v>triploid_SS_protein metabolism</v>
      </c>
      <c r="C272" t="s">
        <v>259</v>
      </c>
      <c r="D272">
        <v>4.2863049E-2</v>
      </c>
      <c r="E272">
        <v>0.98785780400000001</v>
      </c>
      <c r="F272">
        <v>5</v>
      </c>
      <c r="G272">
        <v>53</v>
      </c>
      <c r="H272" t="s">
        <v>260</v>
      </c>
      <c r="I272" t="s">
        <v>12</v>
      </c>
      <c r="J272" t="s">
        <v>218</v>
      </c>
      <c r="K272" t="s">
        <v>218</v>
      </c>
      <c r="L272" t="str">
        <f>VLOOKUP(K272,plot_colors!C:D,2,FALSE)</f>
        <v>#006D2C</v>
      </c>
    </row>
    <row r="273" spans="1:12" x14ac:dyDescent="0.35">
      <c r="A273" t="s">
        <v>25</v>
      </c>
      <c r="B273" t="str">
        <f t="shared" si="4"/>
        <v>triploid_SS_response to stimulus</v>
      </c>
      <c r="C273" t="s">
        <v>74</v>
      </c>
      <c r="D273">
        <v>8.2992099999999996E-4</v>
      </c>
      <c r="E273">
        <v>0.99994597399999996</v>
      </c>
      <c r="F273">
        <v>4</v>
      </c>
      <c r="G273">
        <v>14</v>
      </c>
      <c r="H273" t="s">
        <v>75</v>
      </c>
      <c r="I273" t="s">
        <v>12</v>
      </c>
      <c r="J273" t="s">
        <v>35</v>
      </c>
      <c r="K273" t="s">
        <v>62</v>
      </c>
      <c r="L273" t="str">
        <f>VLOOKUP(K273,plot_colors!C:D,2,FALSE)</f>
        <v>#08519C</v>
      </c>
    </row>
    <row r="274" spans="1:12" x14ac:dyDescent="0.35">
      <c r="A274" t="s">
        <v>25</v>
      </c>
      <c r="B274" t="str">
        <f t="shared" si="4"/>
        <v>triploid_SS_response to stimulus</v>
      </c>
      <c r="C274" t="s">
        <v>295</v>
      </c>
      <c r="D274">
        <v>1.7322402000000001E-2</v>
      </c>
      <c r="E274">
        <v>0.99801846699999996</v>
      </c>
      <c r="F274">
        <v>3</v>
      </c>
      <c r="G274">
        <v>16</v>
      </c>
      <c r="H274" t="s">
        <v>296</v>
      </c>
      <c r="I274" t="s">
        <v>12</v>
      </c>
      <c r="J274" t="s">
        <v>35</v>
      </c>
      <c r="K274" t="s">
        <v>62</v>
      </c>
      <c r="L274" t="str">
        <f>VLOOKUP(K274,plot_colors!C:D,2,FALSE)</f>
        <v>#08519C</v>
      </c>
    </row>
    <row r="275" spans="1:12" x14ac:dyDescent="0.35">
      <c r="A275" t="s">
        <v>25</v>
      </c>
      <c r="B275" t="str">
        <f t="shared" si="4"/>
        <v>triploid_SS_response to stimulus</v>
      </c>
      <c r="C275" t="s">
        <v>556</v>
      </c>
      <c r="D275">
        <v>4.7208053999999999E-2</v>
      </c>
      <c r="E275">
        <v>0.99544806500000005</v>
      </c>
      <c r="F275">
        <v>2</v>
      </c>
      <c r="G275">
        <v>11</v>
      </c>
      <c r="H275" t="s">
        <v>557</v>
      </c>
      <c r="I275" t="s">
        <v>12</v>
      </c>
      <c r="J275" t="s">
        <v>35</v>
      </c>
      <c r="K275" t="s">
        <v>62</v>
      </c>
      <c r="L275" t="str">
        <f>VLOOKUP(K275,plot_colors!C:D,2,FALSE)</f>
        <v>#08519C</v>
      </c>
    </row>
    <row r="276" spans="1:12" x14ac:dyDescent="0.35">
      <c r="A276" t="s">
        <v>25</v>
      </c>
      <c r="B276" t="str">
        <f t="shared" si="4"/>
        <v>triploid_SS_RNA metabolism</v>
      </c>
      <c r="C276" t="s">
        <v>86</v>
      </c>
      <c r="D276">
        <v>1.8022242000000001E-2</v>
      </c>
      <c r="E276">
        <v>0.99405489599999997</v>
      </c>
      <c r="F276">
        <v>8</v>
      </c>
      <c r="G276">
        <v>95</v>
      </c>
      <c r="H276" t="s">
        <v>87</v>
      </c>
      <c r="I276" t="s">
        <v>12</v>
      </c>
      <c r="J276" t="s">
        <v>24</v>
      </c>
      <c r="K276" t="s">
        <v>24</v>
      </c>
      <c r="L276" t="str">
        <f>VLOOKUP(K276,plot_colors!C:D,2,FALSE)</f>
        <v>#238B45</v>
      </c>
    </row>
    <row r="277" spans="1:12" x14ac:dyDescent="0.35">
      <c r="A277" t="s">
        <v>25</v>
      </c>
      <c r="B277" t="str">
        <f t="shared" si="4"/>
        <v>triploid_SS_RNA metabolism</v>
      </c>
      <c r="C277" t="s">
        <v>88</v>
      </c>
      <c r="D277">
        <v>2.9818582999999999E-2</v>
      </c>
      <c r="E277">
        <v>0.99236387699999995</v>
      </c>
      <c r="F277">
        <v>5</v>
      </c>
      <c r="G277">
        <v>49</v>
      </c>
      <c r="H277" t="s">
        <v>89</v>
      </c>
      <c r="I277" t="s">
        <v>12</v>
      </c>
      <c r="J277" t="s">
        <v>24</v>
      </c>
      <c r="K277" t="s">
        <v>24</v>
      </c>
      <c r="L277" t="str">
        <f>VLOOKUP(K277,plot_colors!C:D,2,FALSE)</f>
        <v>#238B45</v>
      </c>
    </row>
    <row r="278" spans="1:12" x14ac:dyDescent="0.35">
      <c r="A278" t="s">
        <v>25</v>
      </c>
      <c r="B278" t="str">
        <f t="shared" si="4"/>
        <v>triploid_SS_RNA metabolism</v>
      </c>
      <c r="C278" t="s">
        <v>321</v>
      </c>
      <c r="D278">
        <v>4.3067079000000001E-2</v>
      </c>
      <c r="E278">
        <v>0.99619409199999998</v>
      </c>
      <c r="F278">
        <v>2</v>
      </c>
      <c r="G278">
        <v>9</v>
      </c>
      <c r="H278" t="s">
        <v>322</v>
      </c>
      <c r="I278" t="s">
        <v>12</v>
      </c>
      <c r="J278" t="s">
        <v>24</v>
      </c>
      <c r="K278" t="s">
        <v>24</v>
      </c>
      <c r="L278" t="str">
        <f>VLOOKUP(K278,plot_colors!C:D,2,FALSE)</f>
        <v>#238B45</v>
      </c>
    </row>
    <row r="279" spans="1:12" x14ac:dyDescent="0.35">
      <c r="A279" t="s">
        <v>25</v>
      </c>
      <c r="B279" t="str">
        <f t="shared" si="4"/>
        <v>triploid_SS_stress response</v>
      </c>
      <c r="C279" t="s">
        <v>63</v>
      </c>
      <c r="D279">
        <v>1.9868006000000001E-2</v>
      </c>
      <c r="E279">
        <v>0.99760617100000004</v>
      </c>
      <c r="F279">
        <v>3</v>
      </c>
      <c r="G279">
        <v>16</v>
      </c>
      <c r="H279" t="s">
        <v>64</v>
      </c>
      <c r="I279" t="s">
        <v>12</v>
      </c>
      <c r="J279" t="s">
        <v>45</v>
      </c>
      <c r="K279" t="s">
        <v>45</v>
      </c>
      <c r="L279" t="str">
        <f>VLOOKUP(K279,plot_colors!C:D,2,FALSE)</f>
        <v>#E31A1C</v>
      </c>
    </row>
    <row r="280" spans="1:12" x14ac:dyDescent="0.35">
      <c r="A280" t="s">
        <v>25</v>
      </c>
      <c r="B280" t="str">
        <f t="shared" si="4"/>
        <v>triploid_SS_stress response</v>
      </c>
      <c r="C280" t="s">
        <v>68</v>
      </c>
      <c r="D280">
        <v>2.5097441000000002E-2</v>
      </c>
      <c r="E280">
        <v>0.99513060900000005</v>
      </c>
      <c r="F280">
        <v>4</v>
      </c>
      <c r="G280">
        <v>31</v>
      </c>
      <c r="H280" t="s">
        <v>69</v>
      </c>
      <c r="I280" t="s">
        <v>12</v>
      </c>
      <c r="J280" t="s">
        <v>45</v>
      </c>
      <c r="K280" t="s">
        <v>45</v>
      </c>
      <c r="L280" t="str">
        <f>VLOOKUP(K280,plot_colors!C:D,2,FALSE)</f>
        <v>#E31A1C</v>
      </c>
    </row>
    <row r="281" spans="1:12" x14ac:dyDescent="0.35">
      <c r="A281" t="s">
        <v>25</v>
      </c>
      <c r="B281" t="str">
        <f t="shared" si="4"/>
        <v>triploid_SS_stress response</v>
      </c>
      <c r="C281" t="s">
        <v>80</v>
      </c>
      <c r="D281">
        <v>4.6821191999999998E-2</v>
      </c>
      <c r="E281">
        <v>0.99179793100000002</v>
      </c>
      <c r="F281">
        <v>3</v>
      </c>
      <c r="G281">
        <v>23</v>
      </c>
      <c r="H281" t="s">
        <v>81</v>
      </c>
      <c r="I281" t="s">
        <v>12</v>
      </c>
      <c r="J281" t="s">
        <v>45</v>
      </c>
      <c r="K281" t="s">
        <v>45</v>
      </c>
      <c r="L281" t="str">
        <f>VLOOKUP(K281,plot_colors!C:D,2,FALSE)</f>
        <v>#E31A1C</v>
      </c>
    </row>
    <row r="282" spans="1:12" x14ac:dyDescent="0.35">
      <c r="A282" t="s">
        <v>25</v>
      </c>
      <c r="B282" t="str">
        <f t="shared" si="4"/>
        <v>triploid_SS_stress response</v>
      </c>
      <c r="C282" t="s">
        <v>293</v>
      </c>
      <c r="D282">
        <v>1.8615363999999999E-2</v>
      </c>
      <c r="E282">
        <v>0.99673061299999999</v>
      </c>
      <c r="F282">
        <v>4</v>
      </c>
      <c r="G282">
        <v>28</v>
      </c>
      <c r="H282" t="s">
        <v>294</v>
      </c>
      <c r="I282" t="s">
        <v>12</v>
      </c>
      <c r="J282" t="s">
        <v>35</v>
      </c>
      <c r="K282" t="s">
        <v>45</v>
      </c>
      <c r="L282" t="str">
        <f>VLOOKUP(K282,plot_colors!C:D,2,FALSE)</f>
        <v>#E31A1C</v>
      </c>
    </row>
    <row r="283" spans="1:12" x14ac:dyDescent="0.35">
      <c r="A283" t="s">
        <v>25</v>
      </c>
      <c r="B283" t="str">
        <f t="shared" si="4"/>
        <v>triploid_SS_stress response</v>
      </c>
      <c r="C283" t="s">
        <v>307</v>
      </c>
      <c r="D283">
        <v>5.9088399999999996E-4</v>
      </c>
      <c r="E283">
        <v>0.999965612</v>
      </c>
      <c r="F283">
        <v>4</v>
      </c>
      <c r="G283">
        <v>13</v>
      </c>
      <c r="H283" t="s">
        <v>308</v>
      </c>
      <c r="I283" t="s">
        <v>12</v>
      </c>
      <c r="J283" t="s">
        <v>45</v>
      </c>
      <c r="K283" t="s">
        <v>45</v>
      </c>
      <c r="L283" t="str">
        <f>VLOOKUP(K283,plot_colors!C:D,2,FALSE)</f>
        <v>#E31A1C</v>
      </c>
    </row>
    <row r="284" spans="1:12" x14ac:dyDescent="0.35">
      <c r="A284" t="s">
        <v>25</v>
      </c>
      <c r="B284" t="str">
        <f t="shared" si="4"/>
        <v>triploid_SS_stress response</v>
      </c>
      <c r="C284" t="s">
        <v>311</v>
      </c>
      <c r="D284">
        <v>1.5952508000000001E-2</v>
      </c>
      <c r="E284">
        <v>0.99732520199999997</v>
      </c>
      <c r="F284">
        <v>4</v>
      </c>
      <c r="G284">
        <v>28</v>
      </c>
      <c r="H284" t="s">
        <v>312</v>
      </c>
      <c r="I284" t="s">
        <v>12</v>
      </c>
      <c r="J284" t="s">
        <v>35</v>
      </c>
      <c r="K284" t="s">
        <v>45</v>
      </c>
      <c r="L284" t="str">
        <f>VLOOKUP(K284,plot_colors!C:D,2,FALSE)</f>
        <v>#E31A1C</v>
      </c>
    </row>
    <row r="285" spans="1:12" x14ac:dyDescent="0.35">
      <c r="A285" t="s">
        <v>25</v>
      </c>
      <c r="B285" t="str">
        <f t="shared" si="4"/>
        <v>triploid_SS_stress response</v>
      </c>
      <c r="C285" t="s">
        <v>374</v>
      </c>
      <c r="D285">
        <v>3.6983422000000002E-2</v>
      </c>
      <c r="E285">
        <v>0.98111928900000001</v>
      </c>
      <c r="F285">
        <v>15</v>
      </c>
      <c r="G285">
        <v>248</v>
      </c>
      <c r="H285" t="s">
        <v>375</v>
      </c>
      <c r="I285" t="s">
        <v>12</v>
      </c>
      <c r="J285" t="s">
        <v>45</v>
      </c>
      <c r="K285" t="s">
        <v>45</v>
      </c>
      <c r="L285" t="str">
        <f>VLOOKUP(K285,plot_colors!C:D,2,FALSE)</f>
        <v>#E31A1C</v>
      </c>
    </row>
    <row r="286" spans="1:12" x14ac:dyDescent="0.35">
      <c r="A286" t="s">
        <v>25</v>
      </c>
      <c r="B286" t="str">
        <f t="shared" si="4"/>
        <v>triploid_SS_stress response</v>
      </c>
      <c r="C286" t="s">
        <v>394</v>
      </c>
      <c r="D286">
        <v>2.6529244E-2</v>
      </c>
      <c r="E286">
        <v>0.99639955300000005</v>
      </c>
      <c r="F286">
        <v>3</v>
      </c>
      <c r="G286">
        <v>17</v>
      </c>
      <c r="H286" t="s">
        <v>395</v>
      </c>
      <c r="I286" t="s">
        <v>12</v>
      </c>
      <c r="J286" t="s">
        <v>45</v>
      </c>
      <c r="K286" t="s">
        <v>45</v>
      </c>
      <c r="L286" t="str">
        <f>VLOOKUP(K286,plot_colors!C:D,2,FALSE)</f>
        <v>#E31A1C</v>
      </c>
    </row>
    <row r="287" spans="1:12" x14ac:dyDescent="0.35">
      <c r="A287" t="s">
        <v>25</v>
      </c>
      <c r="B287" t="str">
        <f t="shared" si="4"/>
        <v>triploid_SS_stress response</v>
      </c>
      <c r="C287" t="s">
        <v>548</v>
      </c>
      <c r="D287">
        <v>1.3508479E-2</v>
      </c>
      <c r="E287">
        <v>0.99720225200000001</v>
      </c>
      <c r="F287">
        <v>5</v>
      </c>
      <c r="G287">
        <v>42</v>
      </c>
      <c r="H287" t="s">
        <v>549</v>
      </c>
      <c r="I287" t="s">
        <v>12</v>
      </c>
      <c r="J287" t="s">
        <v>45</v>
      </c>
      <c r="K287" t="s">
        <v>45</v>
      </c>
      <c r="L287" t="str">
        <f>VLOOKUP(K287,plot_colors!C:D,2,FALSE)</f>
        <v>#E31A1C</v>
      </c>
    </row>
    <row r="288" spans="1:12" x14ac:dyDescent="0.35">
      <c r="A288" t="s">
        <v>25</v>
      </c>
      <c r="B288" t="str">
        <f t="shared" si="4"/>
        <v>triploid_SS_transport</v>
      </c>
      <c r="C288" t="s">
        <v>253</v>
      </c>
      <c r="D288">
        <v>4.2003705000000002E-2</v>
      </c>
      <c r="E288">
        <v>0.99626320700000004</v>
      </c>
      <c r="F288">
        <v>2</v>
      </c>
      <c r="G288">
        <v>10</v>
      </c>
      <c r="H288" t="s">
        <v>254</v>
      </c>
      <c r="I288" t="s">
        <v>12</v>
      </c>
      <c r="J288" t="s">
        <v>105</v>
      </c>
      <c r="K288" t="s">
        <v>105</v>
      </c>
      <c r="L288" t="str">
        <f>VLOOKUP(K288,plot_colors!C:D,2,FALSE)</f>
        <v>#2171B5</v>
      </c>
    </row>
    <row r="289" spans="1:12" x14ac:dyDescent="0.35">
      <c r="A289" t="s">
        <v>25</v>
      </c>
      <c r="B289" t="str">
        <f t="shared" si="4"/>
        <v>triploid_SS_transport</v>
      </c>
      <c r="C289" t="s">
        <v>267</v>
      </c>
      <c r="D289">
        <v>2.6418660000000001E-3</v>
      </c>
      <c r="E289">
        <v>0.99987270399999995</v>
      </c>
      <c r="F289">
        <v>3</v>
      </c>
      <c r="G289">
        <v>8</v>
      </c>
      <c r="H289" t="s">
        <v>268</v>
      </c>
      <c r="I289" t="s">
        <v>12</v>
      </c>
      <c r="J289" t="s">
        <v>105</v>
      </c>
      <c r="K289" t="s">
        <v>105</v>
      </c>
      <c r="L289" t="str">
        <f>VLOOKUP(K289,plot_colors!C:D,2,FALSE)</f>
        <v>#2171B5</v>
      </c>
    </row>
    <row r="290" spans="1:12" x14ac:dyDescent="0.35">
      <c r="A290" t="s">
        <v>25</v>
      </c>
      <c r="B290" t="str">
        <f t="shared" si="4"/>
        <v>triploid_SS_transport</v>
      </c>
      <c r="C290" t="s">
        <v>494</v>
      </c>
      <c r="D290">
        <v>1.5796540000000001E-2</v>
      </c>
      <c r="E290">
        <v>0.99736817499999997</v>
      </c>
      <c r="F290">
        <v>4</v>
      </c>
      <c r="G290">
        <v>27</v>
      </c>
      <c r="H290" t="s">
        <v>495</v>
      </c>
      <c r="I290" t="s">
        <v>12</v>
      </c>
      <c r="J290" t="s">
        <v>105</v>
      </c>
      <c r="K290" t="s">
        <v>105</v>
      </c>
      <c r="L290" t="str">
        <f>VLOOKUP(K290,plot_colors!C:D,2,FALSE)</f>
        <v>#2171B5</v>
      </c>
    </row>
    <row r="291" spans="1:12" x14ac:dyDescent="0.35">
      <c r="A291" t="s">
        <v>25</v>
      </c>
      <c r="B291" t="str">
        <f t="shared" si="4"/>
        <v>triploid_SS_transport</v>
      </c>
      <c r="C291" t="s">
        <v>528</v>
      </c>
      <c r="D291">
        <v>2.7392917999999999E-2</v>
      </c>
      <c r="E291">
        <v>0.99815846799999997</v>
      </c>
      <c r="F291">
        <v>2</v>
      </c>
      <c r="G291">
        <v>8</v>
      </c>
      <c r="H291" t="s">
        <v>529</v>
      </c>
      <c r="I291" t="s">
        <v>12</v>
      </c>
      <c r="J291" t="s">
        <v>105</v>
      </c>
      <c r="K291" t="s">
        <v>105</v>
      </c>
      <c r="L291" t="str">
        <f>VLOOKUP(K291,plot_colors!C:D,2,FALSE)</f>
        <v>#2171B5</v>
      </c>
    </row>
    <row r="292" spans="1:12" x14ac:dyDescent="0.35">
      <c r="A292" t="s">
        <v>25</v>
      </c>
      <c r="B292" t="str">
        <f t="shared" si="4"/>
        <v>triploid_SS_transport</v>
      </c>
      <c r="C292" t="s">
        <v>558</v>
      </c>
      <c r="D292">
        <v>3.8672070000000001E-3</v>
      </c>
      <c r="E292">
        <v>0.99927641899999997</v>
      </c>
      <c r="F292">
        <v>6</v>
      </c>
      <c r="G292">
        <v>45</v>
      </c>
      <c r="H292" t="s">
        <v>559</v>
      </c>
      <c r="I292" t="s">
        <v>12</v>
      </c>
      <c r="J292" t="s">
        <v>105</v>
      </c>
      <c r="K292" t="s">
        <v>105</v>
      </c>
      <c r="L292" t="str">
        <f>VLOOKUP(K292,plot_colors!C:D,2,FALSE)</f>
        <v>#2171B5</v>
      </c>
    </row>
  </sheetData>
  <sortState xmlns:xlrd2="http://schemas.microsoft.com/office/spreadsheetml/2017/richdata2" ref="A2:L292">
    <sortCondition ref="A2:A292"/>
    <sortCondition ref="K2:K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workbookViewId="0">
      <selection activeCell="J14" sqref="J14"/>
    </sheetView>
  </sheetViews>
  <sheetFormatPr defaultRowHeight="14.5" x14ac:dyDescent="0.35"/>
  <cols>
    <col min="1" max="1" width="33.81640625" style="1" bestFit="1" customWidth="1"/>
    <col min="2" max="3" width="8.7265625" style="1"/>
    <col min="4" max="4" width="15.54296875" style="1" customWidth="1"/>
    <col min="5" max="5" width="22.90625" style="2" bestFit="1" customWidth="1"/>
    <col min="6" max="7" width="8.7265625" style="1"/>
    <col min="10" max="10" width="15.81640625" customWidth="1"/>
    <col min="11" max="12" width="8.7265625" style="1"/>
    <col min="13" max="13" width="10.6328125" style="1" bestFit="1" customWidth="1"/>
    <col min="14" max="14" width="10.6328125" style="1" customWidth="1"/>
    <col min="15" max="17" width="8.7265625" style="1"/>
  </cols>
  <sheetData>
    <row r="1" spans="1:18" x14ac:dyDescent="0.35">
      <c r="A1" s="1" t="s">
        <v>596</v>
      </c>
      <c r="B1" s="1" t="s">
        <v>594</v>
      </c>
      <c r="C1" s="1" t="s">
        <v>595</v>
      </c>
      <c r="D1" s="1" t="s">
        <v>576</v>
      </c>
      <c r="E1" s="2" t="s">
        <v>577</v>
      </c>
      <c r="F1" s="1" t="s">
        <v>597</v>
      </c>
      <c r="K1" s="1" t="s">
        <v>599</v>
      </c>
      <c r="M1" s="1" t="s">
        <v>600</v>
      </c>
      <c r="O1" s="1" t="s">
        <v>601</v>
      </c>
      <c r="Q1" s="1" t="s">
        <v>602</v>
      </c>
    </row>
    <row r="2" spans="1:18" x14ac:dyDescent="0.35">
      <c r="A2" s="1" t="str">
        <f>B2&amp;"_"&amp;C2&amp;"_"&amp;E2</f>
        <v>diploid_SS_cellular processes</v>
      </c>
      <c r="B2" s="1" t="s">
        <v>590</v>
      </c>
      <c r="C2" s="1" t="s">
        <v>593</v>
      </c>
      <c r="D2" s="1" t="s">
        <v>598</v>
      </c>
      <c r="E2" s="2" t="s">
        <v>581</v>
      </c>
      <c r="F2" s="1">
        <f>COUNTIF(master!B:B,count!A2)</f>
        <v>16</v>
      </c>
      <c r="J2" t="s">
        <v>598</v>
      </c>
      <c r="K2" s="1">
        <f>SUM(F2:F4)</f>
        <v>24</v>
      </c>
      <c r="L2" s="1">
        <f>ROUND(K2/$K$9*100,1)</f>
        <v>23.8</v>
      </c>
      <c r="M2" s="1">
        <f>SUM(F16:F18)</f>
        <v>24</v>
      </c>
      <c r="N2" s="1">
        <f>ROUND(M2/$M$9*100,1)</f>
        <v>32.4</v>
      </c>
      <c r="O2" s="1">
        <f>SUM(F30:F32)</f>
        <v>22</v>
      </c>
      <c r="P2" s="1">
        <f>ROUND(O2/$O$9*100,1)</f>
        <v>34.4</v>
      </c>
      <c r="Q2" s="1">
        <f>SUM(F44:F46)</f>
        <v>10</v>
      </c>
      <c r="R2" s="1">
        <f>ROUND(Q2/$Q$9*100,1)</f>
        <v>20</v>
      </c>
    </row>
    <row r="3" spans="1:18" x14ac:dyDescent="0.35">
      <c r="A3" s="1" t="str">
        <f t="shared" ref="A3:A57" si="0">B3&amp;"_"&amp;C3&amp;"_"&amp;E3</f>
        <v>diploid_SS_response to stimulus</v>
      </c>
      <c r="B3" s="1" t="s">
        <v>590</v>
      </c>
      <c r="C3" s="1" t="s">
        <v>593</v>
      </c>
      <c r="D3" s="1" t="s">
        <v>598</v>
      </c>
      <c r="E3" s="2" t="s">
        <v>62</v>
      </c>
      <c r="F3" s="1">
        <f>COUNTIF(master!B:B,count!A3)</f>
        <v>1</v>
      </c>
      <c r="J3" t="s">
        <v>562</v>
      </c>
      <c r="K3" s="1">
        <f>SUM(F5)</f>
        <v>16</v>
      </c>
      <c r="L3" s="1">
        <f t="shared" ref="L3:L8" si="1">ROUND(K3/$K$9*100,1)</f>
        <v>15.8</v>
      </c>
      <c r="M3" s="1">
        <f>SUM(F19)</f>
        <v>12</v>
      </c>
      <c r="N3" s="1">
        <f t="shared" ref="N3:N8" si="2">ROUND(M3/$M$9*100,1)</f>
        <v>16.2</v>
      </c>
      <c r="O3" s="1">
        <f>SUM(F29)</f>
        <v>2</v>
      </c>
      <c r="P3" s="1">
        <f t="shared" ref="P3:P8" si="3">ROUND(O3/$O$9*100,1)</f>
        <v>3.1</v>
      </c>
      <c r="Q3" s="1">
        <f>SUM(F47)</f>
        <v>1</v>
      </c>
      <c r="R3" s="1">
        <f t="shared" ref="R3:R8" si="4">ROUND(Q3/$Q$9*100,1)</f>
        <v>2</v>
      </c>
    </row>
    <row r="4" spans="1:18" x14ac:dyDescent="0.35">
      <c r="A4" s="1" t="str">
        <f t="shared" si="0"/>
        <v>diploid_SS_transport</v>
      </c>
      <c r="B4" s="1" t="s">
        <v>590</v>
      </c>
      <c r="C4" s="1" t="s">
        <v>593</v>
      </c>
      <c r="D4" s="1" t="s">
        <v>598</v>
      </c>
      <c r="E4" s="2" t="s">
        <v>105</v>
      </c>
      <c r="F4" s="1">
        <f>COUNTIF(master!B:B,count!A4)</f>
        <v>7</v>
      </c>
      <c r="J4" t="s">
        <v>561</v>
      </c>
      <c r="K4" s="1">
        <f>SUM(F6:F7)</f>
        <v>26</v>
      </c>
      <c r="L4" s="1">
        <f t="shared" si="1"/>
        <v>25.7</v>
      </c>
      <c r="M4" s="1">
        <f>SUM(F20:F21)</f>
        <v>19</v>
      </c>
      <c r="N4" s="1">
        <f t="shared" si="2"/>
        <v>25.7</v>
      </c>
      <c r="O4" s="1">
        <f>SUM(F34:F35)</f>
        <v>17</v>
      </c>
      <c r="P4" s="1">
        <f t="shared" si="3"/>
        <v>26.6</v>
      </c>
      <c r="Q4" s="1">
        <f>SUM(F48:F49)</f>
        <v>8</v>
      </c>
      <c r="R4" s="1">
        <f t="shared" si="4"/>
        <v>16</v>
      </c>
    </row>
    <row r="5" spans="1:18" x14ac:dyDescent="0.35">
      <c r="A5" s="1" t="str">
        <f t="shared" si="0"/>
        <v>diploid_SS_developmental processes</v>
      </c>
      <c r="B5" s="1" t="s">
        <v>590</v>
      </c>
      <c r="C5" s="1" t="s">
        <v>593</v>
      </c>
      <c r="D5" s="1" t="s">
        <v>562</v>
      </c>
      <c r="E5" s="2" t="s">
        <v>28</v>
      </c>
      <c r="F5" s="1">
        <f>COUNTIF(master!B:B,count!A5)</f>
        <v>16</v>
      </c>
      <c r="J5" t="s">
        <v>564</v>
      </c>
      <c r="K5" s="1">
        <f>SUM(F8:F10)</f>
        <v>16</v>
      </c>
      <c r="L5" s="1">
        <f t="shared" si="1"/>
        <v>15.8</v>
      </c>
      <c r="M5" s="1">
        <f>SUM(F22:F24)</f>
        <v>9</v>
      </c>
      <c r="N5" s="1">
        <f t="shared" si="2"/>
        <v>12.2</v>
      </c>
      <c r="O5" s="1">
        <f>SUM(F36:F38)</f>
        <v>7</v>
      </c>
      <c r="P5" s="1">
        <f t="shared" si="3"/>
        <v>10.9</v>
      </c>
      <c r="Q5" s="1">
        <f>SUM(F50:F52)</f>
        <v>18</v>
      </c>
      <c r="R5" s="1">
        <f t="shared" si="4"/>
        <v>36</v>
      </c>
    </row>
    <row r="6" spans="1:18" x14ac:dyDescent="0.35">
      <c r="A6" s="1" t="str">
        <f t="shared" si="0"/>
        <v>diploid_SS_biological regulation</v>
      </c>
      <c r="B6" s="1" t="s">
        <v>590</v>
      </c>
      <c r="C6" s="1" t="s">
        <v>593</v>
      </c>
      <c r="D6" s="1" t="s">
        <v>561</v>
      </c>
      <c r="E6" s="2" t="s">
        <v>123</v>
      </c>
      <c r="F6" s="1">
        <f>COUNTIF(master!B:B,count!A6)</f>
        <v>26</v>
      </c>
      <c r="J6" t="s">
        <v>580</v>
      </c>
      <c r="K6" s="1">
        <f>SUM(F11)</f>
        <v>2</v>
      </c>
      <c r="L6" s="1">
        <f t="shared" si="1"/>
        <v>2</v>
      </c>
      <c r="M6" s="1">
        <f>SUM(F25)</f>
        <v>0</v>
      </c>
      <c r="N6" s="1">
        <f t="shared" si="2"/>
        <v>0</v>
      </c>
      <c r="O6" s="1">
        <f>SUM(F39)</f>
        <v>4</v>
      </c>
      <c r="P6" s="1">
        <f t="shared" si="3"/>
        <v>6.3</v>
      </c>
      <c r="Q6" s="1">
        <f>SUM(F53)</f>
        <v>4</v>
      </c>
      <c r="R6" s="1">
        <f t="shared" si="4"/>
        <v>8</v>
      </c>
    </row>
    <row r="7" spans="1:18" x14ac:dyDescent="0.35">
      <c r="A7" s="1" t="str">
        <f t="shared" si="0"/>
        <v>diploid_SS_epigenetic regulation</v>
      </c>
      <c r="B7" s="1" t="s">
        <v>590</v>
      </c>
      <c r="C7" s="1" t="s">
        <v>593</v>
      </c>
      <c r="D7" s="1" t="s">
        <v>561</v>
      </c>
      <c r="E7" s="2" t="s">
        <v>371</v>
      </c>
      <c r="F7" s="1">
        <f>COUNTIF(master!B:B,count!A7)</f>
        <v>0</v>
      </c>
      <c r="J7" t="s">
        <v>572</v>
      </c>
      <c r="K7" s="1">
        <f>SUM(F12:F14)</f>
        <v>14</v>
      </c>
      <c r="L7" s="1">
        <f t="shared" si="1"/>
        <v>13.9</v>
      </c>
      <c r="M7" s="1">
        <f>SUM(F26:F28)</f>
        <v>8</v>
      </c>
      <c r="N7" s="1">
        <f t="shared" si="2"/>
        <v>10.8</v>
      </c>
      <c r="O7" s="1">
        <f>SUM(F40:F42)</f>
        <v>12</v>
      </c>
      <c r="P7" s="1">
        <f t="shared" si="3"/>
        <v>18.8</v>
      </c>
      <c r="Q7" s="1">
        <f>SUM(F54:F56)</f>
        <v>8</v>
      </c>
      <c r="R7" s="1">
        <f t="shared" si="4"/>
        <v>16</v>
      </c>
    </row>
    <row r="8" spans="1:18" x14ac:dyDescent="0.35">
      <c r="A8" s="1" t="str">
        <f t="shared" si="0"/>
        <v>diploid_SS_protein metabolism</v>
      </c>
      <c r="B8" s="1" t="s">
        <v>590</v>
      </c>
      <c r="C8" s="1" t="s">
        <v>593</v>
      </c>
      <c r="D8" s="1" t="s">
        <v>564</v>
      </c>
      <c r="E8" s="2" t="s">
        <v>218</v>
      </c>
      <c r="F8" s="1">
        <f>COUNTIF(master!B:B,count!A8)</f>
        <v>1</v>
      </c>
      <c r="J8" t="s">
        <v>579</v>
      </c>
      <c r="K8" s="1">
        <f>SUM(F15)</f>
        <v>3</v>
      </c>
      <c r="L8" s="1">
        <f t="shared" si="1"/>
        <v>3</v>
      </c>
      <c r="M8" s="1">
        <f>SUM(F29)</f>
        <v>2</v>
      </c>
      <c r="N8" s="1">
        <f t="shared" si="2"/>
        <v>2.7</v>
      </c>
      <c r="O8" s="1">
        <f>SUM(F43)</f>
        <v>0</v>
      </c>
      <c r="P8" s="1">
        <f t="shared" si="3"/>
        <v>0</v>
      </c>
      <c r="Q8" s="1">
        <f>SUM(F57)</f>
        <v>1</v>
      </c>
      <c r="R8" s="1">
        <f t="shared" si="4"/>
        <v>2</v>
      </c>
    </row>
    <row r="9" spans="1:18" x14ac:dyDescent="0.35">
      <c r="A9" s="1" t="str">
        <f t="shared" si="0"/>
        <v>diploid_SS_RNA metabolism</v>
      </c>
      <c r="B9" s="1" t="s">
        <v>590</v>
      </c>
      <c r="C9" s="1" t="s">
        <v>593</v>
      </c>
      <c r="D9" s="1" t="s">
        <v>564</v>
      </c>
      <c r="E9" s="2" t="s">
        <v>24</v>
      </c>
      <c r="F9" s="1">
        <f>COUNTIF(master!B:B,count!A9)</f>
        <v>3</v>
      </c>
      <c r="J9" t="s">
        <v>603</v>
      </c>
      <c r="K9" s="1">
        <f>SUM(K2:K8)</f>
        <v>101</v>
      </c>
      <c r="M9" s="1">
        <f>SUM(M2:M8)</f>
        <v>74</v>
      </c>
      <c r="O9" s="1">
        <f>SUM(O2:O8)</f>
        <v>64</v>
      </c>
      <c r="Q9" s="1">
        <f>SUM(Q2:Q8)</f>
        <v>50</v>
      </c>
    </row>
    <row r="10" spans="1:18" x14ac:dyDescent="0.35">
      <c r="A10" s="1" t="str">
        <f t="shared" si="0"/>
        <v>diploid_SS_other metabolic processes</v>
      </c>
      <c r="B10" s="1" t="s">
        <v>590</v>
      </c>
      <c r="C10" s="1" t="s">
        <v>593</v>
      </c>
      <c r="D10" s="1" t="s">
        <v>564</v>
      </c>
      <c r="E10" s="2" t="s">
        <v>18</v>
      </c>
      <c r="F10" s="1">
        <f>COUNTIF(master!B:B,count!A10)</f>
        <v>12</v>
      </c>
    </row>
    <row r="11" spans="1:18" x14ac:dyDescent="0.35">
      <c r="A11" s="1" t="str">
        <f t="shared" si="0"/>
        <v>diploid_SS_immune system processes</v>
      </c>
      <c r="B11" s="1" t="s">
        <v>590</v>
      </c>
      <c r="C11" s="1" t="s">
        <v>593</v>
      </c>
      <c r="D11" s="1" t="s">
        <v>580</v>
      </c>
      <c r="E11" s="2" t="s">
        <v>582</v>
      </c>
      <c r="F11" s="1">
        <f>COUNTIF(master!B:B,count!A11)</f>
        <v>2</v>
      </c>
    </row>
    <row r="12" spans="1:18" x14ac:dyDescent="0.35">
      <c r="A12" s="1" t="str">
        <f t="shared" si="0"/>
        <v>diploid_SS_stress response</v>
      </c>
      <c r="B12" s="1" t="s">
        <v>590</v>
      </c>
      <c r="C12" s="1" t="s">
        <v>593</v>
      </c>
      <c r="D12" s="1" t="s">
        <v>572</v>
      </c>
      <c r="E12" s="2" t="s">
        <v>45</v>
      </c>
      <c r="F12" s="1">
        <f>COUNTIF(master!B:B,count!A12)</f>
        <v>6</v>
      </c>
    </row>
    <row r="13" spans="1:18" x14ac:dyDescent="0.35">
      <c r="A13" s="1" t="str">
        <f t="shared" si="0"/>
        <v>diploid_SS_homeostasis</v>
      </c>
      <c r="B13" s="1" t="s">
        <v>590</v>
      </c>
      <c r="C13" s="1" t="s">
        <v>593</v>
      </c>
      <c r="D13" s="1" t="s">
        <v>572</v>
      </c>
      <c r="E13" s="2" t="s">
        <v>36</v>
      </c>
      <c r="F13" s="1">
        <f>COUNTIF(master!B:B,count!A13)</f>
        <v>3</v>
      </c>
    </row>
    <row r="14" spans="1:18" x14ac:dyDescent="0.35">
      <c r="A14" s="1" t="str">
        <f t="shared" si="0"/>
        <v>diploid_SS_death</v>
      </c>
      <c r="B14" s="1" t="s">
        <v>590</v>
      </c>
      <c r="C14" s="1" t="s">
        <v>593</v>
      </c>
      <c r="D14" s="1" t="s">
        <v>572</v>
      </c>
      <c r="E14" s="2" t="s">
        <v>114</v>
      </c>
      <c r="F14" s="1">
        <f>COUNTIF(master!B:B,count!A14)</f>
        <v>5</v>
      </c>
    </row>
    <row r="15" spans="1:18" x14ac:dyDescent="0.35">
      <c r="A15" s="1" t="str">
        <f t="shared" si="0"/>
        <v>diploid_SS_other biological processes</v>
      </c>
      <c r="B15" s="1" t="s">
        <v>590</v>
      </c>
      <c r="C15" s="1" t="s">
        <v>593</v>
      </c>
      <c r="D15" s="1" t="s">
        <v>579</v>
      </c>
      <c r="E15" s="2" t="s">
        <v>35</v>
      </c>
      <c r="F15" s="1">
        <f>COUNTIF(master!B:B,count!A15)</f>
        <v>3</v>
      </c>
    </row>
    <row r="16" spans="1:18" x14ac:dyDescent="0.35">
      <c r="A16" s="1" t="str">
        <f t="shared" si="0"/>
        <v>diploid_MS_cellular processes</v>
      </c>
      <c r="B16" s="1" t="s">
        <v>590</v>
      </c>
      <c r="C16" s="1" t="s">
        <v>592</v>
      </c>
      <c r="D16" s="1" t="s">
        <v>598</v>
      </c>
      <c r="E16" s="2" t="s">
        <v>581</v>
      </c>
      <c r="F16" s="1">
        <f>COUNTIF(master!B:B,count!A16)</f>
        <v>22</v>
      </c>
    </row>
    <row r="17" spans="1:6" x14ac:dyDescent="0.35">
      <c r="A17" s="1" t="str">
        <f t="shared" si="0"/>
        <v>diploid_MS_response to stimulus</v>
      </c>
      <c r="B17" s="1" t="s">
        <v>590</v>
      </c>
      <c r="C17" s="1" t="s">
        <v>592</v>
      </c>
      <c r="D17" s="1" t="s">
        <v>598</v>
      </c>
      <c r="E17" s="2" t="s">
        <v>62</v>
      </c>
      <c r="F17" s="1">
        <f>COUNTIF(master!B:B,count!A17)</f>
        <v>1</v>
      </c>
    </row>
    <row r="18" spans="1:6" x14ac:dyDescent="0.35">
      <c r="A18" s="1" t="str">
        <f t="shared" si="0"/>
        <v>diploid_MS_transport</v>
      </c>
      <c r="B18" s="1" t="s">
        <v>590</v>
      </c>
      <c r="C18" s="1" t="s">
        <v>592</v>
      </c>
      <c r="D18" s="1" t="s">
        <v>598</v>
      </c>
      <c r="E18" s="2" t="s">
        <v>105</v>
      </c>
      <c r="F18" s="1">
        <f>COUNTIF(master!B:B,count!A18)</f>
        <v>1</v>
      </c>
    </row>
    <row r="19" spans="1:6" x14ac:dyDescent="0.35">
      <c r="A19" s="1" t="str">
        <f t="shared" si="0"/>
        <v>diploid_MS_developmental processes</v>
      </c>
      <c r="B19" s="1" t="s">
        <v>590</v>
      </c>
      <c r="C19" s="1" t="s">
        <v>592</v>
      </c>
      <c r="D19" s="1" t="s">
        <v>562</v>
      </c>
      <c r="E19" s="2" t="s">
        <v>28</v>
      </c>
      <c r="F19" s="1">
        <f>COUNTIF(master!B:B,count!A19)</f>
        <v>12</v>
      </c>
    </row>
    <row r="20" spans="1:6" x14ac:dyDescent="0.35">
      <c r="A20" s="1" t="str">
        <f t="shared" si="0"/>
        <v>diploid_MS_biological regulation</v>
      </c>
      <c r="B20" s="1" t="s">
        <v>590</v>
      </c>
      <c r="C20" s="1" t="s">
        <v>592</v>
      </c>
      <c r="D20" s="1" t="s">
        <v>561</v>
      </c>
      <c r="E20" s="2" t="s">
        <v>123</v>
      </c>
      <c r="F20" s="1">
        <f>COUNTIF(master!B:B,count!A20)</f>
        <v>19</v>
      </c>
    </row>
    <row r="21" spans="1:6" x14ac:dyDescent="0.35">
      <c r="A21" s="1" t="str">
        <f t="shared" si="0"/>
        <v>diploid_MS_epigenetic regulation</v>
      </c>
      <c r="B21" s="1" t="s">
        <v>590</v>
      </c>
      <c r="C21" s="1" t="s">
        <v>592</v>
      </c>
      <c r="D21" s="1" t="s">
        <v>561</v>
      </c>
      <c r="E21" s="2" t="s">
        <v>371</v>
      </c>
      <c r="F21" s="1">
        <f>COUNTIF(master!B:B,count!A21)</f>
        <v>0</v>
      </c>
    </row>
    <row r="22" spans="1:6" x14ac:dyDescent="0.35">
      <c r="A22" s="1" t="str">
        <f t="shared" si="0"/>
        <v>diploid_MS_protein metabolism</v>
      </c>
      <c r="B22" s="1" t="s">
        <v>590</v>
      </c>
      <c r="C22" s="1" t="s">
        <v>592</v>
      </c>
      <c r="D22" s="1" t="s">
        <v>564</v>
      </c>
      <c r="E22" s="2" t="s">
        <v>218</v>
      </c>
      <c r="F22" s="1">
        <f>COUNTIF(master!B:B,count!A22)</f>
        <v>0</v>
      </c>
    </row>
    <row r="23" spans="1:6" x14ac:dyDescent="0.35">
      <c r="A23" s="1" t="str">
        <f t="shared" si="0"/>
        <v>diploid_MS_RNA metabolism</v>
      </c>
      <c r="B23" s="1" t="s">
        <v>590</v>
      </c>
      <c r="C23" s="1" t="s">
        <v>592</v>
      </c>
      <c r="D23" s="1" t="s">
        <v>564</v>
      </c>
      <c r="E23" s="2" t="s">
        <v>24</v>
      </c>
      <c r="F23" s="1">
        <f>COUNTIF(master!B:B,count!A23)</f>
        <v>0</v>
      </c>
    </row>
    <row r="24" spans="1:6" x14ac:dyDescent="0.35">
      <c r="A24" s="1" t="str">
        <f t="shared" si="0"/>
        <v>diploid_MS_other metabolic processes</v>
      </c>
      <c r="B24" s="1" t="s">
        <v>590</v>
      </c>
      <c r="C24" s="1" t="s">
        <v>592</v>
      </c>
      <c r="D24" s="1" t="s">
        <v>564</v>
      </c>
      <c r="E24" s="2" t="s">
        <v>18</v>
      </c>
      <c r="F24" s="1">
        <f>COUNTIF(master!B:B,count!A24)</f>
        <v>9</v>
      </c>
    </row>
    <row r="25" spans="1:6" x14ac:dyDescent="0.35">
      <c r="A25" s="1" t="str">
        <f t="shared" si="0"/>
        <v>diploid_MS_immune system processes</v>
      </c>
      <c r="B25" s="1" t="s">
        <v>590</v>
      </c>
      <c r="C25" s="1" t="s">
        <v>592</v>
      </c>
      <c r="D25" s="1" t="s">
        <v>580</v>
      </c>
      <c r="E25" s="2" t="s">
        <v>582</v>
      </c>
      <c r="F25" s="1">
        <f>COUNTIF(master!B:B,count!A25)</f>
        <v>0</v>
      </c>
    </row>
    <row r="26" spans="1:6" x14ac:dyDescent="0.35">
      <c r="A26" s="1" t="str">
        <f t="shared" si="0"/>
        <v>diploid_MS_stress response</v>
      </c>
      <c r="B26" s="1" t="s">
        <v>590</v>
      </c>
      <c r="C26" s="1" t="s">
        <v>592</v>
      </c>
      <c r="D26" s="1" t="s">
        <v>572</v>
      </c>
      <c r="E26" s="2" t="s">
        <v>45</v>
      </c>
      <c r="F26" s="1">
        <f>COUNTIF(master!B:B,count!A26)</f>
        <v>5</v>
      </c>
    </row>
    <row r="27" spans="1:6" x14ac:dyDescent="0.35">
      <c r="A27" s="1" t="str">
        <f t="shared" si="0"/>
        <v>diploid_MS_homeostasis</v>
      </c>
      <c r="B27" s="1" t="s">
        <v>590</v>
      </c>
      <c r="C27" s="1" t="s">
        <v>592</v>
      </c>
      <c r="D27" s="1" t="s">
        <v>572</v>
      </c>
      <c r="E27" s="2" t="s">
        <v>36</v>
      </c>
      <c r="F27" s="1">
        <f>COUNTIF(master!B:B,count!A27)</f>
        <v>2</v>
      </c>
    </row>
    <row r="28" spans="1:6" x14ac:dyDescent="0.35">
      <c r="A28" s="1" t="str">
        <f t="shared" si="0"/>
        <v>diploid_MS_death</v>
      </c>
      <c r="B28" s="1" t="s">
        <v>590</v>
      </c>
      <c r="C28" s="1" t="s">
        <v>592</v>
      </c>
      <c r="D28" s="1" t="s">
        <v>572</v>
      </c>
      <c r="E28" s="2" t="s">
        <v>114</v>
      </c>
      <c r="F28" s="1">
        <f>COUNTIF(master!B:B,count!A28)</f>
        <v>1</v>
      </c>
    </row>
    <row r="29" spans="1:6" x14ac:dyDescent="0.35">
      <c r="A29" s="1" t="str">
        <f t="shared" si="0"/>
        <v>diploid_MS_other biological processes</v>
      </c>
      <c r="B29" s="1" t="s">
        <v>590</v>
      </c>
      <c r="C29" s="1" t="s">
        <v>592</v>
      </c>
      <c r="D29" s="1" t="s">
        <v>579</v>
      </c>
      <c r="E29" s="2" t="s">
        <v>35</v>
      </c>
      <c r="F29" s="1">
        <f>COUNTIF(master!B:B,count!A29)</f>
        <v>2</v>
      </c>
    </row>
    <row r="30" spans="1:6" x14ac:dyDescent="0.35">
      <c r="A30" s="1" t="str">
        <f t="shared" si="0"/>
        <v>triploid_SS_cellular processes</v>
      </c>
      <c r="B30" s="1" t="s">
        <v>591</v>
      </c>
      <c r="C30" s="1" t="s">
        <v>593</v>
      </c>
      <c r="D30" s="1" t="s">
        <v>598</v>
      </c>
      <c r="E30" s="2" t="s">
        <v>581</v>
      </c>
      <c r="F30" s="1">
        <f>COUNTIF(master!B:B,count!A30)</f>
        <v>14</v>
      </c>
    </row>
    <row r="31" spans="1:6" x14ac:dyDescent="0.35">
      <c r="A31" s="1" t="str">
        <f t="shared" si="0"/>
        <v>triploid_SS_response to stimulus</v>
      </c>
      <c r="B31" s="1" t="s">
        <v>591</v>
      </c>
      <c r="C31" s="1" t="s">
        <v>593</v>
      </c>
      <c r="D31" s="1" t="s">
        <v>598</v>
      </c>
      <c r="E31" s="2" t="s">
        <v>62</v>
      </c>
      <c r="F31" s="1">
        <f>COUNTIF(master!B:B,count!A31)</f>
        <v>3</v>
      </c>
    </row>
    <row r="32" spans="1:6" x14ac:dyDescent="0.35">
      <c r="A32" s="1" t="str">
        <f t="shared" si="0"/>
        <v>triploid_SS_transport</v>
      </c>
      <c r="B32" s="1" t="s">
        <v>591</v>
      </c>
      <c r="C32" s="1" t="s">
        <v>593</v>
      </c>
      <c r="D32" s="1" t="s">
        <v>598</v>
      </c>
      <c r="E32" s="2" t="s">
        <v>105</v>
      </c>
      <c r="F32" s="1">
        <f>COUNTIF(master!B:B,count!A32)</f>
        <v>5</v>
      </c>
    </row>
    <row r="33" spans="1:6" x14ac:dyDescent="0.35">
      <c r="A33" s="1" t="str">
        <f t="shared" si="0"/>
        <v>triploid_SS_developmental processes</v>
      </c>
      <c r="B33" s="1" t="s">
        <v>591</v>
      </c>
      <c r="C33" s="1" t="s">
        <v>593</v>
      </c>
      <c r="D33" s="1" t="s">
        <v>562</v>
      </c>
      <c r="E33" s="2" t="s">
        <v>28</v>
      </c>
      <c r="F33" s="1">
        <f>COUNTIF(master!B:B,count!A33)</f>
        <v>4</v>
      </c>
    </row>
    <row r="34" spans="1:6" x14ac:dyDescent="0.35">
      <c r="A34" s="1" t="str">
        <f t="shared" si="0"/>
        <v>triploid_SS_biological regulation</v>
      </c>
      <c r="B34" s="1" t="s">
        <v>591</v>
      </c>
      <c r="C34" s="1" t="s">
        <v>593</v>
      </c>
      <c r="D34" s="1" t="s">
        <v>561</v>
      </c>
      <c r="E34" s="2" t="s">
        <v>123</v>
      </c>
      <c r="F34" s="1">
        <f>COUNTIF(master!B:B,count!A34)</f>
        <v>15</v>
      </c>
    </row>
    <row r="35" spans="1:6" x14ac:dyDescent="0.35">
      <c r="A35" s="1" t="str">
        <f t="shared" si="0"/>
        <v>triploid_SS_epigenetic regulation</v>
      </c>
      <c r="B35" s="1" t="s">
        <v>591</v>
      </c>
      <c r="C35" s="1" t="s">
        <v>593</v>
      </c>
      <c r="D35" s="1" t="s">
        <v>561</v>
      </c>
      <c r="E35" s="2" t="s">
        <v>371</v>
      </c>
      <c r="F35" s="1">
        <f>COUNTIF(master!B:B,count!A35)</f>
        <v>2</v>
      </c>
    </row>
    <row r="36" spans="1:6" x14ac:dyDescent="0.35">
      <c r="A36" s="1" t="str">
        <f t="shared" si="0"/>
        <v>triploid_SS_protein metabolism</v>
      </c>
      <c r="B36" s="1" t="s">
        <v>591</v>
      </c>
      <c r="C36" s="1" t="s">
        <v>593</v>
      </c>
      <c r="D36" s="1" t="s">
        <v>564</v>
      </c>
      <c r="E36" s="2" t="s">
        <v>218</v>
      </c>
      <c r="F36" s="1">
        <f>COUNTIF(master!B:B,count!A36)</f>
        <v>1</v>
      </c>
    </row>
    <row r="37" spans="1:6" x14ac:dyDescent="0.35">
      <c r="A37" s="1" t="str">
        <f t="shared" si="0"/>
        <v>triploid_SS_RNA metabolism</v>
      </c>
      <c r="B37" s="1" t="s">
        <v>591</v>
      </c>
      <c r="C37" s="1" t="s">
        <v>593</v>
      </c>
      <c r="D37" s="1" t="s">
        <v>564</v>
      </c>
      <c r="E37" s="2" t="s">
        <v>24</v>
      </c>
      <c r="F37" s="1">
        <f>COUNTIF(master!B:B,count!A37)</f>
        <v>3</v>
      </c>
    </row>
    <row r="38" spans="1:6" x14ac:dyDescent="0.35">
      <c r="A38" s="1" t="str">
        <f t="shared" si="0"/>
        <v>triploid_SS_other metabolic processes</v>
      </c>
      <c r="B38" s="1" t="s">
        <v>591</v>
      </c>
      <c r="C38" s="1" t="s">
        <v>593</v>
      </c>
      <c r="D38" s="1" t="s">
        <v>564</v>
      </c>
      <c r="E38" s="2" t="s">
        <v>18</v>
      </c>
      <c r="F38" s="1">
        <f>COUNTIF(master!B:B,count!A38)</f>
        <v>3</v>
      </c>
    </row>
    <row r="39" spans="1:6" x14ac:dyDescent="0.35">
      <c r="A39" s="1" t="str">
        <f t="shared" si="0"/>
        <v>triploid_SS_immune system processes</v>
      </c>
      <c r="B39" s="1" t="s">
        <v>591</v>
      </c>
      <c r="C39" s="1" t="s">
        <v>593</v>
      </c>
      <c r="D39" s="1" t="s">
        <v>580</v>
      </c>
      <c r="E39" s="2" t="s">
        <v>582</v>
      </c>
      <c r="F39" s="1">
        <f>COUNTIF(master!B:B,count!A39)</f>
        <v>4</v>
      </c>
    </row>
    <row r="40" spans="1:6" x14ac:dyDescent="0.35">
      <c r="A40" s="1" t="str">
        <f t="shared" si="0"/>
        <v>triploid_SS_stress response</v>
      </c>
      <c r="B40" s="1" t="s">
        <v>591</v>
      </c>
      <c r="C40" s="1" t="s">
        <v>593</v>
      </c>
      <c r="D40" s="1" t="s">
        <v>572</v>
      </c>
      <c r="E40" s="2" t="s">
        <v>45</v>
      </c>
      <c r="F40" s="1">
        <f>COUNTIF(master!B:B,count!A40)</f>
        <v>9</v>
      </c>
    </row>
    <row r="41" spans="1:6" x14ac:dyDescent="0.35">
      <c r="A41" s="1" t="str">
        <f t="shared" si="0"/>
        <v>triploid_SS_homeostasis</v>
      </c>
      <c r="B41" s="1" t="s">
        <v>591</v>
      </c>
      <c r="C41" s="1" t="s">
        <v>593</v>
      </c>
      <c r="D41" s="1" t="s">
        <v>572</v>
      </c>
      <c r="E41" s="2" t="s">
        <v>36</v>
      </c>
      <c r="F41" s="1">
        <f>COUNTIF(master!B:B,count!A41)</f>
        <v>2</v>
      </c>
    </row>
    <row r="42" spans="1:6" x14ac:dyDescent="0.35">
      <c r="A42" s="1" t="str">
        <f t="shared" si="0"/>
        <v>triploid_SS_death</v>
      </c>
      <c r="B42" s="1" t="s">
        <v>591</v>
      </c>
      <c r="C42" s="1" t="s">
        <v>593</v>
      </c>
      <c r="D42" s="1" t="s">
        <v>572</v>
      </c>
      <c r="E42" s="2" t="s">
        <v>114</v>
      </c>
      <c r="F42" s="1">
        <f>COUNTIF(master!B:B,count!A42)</f>
        <v>1</v>
      </c>
    </row>
    <row r="43" spans="1:6" x14ac:dyDescent="0.35">
      <c r="A43" s="1" t="str">
        <f t="shared" si="0"/>
        <v>triploid_SS_other biological processes</v>
      </c>
      <c r="B43" s="1" t="s">
        <v>591</v>
      </c>
      <c r="C43" s="1" t="s">
        <v>593</v>
      </c>
      <c r="D43" s="1" t="s">
        <v>579</v>
      </c>
      <c r="E43" s="2" t="s">
        <v>35</v>
      </c>
      <c r="F43" s="1">
        <f>COUNTIF(master!B:B,count!A43)</f>
        <v>0</v>
      </c>
    </row>
    <row r="44" spans="1:6" x14ac:dyDescent="0.35">
      <c r="A44" s="1" t="str">
        <f t="shared" si="0"/>
        <v>triploid_MS_cellular processes</v>
      </c>
      <c r="B44" s="1" t="s">
        <v>591</v>
      </c>
      <c r="C44" s="1" t="s">
        <v>592</v>
      </c>
      <c r="D44" s="1" t="s">
        <v>598</v>
      </c>
      <c r="E44" s="2" t="s">
        <v>581</v>
      </c>
      <c r="F44" s="1">
        <f>COUNTIF(master!B:B,count!A44)</f>
        <v>5</v>
      </c>
    </row>
    <row r="45" spans="1:6" x14ac:dyDescent="0.35">
      <c r="A45" s="1" t="str">
        <f t="shared" si="0"/>
        <v>triploid_MS_response to stimulus</v>
      </c>
      <c r="B45" s="1" t="s">
        <v>591</v>
      </c>
      <c r="C45" s="1" t="s">
        <v>592</v>
      </c>
      <c r="D45" s="1" t="s">
        <v>598</v>
      </c>
      <c r="E45" s="2" t="s">
        <v>62</v>
      </c>
      <c r="F45" s="1">
        <f>COUNTIF(master!B:B,count!A45)</f>
        <v>4</v>
      </c>
    </row>
    <row r="46" spans="1:6" x14ac:dyDescent="0.35">
      <c r="A46" s="1" t="str">
        <f t="shared" si="0"/>
        <v>triploid_MS_transport</v>
      </c>
      <c r="B46" s="1" t="s">
        <v>591</v>
      </c>
      <c r="C46" s="1" t="s">
        <v>592</v>
      </c>
      <c r="D46" s="1" t="s">
        <v>598</v>
      </c>
      <c r="E46" s="2" t="s">
        <v>105</v>
      </c>
      <c r="F46" s="1">
        <f>COUNTIF(master!B:B,count!A46)</f>
        <v>1</v>
      </c>
    </row>
    <row r="47" spans="1:6" x14ac:dyDescent="0.35">
      <c r="A47" s="1" t="str">
        <f t="shared" si="0"/>
        <v>triploid_MS_developmental processes</v>
      </c>
      <c r="B47" s="1" t="s">
        <v>591</v>
      </c>
      <c r="C47" s="1" t="s">
        <v>592</v>
      </c>
      <c r="D47" s="1" t="s">
        <v>562</v>
      </c>
      <c r="E47" s="2" t="s">
        <v>28</v>
      </c>
      <c r="F47" s="1">
        <f>COUNTIF(master!B:B,count!A47)</f>
        <v>1</v>
      </c>
    </row>
    <row r="48" spans="1:6" x14ac:dyDescent="0.35">
      <c r="A48" s="1" t="str">
        <f t="shared" si="0"/>
        <v>triploid_MS_biological regulation</v>
      </c>
      <c r="B48" s="1" t="s">
        <v>591</v>
      </c>
      <c r="C48" s="1" t="s">
        <v>592</v>
      </c>
      <c r="D48" s="1" t="s">
        <v>561</v>
      </c>
      <c r="E48" s="2" t="s">
        <v>123</v>
      </c>
      <c r="F48" s="1">
        <f>COUNTIF(master!B:B,count!A48)</f>
        <v>8</v>
      </c>
    </row>
    <row r="49" spans="1:6" x14ac:dyDescent="0.35">
      <c r="A49" s="1" t="str">
        <f t="shared" si="0"/>
        <v>triploid_MS_epigenetic regulation</v>
      </c>
      <c r="B49" s="1" t="s">
        <v>591</v>
      </c>
      <c r="C49" s="1" t="s">
        <v>592</v>
      </c>
      <c r="D49" s="1" t="s">
        <v>561</v>
      </c>
      <c r="E49" s="2" t="s">
        <v>371</v>
      </c>
      <c r="F49" s="1">
        <f>COUNTIF(master!B:B,count!A49)</f>
        <v>0</v>
      </c>
    </row>
    <row r="50" spans="1:6" x14ac:dyDescent="0.35">
      <c r="A50" s="1" t="str">
        <f t="shared" si="0"/>
        <v>triploid_MS_protein metabolism</v>
      </c>
      <c r="B50" s="1" t="s">
        <v>591</v>
      </c>
      <c r="C50" s="1" t="s">
        <v>592</v>
      </c>
      <c r="D50" s="1" t="s">
        <v>564</v>
      </c>
      <c r="E50" s="2" t="s">
        <v>218</v>
      </c>
      <c r="F50" s="1">
        <f>COUNTIF(master!B:B,count!A50)</f>
        <v>3</v>
      </c>
    </row>
    <row r="51" spans="1:6" x14ac:dyDescent="0.35">
      <c r="A51" s="1" t="str">
        <f t="shared" si="0"/>
        <v>triploid_MS_RNA metabolism</v>
      </c>
      <c r="B51" s="1" t="s">
        <v>591</v>
      </c>
      <c r="C51" s="1" t="s">
        <v>592</v>
      </c>
      <c r="D51" s="1" t="s">
        <v>564</v>
      </c>
      <c r="E51" s="2" t="s">
        <v>24</v>
      </c>
      <c r="F51" s="1">
        <f>COUNTIF(master!B:B,count!A51)</f>
        <v>6</v>
      </c>
    </row>
    <row r="52" spans="1:6" x14ac:dyDescent="0.35">
      <c r="A52" s="1" t="str">
        <f t="shared" si="0"/>
        <v>triploid_MS_other metabolic processes</v>
      </c>
      <c r="B52" s="1" t="s">
        <v>591</v>
      </c>
      <c r="C52" s="1" t="s">
        <v>592</v>
      </c>
      <c r="D52" s="1" t="s">
        <v>564</v>
      </c>
      <c r="E52" s="2" t="s">
        <v>18</v>
      </c>
      <c r="F52" s="1">
        <f>COUNTIF(master!B:B,count!A52)</f>
        <v>9</v>
      </c>
    </row>
    <row r="53" spans="1:6" x14ac:dyDescent="0.35">
      <c r="A53" s="1" t="str">
        <f t="shared" si="0"/>
        <v>triploid_MS_immune system processes</v>
      </c>
      <c r="B53" s="1" t="s">
        <v>591</v>
      </c>
      <c r="C53" s="1" t="s">
        <v>592</v>
      </c>
      <c r="D53" s="1" t="s">
        <v>580</v>
      </c>
      <c r="E53" s="2" t="s">
        <v>582</v>
      </c>
      <c r="F53" s="1">
        <f>COUNTIF(master!B:B,count!A53)</f>
        <v>4</v>
      </c>
    </row>
    <row r="54" spans="1:6" x14ac:dyDescent="0.35">
      <c r="A54" s="1" t="str">
        <f t="shared" si="0"/>
        <v>triploid_MS_stress response</v>
      </c>
      <c r="B54" s="1" t="s">
        <v>591</v>
      </c>
      <c r="C54" s="1" t="s">
        <v>592</v>
      </c>
      <c r="D54" s="1" t="s">
        <v>572</v>
      </c>
      <c r="E54" s="2" t="s">
        <v>45</v>
      </c>
      <c r="F54" s="1">
        <f>COUNTIF(master!B:B,count!A54)</f>
        <v>8</v>
      </c>
    </row>
    <row r="55" spans="1:6" x14ac:dyDescent="0.35">
      <c r="A55" s="1" t="str">
        <f t="shared" si="0"/>
        <v>triploid_MS_homeostasis</v>
      </c>
      <c r="B55" s="1" t="s">
        <v>591</v>
      </c>
      <c r="C55" s="1" t="s">
        <v>592</v>
      </c>
      <c r="D55" s="1" t="s">
        <v>572</v>
      </c>
      <c r="E55" s="2" t="s">
        <v>36</v>
      </c>
      <c r="F55" s="1">
        <f>COUNTIF(master!B:B,count!A55)</f>
        <v>0</v>
      </c>
    </row>
    <row r="56" spans="1:6" x14ac:dyDescent="0.35">
      <c r="A56" s="1" t="str">
        <f t="shared" si="0"/>
        <v>triploid_MS_death</v>
      </c>
      <c r="B56" s="1" t="s">
        <v>591</v>
      </c>
      <c r="C56" s="1" t="s">
        <v>592</v>
      </c>
      <c r="D56" s="1" t="s">
        <v>572</v>
      </c>
      <c r="E56" s="2" t="s">
        <v>114</v>
      </c>
      <c r="F56" s="1">
        <f>COUNTIF(master!B:B,count!A56)</f>
        <v>0</v>
      </c>
    </row>
    <row r="57" spans="1:6" x14ac:dyDescent="0.35">
      <c r="A57" s="1" t="str">
        <f t="shared" si="0"/>
        <v>triploid_MS_other biological processes</v>
      </c>
      <c r="B57" s="1" t="s">
        <v>591</v>
      </c>
      <c r="C57" s="1" t="s">
        <v>592</v>
      </c>
      <c r="D57" s="1" t="s">
        <v>579</v>
      </c>
      <c r="E57" s="2" t="s">
        <v>35</v>
      </c>
      <c r="F57" s="1">
        <f>COUNTIF(master!B:B,count!A57)</f>
        <v>1</v>
      </c>
    </row>
  </sheetData>
  <sortState xmlns:xlrd2="http://schemas.microsoft.com/office/spreadsheetml/2017/richdata2" ref="A2:F294">
    <sortCondition ref="B2:B294"/>
    <sortCondition ref="C2:C294"/>
    <sortCondition ref="D2:D294"/>
    <sortCondition ref="E2:E2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workbookViewId="0">
      <selection activeCell="J13" sqref="J13"/>
    </sheetView>
  </sheetViews>
  <sheetFormatPr defaultRowHeight="14.5" x14ac:dyDescent="0.35"/>
  <cols>
    <col min="1" max="1" width="11.81640625" bestFit="1" customWidth="1"/>
    <col min="2" max="7" width="8.7265625" style="1"/>
    <col min="8" max="9" width="11.81640625" style="1" bestFit="1" customWidth="1"/>
    <col min="10" max="12" width="8.7265625" style="1"/>
  </cols>
  <sheetData>
    <row r="1" spans="1:27" x14ac:dyDescent="0.35">
      <c r="B1" s="3" t="s">
        <v>599</v>
      </c>
      <c r="C1" s="3"/>
      <c r="D1" s="3"/>
      <c r="E1" s="3" t="s">
        <v>601</v>
      </c>
      <c r="F1" s="3"/>
      <c r="G1" s="3"/>
      <c r="H1" s="3" t="s">
        <v>604</v>
      </c>
      <c r="I1" s="3" t="s">
        <v>605</v>
      </c>
      <c r="J1" s="3" t="s">
        <v>606</v>
      </c>
      <c r="K1" s="3" t="s">
        <v>597</v>
      </c>
      <c r="L1" s="3" t="s">
        <v>607</v>
      </c>
      <c r="R1" s="3"/>
      <c r="S1" s="3"/>
      <c r="T1" s="3"/>
      <c r="U1" s="3"/>
      <c r="V1" s="4"/>
      <c r="W1" s="3"/>
      <c r="X1" s="3"/>
      <c r="Y1" s="3"/>
      <c r="Z1" s="3"/>
      <c r="AA1" s="3"/>
    </row>
    <row r="2" spans="1:27" x14ac:dyDescent="0.35">
      <c r="A2" t="s">
        <v>598</v>
      </c>
      <c r="B2" s="1">
        <v>24</v>
      </c>
      <c r="C2" s="1">
        <f>ROUND(B2/$B$9*100,1)</f>
        <v>23.8</v>
      </c>
      <c r="E2" s="1">
        <v>22</v>
      </c>
      <c r="F2" s="1">
        <f>ROUND(E2/$E$9*100,1)</f>
        <v>34.4</v>
      </c>
      <c r="H2" s="1">
        <f t="shared" ref="H2:H8" si="0">((E2-B2)^2)/B2</f>
        <v>0.16666666666666666</v>
      </c>
      <c r="I2" s="1">
        <f>SUM(H2:H8)</f>
        <v>25.880265567765566</v>
      </c>
      <c r="J2" s="1">
        <f>(COUNT(B2:B8)-1)*(2-1)</f>
        <v>6</v>
      </c>
      <c r="K2" s="1">
        <f>SUM(E2:E8)</f>
        <v>64</v>
      </c>
      <c r="L2" s="1">
        <f>_xlfn.CHISQ.TEST(E2:E8,B2:B8)</f>
        <v>2.3437144227573053E-4</v>
      </c>
      <c r="R2" s="1"/>
      <c r="S2" s="1"/>
      <c r="T2" s="1"/>
      <c r="U2" s="1"/>
      <c r="V2" s="5"/>
      <c r="W2" s="1"/>
      <c r="X2" s="1"/>
      <c r="Y2" s="1"/>
      <c r="Z2" s="1"/>
      <c r="AA2" s="1"/>
    </row>
    <row r="3" spans="1:27" x14ac:dyDescent="0.35">
      <c r="A3" t="s">
        <v>562</v>
      </c>
      <c r="B3" s="1">
        <v>16</v>
      </c>
      <c r="C3" s="1">
        <f t="shared" ref="C3:C9" si="1">ROUND(B3/$B$9*100,1)</f>
        <v>15.8</v>
      </c>
      <c r="E3" s="1">
        <v>2</v>
      </c>
      <c r="F3" s="1">
        <f t="shared" ref="F3:F9" si="2">ROUND(E3/$E$9*100,1)</f>
        <v>3.1</v>
      </c>
      <c r="H3" s="1">
        <f t="shared" si="0"/>
        <v>12.25</v>
      </c>
      <c r="R3" s="1"/>
      <c r="S3" s="1"/>
      <c r="T3" s="1"/>
      <c r="U3" s="1"/>
      <c r="V3" s="5"/>
      <c r="W3" s="1"/>
      <c r="X3" s="1"/>
      <c r="Y3" s="1"/>
      <c r="Z3" s="1"/>
      <c r="AA3" s="1"/>
    </row>
    <row r="4" spans="1:27" x14ac:dyDescent="0.35">
      <c r="A4" t="s">
        <v>561</v>
      </c>
      <c r="B4" s="1">
        <v>26</v>
      </c>
      <c r="C4" s="1">
        <f t="shared" si="1"/>
        <v>25.7</v>
      </c>
      <c r="E4" s="1">
        <v>17</v>
      </c>
      <c r="F4" s="1">
        <f t="shared" si="2"/>
        <v>26.6</v>
      </c>
      <c r="H4" s="1">
        <f t="shared" si="0"/>
        <v>3.1153846153846154</v>
      </c>
      <c r="R4" s="1"/>
      <c r="S4" s="1"/>
      <c r="T4" s="1"/>
      <c r="U4" s="1"/>
      <c r="V4" s="5"/>
      <c r="W4" s="1"/>
      <c r="X4" s="1"/>
      <c r="Y4" s="1"/>
      <c r="Z4" s="1"/>
      <c r="AA4" s="1"/>
    </row>
    <row r="5" spans="1:27" x14ac:dyDescent="0.35">
      <c r="A5" t="s">
        <v>564</v>
      </c>
      <c r="B5" s="1">
        <v>16</v>
      </c>
      <c r="C5" s="1">
        <f t="shared" si="1"/>
        <v>15.8</v>
      </c>
      <c r="E5" s="1">
        <v>7</v>
      </c>
      <c r="F5" s="1">
        <f t="shared" si="2"/>
        <v>10.9</v>
      </c>
      <c r="H5" s="1">
        <f t="shared" si="0"/>
        <v>5.0625</v>
      </c>
      <c r="R5" s="1"/>
      <c r="S5" s="1"/>
      <c r="T5" s="1"/>
      <c r="U5" s="1"/>
      <c r="V5" s="5"/>
      <c r="W5" s="1"/>
      <c r="X5" s="1"/>
      <c r="Y5" s="1"/>
      <c r="Z5" s="1"/>
      <c r="AA5" s="1"/>
    </row>
    <row r="6" spans="1:27" x14ac:dyDescent="0.35">
      <c r="A6" t="s">
        <v>580</v>
      </c>
      <c r="B6" s="1">
        <v>2</v>
      </c>
      <c r="C6" s="1">
        <f t="shared" si="1"/>
        <v>2</v>
      </c>
      <c r="D6" s="1">
        <f>SUM(C6:C7)</f>
        <v>15.9</v>
      </c>
      <c r="E6" s="1">
        <v>4</v>
      </c>
      <c r="F6" s="1">
        <f t="shared" si="2"/>
        <v>6.3</v>
      </c>
      <c r="G6" s="1">
        <f>SUM(E6:E7)/E9</f>
        <v>0.25</v>
      </c>
      <c r="H6" s="1">
        <f t="shared" si="0"/>
        <v>2</v>
      </c>
      <c r="R6" s="1"/>
      <c r="S6" s="1"/>
      <c r="T6" s="1"/>
      <c r="U6" s="1"/>
      <c r="V6" s="5"/>
      <c r="W6" s="1"/>
      <c r="X6" s="1"/>
      <c r="Y6" s="1"/>
      <c r="Z6" s="1"/>
      <c r="AA6" s="1"/>
    </row>
    <row r="7" spans="1:27" x14ac:dyDescent="0.35">
      <c r="A7" t="s">
        <v>572</v>
      </c>
      <c r="B7" s="1">
        <v>14</v>
      </c>
      <c r="C7" s="1">
        <f t="shared" si="1"/>
        <v>13.9</v>
      </c>
      <c r="E7" s="1">
        <v>12</v>
      </c>
      <c r="F7" s="1">
        <f t="shared" si="2"/>
        <v>18.8</v>
      </c>
      <c r="H7" s="1">
        <f t="shared" si="0"/>
        <v>0.2857142857142857</v>
      </c>
      <c r="R7" s="1"/>
      <c r="S7" s="1"/>
      <c r="T7" s="1"/>
      <c r="U7" s="1"/>
      <c r="V7" s="5"/>
      <c r="W7" s="1"/>
      <c r="X7" s="1"/>
      <c r="Y7" s="1"/>
      <c r="Z7" s="1"/>
      <c r="AA7" s="1"/>
    </row>
    <row r="8" spans="1:27" x14ac:dyDescent="0.35">
      <c r="A8" t="s">
        <v>579</v>
      </c>
      <c r="B8" s="1">
        <v>3</v>
      </c>
      <c r="C8" s="1">
        <f t="shared" si="1"/>
        <v>3</v>
      </c>
      <c r="E8" s="1">
        <v>0</v>
      </c>
      <c r="F8" s="1">
        <f t="shared" si="2"/>
        <v>0</v>
      </c>
      <c r="H8" s="1">
        <f t="shared" si="0"/>
        <v>3</v>
      </c>
      <c r="R8" s="1"/>
      <c r="S8" s="1"/>
      <c r="T8" s="1"/>
      <c r="U8" s="1"/>
      <c r="V8" s="5"/>
      <c r="W8" s="1"/>
      <c r="X8" s="1"/>
      <c r="Y8" s="1"/>
      <c r="Z8" s="1"/>
      <c r="AA8" s="1"/>
    </row>
    <row r="9" spans="1:27" x14ac:dyDescent="0.35">
      <c r="A9" t="s">
        <v>603</v>
      </c>
      <c r="B9" s="1">
        <v>101</v>
      </c>
      <c r="C9" s="1">
        <f t="shared" si="1"/>
        <v>100</v>
      </c>
      <c r="E9" s="1">
        <v>64</v>
      </c>
      <c r="F9" s="1">
        <f t="shared" si="2"/>
        <v>100</v>
      </c>
      <c r="R9" s="1"/>
      <c r="S9" s="1"/>
      <c r="T9" s="1"/>
      <c r="U9" s="1"/>
      <c r="V9" s="5"/>
      <c r="W9" s="1"/>
      <c r="X9" s="1"/>
      <c r="Y9" s="1"/>
      <c r="Z9" s="1"/>
      <c r="AA9" s="1"/>
    </row>
    <row r="10" spans="1:27" x14ac:dyDescent="0.35">
      <c r="R10" s="1"/>
      <c r="S10" s="1"/>
      <c r="T10" s="1"/>
      <c r="U10" s="1"/>
      <c r="V10" s="5"/>
      <c r="W10" s="1"/>
      <c r="X10" s="1"/>
      <c r="Y10" s="1"/>
      <c r="Z10" s="1"/>
      <c r="AA10" s="1"/>
    </row>
    <row r="11" spans="1:27" x14ac:dyDescent="0.35">
      <c r="B11" s="1" t="s">
        <v>600</v>
      </c>
      <c r="E11" s="1" t="s">
        <v>602</v>
      </c>
      <c r="H11" s="3" t="s">
        <v>604</v>
      </c>
      <c r="I11" s="3" t="s">
        <v>605</v>
      </c>
      <c r="J11" s="3" t="s">
        <v>606</v>
      </c>
      <c r="K11" s="3" t="s">
        <v>597</v>
      </c>
      <c r="L11" s="3" t="s">
        <v>607</v>
      </c>
      <c r="R11" s="1"/>
      <c r="S11" s="1"/>
      <c r="T11" s="1"/>
      <c r="U11" s="1"/>
      <c r="V11" s="5"/>
      <c r="W11" s="1"/>
      <c r="X11" s="1"/>
      <c r="Y11" s="1"/>
      <c r="Z11" s="1"/>
      <c r="AA11" s="1"/>
    </row>
    <row r="12" spans="1:27" x14ac:dyDescent="0.35">
      <c r="A12" t="s">
        <v>598</v>
      </c>
      <c r="B12" s="1">
        <v>24</v>
      </c>
      <c r="C12" s="1">
        <f>ROUND(B12/$B$19*100,1)</f>
        <v>32.4</v>
      </c>
      <c r="E12" s="1">
        <v>10</v>
      </c>
      <c r="F12" s="1">
        <f>ROUND(E12/$E$19*100,1)</f>
        <v>20</v>
      </c>
      <c r="H12" s="1">
        <f t="shared" ref="H12:H19" si="3">((E12-B12)^2)/B12</f>
        <v>8.1666666666666661</v>
      </c>
      <c r="I12" s="1">
        <f>SUM(H12:H18)</f>
        <v>43.118421052631575</v>
      </c>
      <c r="J12" s="1">
        <v>6</v>
      </c>
      <c r="K12" s="1">
        <f>SUM(E12:E18)</f>
        <v>50</v>
      </c>
      <c r="L12" s="1">
        <f>_xlfn.CHISQ.TEST(E12:E18,B12:B18)</f>
        <v>1.1051574709859261E-7</v>
      </c>
      <c r="R12" s="1"/>
      <c r="S12" s="1"/>
      <c r="T12" s="1"/>
      <c r="U12" s="1"/>
      <c r="V12" s="5"/>
      <c r="W12" s="1"/>
      <c r="X12" s="1"/>
      <c r="Y12" s="1"/>
      <c r="Z12" s="1"/>
      <c r="AA12" s="1"/>
    </row>
    <row r="13" spans="1:27" x14ac:dyDescent="0.35">
      <c r="A13" t="s">
        <v>562</v>
      </c>
      <c r="B13" s="1">
        <v>12</v>
      </c>
      <c r="C13" s="1">
        <f t="shared" ref="C13:C19" si="4">ROUND(B13/$B$19*100,1)</f>
        <v>16.2</v>
      </c>
      <c r="E13" s="1">
        <v>1</v>
      </c>
      <c r="F13" s="1">
        <f t="shared" ref="F13:F19" si="5">ROUND(E13/$E$19*100,1)</f>
        <v>2</v>
      </c>
      <c r="H13" s="1">
        <f t="shared" si="3"/>
        <v>10.083333333333334</v>
      </c>
      <c r="R13" s="1"/>
      <c r="S13" s="1"/>
      <c r="T13" s="1"/>
      <c r="U13" s="1"/>
      <c r="V13" s="5"/>
      <c r="W13" s="1"/>
      <c r="X13" s="1"/>
      <c r="Y13" s="1"/>
      <c r="Z13" s="1"/>
      <c r="AA13" s="1"/>
    </row>
    <row r="14" spans="1:27" x14ac:dyDescent="0.35">
      <c r="A14" t="s">
        <v>561</v>
      </c>
      <c r="B14" s="1">
        <v>19</v>
      </c>
      <c r="C14" s="1">
        <f t="shared" si="4"/>
        <v>25.7</v>
      </c>
      <c r="E14" s="1">
        <v>8</v>
      </c>
      <c r="F14" s="1">
        <f t="shared" si="5"/>
        <v>16</v>
      </c>
      <c r="H14" s="1">
        <f t="shared" si="3"/>
        <v>6.3684210526315788</v>
      </c>
      <c r="R14" s="1"/>
      <c r="S14" s="1"/>
      <c r="T14" s="1"/>
      <c r="U14" s="1"/>
      <c r="V14" s="5"/>
      <c r="W14" s="1"/>
      <c r="X14" s="1"/>
      <c r="Y14" s="1"/>
      <c r="Z14" s="1"/>
      <c r="AA14" s="1"/>
    </row>
    <row r="15" spans="1:27" x14ac:dyDescent="0.35">
      <c r="A15" t="s">
        <v>564</v>
      </c>
      <c r="B15" s="1">
        <v>9</v>
      </c>
      <c r="C15" s="1">
        <f t="shared" si="4"/>
        <v>12.2</v>
      </c>
      <c r="E15" s="1">
        <v>18</v>
      </c>
      <c r="F15" s="1">
        <f t="shared" si="5"/>
        <v>36</v>
      </c>
      <c r="H15" s="1">
        <f t="shared" si="3"/>
        <v>9</v>
      </c>
      <c r="R15" s="1"/>
      <c r="S15" s="1"/>
      <c r="T15" s="1"/>
      <c r="U15" s="1"/>
      <c r="V15" s="5"/>
      <c r="W15" s="1"/>
      <c r="X15" s="1"/>
      <c r="Y15" s="1"/>
      <c r="Z15" s="1"/>
      <c r="AA15" s="1"/>
    </row>
    <row r="16" spans="1:27" x14ac:dyDescent="0.35">
      <c r="A16" t="s">
        <v>580</v>
      </c>
      <c r="B16" s="1">
        <v>1</v>
      </c>
      <c r="C16" s="1">
        <f t="shared" si="4"/>
        <v>1.4</v>
      </c>
      <c r="D16" s="1">
        <f>8/B19*100</f>
        <v>10.810810810810811</v>
      </c>
      <c r="E16" s="1">
        <v>4</v>
      </c>
      <c r="F16" s="1">
        <f t="shared" si="5"/>
        <v>8</v>
      </c>
      <c r="G16" s="1">
        <f>SUM(E16:E17)/E19</f>
        <v>0.24</v>
      </c>
      <c r="H16" s="1">
        <f>((E16-B16)^2)/B16</f>
        <v>9</v>
      </c>
      <c r="R16" s="1"/>
      <c r="S16" s="1"/>
      <c r="T16" s="1"/>
      <c r="U16" s="1"/>
      <c r="V16" s="5"/>
      <c r="W16" s="1"/>
      <c r="X16" s="1"/>
      <c r="Y16" s="1"/>
      <c r="Z16" s="1"/>
      <c r="AA16" s="1"/>
    </row>
    <row r="17" spans="1:27" x14ac:dyDescent="0.35">
      <c r="A17" t="s">
        <v>572</v>
      </c>
      <c r="B17" s="1">
        <v>8</v>
      </c>
      <c r="C17" s="1">
        <f t="shared" si="4"/>
        <v>10.8</v>
      </c>
      <c r="E17" s="1">
        <v>8</v>
      </c>
      <c r="F17" s="1">
        <f t="shared" si="5"/>
        <v>16</v>
      </c>
      <c r="H17" s="1">
        <f t="shared" si="3"/>
        <v>0</v>
      </c>
      <c r="R17" s="1"/>
      <c r="S17" s="1"/>
      <c r="T17" s="1"/>
      <c r="U17" s="1"/>
      <c r="V17" s="5"/>
      <c r="W17" s="1"/>
      <c r="X17" s="1"/>
      <c r="Y17" s="1"/>
      <c r="Z17" s="1"/>
      <c r="AA17" s="1"/>
    </row>
    <row r="18" spans="1:27" x14ac:dyDescent="0.35">
      <c r="A18" t="s">
        <v>579</v>
      </c>
      <c r="B18" s="1">
        <v>2</v>
      </c>
      <c r="C18" s="1">
        <f t="shared" si="4"/>
        <v>2.7</v>
      </c>
      <c r="E18" s="1">
        <v>1</v>
      </c>
      <c r="F18" s="1">
        <f t="shared" si="5"/>
        <v>2</v>
      </c>
      <c r="H18" s="1">
        <f t="shared" si="3"/>
        <v>0.5</v>
      </c>
      <c r="R18" s="1"/>
      <c r="S18" s="1"/>
      <c r="T18" s="1"/>
      <c r="U18" s="1"/>
      <c r="V18" s="5"/>
      <c r="W18" s="1"/>
      <c r="X18" s="1"/>
      <c r="Y18" s="1"/>
      <c r="Z18" s="1"/>
      <c r="AA18" s="1"/>
    </row>
    <row r="19" spans="1:27" x14ac:dyDescent="0.35">
      <c r="A19" t="s">
        <v>603</v>
      </c>
      <c r="B19" s="1">
        <v>74</v>
      </c>
      <c r="C19" s="1">
        <f t="shared" si="4"/>
        <v>100</v>
      </c>
      <c r="E19" s="1">
        <v>50</v>
      </c>
      <c r="F19" s="1">
        <f t="shared" si="5"/>
        <v>100</v>
      </c>
      <c r="H19" s="1">
        <f t="shared" si="3"/>
        <v>7.7837837837837842</v>
      </c>
      <c r="R19" s="1"/>
      <c r="S19" s="1"/>
      <c r="T19" s="1"/>
      <c r="U19" s="1"/>
      <c r="V19" s="5"/>
      <c r="W19" s="1"/>
      <c r="X19" s="1"/>
      <c r="Y19" s="1"/>
      <c r="Z19" s="1"/>
      <c r="AA19" s="1"/>
    </row>
    <row r="20" spans="1:27" x14ac:dyDescent="0.35">
      <c r="R20" s="1"/>
      <c r="S20" s="1"/>
      <c r="T20" s="1"/>
      <c r="U20" s="1"/>
      <c r="V20" s="5"/>
      <c r="W20" s="1"/>
      <c r="X20" s="1"/>
      <c r="Y20" s="1"/>
      <c r="Z20" s="1"/>
      <c r="AA20" s="1"/>
    </row>
    <row r="21" spans="1:27" x14ac:dyDescent="0.35">
      <c r="R21" s="1"/>
      <c r="S21" s="1"/>
      <c r="T21" s="1"/>
      <c r="U21" s="1"/>
      <c r="V21" s="5"/>
      <c r="W21" s="1"/>
      <c r="X21" s="1"/>
      <c r="Y21" s="1"/>
      <c r="Z21" s="1"/>
      <c r="AA21" s="1"/>
    </row>
    <row r="22" spans="1:27" x14ac:dyDescent="0.35">
      <c r="R22" s="1"/>
      <c r="S22" s="1"/>
      <c r="T22" s="1"/>
      <c r="U22" s="1"/>
      <c r="V22" s="5"/>
      <c r="W22" s="1"/>
      <c r="X22" s="1"/>
      <c r="Y22" s="1"/>
      <c r="Z22" s="1"/>
      <c r="AA22" s="1"/>
    </row>
    <row r="23" spans="1:27" x14ac:dyDescent="0.35">
      <c r="R23" s="1"/>
      <c r="S23" s="1"/>
      <c r="T23" s="1"/>
      <c r="U23" s="1"/>
      <c r="V23" s="5"/>
      <c r="W23" s="1"/>
      <c r="X23" s="1"/>
      <c r="Y23" s="1"/>
      <c r="Z23" s="1"/>
      <c r="AA23" s="1"/>
    </row>
    <row r="24" spans="1:27" x14ac:dyDescent="0.35">
      <c r="R24" s="1"/>
      <c r="S24" s="1"/>
      <c r="T24" s="1"/>
      <c r="U24" s="1"/>
      <c r="V24" s="5"/>
      <c r="W24" s="1"/>
      <c r="X24" s="1"/>
      <c r="Y24" s="1"/>
      <c r="Z24" s="1"/>
      <c r="AA24" s="1"/>
    </row>
    <row r="25" spans="1:27" x14ac:dyDescent="0.35">
      <c r="R25" s="1"/>
      <c r="S25" s="1"/>
      <c r="T25" s="1"/>
      <c r="U25" s="1"/>
      <c r="V25" s="5"/>
      <c r="W25" s="1"/>
      <c r="X25" s="1"/>
      <c r="Y25" s="1"/>
      <c r="Z25" s="1"/>
      <c r="AA25" s="1"/>
    </row>
    <row r="26" spans="1:27" x14ac:dyDescent="0.35">
      <c r="R26" s="1"/>
      <c r="S26" s="1"/>
      <c r="T26" s="1"/>
      <c r="U26" s="1"/>
      <c r="V26" s="5"/>
      <c r="W26" s="1"/>
      <c r="X26" s="1"/>
      <c r="Y26" s="1"/>
      <c r="Z26" s="1"/>
      <c r="AA26" s="1"/>
    </row>
    <row r="27" spans="1:27" x14ac:dyDescent="0.35">
      <c r="R27" s="1"/>
      <c r="S27" s="1"/>
      <c r="T27" s="1"/>
      <c r="U27" s="1"/>
      <c r="V27" s="5"/>
      <c r="W27" s="1"/>
      <c r="X27" s="1"/>
      <c r="Y27" s="1"/>
      <c r="Z27" s="1"/>
      <c r="AA27" s="1"/>
    </row>
    <row r="28" spans="1:27" x14ac:dyDescent="0.35">
      <c r="R28" s="1"/>
      <c r="S28" s="1"/>
      <c r="T28" s="1"/>
      <c r="U28" s="1"/>
      <c r="V28" s="5"/>
      <c r="W28" s="1"/>
      <c r="X28" s="1"/>
      <c r="Y28" s="1"/>
      <c r="Z28" s="1"/>
      <c r="AA28" s="1"/>
    </row>
    <row r="29" spans="1:27" x14ac:dyDescent="0.35">
      <c r="R29" s="1"/>
      <c r="S29" s="1"/>
      <c r="T29" s="1"/>
      <c r="U29" s="1"/>
      <c r="V29" s="5"/>
      <c r="W29" s="1"/>
      <c r="X29" s="1"/>
      <c r="Y29" s="1"/>
      <c r="Z29" s="1"/>
      <c r="AA29" s="1"/>
    </row>
    <row r="30" spans="1:27" x14ac:dyDescent="0.35">
      <c r="R30" s="1"/>
      <c r="S30" s="1"/>
      <c r="T30" s="1"/>
      <c r="U30" s="1"/>
      <c r="V30" s="5"/>
      <c r="W30" s="1"/>
      <c r="X30" s="1"/>
      <c r="Y30" s="1"/>
      <c r="Z30" s="1"/>
      <c r="AA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D8" sqref="D8"/>
    </sheetView>
  </sheetViews>
  <sheetFormatPr defaultRowHeight="14.5" x14ac:dyDescent="0.35"/>
  <cols>
    <col min="1" max="1" width="8.7265625" style="1"/>
    <col min="2" max="2" width="14.54296875" customWidth="1"/>
    <col min="3" max="3" width="22.90625" bestFit="1" customWidth="1"/>
    <col min="4" max="4" width="13.6328125" style="1" customWidth="1"/>
  </cols>
  <sheetData>
    <row r="1" spans="1:4" x14ac:dyDescent="0.35">
      <c r="A1" s="1" t="s">
        <v>585</v>
      </c>
      <c r="B1" t="s">
        <v>576</v>
      </c>
      <c r="C1" t="s">
        <v>560</v>
      </c>
      <c r="D1" s="1" t="s">
        <v>571</v>
      </c>
    </row>
    <row r="2" spans="1:4" x14ac:dyDescent="0.35">
      <c r="A2" s="1">
        <v>1</v>
      </c>
      <c r="B2" t="s">
        <v>578</v>
      </c>
      <c r="C2" t="s">
        <v>581</v>
      </c>
      <c r="D2" s="1" t="s">
        <v>568</v>
      </c>
    </row>
    <row r="3" spans="1:4" x14ac:dyDescent="0.35">
      <c r="A3" s="1">
        <v>2</v>
      </c>
      <c r="B3" t="s">
        <v>578</v>
      </c>
      <c r="C3" t="s">
        <v>62</v>
      </c>
      <c r="D3" s="1" t="s">
        <v>569</v>
      </c>
    </row>
    <row r="4" spans="1:4" x14ac:dyDescent="0.35">
      <c r="A4" s="1">
        <v>3</v>
      </c>
      <c r="B4" t="s">
        <v>578</v>
      </c>
      <c r="C4" t="s">
        <v>105</v>
      </c>
      <c r="D4" s="1" t="s">
        <v>570</v>
      </c>
    </row>
    <row r="5" spans="1:4" x14ac:dyDescent="0.35">
      <c r="A5" s="1">
        <v>4</v>
      </c>
      <c r="B5" t="s">
        <v>562</v>
      </c>
      <c r="C5" t="s">
        <v>28</v>
      </c>
      <c r="D5" s="1" t="s">
        <v>587</v>
      </c>
    </row>
    <row r="6" spans="1:4" x14ac:dyDescent="0.35">
      <c r="A6" s="1">
        <v>5</v>
      </c>
      <c r="B6" t="s">
        <v>561</v>
      </c>
      <c r="C6" t="s">
        <v>123</v>
      </c>
      <c r="D6" s="1" t="s">
        <v>586</v>
      </c>
    </row>
    <row r="7" spans="1:4" x14ac:dyDescent="0.35">
      <c r="A7" s="1">
        <v>6</v>
      </c>
      <c r="B7" t="s">
        <v>561</v>
      </c>
      <c r="C7" t="s">
        <v>371</v>
      </c>
      <c r="D7" s="1" t="s">
        <v>588</v>
      </c>
    </row>
    <row r="8" spans="1:4" x14ac:dyDescent="0.35">
      <c r="A8" s="1">
        <v>7</v>
      </c>
      <c r="B8" t="s">
        <v>564</v>
      </c>
      <c r="C8" t="s">
        <v>218</v>
      </c>
      <c r="D8" s="1" t="s">
        <v>565</v>
      </c>
    </row>
    <row r="9" spans="1:4" x14ac:dyDescent="0.35">
      <c r="A9" s="1">
        <v>8</v>
      </c>
      <c r="B9" t="s">
        <v>564</v>
      </c>
      <c r="C9" t="s">
        <v>24</v>
      </c>
      <c r="D9" s="1" t="s">
        <v>566</v>
      </c>
    </row>
    <row r="10" spans="1:4" x14ac:dyDescent="0.35">
      <c r="A10" s="1">
        <v>9</v>
      </c>
      <c r="B10" t="s">
        <v>564</v>
      </c>
      <c r="C10" t="s">
        <v>18</v>
      </c>
      <c r="D10" s="1" t="s">
        <v>567</v>
      </c>
    </row>
    <row r="11" spans="1:4" x14ac:dyDescent="0.35">
      <c r="A11" s="1">
        <v>10</v>
      </c>
      <c r="B11" t="s">
        <v>580</v>
      </c>
      <c r="C11" t="s">
        <v>582</v>
      </c>
      <c r="D11" s="1" t="s">
        <v>563</v>
      </c>
    </row>
    <row r="12" spans="1:4" x14ac:dyDescent="0.35">
      <c r="A12" s="1">
        <v>11</v>
      </c>
      <c r="B12" t="s">
        <v>572</v>
      </c>
      <c r="C12" t="s">
        <v>45</v>
      </c>
      <c r="D12" s="1" t="s">
        <v>583</v>
      </c>
    </row>
    <row r="13" spans="1:4" x14ac:dyDescent="0.35">
      <c r="A13" s="1">
        <v>12</v>
      </c>
      <c r="B13" t="s">
        <v>572</v>
      </c>
      <c r="C13" t="s">
        <v>36</v>
      </c>
      <c r="D13" s="1" t="s">
        <v>574</v>
      </c>
    </row>
    <row r="14" spans="1:4" x14ac:dyDescent="0.35">
      <c r="A14" s="1">
        <v>13</v>
      </c>
      <c r="B14" t="s">
        <v>572</v>
      </c>
      <c r="C14" t="s">
        <v>114</v>
      </c>
      <c r="D14" s="1" t="s">
        <v>573</v>
      </c>
    </row>
    <row r="15" spans="1:4" x14ac:dyDescent="0.35">
      <c r="A15" s="1">
        <v>14</v>
      </c>
      <c r="B15" t="s">
        <v>579</v>
      </c>
      <c r="C15" t="s">
        <v>35</v>
      </c>
      <c r="D15" s="1" t="s">
        <v>575</v>
      </c>
    </row>
  </sheetData>
  <sortState xmlns:xlrd2="http://schemas.microsoft.com/office/spreadsheetml/2017/richdata2" ref="B2:D294">
    <sortCondition ref="B2:B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count</vt:lpstr>
      <vt:lpstr>chi-square</vt:lpstr>
      <vt:lpstr>plot_colors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2022-10-26T21:47:42Z</dcterms:created>
  <dcterms:modified xsi:type="dcterms:W3CDTF">2022-12-07T06:34:45Z</dcterms:modified>
</cp:coreProperties>
</file>