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 Agard\Documents\Business\Investments\"/>
    </mc:Choice>
  </mc:AlternateContent>
  <bookViews>
    <workbookView xWindow="0" yWindow="0" windowWidth="10428" windowHeight="520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57" i="1" l="1"/>
  <c r="M658" i="1"/>
  <c r="M660" i="1"/>
  <c r="L657" i="1"/>
  <c r="L658" i="1"/>
  <c r="L660" i="1"/>
  <c r="M662" i="1"/>
  <c r="L662" i="1"/>
  <c r="L663" i="1"/>
  <c r="G640" i="1"/>
  <c r="G641" i="1"/>
  <c r="G642" i="1"/>
  <c r="G643" i="1"/>
  <c r="G644" i="1"/>
  <c r="G645" i="1"/>
  <c r="G646" i="1"/>
  <c r="G647" i="1"/>
  <c r="G648" i="1"/>
  <c r="G650" i="1"/>
  <c r="H642" i="1"/>
  <c r="H643" i="1"/>
  <c r="H644" i="1"/>
  <c r="H645" i="1"/>
  <c r="H646" i="1"/>
  <c r="H647" i="1"/>
  <c r="H641" i="1"/>
  <c r="H640" i="1"/>
  <c r="G634" i="1"/>
  <c r="F647" i="1"/>
  <c r="F644" i="1"/>
  <c r="F643" i="1"/>
  <c r="H650" i="1"/>
  <c r="H648" i="1"/>
  <c r="F646" i="1"/>
  <c r="F645" i="1"/>
  <c r="F642" i="1"/>
  <c r="F641" i="1"/>
  <c r="F640" i="1"/>
  <c r="G633" i="1"/>
  <c r="G632" i="1"/>
  <c r="G620" i="1"/>
  <c r="G621" i="1"/>
  <c r="G627" i="1"/>
  <c r="G619" i="1"/>
  <c r="G631" i="1"/>
  <c r="G623" i="1"/>
  <c r="G625" i="1"/>
  <c r="G624" i="1"/>
  <c r="G629" i="1"/>
  <c r="G622" i="1"/>
  <c r="G626" i="1"/>
  <c r="G628" i="1"/>
  <c r="G630" i="1"/>
  <c r="G635" i="1"/>
  <c r="G637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7" i="1"/>
  <c r="F626" i="1"/>
  <c r="F625" i="1"/>
  <c r="F624" i="1"/>
  <c r="F623" i="1"/>
  <c r="F622" i="1"/>
  <c r="F621" i="1"/>
  <c r="F620" i="1"/>
  <c r="F619" i="1"/>
  <c r="G608" i="1"/>
  <c r="G606" i="1"/>
  <c r="G607" i="1"/>
  <c r="G609" i="1"/>
  <c r="G610" i="1"/>
  <c r="G611" i="1"/>
  <c r="G612" i="1"/>
  <c r="G613" i="1"/>
  <c r="G614" i="1"/>
  <c r="G616" i="1"/>
  <c r="H608" i="1"/>
  <c r="H609" i="1"/>
  <c r="H610" i="1"/>
  <c r="H611" i="1"/>
  <c r="H612" i="1"/>
  <c r="H613" i="1"/>
  <c r="H607" i="1"/>
  <c r="H606" i="1"/>
  <c r="H616" i="1"/>
  <c r="H614" i="1"/>
  <c r="F613" i="1"/>
  <c r="F612" i="1"/>
  <c r="F611" i="1"/>
  <c r="F610" i="1"/>
  <c r="F609" i="1"/>
  <c r="F608" i="1"/>
  <c r="F607" i="1"/>
  <c r="F606" i="1"/>
  <c r="G595" i="1"/>
  <c r="G593" i="1"/>
  <c r="G594" i="1"/>
  <c r="G596" i="1"/>
  <c r="G597" i="1"/>
  <c r="G598" i="1"/>
  <c r="G599" i="1"/>
  <c r="G600" i="1"/>
  <c r="G601" i="1"/>
  <c r="G603" i="1"/>
  <c r="H595" i="1"/>
  <c r="H596" i="1"/>
  <c r="H597" i="1"/>
  <c r="H598" i="1"/>
  <c r="H599" i="1"/>
  <c r="H600" i="1"/>
  <c r="H594" i="1"/>
  <c r="H593" i="1"/>
  <c r="H603" i="1"/>
  <c r="H601" i="1"/>
  <c r="F600" i="1"/>
  <c r="F599" i="1"/>
  <c r="F598" i="1"/>
  <c r="F597" i="1"/>
  <c r="F596" i="1"/>
  <c r="F595" i="1"/>
  <c r="F594" i="1"/>
  <c r="F593" i="1"/>
  <c r="G582" i="1"/>
  <c r="G580" i="1"/>
  <c r="G581" i="1"/>
  <c r="G583" i="1"/>
  <c r="G584" i="1"/>
  <c r="G585" i="1"/>
  <c r="G586" i="1"/>
  <c r="G587" i="1"/>
  <c r="G588" i="1"/>
  <c r="G590" i="1"/>
  <c r="H582" i="1"/>
  <c r="H583" i="1"/>
  <c r="H584" i="1"/>
  <c r="H585" i="1"/>
  <c r="H586" i="1"/>
  <c r="H587" i="1"/>
  <c r="H581" i="1"/>
  <c r="H580" i="1"/>
  <c r="H590" i="1"/>
  <c r="H588" i="1"/>
  <c r="F587" i="1"/>
  <c r="F586" i="1"/>
  <c r="F585" i="1"/>
  <c r="F584" i="1"/>
  <c r="F583" i="1"/>
  <c r="F582" i="1"/>
  <c r="F581" i="1"/>
  <c r="F580" i="1"/>
  <c r="G569" i="1"/>
  <c r="G567" i="1"/>
  <c r="G568" i="1"/>
  <c r="G570" i="1"/>
  <c r="G571" i="1"/>
  <c r="G572" i="1"/>
  <c r="G573" i="1"/>
  <c r="G574" i="1"/>
  <c r="G575" i="1"/>
  <c r="G577" i="1"/>
  <c r="H569" i="1"/>
  <c r="H570" i="1"/>
  <c r="H571" i="1"/>
  <c r="H572" i="1"/>
  <c r="H573" i="1"/>
  <c r="H574" i="1"/>
  <c r="H568" i="1"/>
  <c r="H567" i="1"/>
  <c r="H577" i="1"/>
  <c r="H575" i="1"/>
  <c r="F574" i="1"/>
  <c r="F573" i="1"/>
  <c r="F572" i="1"/>
  <c r="F571" i="1"/>
  <c r="F570" i="1"/>
  <c r="F569" i="1"/>
  <c r="F568" i="1"/>
  <c r="F567" i="1"/>
  <c r="G556" i="1"/>
  <c r="G554" i="1"/>
  <c r="G555" i="1"/>
  <c r="G557" i="1"/>
  <c r="G558" i="1"/>
  <c r="G559" i="1"/>
  <c r="G560" i="1"/>
  <c r="G561" i="1"/>
  <c r="G562" i="1"/>
  <c r="G564" i="1"/>
  <c r="H556" i="1"/>
  <c r="H557" i="1"/>
  <c r="H558" i="1"/>
  <c r="H559" i="1"/>
  <c r="H560" i="1"/>
  <c r="H561" i="1"/>
  <c r="H555" i="1"/>
  <c r="H554" i="1"/>
  <c r="H564" i="1"/>
  <c r="H562" i="1"/>
  <c r="F561" i="1"/>
  <c r="F560" i="1"/>
  <c r="F559" i="1"/>
  <c r="F558" i="1"/>
  <c r="F557" i="1"/>
  <c r="F556" i="1"/>
  <c r="F555" i="1"/>
  <c r="F554" i="1"/>
  <c r="G543" i="1"/>
  <c r="G541" i="1"/>
  <c r="G542" i="1"/>
  <c r="G544" i="1"/>
  <c r="G545" i="1"/>
  <c r="G546" i="1"/>
  <c r="G547" i="1"/>
  <c r="G548" i="1"/>
  <c r="G549" i="1"/>
  <c r="G551" i="1"/>
  <c r="H543" i="1"/>
  <c r="H544" i="1"/>
  <c r="H545" i="1"/>
  <c r="H546" i="1"/>
  <c r="H547" i="1"/>
  <c r="H548" i="1"/>
  <c r="H542" i="1"/>
  <c r="H541" i="1"/>
  <c r="H551" i="1"/>
  <c r="H549" i="1"/>
  <c r="F548" i="1"/>
  <c r="F547" i="1"/>
  <c r="F546" i="1"/>
  <c r="F545" i="1"/>
  <c r="F544" i="1"/>
  <c r="F543" i="1"/>
  <c r="F542" i="1"/>
  <c r="F541" i="1"/>
  <c r="G530" i="1"/>
  <c r="G528" i="1"/>
  <c r="G529" i="1"/>
  <c r="G531" i="1"/>
  <c r="G532" i="1"/>
  <c r="G533" i="1"/>
  <c r="G534" i="1"/>
  <c r="G535" i="1"/>
  <c r="G536" i="1"/>
  <c r="G538" i="1"/>
  <c r="H530" i="1"/>
  <c r="H531" i="1"/>
  <c r="H532" i="1"/>
  <c r="H533" i="1"/>
  <c r="H534" i="1"/>
  <c r="H535" i="1"/>
  <c r="H529" i="1"/>
  <c r="H528" i="1"/>
  <c r="H538" i="1"/>
  <c r="G515" i="1"/>
  <c r="G516" i="1"/>
  <c r="G517" i="1"/>
  <c r="G518" i="1"/>
  <c r="G519" i="1"/>
  <c r="G520" i="1"/>
  <c r="G521" i="1"/>
  <c r="G522" i="1"/>
  <c r="G523" i="1"/>
  <c r="G525" i="1"/>
  <c r="H536" i="1"/>
  <c r="F535" i="1"/>
  <c r="F534" i="1"/>
  <c r="F533" i="1"/>
  <c r="F532" i="1"/>
  <c r="F531" i="1"/>
  <c r="F530" i="1"/>
  <c r="F529" i="1"/>
  <c r="F528" i="1"/>
  <c r="H517" i="1"/>
  <c r="H518" i="1"/>
  <c r="H519" i="1"/>
  <c r="H520" i="1"/>
  <c r="H521" i="1"/>
  <c r="H522" i="1"/>
  <c r="H516" i="1"/>
  <c r="H515" i="1"/>
  <c r="H525" i="1"/>
  <c r="H523" i="1"/>
  <c r="F522" i="1"/>
  <c r="F521" i="1"/>
  <c r="F520" i="1"/>
  <c r="F519" i="1"/>
  <c r="F518" i="1"/>
  <c r="F517" i="1"/>
  <c r="F516" i="1"/>
  <c r="F515" i="1"/>
  <c r="G504" i="1"/>
  <c r="G502" i="1"/>
  <c r="G503" i="1"/>
  <c r="G505" i="1"/>
  <c r="G506" i="1"/>
  <c r="G507" i="1"/>
  <c r="G508" i="1"/>
  <c r="G509" i="1"/>
  <c r="G510" i="1"/>
  <c r="G512" i="1"/>
  <c r="H504" i="1"/>
  <c r="H505" i="1"/>
  <c r="H506" i="1"/>
  <c r="H507" i="1"/>
  <c r="H508" i="1"/>
  <c r="H509" i="1"/>
  <c r="H503" i="1"/>
  <c r="H502" i="1"/>
  <c r="H512" i="1"/>
  <c r="H510" i="1"/>
  <c r="F509" i="1"/>
  <c r="F508" i="1"/>
  <c r="F507" i="1"/>
  <c r="F506" i="1"/>
  <c r="F505" i="1"/>
  <c r="F504" i="1"/>
  <c r="F503" i="1"/>
  <c r="F502" i="1"/>
  <c r="G489" i="1"/>
  <c r="G490" i="1"/>
  <c r="G491" i="1"/>
  <c r="G492" i="1"/>
  <c r="G493" i="1"/>
  <c r="G494" i="1"/>
  <c r="G495" i="1"/>
  <c r="G496" i="1"/>
  <c r="G497" i="1"/>
  <c r="G499" i="1"/>
  <c r="H491" i="1"/>
  <c r="H492" i="1"/>
  <c r="H493" i="1"/>
  <c r="H494" i="1"/>
  <c r="H495" i="1"/>
  <c r="H496" i="1"/>
  <c r="H490" i="1"/>
  <c r="H489" i="1"/>
  <c r="F489" i="1"/>
  <c r="F490" i="1"/>
  <c r="H499" i="1"/>
  <c r="H497" i="1"/>
  <c r="F496" i="1"/>
  <c r="F495" i="1"/>
  <c r="F494" i="1"/>
  <c r="F493" i="1"/>
  <c r="F492" i="1"/>
  <c r="F491" i="1"/>
  <c r="G473" i="1"/>
  <c r="G471" i="1"/>
  <c r="G472" i="1"/>
  <c r="G474" i="1"/>
  <c r="G475" i="1"/>
  <c r="G476" i="1"/>
  <c r="G477" i="1"/>
  <c r="G478" i="1"/>
  <c r="G479" i="1"/>
  <c r="G480" i="1"/>
  <c r="G481" i="1"/>
  <c r="G482" i="1"/>
  <c r="G483" i="1"/>
  <c r="G484" i="1"/>
  <c r="G486" i="1"/>
  <c r="H473" i="1"/>
  <c r="H474" i="1"/>
  <c r="H475" i="1"/>
  <c r="H476" i="1"/>
  <c r="H477" i="1"/>
  <c r="H478" i="1"/>
  <c r="H479" i="1"/>
  <c r="H480" i="1"/>
  <c r="H481" i="1"/>
  <c r="H482" i="1"/>
  <c r="H483" i="1"/>
  <c r="H472" i="1"/>
  <c r="H471" i="1"/>
  <c r="G458" i="1"/>
  <c r="G459" i="1"/>
  <c r="G460" i="1"/>
  <c r="G461" i="1"/>
  <c r="G462" i="1"/>
  <c r="G463" i="1"/>
  <c r="G464" i="1"/>
  <c r="G465" i="1"/>
  <c r="G466" i="1"/>
  <c r="G468" i="1"/>
  <c r="H484" i="1"/>
  <c r="H486" i="1"/>
  <c r="F478" i="1"/>
  <c r="F477" i="1"/>
  <c r="F476" i="1"/>
  <c r="F475" i="1"/>
  <c r="F474" i="1"/>
  <c r="F473" i="1"/>
  <c r="F472" i="1"/>
  <c r="F471" i="1"/>
  <c r="H460" i="1"/>
  <c r="H461" i="1"/>
  <c r="H462" i="1"/>
  <c r="H463" i="1"/>
  <c r="H464" i="1"/>
  <c r="H465" i="1"/>
  <c r="H459" i="1"/>
  <c r="H458" i="1"/>
  <c r="H468" i="1"/>
  <c r="H466" i="1"/>
  <c r="F465" i="1"/>
  <c r="F464" i="1"/>
  <c r="F463" i="1"/>
  <c r="F462" i="1"/>
  <c r="F461" i="1"/>
  <c r="F460" i="1"/>
  <c r="F459" i="1"/>
  <c r="F458" i="1"/>
  <c r="G447" i="1"/>
  <c r="G445" i="1"/>
  <c r="G446" i="1"/>
  <c r="G448" i="1"/>
  <c r="G449" i="1"/>
  <c r="G450" i="1"/>
  <c r="G451" i="1"/>
  <c r="G452" i="1"/>
  <c r="G453" i="1"/>
  <c r="G455" i="1"/>
  <c r="H447" i="1"/>
  <c r="H448" i="1"/>
  <c r="H449" i="1"/>
  <c r="H450" i="1"/>
  <c r="H451" i="1"/>
  <c r="H452" i="1"/>
  <c r="H446" i="1"/>
  <c r="H445" i="1"/>
  <c r="H455" i="1"/>
  <c r="H453" i="1"/>
  <c r="F452" i="1"/>
  <c r="F451" i="1"/>
  <c r="F450" i="1"/>
  <c r="F449" i="1"/>
  <c r="F448" i="1"/>
  <c r="F447" i="1"/>
  <c r="F446" i="1"/>
  <c r="F445" i="1"/>
  <c r="G434" i="1"/>
  <c r="G432" i="1"/>
  <c r="G433" i="1"/>
  <c r="G435" i="1"/>
  <c r="G436" i="1"/>
  <c r="G437" i="1"/>
  <c r="G438" i="1"/>
  <c r="G439" i="1"/>
  <c r="G440" i="1"/>
  <c r="G442" i="1"/>
  <c r="H434" i="1"/>
  <c r="H435" i="1"/>
  <c r="H436" i="1"/>
  <c r="H437" i="1"/>
  <c r="H438" i="1"/>
  <c r="H439" i="1"/>
  <c r="H433" i="1"/>
  <c r="H432" i="1"/>
  <c r="H442" i="1"/>
  <c r="H440" i="1"/>
  <c r="F439" i="1"/>
  <c r="F438" i="1"/>
  <c r="F437" i="1"/>
  <c r="F436" i="1"/>
  <c r="F435" i="1"/>
  <c r="F434" i="1"/>
  <c r="F433" i="1"/>
  <c r="F432" i="1"/>
  <c r="G419" i="1"/>
  <c r="G420" i="1"/>
  <c r="G421" i="1"/>
  <c r="G422" i="1"/>
  <c r="G423" i="1"/>
  <c r="G424" i="1"/>
  <c r="G425" i="1"/>
  <c r="G426" i="1"/>
  <c r="G427" i="1"/>
  <c r="G429" i="1"/>
  <c r="H421" i="1"/>
  <c r="H422" i="1"/>
  <c r="H423" i="1"/>
  <c r="H424" i="1"/>
  <c r="H425" i="1"/>
  <c r="H426" i="1"/>
  <c r="H420" i="1"/>
  <c r="H419" i="1"/>
  <c r="F421" i="1"/>
  <c r="H429" i="1"/>
  <c r="H427" i="1"/>
  <c r="F426" i="1"/>
  <c r="F425" i="1"/>
  <c r="F424" i="1"/>
  <c r="F423" i="1"/>
  <c r="F422" i="1"/>
  <c r="F420" i="1"/>
  <c r="F41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6" i="1"/>
  <c r="H400" i="1"/>
  <c r="H402" i="1"/>
  <c r="H403" i="1"/>
  <c r="H404" i="1"/>
  <c r="H405" i="1"/>
  <c r="H406" i="1"/>
  <c r="H407" i="1"/>
  <c r="H401" i="1"/>
  <c r="G333" i="1"/>
  <c r="G334" i="1"/>
  <c r="G335" i="1"/>
  <c r="G336" i="1"/>
  <c r="G337" i="1"/>
  <c r="G338" i="1"/>
  <c r="G339" i="1"/>
  <c r="G340" i="1"/>
  <c r="G341" i="1"/>
  <c r="G342" i="1"/>
  <c r="G343" i="1"/>
  <c r="G345" i="1"/>
  <c r="H416" i="1"/>
  <c r="H414" i="1"/>
  <c r="F407" i="1"/>
  <c r="F406" i="1"/>
  <c r="F405" i="1"/>
  <c r="F404" i="1"/>
  <c r="F403" i="1"/>
  <c r="F402" i="1"/>
  <c r="F401" i="1"/>
  <c r="F400" i="1"/>
  <c r="G387" i="1"/>
  <c r="G388" i="1"/>
  <c r="G389" i="1"/>
  <c r="G390" i="1"/>
  <c r="G391" i="1"/>
  <c r="G392" i="1"/>
  <c r="G393" i="1"/>
  <c r="G394" i="1"/>
  <c r="G395" i="1"/>
  <c r="G397" i="1"/>
  <c r="H387" i="1"/>
  <c r="G376" i="1"/>
  <c r="G374" i="1"/>
  <c r="G375" i="1"/>
  <c r="G377" i="1"/>
  <c r="G378" i="1"/>
  <c r="G379" i="1"/>
  <c r="G380" i="1"/>
  <c r="G381" i="1"/>
  <c r="G382" i="1"/>
  <c r="G384" i="1"/>
  <c r="H376" i="1"/>
  <c r="H377" i="1"/>
  <c r="H378" i="1"/>
  <c r="H379" i="1"/>
  <c r="H380" i="1"/>
  <c r="H381" i="1"/>
  <c r="H375" i="1"/>
  <c r="H374" i="1"/>
  <c r="H389" i="1"/>
  <c r="H390" i="1"/>
  <c r="H391" i="1"/>
  <c r="H392" i="1"/>
  <c r="H393" i="1"/>
  <c r="H394" i="1"/>
  <c r="H388" i="1"/>
  <c r="H397" i="1"/>
  <c r="H395" i="1"/>
  <c r="F394" i="1"/>
  <c r="F393" i="1"/>
  <c r="F392" i="1"/>
  <c r="F391" i="1"/>
  <c r="F390" i="1"/>
  <c r="F389" i="1"/>
  <c r="F388" i="1"/>
  <c r="F387" i="1"/>
  <c r="H384" i="1"/>
  <c r="H382" i="1"/>
  <c r="F381" i="1"/>
  <c r="F380" i="1"/>
  <c r="F379" i="1"/>
  <c r="F378" i="1"/>
  <c r="F377" i="1"/>
  <c r="F376" i="1"/>
  <c r="F375" i="1"/>
  <c r="F374" i="1"/>
  <c r="G363" i="1"/>
  <c r="G361" i="1"/>
  <c r="G362" i="1"/>
  <c r="G364" i="1"/>
  <c r="G365" i="1"/>
  <c r="G366" i="1"/>
  <c r="G367" i="1"/>
  <c r="G368" i="1"/>
  <c r="G369" i="1"/>
  <c r="G371" i="1"/>
  <c r="H363" i="1"/>
  <c r="H364" i="1"/>
  <c r="H365" i="1"/>
  <c r="H366" i="1"/>
  <c r="H367" i="1"/>
  <c r="H368" i="1"/>
  <c r="H362" i="1"/>
  <c r="H361" i="1"/>
  <c r="H371" i="1"/>
  <c r="H369" i="1"/>
  <c r="F368" i="1"/>
  <c r="F367" i="1"/>
  <c r="F366" i="1"/>
  <c r="F365" i="1"/>
  <c r="F364" i="1"/>
  <c r="F363" i="1"/>
  <c r="F362" i="1"/>
  <c r="F361" i="1"/>
  <c r="G350" i="1"/>
  <c r="G348" i="1"/>
  <c r="G349" i="1"/>
  <c r="G351" i="1"/>
  <c r="G352" i="1"/>
  <c r="G353" i="1"/>
  <c r="G354" i="1"/>
  <c r="G355" i="1"/>
  <c r="G356" i="1"/>
  <c r="G358" i="1"/>
  <c r="H350" i="1"/>
  <c r="H351" i="1"/>
  <c r="H352" i="1"/>
  <c r="H353" i="1"/>
  <c r="H354" i="1"/>
  <c r="H355" i="1"/>
  <c r="H349" i="1"/>
  <c r="H348" i="1"/>
  <c r="H358" i="1"/>
  <c r="H356" i="1"/>
  <c r="F355" i="1"/>
  <c r="F354" i="1"/>
  <c r="F353" i="1"/>
  <c r="F352" i="1"/>
  <c r="F351" i="1"/>
  <c r="F350" i="1"/>
  <c r="F349" i="1"/>
  <c r="F348" i="1"/>
  <c r="H341" i="1"/>
  <c r="H342" i="1"/>
  <c r="H333" i="1"/>
  <c r="H334" i="1"/>
  <c r="H335" i="1"/>
  <c r="H336" i="1"/>
  <c r="H337" i="1"/>
  <c r="H338" i="1"/>
  <c r="H339" i="1"/>
  <c r="H340" i="1"/>
  <c r="H343" i="1"/>
  <c r="G320" i="1"/>
  <c r="G321" i="1"/>
  <c r="G322" i="1"/>
  <c r="G323" i="1"/>
  <c r="G324" i="1"/>
  <c r="G325" i="1"/>
  <c r="G326" i="1"/>
  <c r="G327" i="1"/>
  <c r="G328" i="1"/>
  <c r="G330" i="1"/>
  <c r="H320" i="1"/>
  <c r="H321" i="1"/>
  <c r="H322" i="1"/>
  <c r="H323" i="1"/>
  <c r="H324" i="1"/>
  <c r="H325" i="1"/>
  <c r="H326" i="1"/>
  <c r="H327" i="1"/>
  <c r="F340" i="1"/>
  <c r="F334" i="1"/>
  <c r="F335" i="1"/>
  <c r="F336" i="1"/>
  <c r="F337" i="1"/>
  <c r="F338" i="1"/>
  <c r="F339" i="1"/>
  <c r="F333" i="1"/>
  <c r="G135" i="1"/>
  <c r="G136" i="1"/>
  <c r="G137" i="1"/>
  <c r="G138" i="1"/>
  <c r="G139" i="1"/>
  <c r="G140" i="1"/>
  <c r="G141" i="1"/>
  <c r="G142" i="1"/>
  <c r="G143" i="1"/>
  <c r="G144" i="1"/>
  <c r="G146" i="1"/>
  <c r="G148" i="1"/>
  <c r="H345" i="1"/>
  <c r="H330" i="1"/>
  <c r="H328" i="1"/>
  <c r="F327" i="1"/>
  <c r="F326" i="1"/>
  <c r="F325" i="1"/>
  <c r="F324" i="1"/>
  <c r="F323" i="1"/>
  <c r="F322" i="1"/>
  <c r="F321" i="1"/>
  <c r="F320" i="1"/>
  <c r="G296" i="1"/>
  <c r="G294" i="1"/>
  <c r="G295" i="1"/>
  <c r="G297" i="1"/>
  <c r="G298" i="1"/>
  <c r="G299" i="1"/>
  <c r="G300" i="1"/>
  <c r="G301" i="1"/>
  <c r="G302" i="1"/>
  <c r="G304" i="1"/>
  <c r="H296" i="1"/>
  <c r="H297" i="1"/>
  <c r="H298" i="1"/>
  <c r="H299" i="1"/>
  <c r="H300" i="1"/>
  <c r="H301" i="1"/>
  <c r="H295" i="1"/>
  <c r="H294" i="1"/>
  <c r="G309" i="1"/>
  <c r="G307" i="1"/>
  <c r="G308" i="1"/>
  <c r="G310" i="1"/>
  <c r="G311" i="1"/>
  <c r="G312" i="1"/>
  <c r="G313" i="1"/>
  <c r="G314" i="1"/>
  <c r="G315" i="1"/>
  <c r="G317" i="1"/>
  <c r="H309" i="1"/>
  <c r="H310" i="1"/>
  <c r="H311" i="1"/>
  <c r="H312" i="1"/>
  <c r="H313" i="1"/>
  <c r="H314" i="1"/>
  <c r="H308" i="1"/>
  <c r="H307" i="1"/>
  <c r="H317" i="1"/>
  <c r="H315" i="1"/>
  <c r="F314" i="1"/>
  <c r="F313" i="1"/>
  <c r="F312" i="1"/>
  <c r="F311" i="1"/>
  <c r="F310" i="1"/>
  <c r="F309" i="1"/>
  <c r="F308" i="1"/>
  <c r="F307" i="1"/>
  <c r="H304" i="1"/>
  <c r="H302" i="1"/>
  <c r="F301" i="1"/>
  <c r="F300" i="1"/>
  <c r="F299" i="1"/>
  <c r="F298" i="1"/>
  <c r="F297" i="1"/>
  <c r="F296" i="1"/>
  <c r="F295" i="1"/>
  <c r="F294" i="1"/>
  <c r="G281" i="1"/>
  <c r="G282" i="1"/>
  <c r="G283" i="1"/>
  <c r="G284" i="1"/>
  <c r="G285" i="1"/>
  <c r="G286" i="1"/>
  <c r="G287" i="1"/>
  <c r="G288" i="1"/>
  <c r="G289" i="1"/>
  <c r="G291" i="1"/>
  <c r="H283" i="1"/>
  <c r="H284" i="1"/>
  <c r="H285" i="1"/>
  <c r="H286" i="1"/>
  <c r="H287" i="1"/>
  <c r="H288" i="1"/>
  <c r="H282" i="1"/>
  <c r="H281" i="1"/>
  <c r="H291" i="1"/>
  <c r="H289" i="1"/>
  <c r="F288" i="1"/>
  <c r="F287" i="1"/>
  <c r="F286" i="1"/>
  <c r="F285" i="1"/>
  <c r="F284" i="1"/>
  <c r="F283" i="1"/>
  <c r="F282" i="1"/>
  <c r="F281" i="1"/>
  <c r="G270" i="1"/>
  <c r="G255" i="1"/>
  <c r="G256" i="1"/>
  <c r="G257" i="1"/>
  <c r="G258" i="1"/>
  <c r="G259" i="1"/>
  <c r="G260" i="1"/>
  <c r="G261" i="1"/>
  <c r="G262" i="1"/>
  <c r="G263" i="1"/>
  <c r="G265" i="1"/>
  <c r="H270" i="1"/>
  <c r="G271" i="1"/>
  <c r="H271" i="1"/>
  <c r="G272" i="1"/>
  <c r="H272" i="1"/>
  <c r="G273" i="1"/>
  <c r="H273" i="1"/>
  <c r="G274" i="1"/>
  <c r="H274" i="1"/>
  <c r="G275" i="1"/>
  <c r="H275" i="1"/>
  <c r="G268" i="1"/>
  <c r="G269" i="1"/>
  <c r="G276" i="1"/>
  <c r="G278" i="1"/>
  <c r="H269" i="1"/>
  <c r="H268" i="1"/>
  <c r="H278" i="1"/>
  <c r="H276" i="1"/>
  <c r="F275" i="1"/>
  <c r="F274" i="1"/>
  <c r="F273" i="1"/>
  <c r="F272" i="1"/>
  <c r="F271" i="1"/>
  <c r="F270" i="1"/>
  <c r="F269" i="1"/>
  <c r="F268" i="1"/>
  <c r="H258" i="1"/>
  <c r="H259" i="1"/>
  <c r="H260" i="1"/>
  <c r="H261" i="1"/>
  <c r="H262" i="1"/>
  <c r="H257" i="1"/>
  <c r="H256" i="1"/>
  <c r="H255" i="1"/>
  <c r="H265" i="1"/>
  <c r="H263" i="1"/>
  <c r="F262" i="1"/>
  <c r="F261" i="1"/>
  <c r="F260" i="1"/>
  <c r="F259" i="1"/>
  <c r="F258" i="1"/>
  <c r="F257" i="1"/>
  <c r="F256" i="1"/>
  <c r="F255" i="1"/>
  <c r="G244" i="1"/>
  <c r="G242" i="1"/>
  <c r="G243" i="1"/>
  <c r="G245" i="1"/>
  <c r="G246" i="1"/>
  <c r="G247" i="1"/>
  <c r="G248" i="1"/>
  <c r="G249" i="1"/>
  <c r="G250" i="1"/>
  <c r="G252" i="1"/>
  <c r="H244" i="1"/>
  <c r="H245" i="1"/>
  <c r="H246" i="1"/>
  <c r="H247" i="1"/>
  <c r="H248" i="1"/>
  <c r="H249" i="1"/>
  <c r="H243" i="1"/>
  <c r="H242" i="1"/>
  <c r="H252" i="1"/>
  <c r="H250" i="1"/>
  <c r="F249" i="1"/>
  <c r="F248" i="1"/>
  <c r="F247" i="1"/>
  <c r="F246" i="1"/>
  <c r="F245" i="1"/>
  <c r="F244" i="1"/>
  <c r="F243" i="1"/>
  <c r="F242" i="1"/>
  <c r="G231" i="1"/>
  <c r="G229" i="1"/>
  <c r="G230" i="1"/>
  <c r="G232" i="1"/>
  <c r="G233" i="1"/>
  <c r="G234" i="1"/>
  <c r="G235" i="1"/>
  <c r="G236" i="1"/>
  <c r="G237" i="1"/>
  <c r="G239" i="1"/>
  <c r="H231" i="1"/>
  <c r="H232" i="1"/>
  <c r="H233" i="1"/>
  <c r="H234" i="1"/>
  <c r="H235" i="1"/>
  <c r="H236" i="1"/>
  <c r="H230" i="1"/>
  <c r="H229" i="1"/>
  <c r="H239" i="1"/>
  <c r="H237" i="1"/>
  <c r="F236" i="1"/>
  <c r="F235" i="1"/>
  <c r="F234" i="1"/>
  <c r="F233" i="1"/>
  <c r="F232" i="1"/>
  <c r="F231" i="1"/>
  <c r="F230" i="1"/>
  <c r="F229" i="1"/>
  <c r="G218" i="1"/>
  <c r="G216" i="1"/>
  <c r="G217" i="1"/>
  <c r="G219" i="1"/>
  <c r="G220" i="1"/>
  <c r="G221" i="1"/>
  <c r="G222" i="1"/>
  <c r="G223" i="1"/>
  <c r="G224" i="1"/>
  <c r="G226" i="1"/>
  <c r="H218" i="1"/>
  <c r="H219" i="1"/>
  <c r="H220" i="1"/>
  <c r="H221" i="1"/>
  <c r="H222" i="1"/>
  <c r="H223" i="1"/>
  <c r="H217" i="1"/>
  <c r="H216" i="1"/>
  <c r="H226" i="1"/>
  <c r="H224" i="1"/>
  <c r="F223" i="1"/>
  <c r="F222" i="1"/>
  <c r="F221" i="1"/>
  <c r="F220" i="1"/>
  <c r="F219" i="1"/>
  <c r="F218" i="1"/>
  <c r="F217" i="1"/>
  <c r="F216" i="1"/>
  <c r="G205" i="1"/>
  <c r="G203" i="1"/>
  <c r="G204" i="1"/>
  <c r="G206" i="1"/>
  <c r="G207" i="1"/>
  <c r="G208" i="1"/>
  <c r="G209" i="1"/>
  <c r="G210" i="1"/>
  <c r="G211" i="1"/>
  <c r="G213" i="1"/>
  <c r="H205" i="1"/>
  <c r="H206" i="1"/>
  <c r="H207" i="1"/>
  <c r="H208" i="1"/>
  <c r="H209" i="1"/>
  <c r="H210" i="1"/>
  <c r="H204" i="1"/>
  <c r="H203" i="1"/>
  <c r="H213" i="1"/>
  <c r="H211" i="1"/>
  <c r="F210" i="1"/>
  <c r="F209" i="1"/>
  <c r="F208" i="1"/>
  <c r="F207" i="1"/>
  <c r="F206" i="1"/>
  <c r="F205" i="1"/>
  <c r="F204" i="1"/>
  <c r="F203" i="1"/>
  <c r="G192" i="1"/>
  <c r="G190" i="1"/>
  <c r="G191" i="1"/>
  <c r="G193" i="1"/>
  <c r="G194" i="1"/>
  <c r="G195" i="1"/>
  <c r="G196" i="1"/>
  <c r="G197" i="1"/>
  <c r="G198" i="1"/>
  <c r="G200" i="1"/>
  <c r="H192" i="1"/>
  <c r="H193" i="1"/>
  <c r="H194" i="1"/>
  <c r="H195" i="1"/>
  <c r="H196" i="1"/>
  <c r="H197" i="1"/>
  <c r="H191" i="1"/>
  <c r="H190" i="1"/>
  <c r="H200" i="1"/>
  <c r="H198" i="1"/>
  <c r="F197" i="1"/>
  <c r="F196" i="1"/>
  <c r="F195" i="1"/>
  <c r="F194" i="1"/>
  <c r="F193" i="1"/>
  <c r="F192" i="1"/>
  <c r="F191" i="1"/>
  <c r="F190" i="1"/>
  <c r="G177" i="1"/>
  <c r="G178" i="1"/>
  <c r="G179" i="1"/>
  <c r="G180" i="1"/>
  <c r="G181" i="1"/>
  <c r="G182" i="1"/>
  <c r="G183" i="1"/>
  <c r="G184" i="1"/>
  <c r="G185" i="1"/>
  <c r="G187" i="1"/>
  <c r="H177" i="1"/>
  <c r="H179" i="1"/>
  <c r="H180" i="1"/>
  <c r="H181" i="1"/>
  <c r="H182" i="1"/>
  <c r="H183" i="1"/>
  <c r="H184" i="1"/>
  <c r="H178" i="1"/>
  <c r="H187" i="1"/>
  <c r="H185" i="1"/>
  <c r="F184" i="1"/>
  <c r="F183" i="1"/>
  <c r="F182" i="1"/>
  <c r="F181" i="1"/>
  <c r="F180" i="1"/>
  <c r="F179" i="1"/>
  <c r="F178" i="1"/>
  <c r="F177" i="1"/>
  <c r="G166" i="1"/>
  <c r="G164" i="1"/>
  <c r="G165" i="1"/>
  <c r="G167" i="1"/>
  <c r="G168" i="1"/>
  <c r="G169" i="1"/>
  <c r="G170" i="1"/>
  <c r="G171" i="1"/>
  <c r="G172" i="1"/>
  <c r="G174" i="1"/>
  <c r="H166" i="1"/>
  <c r="H167" i="1"/>
  <c r="H168" i="1"/>
  <c r="H169" i="1"/>
  <c r="H170" i="1"/>
  <c r="H171" i="1"/>
  <c r="H165" i="1"/>
  <c r="H164" i="1"/>
  <c r="F142" i="1"/>
  <c r="H174" i="1"/>
  <c r="G151" i="1"/>
  <c r="G152" i="1"/>
  <c r="G153" i="1"/>
  <c r="G154" i="1"/>
  <c r="G155" i="1"/>
  <c r="G156" i="1"/>
  <c r="G157" i="1"/>
  <c r="G158" i="1"/>
  <c r="G159" i="1"/>
  <c r="G161" i="1"/>
  <c r="H172" i="1"/>
  <c r="F171" i="1"/>
  <c r="F170" i="1"/>
  <c r="F169" i="1"/>
  <c r="F168" i="1"/>
  <c r="F167" i="1"/>
  <c r="F166" i="1"/>
  <c r="F165" i="1"/>
  <c r="F164" i="1"/>
  <c r="H153" i="1"/>
  <c r="H154" i="1"/>
  <c r="H155" i="1"/>
  <c r="H156" i="1"/>
  <c r="H157" i="1"/>
  <c r="H158" i="1"/>
  <c r="H152" i="1"/>
  <c r="H151" i="1"/>
  <c r="F155" i="1"/>
  <c r="H161" i="1"/>
  <c r="H159" i="1"/>
  <c r="F158" i="1"/>
  <c r="F157" i="1"/>
  <c r="F156" i="1"/>
  <c r="F154" i="1"/>
  <c r="F153" i="1"/>
  <c r="F152" i="1"/>
  <c r="F151" i="1"/>
  <c r="H144" i="1"/>
  <c r="H136" i="1"/>
  <c r="H137" i="1"/>
  <c r="H138" i="1"/>
  <c r="H139" i="1"/>
  <c r="H140" i="1"/>
  <c r="H141" i="1"/>
  <c r="H143" i="1"/>
  <c r="H142" i="1"/>
  <c r="H135" i="1"/>
  <c r="H148" i="1"/>
  <c r="H146" i="1"/>
  <c r="F141" i="1"/>
  <c r="F140" i="1"/>
  <c r="F139" i="1"/>
  <c r="F138" i="1"/>
  <c r="F137" i="1"/>
  <c r="F136" i="1"/>
  <c r="F135" i="1"/>
  <c r="G124" i="1"/>
  <c r="G122" i="1"/>
  <c r="G123" i="1"/>
  <c r="G125" i="1"/>
  <c r="G126" i="1"/>
  <c r="G127" i="1"/>
  <c r="G128" i="1"/>
  <c r="G129" i="1"/>
  <c r="G130" i="1"/>
  <c r="G132" i="1"/>
  <c r="H124" i="1"/>
  <c r="H125" i="1"/>
  <c r="H126" i="1"/>
  <c r="H127" i="1"/>
  <c r="H128" i="1"/>
  <c r="H129" i="1"/>
  <c r="H123" i="1"/>
  <c r="H122" i="1"/>
  <c r="G111" i="1"/>
  <c r="G109" i="1"/>
  <c r="G110" i="1"/>
  <c r="G112" i="1"/>
  <c r="G113" i="1"/>
  <c r="G114" i="1"/>
  <c r="G115" i="1"/>
  <c r="G116" i="1"/>
  <c r="G117" i="1"/>
  <c r="G119" i="1"/>
  <c r="H111" i="1"/>
  <c r="H112" i="1"/>
  <c r="H113" i="1"/>
  <c r="H114" i="1"/>
  <c r="H115" i="1"/>
  <c r="H116" i="1"/>
  <c r="H110" i="1"/>
  <c r="H109" i="1"/>
  <c r="H132" i="1"/>
  <c r="H130" i="1"/>
  <c r="F129" i="1"/>
  <c r="F128" i="1"/>
  <c r="F127" i="1"/>
  <c r="F126" i="1"/>
  <c r="F125" i="1"/>
  <c r="F124" i="1"/>
  <c r="F123" i="1"/>
  <c r="F122" i="1"/>
  <c r="H119" i="1"/>
  <c r="H117" i="1"/>
  <c r="F116" i="1"/>
  <c r="F115" i="1"/>
  <c r="F114" i="1"/>
  <c r="F113" i="1"/>
  <c r="F112" i="1"/>
  <c r="F111" i="1"/>
  <c r="F110" i="1"/>
  <c r="F109" i="1"/>
  <c r="G98" i="1"/>
  <c r="G96" i="1"/>
  <c r="G97" i="1"/>
  <c r="G99" i="1"/>
  <c r="G100" i="1"/>
  <c r="G101" i="1"/>
  <c r="G102" i="1"/>
  <c r="G103" i="1"/>
  <c r="G104" i="1"/>
  <c r="G106" i="1"/>
  <c r="H98" i="1"/>
  <c r="H99" i="1"/>
  <c r="H100" i="1"/>
  <c r="H101" i="1"/>
  <c r="H102" i="1"/>
  <c r="H103" i="1"/>
  <c r="H97" i="1"/>
  <c r="H96" i="1"/>
  <c r="H106" i="1"/>
  <c r="H104" i="1"/>
  <c r="F103" i="1"/>
  <c r="F102" i="1"/>
  <c r="F101" i="1"/>
  <c r="F100" i="1"/>
  <c r="F99" i="1"/>
  <c r="F98" i="1"/>
  <c r="F97" i="1"/>
  <c r="F96" i="1"/>
  <c r="G86" i="1"/>
  <c r="G84" i="1"/>
  <c r="G85" i="1"/>
  <c r="G87" i="1"/>
  <c r="G88" i="1"/>
  <c r="G89" i="1"/>
  <c r="G90" i="1"/>
  <c r="G91" i="1"/>
  <c r="G92" i="1"/>
  <c r="G94" i="1"/>
  <c r="H86" i="1"/>
  <c r="H87" i="1"/>
  <c r="H88" i="1"/>
  <c r="H89" i="1"/>
  <c r="H90" i="1"/>
  <c r="H91" i="1"/>
  <c r="H85" i="1"/>
  <c r="H84" i="1"/>
  <c r="G67" i="1"/>
  <c r="G68" i="1"/>
  <c r="G69" i="1"/>
  <c r="G70" i="1"/>
  <c r="G71" i="1"/>
  <c r="G72" i="1"/>
  <c r="G73" i="1"/>
  <c r="G74" i="1"/>
  <c r="G75" i="1"/>
  <c r="G76" i="1"/>
  <c r="G77" i="1"/>
  <c r="G79" i="1"/>
  <c r="G81" i="1"/>
  <c r="H67" i="1"/>
  <c r="H68" i="1"/>
  <c r="H69" i="1"/>
  <c r="H70" i="1"/>
  <c r="H71" i="1"/>
  <c r="H72" i="1"/>
  <c r="H73" i="1"/>
  <c r="H74" i="1"/>
  <c r="H75" i="1"/>
  <c r="H76" i="1"/>
  <c r="H77" i="1"/>
  <c r="H79" i="1"/>
  <c r="G56" i="1"/>
  <c r="G54" i="1"/>
  <c r="G55" i="1"/>
  <c r="G57" i="1"/>
  <c r="G58" i="1"/>
  <c r="G59" i="1"/>
  <c r="G60" i="1"/>
  <c r="G61" i="1"/>
  <c r="G62" i="1"/>
  <c r="G64" i="1"/>
  <c r="H56" i="1"/>
  <c r="H57" i="1"/>
  <c r="H58" i="1"/>
  <c r="H59" i="1"/>
  <c r="H60" i="1"/>
  <c r="H61" i="1"/>
  <c r="H55" i="1"/>
  <c r="H54" i="1"/>
  <c r="G43" i="1"/>
  <c r="G41" i="1"/>
  <c r="G42" i="1"/>
  <c r="G44" i="1"/>
  <c r="G45" i="1"/>
  <c r="G46" i="1"/>
  <c r="G47" i="1"/>
  <c r="G48" i="1"/>
  <c r="G49" i="1"/>
  <c r="G51" i="1"/>
  <c r="H43" i="1"/>
  <c r="H44" i="1"/>
  <c r="H45" i="1"/>
  <c r="H46" i="1"/>
  <c r="H47" i="1"/>
  <c r="H48" i="1"/>
  <c r="H42" i="1"/>
  <c r="H41" i="1"/>
  <c r="G21" i="1"/>
  <c r="G15" i="1"/>
  <c r="G16" i="1"/>
  <c r="G17" i="1"/>
  <c r="G18" i="1"/>
  <c r="G19" i="1"/>
  <c r="G20" i="1"/>
  <c r="G22" i="1"/>
  <c r="G23" i="1"/>
  <c r="G25" i="1"/>
  <c r="H21" i="1"/>
  <c r="H15" i="1"/>
  <c r="H16" i="1"/>
  <c r="H17" i="1"/>
  <c r="H18" i="1"/>
  <c r="H19" i="1"/>
  <c r="H20" i="1"/>
  <c r="H22" i="1"/>
  <c r="H94" i="1"/>
  <c r="H92" i="1"/>
  <c r="F91" i="1"/>
  <c r="F90" i="1"/>
  <c r="F89" i="1"/>
  <c r="F88" i="1"/>
  <c r="F87" i="1"/>
  <c r="F86" i="1"/>
  <c r="F85" i="1"/>
  <c r="F84" i="1"/>
  <c r="F67" i="1"/>
  <c r="G28" i="1"/>
  <c r="G29" i="1"/>
  <c r="G30" i="1"/>
  <c r="G31" i="1"/>
  <c r="G32" i="1"/>
  <c r="G33" i="1"/>
  <c r="G34" i="1"/>
  <c r="G35" i="1"/>
  <c r="G36" i="1"/>
  <c r="G38" i="1"/>
  <c r="F68" i="1"/>
  <c r="F69" i="1"/>
  <c r="F70" i="1"/>
  <c r="F71" i="1"/>
  <c r="F72" i="1"/>
  <c r="F73" i="1"/>
  <c r="H81" i="1"/>
  <c r="F74" i="1"/>
  <c r="H64" i="1"/>
  <c r="H62" i="1"/>
  <c r="F61" i="1"/>
  <c r="F60" i="1"/>
  <c r="F59" i="1"/>
  <c r="F58" i="1"/>
  <c r="F57" i="1"/>
  <c r="F56" i="1"/>
  <c r="F55" i="1"/>
  <c r="F54" i="1"/>
  <c r="H51" i="1"/>
  <c r="H49" i="1"/>
  <c r="F48" i="1"/>
  <c r="F47" i="1"/>
  <c r="F46" i="1"/>
  <c r="F45" i="1"/>
  <c r="F44" i="1"/>
  <c r="F43" i="1"/>
  <c r="F42" i="1"/>
  <c r="F41" i="1"/>
  <c r="H29" i="1"/>
  <c r="H30" i="1"/>
  <c r="H31" i="1"/>
  <c r="H32" i="1"/>
  <c r="H33" i="1"/>
  <c r="H34" i="1"/>
  <c r="H35" i="1"/>
  <c r="H28" i="1"/>
  <c r="G3" i="1"/>
  <c r="G2" i="1"/>
  <c r="G4" i="1"/>
  <c r="G5" i="1"/>
  <c r="G6" i="1"/>
  <c r="G7" i="1"/>
  <c r="G8" i="1"/>
  <c r="G9" i="1"/>
  <c r="G10" i="1"/>
  <c r="G12" i="1"/>
  <c r="H3" i="1"/>
  <c r="H4" i="1"/>
  <c r="H5" i="1"/>
  <c r="H6" i="1"/>
  <c r="H7" i="1"/>
  <c r="H8" i="1"/>
  <c r="H9" i="1"/>
  <c r="H2" i="1"/>
  <c r="H38" i="1"/>
  <c r="H36" i="1"/>
  <c r="F35" i="1"/>
  <c r="F34" i="1"/>
  <c r="F33" i="1"/>
  <c r="F32" i="1"/>
  <c r="F31" i="1"/>
  <c r="F30" i="1"/>
  <c r="F29" i="1"/>
  <c r="F28" i="1"/>
  <c r="F15" i="1"/>
  <c r="F16" i="1"/>
  <c r="F17" i="1"/>
  <c r="F18" i="1"/>
  <c r="F19" i="1"/>
  <c r="F20" i="1"/>
  <c r="F21" i="1"/>
  <c r="F22" i="1"/>
  <c r="H25" i="1"/>
  <c r="H23" i="1"/>
  <c r="F9" i="1"/>
  <c r="F8" i="1"/>
  <c r="F7" i="1"/>
  <c r="F6" i="1"/>
  <c r="F5" i="1"/>
  <c r="F4" i="1"/>
  <c r="F3" i="1"/>
  <c r="F2" i="1"/>
  <c r="H12" i="1"/>
  <c r="I10" i="1"/>
  <c r="H10" i="1"/>
  <c r="I23" i="1"/>
  <c r="I36" i="1"/>
  <c r="I49" i="1"/>
  <c r="I62" i="1"/>
  <c r="I92" i="1"/>
  <c r="I104" i="1"/>
  <c r="I117" i="1"/>
  <c r="I130" i="1"/>
  <c r="I79" i="1"/>
  <c r="I159" i="1"/>
  <c r="I172" i="1"/>
  <c r="I146" i="1"/>
  <c r="I185" i="1"/>
  <c r="I198" i="1"/>
  <c r="I211" i="1"/>
  <c r="I224" i="1"/>
  <c r="I237" i="1"/>
  <c r="I250" i="1"/>
  <c r="I263" i="1"/>
  <c r="I276" i="1"/>
  <c r="I289" i="1"/>
  <c r="I302" i="1"/>
  <c r="I315" i="1"/>
  <c r="I328" i="1"/>
  <c r="I343" i="1"/>
  <c r="I356" i="1"/>
  <c r="I369" i="1"/>
  <c r="I382" i="1"/>
  <c r="I395" i="1"/>
  <c r="I414" i="1"/>
  <c r="I427" i="1"/>
  <c r="I440" i="1"/>
  <c r="I453" i="1"/>
  <c r="I466" i="1"/>
  <c r="I484" i="1"/>
  <c r="I497" i="1"/>
  <c r="I510" i="1"/>
  <c r="I523" i="1"/>
  <c r="I536" i="1"/>
  <c r="I549" i="1"/>
  <c r="I562" i="1"/>
  <c r="I575" i="1"/>
  <c r="I588" i="1"/>
  <c r="I601" i="1"/>
  <c r="I614" i="1"/>
  <c r="I635" i="1"/>
  <c r="I648" i="1"/>
</calcChain>
</file>

<file path=xl/sharedStrings.xml><?xml version="1.0" encoding="utf-8"?>
<sst xmlns="http://schemas.openxmlformats.org/spreadsheetml/2006/main" count="1078" uniqueCount="77">
  <si>
    <t>Date</t>
  </si>
  <si>
    <t>Portfolio</t>
  </si>
  <si>
    <t>Stock</t>
  </si>
  <si>
    <t>Price</t>
  </si>
  <si>
    <t>Quantity</t>
  </si>
  <si>
    <t>Total Value</t>
  </si>
  <si>
    <t>Beta</t>
  </si>
  <si>
    <t>Reasoning</t>
  </si>
  <si>
    <t>AAPL</t>
  </si>
  <si>
    <t>Portfolio Weight</t>
  </si>
  <si>
    <t>Excess Cash</t>
  </si>
  <si>
    <t>DIS</t>
  </si>
  <si>
    <t>LMT</t>
  </si>
  <si>
    <t>AMZN</t>
  </si>
  <si>
    <t>V</t>
  </si>
  <si>
    <t>PFE</t>
  </si>
  <si>
    <t>GS</t>
  </si>
  <si>
    <t>GOOG</t>
  </si>
  <si>
    <t>Total Holdings</t>
  </si>
  <si>
    <t>Release of iPhone 11 &amp; Apple Card will boost earnings</t>
  </si>
  <si>
    <t>Release of Disney Plus will boost earnings</t>
  </si>
  <si>
    <t>Stock price near 52W low, expecting support to boost price</t>
  </si>
  <si>
    <t>Steady returns from F-35 government defense contract</t>
  </si>
  <si>
    <t>Investment into Plaid (computerized banking fintech company)</t>
  </si>
  <si>
    <t>Underwriting the Apple Card, appears to be undervalued</t>
  </si>
  <si>
    <t>Gain market share after FedEx missed estimates and provided poor guidance</t>
  </si>
  <si>
    <t>Last-minute blue-chip stock selection</t>
  </si>
  <si>
    <t>% Price Change</t>
  </si>
  <si>
    <t>Status</t>
  </si>
  <si>
    <t>Buy</t>
  </si>
  <si>
    <t>Hold</t>
  </si>
  <si>
    <t>Sell</t>
  </si>
  <si>
    <t>Stock hold for price monitoring purposes</t>
  </si>
  <si>
    <t>Greater expectation of stock price support</t>
  </si>
  <si>
    <t>Belief that GS is undervalued</t>
  </si>
  <si>
    <t>Betting against consumer products given lowered consumer confidence</t>
  </si>
  <si>
    <t>Continued belief in product offering</t>
  </si>
  <si>
    <t xml:space="preserve">Fed lowering interest rates will diminish net interest income and ultimately diminish profits </t>
  </si>
  <si>
    <t>Approved filings for tariff exemptions</t>
  </si>
  <si>
    <t>NKE</t>
  </si>
  <si>
    <t>Minimzing cash on hand as best as possible</t>
  </si>
  <si>
    <t>Belief that strong fundamentals, tariff delays will boost earnings</t>
  </si>
  <si>
    <t>Solid stock price performance since purchase</t>
  </si>
  <si>
    <t>Poor stock price performance since purchase</t>
  </si>
  <si>
    <t xml:space="preserve">Sell </t>
  </si>
  <si>
    <t>Anticipation of beating earnings</t>
  </si>
  <si>
    <t>Solid stock price performance in the past week</t>
  </si>
  <si>
    <t>Diminishing weight in portfolio</t>
  </si>
  <si>
    <t>Minimizing excess cash on hand</t>
  </si>
  <si>
    <t>Expectation of stock price resistance</t>
  </si>
  <si>
    <t xml:space="preserve"> </t>
  </si>
  <si>
    <t>Anticipation of good earnings release</t>
  </si>
  <si>
    <t>UNH</t>
  </si>
  <si>
    <t>Minimize cash balance</t>
  </si>
  <si>
    <t>Strong fundamentals, room for stock price increase</t>
  </si>
  <si>
    <t>FB</t>
  </si>
  <si>
    <t>INTC</t>
  </si>
  <si>
    <t>NFLX</t>
  </si>
  <si>
    <t>Poor stock price performance</t>
  </si>
  <si>
    <t>Reduction in exposure to holding position</t>
  </si>
  <si>
    <t>Favorable stock price performance, increase in exposure to holding position</t>
  </si>
  <si>
    <t>Belief in second-hand benefit from consumer electronic success</t>
  </si>
  <si>
    <t>Very favorable stock price performance since earnings release, belief in price momentum</t>
  </si>
  <si>
    <t>Period Return</t>
  </si>
  <si>
    <t>Annualized Return</t>
  </si>
  <si>
    <t>Beginning Period Value</t>
  </si>
  <si>
    <t>Ending Period Value</t>
  </si>
  <si>
    <t>Weighted Period Beta</t>
  </si>
  <si>
    <t>Trading Days in Period</t>
  </si>
  <si>
    <t>S&amp;P 500</t>
  </si>
  <si>
    <t>Risk-Free Rate of Return</t>
  </si>
  <si>
    <t>Risk-Adjusted Annualized Return Premium</t>
  </si>
  <si>
    <t>Annualized Alpha</t>
  </si>
  <si>
    <t>(Treynor Measure)</t>
  </si>
  <si>
    <t>Manager Performance Assessment</t>
  </si>
  <si>
    <t>Trading Days in Year</t>
  </si>
  <si>
    <t>Annualized Return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</si>
</sst>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00_);_(* \(#,##0.000\);_(* &quot;-&quot;??_);_(@_)"/>
    <numFmt numFmtId="165" formatCode="_(* #,##0_);_(* \(#,##0\);_(* &quot;-&quot;??_);_(@_)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4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43" fontId="0" fillId="0" borderId="0" xfId="1" applyFont="1"/>
    <xf numFmtId="43" fontId="0" fillId="0" borderId="1" xfId="1" applyFont="1" applyBorder="1"/>
    <xf numFmtId="164" fontId="0" fillId="0" borderId="0" xfId="1" applyNumberFormat="1" applyFont="1"/>
    <xf numFmtId="165" fontId="0" fillId="0" borderId="0" xfId="1" applyNumberFormat="1" applyFont="1"/>
    <xf numFmtId="164" fontId="0" fillId="0" borderId="1" xfId="1" applyNumberFormat="1" applyFont="1" applyBorder="1"/>
    <xf numFmtId="43" fontId="0" fillId="0" borderId="0" xfId="0" applyNumberFormat="1"/>
    <xf numFmtId="0" fontId="0" fillId="0" borderId="0" xfId="0" applyBorder="1"/>
    <xf numFmtId="14" fontId="0" fillId="0" borderId="3" xfId="0" applyNumberFormat="1" applyBorder="1"/>
    <xf numFmtId="0" fontId="0" fillId="0" borderId="3" xfId="0" applyBorder="1"/>
    <xf numFmtId="43" fontId="0" fillId="0" borderId="3" xfId="0" applyNumberFormat="1" applyBorder="1"/>
    <xf numFmtId="10" fontId="0" fillId="0" borderId="0" xfId="2" applyNumberFormat="1" applyFont="1" applyAlignment="1"/>
    <xf numFmtId="10" fontId="0" fillId="0" borderId="3" xfId="2" applyNumberFormat="1" applyFont="1" applyBorder="1"/>
    <xf numFmtId="165" fontId="0" fillId="0" borderId="1" xfId="1" applyNumberFormat="1" applyFont="1" applyBorder="1"/>
    <xf numFmtId="10" fontId="0" fillId="0" borderId="1" xfId="2" applyNumberFormat="1" applyFont="1" applyBorder="1" applyAlignment="1"/>
    <xf numFmtId="14" fontId="0" fillId="0" borderId="0" xfId="0" applyNumberFormat="1" applyBorder="1"/>
    <xf numFmtId="43" fontId="0" fillId="0" borderId="0" xfId="0" applyNumberFormat="1" applyBorder="1"/>
    <xf numFmtId="10" fontId="0" fillId="0" borderId="0" xfId="2" applyNumberFormat="1" applyFont="1" applyBorder="1"/>
    <xf numFmtId="0" fontId="0" fillId="0" borderId="0" xfId="0" applyBorder="1" applyAlignment="1">
      <alignment vertical="center"/>
    </xf>
    <xf numFmtId="10" fontId="0" fillId="0" borderId="0" xfId="0" applyNumberFormat="1"/>
    <xf numFmtId="10" fontId="0" fillId="0" borderId="0" xfId="2" applyNumberFormat="1" applyFont="1"/>
    <xf numFmtId="43" fontId="0" fillId="0" borderId="0" xfId="1" applyFon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3" fillId="2" borderId="0" xfId="0" applyFont="1" applyFill="1"/>
    <xf numFmtId="43" fontId="0" fillId="2" borderId="0" xfId="1" applyFont="1" applyFill="1"/>
    <xf numFmtId="0" fontId="0" fillId="2" borderId="2" xfId="0" applyFill="1" applyBorder="1"/>
    <xf numFmtId="43" fontId="0" fillId="2" borderId="2" xfId="1" applyFont="1" applyFill="1" applyBorder="1"/>
    <xf numFmtId="10" fontId="0" fillId="2" borderId="0" xfId="2" applyNumberFormat="1" applyFont="1" applyFill="1"/>
    <xf numFmtId="10" fontId="0" fillId="2" borderId="2" xfId="2" applyNumberFormat="1" applyFont="1" applyFill="1" applyBorder="1"/>
    <xf numFmtId="166" fontId="0" fillId="2" borderId="0" xfId="2" applyNumberFormat="1" applyFont="1" applyFill="1"/>
    <xf numFmtId="0" fontId="3" fillId="2" borderId="3" xfId="0" applyFont="1" applyFill="1" applyBorder="1"/>
    <xf numFmtId="10" fontId="3" fillId="2" borderId="3" xfId="2" applyNumberFormat="1" applyFont="1" applyFill="1" applyBorder="1"/>
    <xf numFmtId="10" fontId="3" fillId="2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5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4"/>
  <sheetViews>
    <sheetView tabSelected="1" zoomScaleNormal="100" workbookViewId="0">
      <pane ySplit="1" topLeftCell="A2" activePane="bottomLeft" state="frozen"/>
      <selection pane="bottomLeft" activeCell="K14" sqref="K14"/>
    </sheetView>
  </sheetViews>
  <sheetFormatPr defaultRowHeight="14.4" x14ac:dyDescent="0.3"/>
  <cols>
    <col min="1" max="1" width="12.5546875" customWidth="1"/>
    <col min="2" max="3" width="7.5546875" customWidth="1"/>
    <col min="4" max="5" width="9.109375" customWidth="1"/>
    <col min="6" max="6" width="13.44140625" customWidth="1"/>
    <col min="7" max="8" width="14.5546875" customWidth="1"/>
    <col min="9" max="9" width="8.21875" customWidth="1"/>
    <col min="10" max="10" width="17.33203125" customWidth="1"/>
    <col min="11" max="11" width="36.5546875" customWidth="1"/>
    <col min="12" max="12" width="12.44140625" customWidth="1"/>
    <col min="13" max="13" width="13.109375" customWidth="1"/>
    <col min="14" max="14" width="16.109375" bestFit="1" customWidth="1"/>
  </cols>
  <sheetData>
    <row r="1" spans="1:11" s="11" customFormat="1" x14ac:dyDescent="0.3">
      <c r="A1" s="11" t="s">
        <v>0</v>
      </c>
      <c r="B1" s="11" t="s">
        <v>2</v>
      </c>
      <c r="C1" s="11" t="s">
        <v>28</v>
      </c>
      <c r="D1" s="11" t="s">
        <v>4</v>
      </c>
      <c r="E1" s="11" t="s">
        <v>3</v>
      </c>
      <c r="F1" s="11" t="s">
        <v>27</v>
      </c>
      <c r="G1" s="11" t="s">
        <v>5</v>
      </c>
      <c r="H1" s="11" t="s">
        <v>9</v>
      </c>
      <c r="I1" s="11" t="s">
        <v>6</v>
      </c>
      <c r="J1" s="11" t="s">
        <v>7</v>
      </c>
    </row>
    <row r="2" spans="1:11" x14ac:dyDescent="0.3">
      <c r="A2" s="26">
        <v>43724</v>
      </c>
      <c r="B2" s="4" t="s">
        <v>8</v>
      </c>
      <c r="C2" s="4" t="s">
        <v>29</v>
      </c>
      <c r="D2" s="17">
        <v>60</v>
      </c>
      <c r="E2" s="6">
        <v>219.36</v>
      </c>
      <c r="F2" s="18">
        <f>$E2/$E$2 - 1</f>
        <v>0</v>
      </c>
      <c r="G2" s="6">
        <f>$D2*$E2</f>
        <v>13161.6</v>
      </c>
      <c r="H2" s="9">
        <f>$G2/$G$12</f>
        <v>0.13161599999999998</v>
      </c>
      <c r="I2" s="6">
        <v>1.08</v>
      </c>
      <c r="J2" s="4" t="s">
        <v>19</v>
      </c>
    </row>
    <row r="3" spans="1:11" x14ac:dyDescent="0.3">
      <c r="A3" s="27"/>
      <c r="B3" t="s">
        <v>11</v>
      </c>
      <c r="C3" t="s">
        <v>29</v>
      </c>
      <c r="D3" s="8">
        <v>85</v>
      </c>
      <c r="E3" s="5">
        <v>136.02000000000001</v>
      </c>
      <c r="F3" s="15">
        <f>$E3/$E$3 - 1</f>
        <v>0</v>
      </c>
      <c r="G3" s="5">
        <f t="shared" ref="G3:G9" si="0">$D3*$E3</f>
        <v>11561.7</v>
      </c>
      <c r="H3" s="7">
        <f t="shared" ref="H3:H9" si="1">$G3/$G$12</f>
        <v>0.11561699999999998</v>
      </c>
      <c r="I3" s="5">
        <v>0.73</v>
      </c>
      <c r="J3" t="s">
        <v>20</v>
      </c>
    </row>
    <row r="4" spans="1:11" x14ac:dyDescent="0.3">
      <c r="A4" s="27"/>
      <c r="B4" t="s">
        <v>12</v>
      </c>
      <c r="C4" t="s">
        <v>29</v>
      </c>
      <c r="D4" s="8">
        <v>32</v>
      </c>
      <c r="E4" s="5">
        <v>393.92</v>
      </c>
      <c r="F4" s="15">
        <f>$E4/$E$4 - 1</f>
        <v>0</v>
      </c>
      <c r="G4" s="5">
        <f t="shared" si="0"/>
        <v>12605.44</v>
      </c>
      <c r="H4" s="7">
        <f t="shared" si="1"/>
        <v>0.12605439999999998</v>
      </c>
      <c r="I4" s="5">
        <v>1.18</v>
      </c>
      <c r="J4" t="s">
        <v>22</v>
      </c>
    </row>
    <row r="5" spans="1:11" x14ac:dyDescent="0.3">
      <c r="A5" s="27"/>
      <c r="B5" t="s">
        <v>13</v>
      </c>
      <c r="C5" t="s">
        <v>29</v>
      </c>
      <c r="D5" s="8">
        <v>7</v>
      </c>
      <c r="E5" s="5">
        <v>1805.91</v>
      </c>
      <c r="F5" s="15">
        <f>$E5/$E$5 - 1</f>
        <v>0</v>
      </c>
      <c r="G5" s="5">
        <f t="shared" si="0"/>
        <v>12641.37</v>
      </c>
      <c r="H5" s="7">
        <f t="shared" si="1"/>
        <v>0.12641369999999999</v>
      </c>
      <c r="I5" s="5">
        <v>1.62</v>
      </c>
      <c r="J5" t="s">
        <v>25</v>
      </c>
    </row>
    <row r="6" spans="1:11" x14ac:dyDescent="0.3">
      <c r="A6" s="27"/>
      <c r="B6" t="s">
        <v>16</v>
      </c>
      <c r="C6" t="s">
        <v>29</v>
      </c>
      <c r="D6" s="8">
        <v>58</v>
      </c>
      <c r="E6" s="5">
        <v>216.48</v>
      </c>
      <c r="F6" s="15">
        <f>$E6/$E$6 - 1</f>
        <v>0</v>
      </c>
      <c r="G6" s="5">
        <f t="shared" si="0"/>
        <v>12555.84</v>
      </c>
      <c r="H6" s="7">
        <f t="shared" si="1"/>
        <v>0.12555839999999999</v>
      </c>
      <c r="I6" s="5">
        <v>1.35</v>
      </c>
      <c r="J6" t="s">
        <v>24</v>
      </c>
    </row>
    <row r="7" spans="1:11" x14ac:dyDescent="0.3">
      <c r="A7" s="27"/>
      <c r="B7" t="s">
        <v>14</v>
      </c>
      <c r="C7" t="s">
        <v>29</v>
      </c>
      <c r="D7" s="8">
        <v>70</v>
      </c>
      <c r="E7" s="5">
        <v>176.9</v>
      </c>
      <c r="F7" s="15">
        <f>$E7/$E$7 - 1</f>
        <v>0</v>
      </c>
      <c r="G7" s="5">
        <f t="shared" si="0"/>
        <v>12383</v>
      </c>
      <c r="H7" s="7">
        <f t="shared" si="1"/>
        <v>0.12382999999999998</v>
      </c>
      <c r="I7" s="5">
        <v>0.81</v>
      </c>
      <c r="J7" t="s">
        <v>23</v>
      </c>
    </row>
    <row r="8" spans="1:11" x14ac:dyDescent="0.3">
      <c r="A8" s="27"/>
      <c r="B8" t="s">
        <v>15</v>
      </c>
      <c r="C8" t="s">
        <v>29</v>
      </c>
      <c r="D8" s="8">
        <v>347</v>
      </c>
      <c r="E8" s="5">
        <v>36.81</v>
      </c>
      <c r="F8" s="15">
        <f>$E8/$E$8 - 1</f>
        <v>0</v>
      </c>
      <c r="G8" s="5">
        <f t="shared" si="0"/>
        <v>12773.070000000002</v>
      </c>
      <c r="H8" s="7">
        <f t="shared" si="1"/>
        <v>0.1277307</v>
      </c>
      <c r="I8" s="5">
        <v>0.43</v>
      </c>
      <c r="J8" t="s">
        <v>21</v>
      </c>
    </row>
    <row r="9" spans="1:11" x14ac:dyDescent="0.3">
      <c r="A9" s="28"/>
      <c r="B9" t="s">
        <v>17</v>
      </c>
      <c r="C9" t="s">
        <v>29</v>
      </c>
      <c r="D9" s="8">
        <v>10</v>
      </c>
      <c r="E9" s="5">
        <v>1231.3</v>
      </c>
      <c r="F9" s="15">
        <f>$E9/$E$9 - 1</f>
        <v>0</v>
      </c>
      <c r="G9" s="5">
        <f t="shared" si="0"/>
        <v>12313</v>
      </c>
      <c r="H9" s="7">
        <f t="shared" si="1"/>
        <v>0.12312999999999998</v>
      </c>
      <c r="I9" s="5">
        <v>0.94</v>
      </c>
      <c r="J9" t="s">
        <v>26</v>
      </c>
    </row>
    <row r="10" spans="1:11" x14ac:dyDescent="0.3">
      <c r="A10" s="3" t="s">
        <v>1</v>
      </c>
      <c r="B10" s="4"/>
      <c r="C10" s="4"/>
      <c r="D10" s="6"/>
      <c r="E10" s="6"/>
      <c r="F10" s="6"/>
      <c r="G10" s="6">
        <f>SUM(G2:G9)</f>
        <v>99995.020000000019</v>
      </c>
      <c r="H10" s="9">
        <f>SUM(H2:H9)</f>
        <v>0.99995019999999979</v>
      </c>
      <c r="I10" s="6">
        <f>SUMPRODUCT(I2:I9,H2:H9)</f>
        <v>1.0205526169999997</v>
      </c>
    </row>
    <row r="11" spans="1:11" ht="15" thickBot="1" x14ac:dyDescent="0.35">
      <c r="A11" s="1" t="s">
        <v>10</v>
      </c>
      <c r="G11" s="10">
        <v>4.9800000000000004</v>
      </c>
    </row>
    <row r="12" spans="1:11" ht="15" thickTop="1" x14ac:dyDescent="0.3">
      <c r="A12" s="12" t="s">
        <v>18</v>
      </c>
      <c r="B12" s="13"/>
      <c r="C12" s="13"/>
      <c r="D12" s="13"/>
      <c r="E12" s="13"/>
      <c r="F12" s="13"/>
      <c r="G12" s="14">
        <f>$G10+$G11</f>
        <v>100000.00000000001</v>
      </c>
      <c r="H12" s="16">
        <f>($G12/100000 - 1)</f>
        <v>2.2204460492503131E-16</v>
      </c>
    </row>
    <row r="13" spans="1:11" x14ac:dyDescent="0.3">
      <c r="A13" s="1"/>
      <c r="F13" s="10"/>
    </row>
    <row r="14" spans="1:11" x14ac:dyDescent="0.3">
      <c r="A14" s="1"/>
    </row>
    <row r="15" spans="1:11" ht="14.4" customHeight="1" x14ac:dyDescent="0.3">
      <c r="A15" s="26">
        <v>43725</v>
      </c>
      <c r="B15" s="4" t="s">
        <v>8</v>
      </c>
      <c r="C15" s="4" t="s">
        <v>30</v>
      </c>
      <c r="D15" s="17">
        <v>60</v>
      </c>
      <c r="E15" s="6">
        <v>220.7</v>
      </c>
      <c r="F15" s="18">
        <f>$E15/$E$2 - 1</f>
        <v>6.1086797957694561E-3</v>
      </c>
      <c r="G15" s="6">
        <f t="shared" ref="G15:G22" si="2">$D15*$E15</f>
        <v>13242</v>
      </c>
      <c r="H15" s="9">
        <f>$G15/$G$25</f>
        <v>0.13238052412770512</v>
      </c>
      <c r="I15" s="6">
        <v>1.08</v>
      </c>
      <c r="J15" s="29" t="s">
        <v>32</v>
      </c>
      <c r="K15" s="2"/>
    </row>
    <row r="16" spans="1:11" x14ac:dyDescent="0.3">
      <c r="A16" s="27"/>
      <c r="B16" t="s">
        <v>11</v>
      </c>
      <c r="C16" t="s">
        <v>30</v>
      </c>
      <c r="D16" s="8">
        <v>85</v>
      </c>
      <c r="E16" s="5">
        <v>136.31</v>
      </c>
      <c r="F16" s="15">
        <f>$E16/$E$3 - 1</f>
        <v>2.1320394059696213E-3</v>
      </c>
      <c r="G16" s="5">
        <f t="shared" si="2"/>
        <v>11586.35</v>
      </c>
      <c r="H16" s="7">
        <f t="shared" ref="H16:H22" si="3">$G16/$G$25</f>
        <v>0.11582895980418641</v>
      </c>
      <c r="I16" s="5">
        <v>0.73</v>
      </c>
      <c r="J16" s="30"/>
      <c r="K16" s="2"/>
    </row>
    <row r="17" spans="1:11" x14ac:dyDescent="0.3">
      <c r="A17" s="27"/>
      <c r="B17" t="s">
        <v>12</v>
      </c>
      <c r="C17" t="s">
        <v>30</v>
      </c>
      <c r="D17" s="8">
        <v>32</v>
      </c>
      <c r="E17" s="5">
        <v>393.98</v>
      </c>
      <c r="F17" s="15">
        <f>$E17/$E$4 - 1</f>
        <v>1.5231519090175283E-4</v>
      </c>
      <c r="G17" s="5">
        <f t="shared" si="2"/>
        <v>12607.36</v>
      </c>
      <c r="H17" s="7">
        <f t="shared" si="3"/>
        <v>0.12603601606001091</v>
      </c>
      <c r="I17" s="5">
        <v>1.18</v>
      </c>
      <c r="J17" s="30"/>
      <c r="K17" s="2"/>
    </row>
    <row r="18" spans="1:11" x14ac:dyDescent="0.3">
      <c r="A18" s="27"/>
      <c r="B18" t="s">
        <v>13</v>
      </c>
      <c r="C18" t="s">
        <v>30</v>
      </c>
      <c r="D18" s="8">
        <v>7</v>
      </c>
      <c r="E18" s="5">
        <v>1822.55</v>
      </c>
      <c r="F18" s="15">
        <f>$E18/$E$5 - 1</f>
        <v>9.214191183392284E-3</v>
      </c>
      <c r="G18" s="5">
        <f t="shared" si="2"/>
        <v>12757.85</v>
      </c>
      <c r="H18" s="7">
        <f t="shared" si="3"/>
        <v>0.1275404674326116</v>
      </c>
      <c r="I18" s="5">
        <v>1.62</v>
      </c>
      <c r="J18" s="30"/>
      <c r="K18" s="2"/>
    </row>
    <row r="19" spans="1:11" x14ac:dyDescent="0.3">
      <c r="A19" s="27"/>
      <c r="B19" t="s">
        <v>16</v>
      </c>
      <c r="C19" t="s">
        <v>30</v>
      </c>
      <c r="D19" s="8">
        <v>58</v>
      </c>
      <c r="E19" s="5">
        <v>215.91</v>
      </c>
      <c r="F19" s="15">
        <f>$E19/$E$6 - 1</f>
        <v>-2.6330376940132405E-3</v>
      </c>
      <c r="G19" s="5">
        <f t="shared" si="2"/>
        <v>12522.78</v>
      </c>
      <c r="H19" s="7">
        <f t="shared" si="3"/>
        <v>0.12519046820238205</v>
      </c>
      <c r="I19" s="5">
        <v>1.35</v>
      </c>
      <c r="J19" s="30"/>
      <c r="K19" s="2"/>
    </row>
    <row r="20" spans="1:11" x14ac:dyDescent="0.3">
      <c r="A20" s="27"/>
      <c r="B20" t="s">
        <v>14</v>
      </c>
      <c r="C20" t="s">
        <v>30</v>
      </c>
      <c r="D20" s="8">
        <v>70</v>
      </c>
      <c r="E20" s="5">
        <v>176.45</v>
      </c>
      <c r="F20" s="15">
        <f>$E20/$E$7 - 1</f>
        <v>-2.5438100621820725E-3</v>
      </c>
      <c r="G20" s="5">
        <f t="shared" si="2"/>
        <v>12351.5</v>
      </c>
      <c r="H20" s="7">
        <f t="shared" si="3"/>
        <v>0.12347817880707974</v>
      </c>
      <c r="I20" s="5">
        <v>0.81</v>
      </c>
      <c r="J20" s="30"/>
      <c r="K20" s="2"/>
    </row>
    <row r="21" spans="1:11" x14ac:dyDescent="0.3">
      <c r="A21" s="27"/>
      <c r="B21" t="s">
        <v>15</v>
      </c>
      <c r="C21" t="s">
        <v>30</v>
      </c>
      <c r="D21" s="8">
        <v>347</v>
      </c>
      <c r="E21" s="5">
        <v>36.5</v>
      </c>
      <c r="F21" s="15">
        <f>$E21/$E$8 - 1</f>
        <v>-8.4216245585438942E-3</v>
      </c>
      <c r="G21" s="5">
        <f t="shared" si="2"/>
        <v>12665.5</v>
      </c>
      <c r="H21" s="7">
        <f t="shared" si="3"/>
        <v>0.12661724273821548</v>
      </c>
      <c r="I21" s="5">
        <v>0.43</v>
      </c>
      <c r="J21" s="30"/>
      <c r="K21" s="2"/>
    </row>
    <row r="22" spans="1:11" x14ac:dyDescent="0.3">
      <c r="A22" s="28"/>
      <c r="B22" t="s">
        <v>17</v>
      </c>
      <c r="C22" t="s">
        <v>30</v>
      </c>
      <c r="D22" s="8">
        <v>10</v>
      </c>
      <c r="E22" s="5">
        <v>1229.1500000000001</v>
      </c>
      <c r="F22" s="15">
        <f>$E22/$E$9 - 1</f>
        <v>-1.746121984893878E-3</v>
      </c>
      <c r="G22" s="5">
        <f t="shared" si="2"/>
        <v>12291.5</v>
      </c>
      <c r="H22" s="7">
        <f t="shared" si="3"/>
        <v>0.12287835767374169</v>
      </c>
      <c r="I22" s="5">
        <v>0.94</v>
      </c>
      <c r="J22" s="30"/>
      <c r="K22" s="2"/>
    </row>
    <row r="23" spans="1:11" x14ac:dyDescent="0.3">
      <c r="A23" s="3" t="s">
        <v>1</v>
      </c>
      <c r="B23" s="4"/>
      <c r="C23" s="4"/>
      <c r="D23" s="6"/>
      <c r="E23" s="6"/>
      <c r="F23" s="6"/>
      <c r="G23" s="6">
        <f>SUM(G15:G22)</f>
        <v>100024.84</v>
      </c>
      <c r="H23" s="9">
        <f>SUM(H15:H22)</f>
        <v>0.99995021484593305</v>
      </c>
      <c r="I23" s="6">
        <f>SUMPRODUCT(I15:I22,H15:H22)</f>
        <v>1.0218396904043217</v>
      </c>
      <c r="K23" s="2"/>
    </row>
    <row r="24" spans="1:11" ht="15" thickBot="1" x14ac:dyDescent="0.35">
      <c r="A24" s="1" t="s">
        <v>10</v>
      </c>
      <c r="G24" s="10">
        <v>4.9800000000000004</v>
      </c>
      <c r="K24" s="2"/>
    </row>
    <row r="25" spans="1:11" ht="15" thickTop="1" x14ac:dyDescent="0.3">
      <c r="A25" s="12" t="s">
        <v>18</v>
      </c>
      <c r="B25" s="13"/>
      <c r="C25" s="13"/>
      <c r="D25" s="13"/>
      <c r="E25" s="13"/>
      <c r="F25" s="13"/>
      <c r="G25" s="14">
        <f>$G23+$G24</f>
        <v>100029.81999999999</v>
      </c>
      <c r="H25" s="16">
        <f>($G25/100000 - 1)</f>
        <v>2.9820000000002622E-4</v>
      </c>
      <c r="K25" s="2"/>
    </row>
    <row r="27" spans="1:1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 ht="14.4" customHeight="1" x14ac:dyDescent="0.3">
      <c r="A28" s="26">
        <v>43726</v>
      </c>
      <c r="B28" s="4" t="s">
        <v>8</v>
      </c>
      <c r="C28" s="4" t="s">
        <v>30</v>
      </c>
      <c r="D28" s="17">
        <v>60</v>
      </c>
      <c r="E28" s="6">
        <v>222.77</v>
      </c>
      <c r="F28" s="18">
        <f>$E28/$E$2 - 1</f>
        <v>1.5545222465353836E-2</v>
      </c>
      <c r="G28" s="6">
        <f t="shared" ref="G28:G35" si="4">$D28*$E28</f>
        <v>13366.2</v>
      </c>
      <c r="H28" s="9">
        <f>$G28/$G$38</f>
        <v>0.13334785911350042</v>
      </c>
      <c r="I28" s="6">
        <v>1.08</v>
      </c>
      <c r="J28" s="29" t="s">
        <v>32</v>
      </c>
    </row>
    <row r="29" spans="1:11" x14ac:dyDescent="0.3">
      <c r="A29" s="27"/>
      <c r="B29" t="s">
        <v>11</v>
      </c>
      <c r="C29" t="s">
        <v>30</v>
      </c>
      <c r="D29" s="8">
        <v>85</v>
      </c>
      <c r="E29" s="5">
        <v>136.80000000000001</v>
      </c>
      <c r="F29" s="15">
        <f>$E29/$E$3 - 1</f>
        <v>5.7344508160563912E-3</v>
      </c>
      <c r="G29" s="5">
        <f t="shared" si="4"/>
        <v>11628.000000000002</v>
      </c>
      <c r="H29" s="7">
        <f t="shared" ref="H29:H35" si="5">$G29/$G$38</f>
        <v>0.11600671138930908</v>
      </c>
      <c r="I29" s="5">
        <v>0.73</v>
      </c>
      <c r="J29" s="30"/>
    </row>
    <row r="30" spans="1:11" x14ac:dyDescent="0.3">
      <c r="A30" s="27"/>
      <c r="B30" t="s">
        <v>12</v>
      </c>
      <c r="C30" t="s">
        <v>30</v>
      </c>
      <c r="D30" s="8">
        <v>32</v>
      </c>
      <c r="E30" s="5">
        <v>397.04</v>
      </c>
      <c r="F30" s="15">
        <f>$E30/$E$4 - 1</f>
        <v>7.9203899268887046E-3</v>
      </c>
      <c r="G30" s="5">
        <f t="shared" si="4"/>
        <v>12705.28</v>
      </c>
      <c r="H30" s="7">
        <f t="shared" si="5"/>
        <v>0.12675419247337125</v>
      </c>
      <c r="I30" s="5">
        <v>1.18</v>
      </c>
      <c r="J30" s="30"/>
    </row>
    <row r="31" spans="1:11" x14ac:dyDescent="0.3">
      <c r="A31" s="27"/>
      <c r="B31" t="s">
        <v>13</v>
      </c>
      <c r="C31" t="s">
        <v>30</v>
      </c>
      <c r="D31" s="8">
        <v>7</v>
      </c>
      <c r="E31" s="5">
        <v>1817.46</v>
      </c>
      <c r="F31" s="15">
        <f>$E31/$E$5 - 1</f>
        <v>6.3956675581839928E-3</v>
      </c>
      <c r="G31" s="5">
        <f t="shared" si="4"/>
        <v>12722.220000000001</v>
      </c>
      <c r="H31" s="7">
        <f t="shared" si="5"/>
        <v>0.12692319433877672</v>
      </c>
      <c r="I31" s="5">
        <v>1.62</v>
      </c>
      <c r="J31" s="30"/>
    </row>
    <row r="32" spans="1:11" x14ac:dyDescent="0.3">
      <c r="A32" s="27"/>
      <c r="B32" t="s">
        <v>16</v>
      </c>
      <c r="C32" t="s">
        <v>30</v>
      </c>
      <c r="D32" s="8">
        <v>58</v>
      </c>
      <c r="E32" s="5">
        <v>217.08</v>
      </c>
      <c r="F32" s="15">
        <f>$E32/$E$6 - 1</f>
        <v>2.7716186252773056E-3</v>
      </c>
      <c r="G32" s="5">
        <f t="shared" si="4"/>
        <v>12590.640000000001</v>
      </c>
      <c r="H32" s="7">
        <f t="shared" si="5"/>
        <v>0.12561048681516085</v>
      </c>
      <c r="I32" s="5">
        <v>1.35</v>
      </c>
      <c r="J32" s="30"/>
    </row>
    <row r="33" spans="1:10" x14ac:dyDescent="0.3">
      <c r="A33" s="27"/>
      <c r="B33" t="s">
        <v>14</v>
      </c>
      <c r="C33" t="s">
        <v>30</v>
      </c>
      <c r="D33" s="8">
        <v>70</v>
      </c>
      <c r="E33" s="5">
        <v>175.29</v>
      </c>
      <c r="F33" s="15">
        <f>$E33/$E$7 - 1</f>
        <v>-9.1011871113624299E-3</v>
      </c>
      <c r="G33" s="5">
        <f t="shared" si="4"/>
        <v>12270.3</v>
      </c>
      <c r="H33" s="7">
        <f t="shared" si="5"/>
        <v>0.12241461564845536</v>
      </c>
      <c r="I33" s="5">
        <v>0.81</v>
      </c>
      <c r="J33" s="30"/>
    </row>
    <row r="34" spans="1:10" x14ac:dyDescent="0.3">
      <c r="A34" s="27"/>
      <c r="B34" t="s">
        <v>15</v>
      </c>
      <c r="C34" t="s">
        <v>30</v>
      </c>
      <c r="D34" s="8">
        <v>347</v>
      </c>
      <c r="E34" s="5">
        <v>36.380000000000003</v>
      </c>
      <c r="F34" s="15">
        <f>$E34/$E$8 - 1</f>
        <v>-1.1681608258625409E-2</v>
      </c>
      <c r="G34" s="5">
        <f t="shared" si="4"/>
        <v>12623.86</v>
      </c>
      <c r="H34" s="7">
        <f t="shared" si="5"/>
        <v>0.12594190605770925</v>
      </c>
      <c r="I34" s="5">
        <v>0.43</v>
      </c>
      <c r="J34" s="30"/>
    </row>
    <row r="35" spans="1:10" x14ac:dyDescent="0.3">
      <c r="A35" s="28"/>
      <c r="B35" t="s">
        <v>17</v>
      </c>
      <c r="C35" t="s">
        <v>30</v>
      </c>
      <c r="D35" s="8">
        <v>10</v>
      </c>
      <c r="E35" s="5">
        <v>1232.4100000000001</v>
      </c>
      <c r="F35" s="15">
        <f>$E35/$E$9 - 1</f>
        <v>9.0148623406172135E-4</v>
      </c>
      <c r="G35" s="5">
        <f t="shared" si="4"/>
        <v>12324.1</v>
      </c>
      <c r="H35" s="7">
        <f t="shared" si="5"/>
        <v>0.12295135120682696</v>
      </c>
      <c r="I35" s="5">
        <v>0.94</v>
      </c>
      <c r="J35" s="30"/>
    </row>
    <row r="36" spans="1:10" x14ac:dyDescent="0.3">
      <c r="A36" s="3" t="s">
        <v>1</v>
      </c>
      <c r="B36" s="4"/>
      <c r="C36" s="4"/>
      <c r="D36" s="6"/>
      <c r="E36" s="6"/>
      <c r="F36" s="6"/>
      <c r="G36" s="6">
        <f>SUM(G28:G35)</f>
        <v>100230.6</v>
      </c>
      <c r="H36" s="9">
        <f>SUM(H28:H35)</f>
        <v>0.99995031704310999</v>
      </c>
      <c r="I36" s="6">
        <f>SUMPRODUCT(I28:I35,H28:H35)</f>
        <v>1.0223453947191208</v>
      </c>
    </row>
    <row r="37" spans="1:10" ht="15" thickBot="1" x14ac:dyDescent="0.35">
      <c r="A37" s="1" t="s">
        <v>10</v>
      </c>
      <c r="G37" s="10">
        <v>4.9800000000000004</v>
      </c>
    </row>
    <row r="38" spans="1:10" ht="15" thickTop="1" x14ac:dyDescent="0.3">
      <c r="A38" s="12" t="s">
        <v>18</v>
      </c>
      <c r="B38" s="13"/>
      <c r="C38" s="13"/>
      <c r="D38" s="13"/>
      <c r="E38" s="13"/>
      <c r="F38" s="13"/>
      <c r="G38" s="14">
        <f>$G36+$G37</f>
        <v>100235.58</v>
      </c>
      <c r="H38" s="16">
        <f>($G38/100000 - 1)</f>
        <v>2.355799999999908E-3</v>
      </c>
    </row>
    <row r="39" spans="1:10" x14ac:dyDescent="0.3">
      <c r="A39" s="19"/>
      <c r="B39" s="11"/>
      <c r="C39" s="11"/>
      <c r="D39" s="11"/>
      <c r="E39" s="11"/>
      <c r="F39" s="11"/>
      <c r="G39" s="20"/>
      <c r="H39" s="21"/>
    </row>
    <row r="41" spans="1:10" ht="14.4" customHeight="1" x14ac:dyDescent="0.3">
      <c r="A41" s="26">
        <v>43727</v>
      </c>
      <c r="B41" s="4" t="s">
        <v>8</v>
      </c>
      <c r="C41" s="4" t="s">
        <v>30</v>
      </c>
      <c r="D41" s="17">
        <v>60</v>
      </c>
      <c r="E41" s="6">
        <v>220.96</v>
      </c>
      <c r="F41" s="18">
        <f>$E41/$E$2 - 1</f>
        <v>7.2939460247993804E-3</v>
      </c>
      <c r="G41" s="6">
        <f t="shared" ref="G41:G48" si="6">$D41*$E41</f>
        <v>13257.6</v>
      </c>
      <c r="H41" s="9">
        <f>$G41/$G$51</f>
        <v>0.13291753159743963</v>
      </c>
      <c r="I41" s="6">
        <v>1.08</v>
      </c>
      <c r="J41" s="29" t="s">
        <v>32</v>
      </c>
    </row>
    <row r="42" spans="1:10" x14ac:dyDescent="0.3">
      <c r="A42" s="27"/>
      <c r="B42" t="s">
        <v>11</v>
      </c>
      <c r="C42" t="s">
        <v>30</v>
      </c>
      <c r="D42" s="8">
        <v>85</v>
      </c>
      <c r="E42" s="5">
        <v>133.30000000000001</v>
      </c>
      <c r="F42" s="15">
        <f>$E42/$E$3 - 1</f>
        <v>-1.9997059255991712E-2</v>
      </c>
      <c r="G42" s="5">
        <f t="shared" si="6"/>
        <v>11330.500000000002</v>
      </c>
      <c r="H42" s="7">
        <f>$G42/$G$51</f>
        <v>0.11359688720166469</v>
      </c>
      <c r="I42" s="5">
        <v>0.73</v>
      </c>
      <c r="J42" s="30"/>
    </row>
    <row r="43" spans="1:10" x14ac:dyDescent="0.3">
      <c r="A43" s="27"/>
      <c r="B43" t="s">
        <v>12</v>
      </c>
      <c r="C43" t="s">
        <v>30</v>
      </c>
      <c r="D43" s="8">
        <v>32</v>
      </c>
      <c r="E43" s="5">
        <v>393.43</v>
      </c>
      <c r="F43" s="15">
        <f>$E43/$E$4 - 1</f>
        <v>-1.2439073923639077E-3</v>
      </c>
      <c r="G43" s="5">
        <f t="shared" si="6"/>
        <v>12589.76</v>
      </c>
      <c r="H43" s="7">
        <f t="shared" ref="H43:H48" si="7">$G43/$G$51</f>
        <v>0.12622192724204845</v>
      </c>
      <c r="I43" s="5">
        <v>1.18</v>
      </c>
      <c r="J43" s="30"/>
    </row>
    <row r="44" spans="1:10" x14ac:dyDescent="0.3">
      <c r="A44" s="27"/>
      <c r="B44" t="s">
        <v>13</v>
      </c>
      <c r="C44" t="s">
        <v>30</v>
      </c>
      <c r="D44" s="8">
        <v>7</v>
      </c>
      <c r="E44" s="5">
        <v>1821.5</v>
      </c>
      <c r="F44" s="15">
        <f>$E44/$E$5 - 1</f>
        <v>8.6327668599210927E-3</v>
      </c>
      <c r="G44" s="5">
        <f t="shared" si="6"/>
        <v>12750.5</v>
      </c>
      <c r="H44" s="7">
        <f t="shared" si="7"/>
        <v>0.12783346809627338</v>
      </c>
      <c r="I44" s="5">
        <v>1.62</v>
      </c>
      <c r="J44" s="30"/>
    </row>
    <row r="45" spans="1:10" x14ac:dyDescent="0.3">
      <c r="A45" s="27"/>
      <c r="B45" t="s">
        <v>16</v>
      </c>
      <c r="C45" t="s">
        <v>30</v>
      </c>
      <c r="D45" s="8">
        <v>58</v>
      </c>
      <c r="E45" s="5">
        <v>215.23</v>
      </c>
      <c r="F45" s="15">
        <f>$E45/$E$6 - 1</f>
        <v>-5.774205469327387E-3</v>
      </c>
      <c r="G45" s="5">
        <f t="shared" si="6"/>
        <v>12483.34</v>
      </c>
      <c r="H45" s="7">
        <f t="shared" si="7"/>
        <v>0.12515498573584827</v>
      </c>
      <c r="I45" s="5">
        <v>1.35</v>
      </c>
      <c r="J45" s="30"/>
    </row>
    <row r="46" spans="1:10" x14ac:dyDescent="0.3">
      <c r="A46" s="27"/>
      <c r="B46" t="s">
        <v>14</v>
      </c>
      <c r="C46" t="s">
        <v>30</v>
      </c>
      <c r="D46" s="8">
        <v>70</v>
      </c>
      <c r="E46" s="5">
        <v>175.29</v>
      </c>
      <c r="F46" s="15">
        <f>$E46/$E$7 - 1</f>
        <v>-9.1011871113624299E-3</v>
      </c>
      <c r="G46" s="5">
        <f t="shared" si="6"/>
        <v>12270.3</v>
      </c>
      <c r="H46" s="7">
        <f t="shared" si="7"/>
        <v>0.12301909757120921</v>
      </c>
      <c r="I46" s="5">
        <v>0.81</v>
      </c>
      <c r="J46" s="30"/>
    </row>
    <row r="47" spans="1:10" x14ac:dyDescent="0.3">
      <c r="A47" s="27"/>
      <c r="B47" t="s">
        <v>15</v>
      </c>
      <c r="C47" t="s">
        <v>30</v>
      </c>
      <c r="D47" s="8">
        <v>347</v>
      </c>
      <c r="E47" s="5">
        <v>36.51</v>
      </c>
      <c r="F47" s="15">
        <f>$E47/$E$8 - 1</f>
        <v>-8.1499592502038976E-3</v>
      </c>
      <c r="G47" s="5">
        <f t="shared" si="6"/>
        <v>12668.97</v>
      </c>
      <c r="H47" s="7">
        <f t="shared" si="7"/>
        <v>0.12701606778617658</v>
      </c>
      <c r="I47" s="5">
        <v>0.43</v>
      </c>
      <c r="J47" s="30"/>
    </row>
    <row r="48" spans="1:10" x14ac:dyDescent="0.3">
      <c r="A48" s="28"/>
      <c r="B48" t="s">
        <v>17</v>
      </c>
      <c r="C48" t="s">
        <v>30</v>
      </c>
      <c r="D48" s="8">
        <v>10</v>
      </c>
      <c r="E48" s="5">
        <v>1238.71</v>
      </c>
      <c r="F48" s="15">
        <f>$E48/$E$9 - 1</f>
        <v>6.0180297246812398E-3</v>
      </c>
      <c r="G48" s="5">
        <f t="shared" si="6"/>
        <v>12387.1</v>
      </c>
      <c r="H48" s="7">
        <f t="shared" si="7"/>
        <v>0.12419010647859675</v>
      </c>
      <c r="I48" s="5">
        <v>0.94</v>
      </c>
      <c r="J48" s="30"/>
    </row>
    <row r="49" spans="1:10" x14ac:dyDescent="0.3">
      <c r="A49" s="3" t="s">
        <v>1</v>
      </c>
      <c r="B49" s="4"/>
      <c r="C49" s="4"/>
      <c r="D49" s="6"/>
      <c r="E49" s="6"/>
      <c r="F49" s="6"/>
      <c r="G49" s="6">
        <f>SUM(G41:G48)</f>
        <v>99738.07</v>
      </c>
      <c r="H49" s="9">
        <f>SUM(H41:H48)</f>
        <v>0.99995007170925698</v>
      </c>
      <c r="I49" s="6">
        <f>SUMPRODUCT(I41:I48,H41:H48)</f>
        <v>1.0224690632580415</v>
      </c>
    </row>
    <row r="50" spans="1:10" ht="15" thickBot="1" x14ac:dyDescent="0.35">
      <c r="A50" s="1" t="s">
        <v>10</v>
      </c>
      <c r="G50" s="10">
        <v>4.9800000000000004</v>
      </c>
    </row>
    <row r="51" spans="1:10" ht="15" thickTop="1" x14ac:dyDescent="0.3">
      <c r="A51" s="12" t="s">
        <v>18</v>
      </c>
      <c r="B51" s="13"/>
      <c r="C51" s="13"/>
      <c r="D51" s="13"/>
      <c r="E51" s="13"/>
      <c r="F51" s="13"/>
      <c r="G51" s="14">
        <f>$G49+$G50</f>
        <v>99743.05</v>
      </c>
      <c r="H51" s="16">
        <f>($G51/100000 - 1)</f>
        <v>-2.5695000000000023E-3</v>
      </c>
    </row>
    <row r="52" spans="1:10" x14ac:dyDescent="0.3">
      <c r="A52" s="19"/>
      <c r="B52" s="11"/>
      <c r="C52" s="11"/>
      <c r="D52" s="11"/>
      <c r="E52" s="11"/>
      <c r="F52" s="11"/>
      <c r="G52" s="20"/>
      <c r="H52" s="21"/>
    </row>
    <row r="54" spans="1:10" ht="14.4" customHeight="1" x14ac:dyDescent="0.3">
      <c r="A54" s="26">
        <v>43728</v>
      </c>
      <c r="B54" s="4" t="s">
        <v>8</v>
      </c>
      <c r="C54" s="4" t="s">
        <v>30</v>
      </c>
      <c r="D54" s="17">
        <v>60</v>
      </c>
      <c r="E54" s="6">
        <v>217.67</v>
      </c>
      <c r="F54" s="18">
        <f>$E54/$E$2 - 1</f>
        <v>-7.7042304886945079E-3</v>
      </c>
      <c r="G54" s="6">
        <f t="shared" ref="G54:G61" si="8">$D54*$E54</f>
        <v>13060.199999999999</v>
      </c>
      <c r="H54" s="9">
        <f>$G54/$G$64</f>
        <v>0.13183315024014766</v>
      </c>
      <c r="I54" s="6">
        <v>1.08</v>
      </c>
      <c r="J54" s="29" t="s">
        <v>32</v>
      </c>
    </row>
    <row r="55" spans="1:10" x14ac:dyDescent="0.3">
      <c r="A55" s="27"/>
      <c r="B55" t="s">
        <v>11</v>
      </c>
      <c r="C55" t="s">
        <v>30</v>
      </c>
      <c r="D55" s="8">
        <v>85</v>
      </c>
      <c r="E55" s="5">
        <v>132.16999999999999</v>
      </c>
      <c r="F55" s="15">
        <f>$E55/$E$3 - 1</f>
        <v>-2.8304661079253224E-2</v>
      </c>
      <c r="G55" s="5">
        <f t="shared" si="8"/>
        <v>11234.449999999999</v>
      </c>
      <c r="H55" s="7">
        <f>$G55/$G$64</f>
        <v>0.11340354165444839</v>
      </c>
      <c r="I55" s="5">
        <v>0.73</v>
      </c>
      <c r="J55" s="30"/>
    </row>
    <row r="56" spans="1:10" x14ac:dyDescent="0.3">
      <c r="A56" s="27"/>
      <c r="B56" t="s">
        <v>12</v>
      </c>
      <c r="C56" t="s">
        <v>30</v>
      </c>
      <c r="D56" s="8">
        <v>32</v>
      </c>
      <c r="E56" s="5">
        <v>393.43</v>
      </c>
      <c r="F56" s="15">
        <f>$E56/$E$4 - 1</f>
        <v>-1.2439073923639077E-3</v>
      </c>
      <c r="G56" s="5">
        <f t="shared" si="8"/>
        <v>12589.76</v>
      </c>
      <c r="H56" s="7">
        <f t="shared" ref="H56:H61" si="9">$G56/$G$64</f>
        <v>0.12708440311537356</v>
      </c>
      <c r="I56" s="5">
        <v>1.18</v>
      </c>
      <c r="J56" s="30"/>
    </row>
    <row r="57" spans="1:10" x14ac:dyDescent="0.3">
      <c r="A57" s="27"/>
      <c r="B57" t="s">
        <v>13</v>
      </c>
      <c r="C57" t="s">
        <v>30</v>
      </c>
      <c r="D57" s="8">
        <v>7</v>
      </c>
      <c r="E57" s="5">
        <v>1794.91</v>
      </c>
      <c r="F57" s="15">
        <f>$E57/$E$5 - 1</f>
        <v>-6.0911119601751995E-3</v>
      </c>
      <c r="G57" s="5">
        <f t="shared" si="8"/>
        <v>12564.37</v>
      </c>
      <c r="H57" s="7">
        <f t="shared" si="9"/>
        <v>0.12682810966775429</v>
      </c>
      <c r="I57" s="5">
        <v>1.62</v>
      </c>
      <c r="J57" s="30"/>
    </row>
    <row r="58" spans="1:10" x14ac:dyDescent="0.3">
      <c r="A58" s="27"/>
      <c r="B58" t="s">
        <v>16</v>
      </c>
      <c r="C58" t="s">
        <v>30</v>
      </c>
      <c r="D58" s="8">
        <v>58</v>
      </c>
      <c r="E58" s="5">
        <v>213.78</v>
      </c>
      <c r="F58" s="15">
        <f>$E58/$E$6 - 1</f>
        <v>-1.2472283813747209E-2</v>
      </c>
      <c r="G58" s="5">
        <f t="shared" si="8"/>
        <v>12399.24</v>
      </c>
      <c r="H58" s="7">
        <f t="shared" si="9"/>
        <v>0.12516124330283218</v>
      </c>
      <c r="I58" s="5">
        <v>1.35</v>
      </c>
      <c r="J58" s="30"/>
    </row>
    <row r="59" spans="1:10" x14ac:dyDescent="0.3">
      <c r="A59" s="27"/>
      <c r="B59" t="s">
        <v>14</v>
      </c>
      <c r="C59" t="s">
        <v>30</v>
      </c>
      <c r="D59" s="8">
        <v>70</v>
      </c>
      <c r="E59" s="5">
        <v>174.07</v>
      </c>
      <c r="F59" s="15">
        <f>$E59/$E$7 - 1</f>
        <v>-1.5997738835500375E-2</v>
      </c>
      <c r="G59" s="5">
        <f t="shared" si="8"/>
        <v>12184.9</v>
      </c>
      <c r="H59" s="7">
        <f t="shared" si="9"/>
        <v>0.12299763804238645</v>
      </c>
      <c r="I59" s="5">
        <v>0.81</v>
      </c>
      <c r="J59" s="30"/>
    </row>
    <row r="60" spans="1:10" x14ac:dyDescent="0.3">
      <c r="A60" s="27"/>
      <c r="B60" t="s">
        <v>15</v>
      </c>
      <c r="C60" t="s">
        <v>30</v>
      </c>
      <c r="D60" s="8">
        <v>347</v>
      </c>
      <c r="E60" s="5">
        <v>36.69</v>
      </c>
      <c r="F60" s="15">
        <f>$E60/$E$8 - 1</f>
        <v>-3.2599837000816256E-3</v>
      </c>
      <c r="G60" s="5">
        <f t="shared" si="8"/>
        <v>12731.429999999998</v>
      </c>
      <c r="H60" s="7">
        <f t="shared" si="9"/>
        <v>0.12851445796863165</v>
      </c>
      <c r="I60" s="5">
        <v>0.43</v>
      </c>
      <c r="J60" s="30"/>
    </row>
    <row r="61" spans="1:10" x14ac:dyDescent="0.3">
      <c r="A61" s="28"/>
      <c r="B61" t="s">
        <v>17</v>
      </c>
      <c r="C61" t="s">
        <v>30</v>
      </c>
      <c r="D61" s="8">
        <v>10</v>
      </c>
      <c r="E61" s="5">
        <v>1229.68</v>
      </c>
      <c r="F61" s="15">
        <f>$E61/$E$9 - 1</f>
        <v>-1.3156826118735365E-3</v>
      </c>
      <c r="G61" s="5">
        <f t="shared" si="8"/>
        <v>12296.800000000001</v>
      </c>
      <c r="H61" s="7">
        <f t="shared" si="9"/>
        <v>0.12412718655710082</v>
      </c>
      <c r="I61" s="5">
        <v>0.94</v>
      </c>
      <c r="J61" s="30"/>
    </row>
    <row r="62" spans="1:10" x14ac:dyDescent="0.3">
      <c r="A62" s="3" t="s">
        <v>1</v>
      </c>
      <c r="B62" s="4"/>
      <c r="C62" s="4"/>
      <c r="D62" s="6"/>
      <c r="E62" s="6"/>
      <c r="F62" s="6"/>
      <c r="G62" s="6">
        <f>SUM(G54:G61)</f>
        <v>99061.15</v>
      </c>
      <c r="H62" s="9">
        <f>SUM(H54:H61)</f>
        <v>0.9999497305486752</v>
      </c>
      <c r="I62" s="6">
        <f>SUMPRODUCT(I54:I61,H54:H61)</f>
        <v>1.0211220585683525</v>
      </c>
    </row>
    <row r="63" spans="1:10" ht="15" thickBot="1" x14ac:dyDescent="0.35">
      <c r="A63" s="1" t="s">
        <v>10</v>
      </c>
      <c r="G63" s="10">
        <v>4.9800000000000004</v>
      </c>
    </row>
    <row r="64" spans="1:10" ht="15" thickTop="1" x14ac:dyDescent="0.3">
      <c r="A64" s="12" t="s">
        <v>18</v>
      </c>
      <c r="B64" s="13"/>
      <c r="C64" s="13"/>
      <c r="D64" s="13"/>
      <c r="E64" s="13"/>
      <c r="F64" s="13"/>
      <c r="G64" s="14">
        <f>$G62+$G63</f>
        <v>99066.12999999999</v>
      </c>
      <c r="H64" s="16">
        <f>($G64/100000 - 1)</f>
        <v>-9.3387000000001441E-3</v>
      </c>
    </row>
    <row r="67" spans="1:10" ht="14.4" customHeight="1" x14ac:dyDescent="0.3">
      <c r="A67" s="26">
        <v>43731</v>
      </c>
      <c r="B67" s="4" t="s">
        <v>8</v>
      </c>
      <c r="C67" s="4" t="s">
        <v>30</v>
      </c>
      <c r="D67" s="17">
        <v>60</v>
      </c>
      <c r="E67" s="6">
        <v>218.72</v>
      </c>
      <c r="F67" s="18">
        <f>$E67/$E$2 - 1</f>
        <v>-2.9175784099197966E-3</v>
      </c>
      <c r="G67" s="6">
        <f t="shared" ref="G67:G77" si="10">$D67*$E67</f>
        <v>13123.2</v>
      </c>
      <c r="H67" s="9">
        <f>$G67/$G$81</f>
        <v>0.1327953464961607</v>
      </c>
      <c r="I67" s="6">
        <v>1.08</v>
      </c>
      <c r="J67" s="29" t="s">
        <v>32</v>
      </c>
    </row>
    <row r="68" spans="1:10" x14ac:dyDescent="0.3">
      <c r="A68" s="27"/>
      <c r="B68" t="s">
        <v>11</v>
      </c>
      <c r="C68" t="s">
        <v>30</v>
      </c>
      <c r="D68" s="8">
        <v>50</v>
      </c>
      <c r="E68" s="5">
        <v>132.46</v>
      </c>
      <c r="F68" s="15">
        <f>$E68/$E$3 - 1</f>
        <v>-2.6172621673283381E-2</v>
      </c>
      <c r="G68" s="5">
        <f t="shared" si="10"/>
        <v>6623</v>
      </c>
      <c r="H68" s="7">
        <f>$G68/$G$81</f>
        <v>6.7018987735009167E-2</v>
      </c>
      <c r="I68" s="5">
        <v>0.73</v>
      </c>
      <c r="J68" s="30"/>
    </row>
    <row r="69" spans="1:10" x14ac:dyDescent="0.3">
      <c r="A69" s="27"/>
      <c r="B69" t="s">
        <v>12</v>
      </c>
      <c r="C69" t="s">
        <v>30</v>
      </c>
      <c r="D69" s="8">
        <v>32</v>
      </c>
      <c r="E69" s="5">
        <v>387.67</v>
      </c>
      <c r="F69" s="15">
        <f>$E69/$E$4 - 1</f>
        <v>-1.5866165718927738E-2</v>
      </c>
      <c r="G69" s="5">
        <f t="shared" si="10"/>
        <v>12405.44</v>
      </c>
      <c r="H69" s="7">
        <f t="shared" ref="H69:H77" si="11">$G69/$G$81</f>
        <v>0.12553224085873352</v>
      </c>
      <c r="I69" s="5">
        <v>1.18</v>
      </c>
      <c r="J69" s="30"/>
    </row>
    <row r="70" spans="1:10" x14ac:dyDescent="0.3">
      <c r="A70" s="27"/>
      <c r="B70" t="s">
        <v>13</v>
      </c>
      <c r="C70" t="s">
        <v>30</v>
      </c>
      <c r="D70" s="8">
        <v>7</v>
      </c>
      <c r="E70" s="5">
        <v>1785.3</v>
      </c>
      <c r="F70" s="15">
        <f>$E70/$E$5 - 1</f>
        <v>-1.1412528863564697E-2</v>
      </c>
      <c r="G70" s="5">
        <f t="shared" si="10"/>
        <v>12497.1</v>
      </c>
      <c r="H70" s="7">
        <f t="shared" si="11"/>
        <v>0.12645976017260804</v>
      </c>
      <c r="I70" s="5">
        <v>1.62</v>
      </c>
      <c r="J70" s="30"/>
    </row>
    <row r="71" spans="1:10" x14ac:dyDescent="0.3">
      <c r="A71" s="27"/>
      <c r="B71" t="s">
        <v>16</v>
      </c>
      <c r="C71" t="s">
        <v>30</v>
      </c>
      <c r="D71" s="8">
        <v>58</v>
      </c>
      <c r="E71" s="5">
        <v>213.46</v>
      </c>
      <c r="F71" s="15">
        <f>$E71/$E$6 - 1</f>
        <v>-1.3950480413895017E-2</v>
      </c>
      <c r="G71" s="5">
        <f t="shared" si="10"/>
        <v>12380.68</v>
      </c>
      <c r="H71" s="7">
        <f t="shared" si="11"/>
        <v>0.12528169123827168</v>
      </c>
      <c r="I71" s="5">
        <v>1.35</v>
      </c>
      <c r="J71" s="30"/>
    </row>
    <row r="72" spans="1:10" x14ac:dyDescent="0.3">
      <c r="A72" s="27"/>
      <c r="B72" t="s">
        <v>14</v>
      </c>
      <c r="C72" t="s">
        <v>30</v>
      </c>
      <c r="D72" s="8">
        <v>70</v>
      </c>
      <c r="E72" s="5">
        <v>174.91</v>
      </c>
      <c r="F72" s="15">
        <f>$E72/$E$7 - 1</f>
        <v>-1.1249293386093928E-2</v>
      </c>
      <c r="G72" s="5">
        <f t="shared" si="10"/>
        <v>12243.699999999999</v>
      </c>
      <c r="H72" s="7">
        <f t="shared" si="11"/>
        <v>0.1238955730229702</v>
      </c>
      <c r="I72" s="5">
        <v>0.81</v>
      </c>
      <c r="J72" s="30"/>
    </row>
    <row r="73" spans="1:10" x14ac:dyDescent="0.3">
      <c r="A73" s="27"/>
      <c r="B73" t="s">
        <v>15</v>
      </c>
      <c r="C73" t="s">
        <v>30</v>
      </c>
      <c r="D73" s="8">
        <v>347</v>
      </c>
      <c r="E73" s="5">
        <v>36.24</v>
      </c>
      <c r="F73" s="15">
        <f>$E73/$E$8 - 1</f>
        <v>-1.5484922575387139E-2</v>
      </c>
      <c r="G73" s="5">
        <f t="shared" si="10"/>
        <v>12575.28</v>
      </c>
      <c r="H73" s="7">
        <f t="shared" si="11"/>
        <v>0.12725087363495488</v>
      </c>
      <c r="I73" s="5">
        <v>0.43</v>
      </c>
      <c r="J73" s="30"/>
    </row>
    <row r="74" spans="1:10" x14ac:dyDescent="0.3">
      <c r="A74" s="27"/>
      <c r="B74" t="s">
        <v>17</v>
      </c>
      <c r="C74" t="s">
        <v>30</v>
      </c>
      <c r="D74" s="8">
        <v>10</v>
      </c>
      <c r="E74" s="5">
        <v>1234.03</v>
      </c>
      <c r="F74" s="15">
        <f>$E74/$E$9 - 1</f>
        <v>2.2171688459351468E-3</v>
      </c>
      <c r="G74" s="5">
        <f t="shared" si="10"/>
        <v>12340.3</v>
      </c>
      <c r="H74" s="7">
        <f t="shared" si="11"/>
        <v>0.12487308083139567</v>
      </c>
      <c r="I74" s="5">
        <v>0.94</v>
      </c>
      <c r="J74" s="30"/>
    </row>
    <row r="75" spans="1:10" x14ac:dyDescent="0.3">
      <c r="A75" s="27"/>
      <c r="B75" t="s">
        <v>8</v>
      </c>
      <c r="C75" t="s">
        <v>29</v>
      </c>
      <c r="D75" s="8">
        <v>10</v>
      </c>
      <c r="E75" s="5">
        <v>218.72</v>
      </c>
      <c r="G75" s="5">
        <f t="shared" si="10"/>
        <v>2187.1999999999998</v>
      </c>
      <c r="H75" s="7">
        <f>$G75/$G$81</f>
        <v>2.2132557749360113E-2</v>
      </c>
      <c r="I75" s="5">
        <v>1.08</v>
      </c>
      <c r="J75" s="22" t="s">
        <v>36</v>
      </c>
    </row>
    <row r="76" spans="1:10" x14ac:dyDescent="0.3">
      <c r="A76" s="27"/>
      <c r="B76" t="s">
        <v>15</v>
      </c>
      <c r="C76" t="s">
        <v>29</v>
      </c>
      <c r="D76" s="8">
        <v>8</v>
      </c>
      <c r="E76" s="5">
        <v>36.24</v>
      </c>
      <c r="G76" s="5">
        <f t="shared" si="10"/>
        <v>289.92</v>
      </c>
      <c r="H76" s="7">
        <f t="shared" si="11"/>
        <v>2.9337377206906023E-3</v>
      </c>
      <c r="I76" s="5">
        <v>0.43</v>
      </c>
      <c r="J76" s="22" t="s">
        <v>33</v>
      </c>
    </row>
    <row r="77" spans="1:10" x14ac:dyDescent="0.3">
      <c r="A77" s="27"/>
      <c r="B77" t="s">
        <v>16</v>
      </c>
      <c r="C77" t="s">
        <v>29</v>
      </c>
      <c r="D77" s="8">
        <v>10</v>
      </c>
      <c r="E77" s="5">
        <v>213.46</v>
      </c>
      <c r="G77" s="5">
        <f t="shared" si="10"/>
        <v>2134.6</v>
      </c>
      <c r="H77" s="7">
        <f t="shared" si="11"/>
        <v>2.1600291592805458E-2</v>
      </c>
      <c r="I77" s="5">
        <v>1.35</v>
      </c>
      <c r="J77" s="22" t="s">
        <v>34</v>
      </c>
    </row>
    <row r="78" spans="1:10" x14ac:dyDescent="0.3">
      <c r="A78" s="27"/>
      <c r="B78" t="s">
        <v>11</v>
      </c>
      <c r="C78" t="s">
        <v>31</v>
      </c>
      <c r="D78" s="8">
        <v>35</v>
      </c>
      <c r="E78" s="5">
        <v>132.46</v>
      </c>
      <c r="G78" s="5"/>
      <c r="H78">
        <v>0</v>
      </c>
      <c r="I78" s="5">
        <v>0</v>
      </c>
      <c r="J78" s="22" t="s">
        <v>35</v>
      </c>
    </row>
    <row r="79" spans="1:10" x14ac:dyDescent="0.3">
      <c r="A79" s="3" t="s">
        <v>1</v>
      </c>
      <c r="B79" s="4"/>
      <c r="C79" s="4"/>
      <c r="D79" s="6"/>
      <c r="E79" s="6"/>
      <c r="F79" s="6"/>
      <c r="G79" s="6">
        <f>SUM(G67:G78)</f>
        <v>98800.42</v>
      </c>
      <c r="H79" s="9">
        <f>SUM(H67:H77)</f>
        <v>0.99977414105296003</v>
      </c>
      <c r="I79" s="6">
        <f>SUMPRODUCT(I67:I77,H67:H77)</f>
        <v>1.0412450231596491</v>
      </c>
    </row>
    <row r="80" spans="1:10" ht="15" thickBot="1" x14ac:dyDescent="0.35">
      <c r="A80" s="1" t="s">
        <v>10</v>
      </c>
      <c r="G80" s="10">
        <v>22.32</v>
      </c>
    </row>
    <row r="81" spans="1:10" ht="15" thickTop="1" x14ac:dyDescent="0.3">
      <c r="A81" s="12" t="s">
        <v>18</v>
      </c>
      <c r="B81" s="13"/>
      <c r="C81" s="13"/>
      <c r="D81" s="13"/>
      <c r="E81" s="13"/>
      <c r="F81" s="13"/>
      <c r="G81" s="14">
        <f>$G79+$G80</f>
        <v>98822.74</v>
      </c>
      <c r="H81" s="16">
        <f>($G81/100000 - 1)</f>
        <v>-1.1772599999999911E-2</v>
      </c>
    </row>
    <row r="84" spans="1:10" x14ac:dyDescent="0.3">
      <c r="A84" s="26">
        <v>43732</v>
      </c>
      <c r="B84" s="4" t="s">
        <v>8</v>
      </c>
      <c r="C84" s="4" t="s">
        <v>30</v>
      </c>
      <c r="D84" s="17">
        <v>70</v>
      </c>
      <c r="E84" s="6">
        <v>217.68</v>
      </c>
      <c r="F84" s="18">
        <f>$E84/$E$2 - 1</f>
        <v>-7.6586433260393827E-3</v>
      </c>
      <c r="G84" s="6">
        <f t="shared" ref="G84:G91" si="12">$D84*$E84</f>
        <v>15237.6</v>
      </c>
      <c r="H84" s="9">
        <f>$G84/$G$94</f>
        <v>0.15577997948778344</v>
      </c>
      <c r="I84" s="6">
        <v>1.08</v>
      </c>
      <c r="J84" s="29" t="s">
        <v>32</v>
      </c>
    </row>
    <row r="85" spans="1:10" x14ac:dyDescent="0.3">
      <c r="A85" s="27"/>
      <c r="B85" t="s">
        <v>11</v>
      </c>
      <c r="C85" t="s">
        <v>30</v>
      </c>
      <c r="D85" s="8">
        <v>50</v>
      </c>
      <c r="E85" s="5">
        <v>131.97</v>
      </c>
      <c r="F85" s="15">
        <f>$E85/$E$3 - 1</f>
        <v>-2.977503308337015E-2</v>
      </c>
      <c r="G85" s="5">
        <f t="shared" si="12"/>
        <v>6598.5</v>
      </c>
      <c r="H85" s="7">
        <f>$G85/$G$94</f>
        <v>6.745906144341228E-2</v>
      </c>
      <c r="I85" s="5">
        <v>0.73</v>
      </c>
      <c r="J85" s="30"/>
    </row>
    <row r="86" spans="1:10" x14ac:dyDescent="0.3">
      <c r="A86" s="27"/>
      <c r="B86" t="s">
        <v>12</v>
      </c>
      <c r="C86" t="s">
        <v>30</v>
      </c>
      <c r="D86" s="8">
        <v>32</v>
      </c>
      <c r="E86" s="5">
        <v>389.17</v>
      </c>
      <c r="F86" s="15">
        <f>$E86/$E$4 - 1</f>
        <v>-1.2058285946385028E-2</v>
      </c>
      <c r="G86" s="5">
        <f t="shared" si="12"/>
        <v>12453.44</v>
      </c>
      <c r="H86" s="7">
        <f t="shared" ref="H86:H91" si="13">$G86/$G$94</f>
        <v>0.12731641647978301</v>
      </c>
      <c r="I86" s="5">
        <v>1.18</v>
      </c>
      <c r="J86" s="30"/>
    </row>
    <row r="87" spans="1:10" x14ac:dyDescent="0.3">
      <c r="A87" s="27"/>
      <c r="B87" t="s">
        <v>13</v>
      </c>
      <c r="C87" t="s">
        <v>30</v>
      </c>
      <c r="D87" s="8">
        <v>7</v>
      </c>
      <c r="E87" s="5">
        <v>1741.61</v>
      </c>
      <c r="F87" s="15">
        <f>$E87/$E$5 - 1</f>
        <v>-3.5605318094478755E-2</v>
      </c>
      <c r="G87" s="5">
        <f t="shared" si="12"/>
        <v>12191.269999999999</v>
      </c>
      <c r="H87" s="7">
        <f t="shared" si="13"/>
        <v>0.12463614942838959</v>
      </c>
      <c r="I87" s="5">
        <v>1.62</v>
      </c>
      <c r="J87" s="30"/>
    </row>
    <row r="88" spans="1:10" x14ac:dyDescent="0.3">
      <c r="A88" s="27"/>
      <c r="B88" t="s">
        <v>16</v>
      </c>
      <c r="C88" t="s">
        <v>30</v>
      </c>
      <c r="D88" s="8">
        <v>68</v>
      </c>
      <c r="E88" s="5">
        <v>207.75</v>
      </c>
      <c r="F88" s="15">
        <f>$E88/$E$6 - 1</f>
        <v>-4.0327050997782665E-2</v>
      </c>
      <c r="G88" s="5">
        <f t="shared" si="12"/>
        <v>14127</v>
      </c>
      <c r="H88" s="7">
        <f t="shared" si="13"/>
        <v>0.14442587876200427</v>
      </c>
      <c r="I88" s="5">
        <v>1.35</v>
      </c>
      <c r="J88" s="30"/>
    </row>
    <row r="89" spans="1:10" x14ac:dyDescent="0.3">
      <c r="A89" s="27"/>
      <c r="B89" t="s">
        <v>14</v>
      </c>
      <c r="C89" t="s">
        <v>30</v>
      </c>
      <c r="D89" s="8">
        <v>70</v>
      </c>
      <c r="E89" s="5">
        <v>174.48</v>
      </c>
      <c r="F89" s="15">
        <f>$E89/$E$7 - 1</f>
        <v>-1.3680045223290138E-2</v>
      </c>
      <c r="G89" s="5">
        <f t="shared" si="12"/>
        <v>12213.599999999999</v>
      </c>
      <c r="H89" s="7">
        <f t="shared" si="13"/>
        <v>0.12486443780332804</v>
      </c>
      <c r="I89" s="5">
        <v>0.81</v>
      </c>
      <c r="J89" s="30"/>
    </row>
    <row r="90" spans="1:10" x14ac:dyDescent="0.3">
      <c r="A90" s="27"/>
      <c r="B90" t="s">
        <v>15</v>
      </c>
      <c r="C90" t="s">
        <v>30</v>
      </c>
      <c r="D90" s="8">
        <v>355</v>
      </c>
      <c r="E90" s="5">
        <v>36.01</v>
      </c>
      <c r="F90" s="15">
        <f>$E90/$E$8 - 1</f>
        <v>-2.173322466721006E-2</v>
      </c>
      <c r="G90" s="5">
        <f t="shared" si="12"/>
        <v>12783.55</v>
      </c>
      <c r="H90" s="7">
        <f t="shared" si="13"/>
        <v>0.13069126087973523</v>
      </c>
      <c r="I90" s="5">
        <v>0.43</v>
      </c>
      <c r="J90" s="30"/>
    </row>
    <row r="91" spans="1:10" x14ac:dyDescent="0.3">
      <c r="A91" s="28"/>
      <c r="B91" t="s">
        <v>17</v>
      </c>
      <c r="C91" t="s">
        <v>30</v>
      </c>
      <c r="D91" s="8">
        <v>10</v>
      </c>
      <c r="E91" s="5">
        <v>1218.76</v>
      </c>
      <c r="F91" s="15">
        <f>$E91/$E$9 - 1</f>
        <v>-1.0184357995614346E-2</v>
      </c>
      <c r="G91" s="5">
        <f t="shared" si="12"/>
        <v>12187.6</v>
      </c>
      <c r="H91" s="7">
        <f t="shared" si="13"/>
        <v>0.1245986295745596</v>
      </c>
      <c r="I91" s="5">
        <v>0.94</v>
      </c>
      <c r="J91" s="30"/>
    </row>
    <row r="92" spans="1:10" x14ac:dyDescent="0.3">
      <c r="A92" s="3" t="s">
        <v>1</v>
      </c>
      <c r="B92" s="4"/>
      <c r="C92" s="4"/>
      <c r="D92" s="6"/>
      <c r="E92" s="6"/>
      <c r="F92" s="6"/>
      <c r="G92" s="6">
        <f>SUM(G84:G91)</f>
        <v>97792.560000000012</v>
      </c>
      <c r="H92" s="9">
        <f>SUM(H84:H91)</f>
        <v>0.99977181385899538</v>
      </c>
      <c r="I92" s="6">
        <f>SUMPRODUCT(I84:I91,H84:H91)</f>
        <v>1.0390665111484056</v>
      </c>
    </row>
    <row r="93" spans="1:10" ht="15" thickBot="1" x14ac:dyDescent="0.35">
      <c r="A93" s="1" t="s">
        <v>10</v>
      </c>
      <c r="G93" s="10">
        <v>22.32</v>
      </c>
    </row>
    <row r="94" spans="1:10" ht="15" thickTop="1" x14ac:dyDescent="0.3">
      <c r="A94" s="12" t="s">
        <v>18</v>
      </c>
      <c r="B94" s="13"/>
      <c r="C94" s="13"/>
      <c r="D94" s="13"/>
      <c r="E94" s="13"/>
      <c r="F94" s="13"/>
      <c r="G94" s="14">
        <f>$G92+$G93</f>
        <v>97814.880000000019</v>
      </c>
      <c r="H94" s="16">
        <f>($G94/100000 - 1)</f>
        <v>-2.1851199999999849E-2</v>
      </c>
    </row>
    <row r="96" spans="1:10" x14ac:dyDescent="0.3">
      <c r="A96" s="26">
        <v>43733</v>
      </c>
      <c r="B96" s="4" t="s">
        <v>8</v>
      </c>
      <c r="C96" s="4" t="s">
        <v>30</v>
      </c>
      <c r="D96" s="17">
        <v>70</v>
      </c>
      <c r="E96" s="6">
        <v>221.03</v>
      </c>
      <c r="F96" s="18">
        <f>$E96/$E$2 - 1</f>
        <v>7.6130561633842575E-3</v>
      </c>
      <c r="G96" s="6">
        <f t="shared" ref="G96:G103" si="14">$D96*$E96</f>
        <v>15472.1</v>
      </c>
      <c r="H96" s="9">
        <f>$G96/$G$106</f>
        <v>0.15662821478294753</v>
      </c>
      <c r="I96" s="6">
        <v>1.08</v>
      </c>
      <c r="J96" s="29" t="s">
        <v>32</v>
      </c>
    </row>
    <row r="97" spans="1:12" x14ac:dyDescent="0.3">
      <c r="A97" s="27"/>
      <c r="B97" t="s">
        <v>11</v>
      </c>
      <c r="C97" t="s">
        <v>30</v>
      </c>
      <c r="D97" s="8">
        <v>50</v>
      </c>
      <c r="E97" s="5">
        <v>133.09</v>
      </c>
      <c r="F97" s="15">
        <f>$E97/$E$3 - 1</f>
        <v>-2.154094986031474E-2</v>
      </c>
      <c r="G97" s="5">
        <f t="shared" si="14"/>
        <v>6654.5</v>
      </c>
      <c r="H97" s="7">
        <f>$G97/$G$106</f>
        <v>6.736528688885958E-2</v>
      </c>
      <c r="I97" s="5">
        <v>0.73</v>
      </c>
      <c r="J97" s="30"/>
    </row>
    <row r="98" spans="1:12" x14ac:dyDescent="0.3">
      <c r="A98" s="27"/>
      <c r="B98" t="s">
        <v>12</v>
      </c>
      <c r="C98" t="s">
        <v>30</v>
      </c>
      <c r="D98" s="8">
        <v>32</v>
      </c>
      <c r="E98" s="5">
        <v>390.43</v>
      </c>
      <c r="F98" s="15">
        <f>$E98/$E$4 - 1</f>
        <v>-8.8596669374492176E-3</v>
      </c>
      <c r="G98" s="5">
        <f t="shared" si="14"/>
        <v>12493.76</v>
      </c>
      <c r="H98" s="7">
        <f t="shared" ref="H98:H103" si="15">$G98/$G$106</f>
        <v>0.12647768077549901</v>
      </c>
      <c r="I98" s="5">
        <v>1.18</v>
      </c>
      <c r="J98" s="30"/>
      <c r="L98" s="23"/>
    </row>
    <row r="99" spans="1:12" x14ac:dyDescent="0.3">
      <c r="A99" s="27"/>
      <c r="B99" t="s">
        <v>13</v>
      </c>
      <c r="C99" t="s">
        <v>30</v>
      </c>
      <c r="D99" s="8">
        <v>7</v>
      </c>
      <c r="E99" s="5">
        <v>1768.33</v>
      </c>
      <c r="F99" s="15">
        <f>$E99/$E$5 - 1</f>
        <v>-2.0809453405762235E-2</v>
      </c>
      <c r="G99" s="5">
        <f t="shared" si="14"/>
        <v>12378.31</v>
      </c>
      <c r="H99" s="7">
        <f t="shared" si="15"/>
        <v>0.12530894948519639</v>
      </c>
      <c r="I99" s="5">
        <v>1.62</v>
      </c>
      <c r="J99" s="30"/>
    </row>
    <row r="100" spans="1:12" x14ac:dyDescent="0.3">
      <c r="A100" s="27"/>
      <c r="B100" t="s">
        <v>16</v>
      </c>
      <c r="C100" t="s">
        <v>30</v>
      </c>
      <c r="D100" s="8">
        <v>68</v>
      </c>
      <c r="E100" s="5">
        <v>210.03</v>
      </c>
      <c r="F100" s="15">
        <f>$E100/$E$6 - 1</f>
        <v>-2.9794900221729481E-2</v>
      </c>
      <c r="G100" s="5">
        <f t="shared" si="14"/>
        <v>14282.04</v>
      </c>
      <c r="H100" s="7">
        <f t="shared" si="15"/>
        <v>0.14458091846993285</v>
      </c>
      <c r="I100" s="5">
        <v>1.35</v>
      </c>
      <c r="J100" s="30"/>
    </row>
    <row r="101" spans="1:12" x14ac:dyDescent="0.3">
      <c r="A101" s="27"/>
      <c r="B101" t="s">
        <v>14</v>
      </c>
      <c r="C101" t="s">
        <v>30</v>
      </c>
      <c r="D101" s="8">
        <v>70</v>
      </c>
      <c r="E101" s="5">
        <v>175.28</v>
      </c>
      <c r="F101" s="15">
        <f>$E101/$E$7 - 1</f>
        <v>-9.1577162238553056E-3</v>
      </c>
      <c r="G101" s="5">
        <f t="shared" si="14"/>
        <v>12269.6</v>
      </c>
      <c r="H101" s="7">
        <f t="shared" si="15"/>
        <v>0.1242084490211964</v>
      </c>
      <c r="I101" s="5">
        <v>0.81</v>
      </c>
      <c r="J101" s="30"/>
    </row>
    <row r="102" spans="1:12" x14ac:dyDescent="0.3">
      <c r="A102" s="27"/>
      <c r="B102" t="s">
        <v>15</v>
      </c>
      <c r="C102" t="s">
        <v>30</v>
      </c>
      <c r="D102" s="8">
        <v>355</v>
      </c>
      <c r="E102" s="5">
        <v>35.9</v>
      </c>
      <c r="F102" s="15">
        <f>$E102/$E$8 - 1</f>
        <v>-2.4721543058951467E-2</v>
      </c>
      <c r="G102" s="5">
        <f t="shared" si="14"/>
        <v>12744.5</v>
      </c>
      <c r="H102" s="7">
        <f t="shared" si="15"/>
        <v>0.12901598899317318</v>
      </c>
      <c r="I102" s="5">
        <v>0.43</v>
      </c>
      <c r="J102" s="30"/>
    </row>
    <row r="103" spans="1:12" x14ac:dyDescent="0.3">
      <c r="A103" s="28"/>
      <c r="B103" t="s">
        <v>17</v>
      </c>
      <c r="C103" t="s">
        <v>30</v>
      </c>
      <c r="D103" s="8">
        <v>10</v>
      </c>
      <c r="E103" s="5">
        <v>1246.52</v>
      </c>
      <c r="F103" s="15">
        <f>$E103/$E$9 - 1</f>
        <v>1.2360919353528788E-2</v>
      </c>
      <c r="G103" s="5">
        <f t="shared" si="14"/>
        <v>12465.2</v>
      </c>
      <c r="H103" s="7">
        <f t="shared" si="15"/>
        <v>0.12618856024149258</v>
      </c>
      <c r="I103" s="5">
        <v>0.94</v>
      </c>
      <c r="J103" s="30"/>
    </row>
    <row r="104" spans="1:12" x14ac:dyDescent="0.3">
      <c r="A104" s="3" t="s">
        <v>1</v>
      </c>
      <c r="B104" s="4"/>
      <c r="C104" s="4"/>
      <c r="D104" s="6"/>
      <c r="E104" s="6"/>
      <c r="F104" s="6"/>
      <c r="G104" s="6">
        <f>SUM(G96:G103)</f>
        <v>98760.01</v>
      </c>
      <c r="H104" s="9">
        <f>SUM(H96:H103)</f>
        <v>0.99977404865829766</v>
      </c>
      <c r="I104" s="6">
        <f>SUMPRODUCT(I96:I103,H96:H103)</f>
        <v>1.0404664984112038</v>
      </c>
    </row>
    <row r="105" spans="1:12" ht="15" thickBot="1" x14ac:dyDescent="0.35">
      <c r="A105" s="1" t="s">
        <v>10</v>
      </c>
      <c r="G105" s="10">
        <v>22.32</v>
      </c>
    </row>
    <row r="106" spans="1:12" ht="15" thickTop="1" x14ac:dyDescent="0.3">
      <c r="A106" s="12" t="s">
        <v>18</v>
      </c>
      <c r="B106" s="13"/>
      <c r="C106" s="13"/>
      <c r="D106" s="13"/>
      <c r="E106" s="13"/>
      <c r="F106" s="13"/>
      <c r="G106" s="14">
        <f>$G104+$G105</f>
        <v>98782.33</v>
      </c>
      <c r="H106" s="16">
        <f>($G106/100000 - 1)</f>
        <v>-1.2176699999999929E-2</v>
      </c>
    </row>
    <row r="109" spans="1:12" x14ac:dyDescent="0.3">
      <c r="A109" s="26">
        <v>43734</v>
      </c>
      <c r="B109" s="4" t="s">
        <v>8</v>
      </c>
      <c r="C109" s="4" t="s">
        <v>30</v>
      </c>
      <c r="D109" s="17">
        <v>70</v>
      </c>
      <c r="E109" s="6">
        <v>220.43</v>
      </c>
      <c r="F109" s="18">
        <f>$E109/$E$2 - 1</f>
        <v>4.8778264040845176E-3</v>
      </c>
      <c r="G109" s="6">
        <f t="shared" ref="G109:G116" si="16">$D109*$E109</f>
        <v>15430.1</v>
      </c>
      <c r="H109" s="9">
        <f>$G109/$G$119</f>
        <v>0.15675792973592301</v>
      </c>
      <c r="I109" s="6">
        <v>1.08</v>
      </c>
      <c r="J109" s="29" t="s">
        <v>32</v>
      </c>
    </row>
    <row r="110" spans="1:12" x14ac:dyDescent="0.3">
      <c r="A110" s="27"/>
      <c r="B110" t="s">
        <v>11</v>
      </c>
      <c r="C110" t="s">
        <v>30</v>
      </c>
      <c r="D110" s="8">
        <v>50</v>
      </c>
      <c r="E110" s="5">
        <v>131.37</v>
      </c>
      <c r="F110" s="15">
        <f>$E110/$E$3 - 1</f>
        <v>-3.4186149095721263E-2</v>
      </c>
      <c r="G110" s="5">
        <f t="shared" si="16"/>
        <v>6568.5</v>
      </c>
      <c r="H110" s="7">
        <f>$G110/$G$119</f>
        <v>6.673090008946217E-2</v>
      </c>
      <c r="I110" s="5">
        <v>0.73</v>
      </c>
      <c r="J110" s="30"/>
    </row>
    <row r="111" spans="1:12" x14ac:dyDescent="0.3">
      <c r="A111" s="27"/>
      <c r="B111" t="s">
        <v>12</v>
      </c>
      <c r="C111" t="s">
        <v>30</v>
      </c>
      <c r="D111" s="8">
        <v>32</v>
      </c>
      <c r="E111" s="5">
        <v>393.17</v>
      </c>
      <c r="F111" s="15">
        <f>$E111/$E$4 - 1</f>
        <v>-1.9039398862713552E-3</v>
      </c>
      <c r="G111" s="5">
        <f t="shared" si="16"/>
        <v>12581.44</v>
      </c>
      <c r="H111" s="7">
        <f t="shared" ref="H111:H116" si="17">$G111/$G$119</f>
        <v>0.12781773854328432</v>
      </c>
      <c r="I111" s="5">
        <v>1.18</v>
      </c>
      <c r="J111" s="30"/>
    </row>
    <row r="112" spans="1:12" x14ac:dyDescent="0.3">
      <c r="A112" s="27"/>
      <c r="B112" t="s">
        <v>13</v>
      </c>
      <c r="C112" t="s">
        <v>30</v>
      </c>
      <c r="D112" s="8">
        <v>7</v>
      </c>
      <c r="E112" s="5">
        <v>1741.06</v>
      </c>
      <c r="F112" s="15">
        <f>$E112/$E$5 - 1</f>
        <v>-3.5909873692487548E-2</v>
      </c>
      <c r="G112" s="5">
        <f t="shared" si="16"/>
        <v>12187.42</v>
      </c>
      <c r="H112" s="7">
        <f t="shared" si="17"/>
        <v>0.1238147988685869</v>
      </c>
      <c r="I112" s="5">
        <v>1.62</v>
      </c>
      <c r="J112" s="30"/>
    </row>
    <row r="113" spans="1:10" x14ac:dyDescent="0.3">
      <c r="A113" s="27"/>
      <c r="B113" t="s">
        <v>16</v>
      </c>
      <c r="C113" t="s">
        <v>30</v>
      </c>
      <c r="D113" s="8">
        <v>68</v>
      </c>
      <c r="E113" s="5">
        <v>208.76</v>
      </c>
      <c r="F113" s="15">
        <f>$E113/$E$6 - 1</f>
        <v>-3.5661492978566134E-2</v>
      </c>
      <c r="G113" s="5">
        <f t="shared" si="16"/>
        <v>14195.68</v>
      </c>
      <c r="H113" s="7">
        <f t="shared" si="17"/>
        <v>0.14421717344629312</v>
      </c>
      <c r="I113" s="5">
        <v>1.35</v>
      </c>
      <c r="J113" s="30"/>
    </row>
    <row r="114" spans="1:10" x14ac:dyDescent="0.3">
      <c r="A114" s="27"/>
      <c r="B114" t="s">
        <v>14</v>
      </c>
      <c r="C114" t="s">
        <v>30</v>
      </c>
      <c r="D114" s="8">
        <v>70</v>
      </c>
      <c r="E114" s="5">
        <v>175.85</v>
      </c>
      <c r="F114" s="15">
        <f>$E114/$E$7 - 1</f>
        <v>-5.9355568117581692E-3</v>
      </c>
      <c r="G114" s="5">
        <f t="shared" si="16"/>
        <v>12309.5</v>
      </c>
      <c r="H114" s="7">
        <f t="shared" si="17"/>
        <v>0.12505503762673892</v>
      </c>
      <c r="I114" s="5">
        <v>0.81</v>
      </c>
      <c r="J114" s="30"/>
    </row>
    <row r="115" spans="1:10" x14ac:dyDescent="0.3">
      <c r="A115" s="27"/>
      <c r="B115" t="s">
        <v>15</v>
      </c>
      <c r="C115" t="s">
        <v>30</v>
      </c>
      <c r="D115" s="8">
        <v>355</v>
      </c>
      <c r="E115" s="5">
        <v>35.799999999999997</v>
      </c>
      <c r="F115" s="15">
        <f>$E115/$E$8 - 1</f>
        <v>-2.7438196142352766E-2</v>
      </c>
      <c r="G115" s="5">
        <f t="shared" si="16"/>
        <v>12708.999999999998</v>
      </c>
      <c r="H115" s="7">
        <f t="shared" si="17"/>
        <v>0.12911364988002963</v>
      </c>
      <c r="I115" s="5">
        <v>0.43</v>
      </c>
      <c r="J115" s="30"/>
    </row>
    <row r="116" spans="1:10" x14ac:dyDescent="0.3">
      <c r="A116" s="28"/>
      <c r="B116" t="s">
        <v>17</v>
      </c>
      <c r="C116" t="s">
        <v>30</v>
      </c>
      <c r="D116" s="8">
        <v>10</v>
      </c>
      <c r="E116" s="5">
        <v>1242.8699999999999</v>
      </c>
      <c r="F116" s="15">
        <f>$E116/$E$9 - 1</f>
        <v>9.3965727280109768E-3</v>
      </c>
      <c r="G116" s="5">
        <f t="shared" si="16"/>
        <v>12428.699999999999</v>
      </c>
      <c r="H116" s="7">
        <f t="shared" si="17"/>
        <v>0.12626601780344043</v>
      </c>
      <c r="I116" s="5">
        <v>0.94</v>
      </c>
      <c r="J116" s="30"/>
    </row>
    <row r="117" spans="1:10" x14ac:dyDescent="0.3">
      <c r="A117" s="3" t="s">
        <v>1</v>
      </c>
      <c r="B117" s="4"/>
      <c r="C117" s="4"/>
      <c r="D117" s="6"/>
      <c r="E117" s="6"/>
      <c r="F117" s="6"/>
      <c r="G117" s="6">
        <f>SUM(G109:G116)</f>
        <v>98410.34</v>
      </c>
      <c r="H117" s="9">
        <f>SUM(H109:H116)</f>
        <v>0.9997732459937585</v>
      </c>
      <c r="I117" s="6">
        <f>SUMPRODUCT(I109:I116,H109:H116)</f>
        <v>1.0396137176420914</v>
      </c>
    </row>
    <row r="118" spans="1:10" ht="15" thickBot="1" x14ac:dyDescent="0.35">
      <c r="A118" s="1" t="s">
        <v>10</v>
      </c>
      <c r="G118" s="10">
        <v>22.32</v>
      </c>
    </row>
    <row r="119" spans="1:10" ht="15" thickTop="1" x14ac:dyDescent="0.3">
      <c r="A119" s="12" t="s">
        <v>18</v>
      </c>
      <c r="B119" s="13"/>
      <c r="C119" s="13"/>
      <c r="D119" s="13"/>
      <c r="E119" s="13"/>
      <c r="F119" s="13"/>
      <c r="G119" s="14">
        <f>$G117+$G118</f>
        <v>98432.66</v>
      </c>
      <c r="H119" s="16">
        <f>($G119/100000 - 1)</f>
        <v>-1.5673399999999948E-2</v>
      </c>
    </row>
    <row r="122" spans="1:10" x14ac:dyDescent="0.3">
      <c r="A122" s="26">
        <v>43735</v>
      </c>
      <c r="B122" s="4" t="s">
        <v>8</v>
      </c>
      <c r="C122" s="4" t="s">
        <v>30</v>
      </c>
      <c r="D122" s="17">
        <v>70</v>
      </c>
      <c r="E122" s="6">
        <v>218.85</v>
      </c>
      <c r="F122" s="18">
        <f>$E122/$E$2 - 1</f>
        <v>-2.3249452954049454E-3</v>
      </c>
      <c r="G122" s="6">
        <f t="shared" ref="G122:G129" si="18">$D122*$E122</f>
        <v>15319.5</v>
      </c>
      <c r="H122" s="9">
        <f>$G122/$G$132</f>
        <v>0.15657607239201879</v>
      </c>
      <c r="I122" s="6">
        <v>1.08</v>
      </c>
      <c r="J122" s="29" t="s">
        <v>32</v>
      </c>
    </row>
    <row r="123" spans="1:10" x14ac:dyDescent="0.3">
      <c r="A123" s="27"/>
      <c r="B123" t="s">
        <v>11</v>
      </c>
      <c r="C123" t="s">
        <v>30</v>
      </c>
      <c r="D123" s="8">
        <v>50</v>
      </c>
      <c r="E123" s="5">
        <v>129.99</v>
      </c>
      <c r="F123" s="15">
        <f>$E123/$E$3 - 1</f>
        <v>-4.4331715924128767E-2</v>
      </c>
      <c r="G123" s="5">
        <f t="shared" si="18"/>
        <v>6499.5</v>
      </c>
      <c r="H123" s="7">
        <f>$G123/$G$132</f>
        <v>6.6429464572076505E-2</v>
      </c>
      <c r="I123" s="5">
        <v>0.73</v>
      </c>
      <c r="J123" s="30"/>
    </row>
    <row r="124" spans="1:10" x14ac:dyDescent="0.3">
      <c r="A124" s="27"/>
      <c r="B124" t="s">
        <v>12</v>
      </c>
      <c r="C124" t="s">
        <v>30</v>
      </c>
      <c r="D124" s="8">
        <v>32</v>
      </c>
      <c r="E124" s="5">
        <v>387.8</v>
      </c>
      <c r="F124" s="15">
        <f>$E124/$E$4 - 1</f>
        <v>-1.5536149471974015E-2</v>
      </c>
      <c r="G124" s="5">
        <f t="shared" si="18"/>
        <v>12409.6</v>
      </c>
      <c r="H124" s="7">
        <f t="shared" ref="H124:H129" si="19">$G124/$G$132</f>
        <v>0.12683484630412195</v>
      </c>
      <c r="I124" s="5">
        <v>1.18</v>
      </c>
      <c r="J124" s="30"/>
    </row>
    <row r="125" spans="1:10" x14ac:dyDescent="0.3">
      <c r="A125" s="27"/>
      <c r="B125" t="s">
        <v>13</v>
      </c>
      <c r="C125" t="s">
        <v>30</v>
      </c>
      <c r="D125" s="8">
        <v>7</v>
      </c>
      <c r="E125" s="5">
        <v>1725.85</v>
      </c>
      <c r="F125" s="15">
        <f>$E125/$E$5 - 1</f>
        <v>-4.4332220321057103E-2</v>
      </c>
      <c r="G125" s="5">
        <f t="shared" si="18"/>
        <v>12080.949999999999</v>
      </c>
      <c r="H125" s="7">
        <f t="shared" si="19"/>
        <v>0.12347581198892647</v>
      </c>
      <c r="I125" s="5">
        <v>1.62</v>
      </c>
      <c r="J125" s="30"/>
    </row>
    <row r="126" spans="1:10" x14ac:dyDescent="0.3">
      <c r="A126" s="27"/>
      <c r="B126" t="s">
        <v>16</v>
      </c>
      <c r="C126" t="s">
        <v>30</v>
      </c>
      <c r="D126" s="8">
        <v>68</v>
      </c>
      <c r="E126" s="5">
        <v>209</v>
      </c>
      <c r="F126" s="15">
        <f>$E126/$E$6 - 1</f>
        <v>-3.4552845528455278E-2</v>
      </c>
      <c r="G126" s="5">
        <f t="shared" si="18"/>
        <v>14212</v>
      </c>
      <c r="H126" s="7">
        <f t="shared" si="19"/>
        <v>0.1452566428953537</v>
      </c>
      <c r="I126" s="5">
        <v>1.35</v>
      </c>
      <c r="J126" s="30"/>
    </row>
    <row r="127" spans="1:10" x14ac:dyDescent="0.3">
      <c r="A127" s="27"/>
      <c r="B127" t="s">
        <v>14</v>
      </c>
      <c r="C127" t="s">
        <v>30</v>
      </c>
      <c r="D127" s="8">
        <v>70</v>
      </c>
      <c r="E127" s="5">
        <v>174.03</v>
      </c>
      <c r="F127" s="15">
        <f>$E127/$E$7 - 1</f>
        <v>-1.6223855285471989E-2</v>
      </c>
      <c r="G127" s="5">
        <f t="shared" si="18"/>
        <v>12182.1</v>
      </c>
      <c r="H127" s="7">
        <f t="shared" si="19"/>
        <v>0.12450963618178218</v>
      </c>
      <c r="I127" s="5">
        <v>0.81</v>
      </c>
      <c r="J127" s="30"/>
    </row>
    <row r="128" spans="1:10" x14ac:dyDescent="0.3">
      <c r="A128" s="27"/>
      <c r="B128" t="s">
        <v>15</v>
      </c>
      <c r="C128" t="s">
        <v>30</v>
      </c>
      <c r="D128" s="8">
        <v>355</v>
      </c>
      <c r="E128" s="5">
        <v>36.229999999999997</v>
      </c>
      <c r="F128" s="15">
        <f>$E128/$E$8 - 1</f>
        <v>-1.5756587883727358E-2</v>
      </c>
      <c r="G128" s="5">
        <f t="shared" si="18"/>
        <v>12861.65</v>
      </c>
      <c r="H128" s="7">
        <f t="shared" si="19"/>
        <v>0.13145511547248986</v>
      </c>
      <c r="I128" s="5">
        <v>0.43</v>
      </c>
      <c r="J128" s="30"/>
    </row>
    <row r="129" spans="1:10" x14ac:dyDescent="0.3">
      <c r="A129" s="28"/>
      <c r="B129" t="s">
        <v>17</v>
      </c>
      <c r="C129" t="s">
        <v>30</v>
      </c>
      <c r="D129" s="8">
        <v>10</v>
      </c>
      <c r="E129" s="5">
        <v>1225.3</v>
      </c>
      <c r="F129" s="15">
        <f>$E129/$E$9 - 1</f>
        <v>-4.8728985624949539E-3</v>
      </c>
      <c r="G129" s="5">
        <f t="shared" si="18"/>
        <v>12253</v>
      </c>
      <c r="H129" s="7">
        <f t="shared" si="19"/>
        <v>0.12523428408364543</v>
      </c>
      <c r="I129" s="5">
        <v>0.94</v>
      </c>
      <c r="J129" s="30"/>
    </row>
    <row r="130" spans="1:10" x14ac:dyDescent="0.3">
      <c r="A130" s="3" t="s">
        <v>1</v>
      </c>
      <c r="B130" s="4"/>
      <c r="C130" s="4"/>
      <c r="D130" s="6"/>
      <c r="E130" s="6"/>
      <c r="F130" s="6"/>
      <c r="G130" s="6">
        <f>SUM(G122:G129)</f>
        <v>97818.299999999988</v>
      </c>
      <c r="H130" s="9">
        <f>SUM(H122:H129)</f>
        <v>0.999771873890415</v>
      </c>
      <c r="I130" s="6">
        <f>SUMPRODUCT(I122:I129,H122:H129)</f>
        <v>1.0384868012896893</v>
      </c>
    </row>
    <row r="131" spans="1:10" ht="15" thickBot="1" x14ac:dyDescent="0.35">
      <c r="A131" s="1" t="s">
        <v>10</v>
      </c>
      <c r="G131" s="10">
        <v>22.32</v>
      </c>
    </row>
    <row r="132" spans="1:10" ht="15" thickTop="1" x14ac:dyDescent="0.3">
      <c r="A132" s="12" t="s">
        <v>18</v>
      </c>
      <c r="B132" s="13"/>
      <c r="C132" s="13"/>
      <c r="D132" s="13"/>
      <c r="E132" s="13"/>
      <c r="F132" s="13"/>
      <c r="G132" s="14">
        <f>$G130+$G131</f>
        <v>97840.62</v>
      </c>
      <c r="H132" s="16">
        <f>($G132/100000 - 1)</f>
        <v>-2.1593799999999996E-2</v>
      </c>
    </row>
    <row r="135" spans="1:10" ht="14.4" customHeight="1" x14ac:dyDescent="0.3">
      <c r="A135" s="26">
        <v>43738</v>
      </c>
      <c r="B135" s="4" t="s">
        <v>8</v>
      </c>
      <c r="C135" s="4" t="s">
        <v>30</v>
      </c>
      <c r="D135" s="17">
        <v>70</v>
      </c>
      <c r="E135" s="6">
        <v>223.97</v>
      </c>
      <c r="F135" s="18">
        <f>$E135/$E$2 - 1</f>
        <v>2.1015681983953316E-2</v>
      </c>
      <c r="G135" s="6">
        <f t="shared" ref="G135:G144" si="20">$D135*$E135</f>
        <v>15677.9</v>
      </c>
      <c r="H135" s="9">
        <f t="shared" ref="H135:H144" si="21">$G135/$G$148</f>
        <v>0.16009782797389893</v>
      </c>
      <c r="I135" s="6">
        <v>1.08</v>
      </c>
      <c r="J135" s="29" t="s">
        <v>32</v>
      </c>
    </row>
    <row r="136" spans="1:10" x14ac:dyDescent="0.3">
      <c r="A136" s="31"/>
      <c r="B136" t="s">
        <v>11</v>
      </c>
      <c r="C136" t="s">
        <v>30</v>
      </c>
      <c r="D136" s="8">
        <v>50</v>
      </c>
      <c r="E136" s="5">
        <v>130.32</v>
      </c>
      <c r="F136" s="15">
        <f>$E136/$E$3 - 1</f>
        <v>-4.1905602117335849E-2</v>
      </c>
      <c r="G136" s="5">
        <f t="shared" si="20"/>
        <v>6516</v>
      </c>
      <c r="H136" s="7">
        <f t="shared" si="21"/>
        <v>6.6539360952546298E-2</v>
      </c>
      <c r="I136" s="5">
        <v>0.73</v>
      </c>
      <c r="J136" s="30"/>
    </row>
    <row r="137" spans="1:10" x14ac:dyDescent="0.3">
      <c r="A137" s="31"/>
      <c r="B137" t="s">
        <v>12</v>
      </c>
      <c r="C137" t="s">
        <v>30</v>
      </c>
      <c r="D137" s="8">
        <v>32</v>
      </c>
      <c r="E137" s="5">
        <v>390.06</v>
      </c>
      <c r="F137" s="15">
        <f>$E137/$E$4 - 1</f>
        <v>-9.7989439480097307E-3</v>
      </c>
      <c r="G137" s="5">
        <f t="shared" si="20"/>
        <v>12481.92</v>
      </c>
      <c r="H137" s="7">
        <f t="shared" si="21"/>
        <v>0.1274614764058942</v>
      </c>
      <c r="I137" s="5">
        <v>1.18</v>
      </c>
      <c r="J137" s="30"/>
    </row>
    <row r="138" spans="1:10" x14ac:dyDescent="0.3">
      <c r="A138" s="31"/>
      <c r="B138" t="s">
        <v>13</v>
      </c>
      <c r="C138" t="s">
        <v>30</v>
      </c>
      <c r="D138" s="8">
        <v>7</v>
      </c>
      <c r="E138" s="5">
        <v>1735.91</v>
      </c>
      <c r="F138" s="15">
        <f>$E138/$E$5 - 1</f>
        <v>-3.876162156475127E-2</v>
      </c>
      <c r="G138" s="5">
        <f t="shared" si="20"/>
        <v>12151.37</v>
      </c>
      <c r="H138" s="7">
        <f t="shared" si="21"/>
        <v>0.12408600283884938</v>
      </c>
      <c r="I138" s="5">
        <v>1.62</v>
      </c>
      <c r="J138" s="30"/>
    </row>
    <row r="139" spans="1:10" x14ac:dyDescent="0.3">
      <c r="A139" s="31"/>
      <c r="B139" t="s">
        <v>14</v>
      </c>
      <c r="C139" t="s">
        <v>30</v>
      </c>
      <c r="D139" s="8">
        <v>70</v>
      </c>
      <c r="E139" s="5">
        <v>172.01</v>
      </c>
      <c r="F139" s="15">
        <f>$E139/$E$7 - 1</f>
        <v>-2.7642736009044766E-2</v>
      </c>
      <c r="G139" s="5">
        <f t="shared" si="20"/>
        <v>12040.699999999999</v>
      </c>
      <c r="H139" s="7">
        <f t="shared" si="21"/>
        <v>0.1229558752948625</v>
      </c>
      <c r="I139" s="5">
        <v>0.81</v>
      </c>
      <c r="J139" s="30"/>
    </row>
    <row r="140" spans="1:10" x14ac:dyDescent="0.3">
      <c r="A140" s="31"/>
      <c r="B140" t="s">
        <v>15</v>
      </c>
      <c r="C140" t="s">
        <v>30</v>
      </c>
      <c r="D140" s="8">
        <v>355</v>
      </c>
      <c r="E140" s="5">
        <v>35.93</v>
      </c>
      <c r="F140" s="15">
        <f>$E140/$E$8 - 1</f>
        <v>-2.3906547133931033E-2</v>
      </c>
      <c r="G140" s="5">
        <f t="shared" si="20"/>
        <v>12755.15</v>
      </c>
      <c r="H140" s="7">
        <f t="shared" si="21"/>
        <v>0.13025161599967325</v>
      </c>
      <c r="I140" s="5">
        <v>0.43</v>
      </c>
      <c r="J140" s="30"/>
    </row>
    <row r="141" spans="1:10" x14ac:dyDescent="0.3">
      <c r="A141" s="31"/>
      <c r="B141" t="s">
        <v>17</v>
      </c>
      <c r="C141" t="s">
        <v>30</v>
      </c>
      <c r="D141" s="8">
        <v>10</v>
      </c>
      <c r="E141" s="5">
        <v>1219</v>
      </c>
      <c r="F141" s="15">
        <f>$E141/$E$9 - 1</f>
        <v>-9.9894420531145833E-3</v>
      </c>
      <c r="G141" s="5">
        <f t="shared" si="20"/>
        <v>12190</v>
      </c>
      <c r="H141" s="7">
        <f t="shared" si="21"/>
        <v>0.12448048035781757</v>
      </c>
      <c r="I141" s="5">
        <v>0.94</v>
      </c>
      <c r="J141" s="30"/>
    </row>
    <row r="142" spans="1:10" x14ac:dyDescent="0.3">
      <c r="A142" s="31"/>
      <c r="B142" t="s">
        <v>39</v>
      </c>
      <c r="C142" t="s">
        <v>29</v>
      </c>
      <c r="D142" s="8">
        <v>78</v>
      </c>
      <c r="E142" s="5">
        <v>93.92</v>
      </c>
      <c r="F142" s="24">
        <f>$E142/$E$142 - 1</f>
        <v>0</v>
      </c>
      <c r="G142" s="5">
        <f>$D142*$E142</f>
        <v>7325.76</v>
      </c>
      <c r="H142" s="7">
        <f t="shared" si="21"/>
        <v>7.4808377669080037E-2</v>
      </c>
      <c r="I142" s="5">
        <v>1.1100000000000001</v>
      </c>
      <c r="J142" s="22" t="s">
        <v>41</v>
      </c>
    </row>
    <row r="143" spans="1:10" x14ac:dyDescent="0.3">
      <c r="A143" s="31"/>
      <c r="B143" t="s">
        <v>8</v>
      </c>
      <c r="C143" t="s">
        <v>29</v>
      </c>
      <c r="D143" s="8">
        <v>30</v>
      </c>
      <c r="E143" s="5">
        <v>223.97</v>
      </c>
      <c r="G143" s="5">
        <f t="shared" si="20"/>
        <v>6719.1</v>
      </c>
      <c r="H143" s="7">
        <f t="shared" si="21"/>
        <v>6.8613354845956695E-2</v>
      </c>
      <c r="I143" s="5">
        <v>1.08</v>
      </c>
      <c r="J143" s="22" t="s">
        <v>38</v>
      </c>
    </row>
    <row r="144" spans="1:10" x14ac:dyDescent="0.3">
      <c r="A144" s="31"/>
      <c r="B144" t="s">
        <v>15</v>
      </c>
      <c r="C144" t="s">
        <v>29</v>
      </c>
      <c r="D144" s="8">
        <v>1</v>
      </c>
      <c r="E144" s="5">
        <v>35.93</v>
      </c>
      <c r="G144" s="5">
        <f t="shared" si="20"/>
        <v>35.93</v>
      </c>
      <c r="H144" s="7">
        <f t="shared" si="21"/>
        <v>3.6690596056245987E-4</v>
      </c>
      <c r="I144" s="5">
        <v>0.43</v>
      </c>
      <c r="J144" s="22" t="s">
        <v>40</v>
      </c>
    </row>
    <row r="145" spans="1:10" x14ac:dyDescent="0.3">
      <c r="A145" s="28"/>
      <c r="B145" t="s">
        <v>16</v>
      </c>
      <c r="C145" t="s">
        <v>31</v>
      </c>
      <c r="D145" s="8">
        <v>68</v>
      </c>
      <c r="E145" s="5">
        <v>207.23</v>
      </c>
      <c r="G145" s="5"/>
      <c r="H145">
        <v>0</v>
      </c>
      <c r="I145" s="5"/>
      <c r="J145" t="s">
        <v>37</v>
      </c>
    </row>
    <row r="146" spans="1:10" x14ac:dyDescent="0.3">
      <c r="A146" s="3" t="s">
        <v>1</v>
      </c>
      <c r="B146" s="4"/>
      <c r="C146" s="4"/>
      <c r="D146" s="6"/>
      <c r="E146" s="6"/>
      <c r="F146" s="6"/>
      <c r="G146" s="6">
        <f>SUM(G135:G145)</f>
        <v>97893.829999999987</v>
      </c>
      <c r="H146" s="9">
        <f>SUM(H135:H144)</f>
        <v>0.99966127829914131</v>
      </c>
      <c r="I146" s="6">
        <f>SUMPRODUCT(I135:I144,H135:H144)</f>
        <v>1.0028148518794615</v>
      </c>
    </row>
    <row r="147" spans="1:10" ht="15" thickBot="1" x14ac:dyDescent="0.35">
      <c r="A147" s="1" t="s">
        <v>10</v>
      </c>
      <c r="G147" s="10">
        <v>33.17</v>
      </c>
    </row>
    <row r="148" spans="1:10" ht="15" thickTop="1" x14ac:dyDescent="0.3">
      <c r="A148" s="12" t="s">
        <v>18</v>
      </c>
      <c r="B148" s="13"/>
      <c r="C148" s="13"/>
      <c r="D148" s="13"/>
      <c r="E148" s="13"/>
      <c r="F148" s="13"/>
      <c r="G148" s="14">
        <f>$G146+$G147</f>
        <v>97926.999999999985</v>
      </c>
      <c r="H148" s="16">
        <f>($G148/100000 - 1)</f>
        <v>-2.0730000000000137E-2</v>
      </c>
    </row>
    <row r="151" spans="1:10" x14ac:dyDescent="0.3">
      <c r="A151" s="26">
        <v>43739</v>
      </c>
      <c r="B151" s="4" t="s">
        <v>8</v>
      </c>
      <c r="C151" s="4" t="s">
        <v>30</v>
      </c>
      <c r="D151" s="17">
        <v>100</v>
      </c>
      <c r="E151" s="6">
        <v>224.59</v>
      </c>
      <c r="F151" s="18">
        <f>$E151/$E$2 - 1</f>
        <v>2.3842086068563084E-2</v>
      </c>
      <c r="G151" s="6">
        <f t="shared" ref="G151:G158" si="22">$D151*$E151</f>
        <v>22459</v>
      </c>
      <c r="H151" s="9">
        <f>$G151/$G$161</f>
        <v>0.23040656772079798</v>
      </c>
      <c r="I151" s="6">
        <v>1.1000000000000001</v>
      </c>
      <c r="J151" s="29" t="s">
        <v>32</v>
      </c>
    </row>
    <row r="152" spans="1:10" x14ac:dyDescent="0.3">
      <c r="A152" s="27"/>
      <c r="B152" t="s">
        <v>11</v>
      </c>
      <c r="C152" t="s">
        <v>30</v>
      </c>
      <c r="D152" s="8">
        <v>50</v>
      </c>
      <c r="E152" s="5">
        <v>129.55000000000001</v>
      </c>
      <c r="F152" s="15">
        <f>$E152/$E$3 - 1</f>
        <v>-4.756653433318625E-2</v>
      </c>
      <c r="G152" s="5">
        <f t="shared" si="22"/>
        <v>6477.5000000000009</v>
      </c>
      <c r="H152" s="7">
        <f>$G152/$G$161</f>
        <v>6.6452582145753114E-2</v>
      </c>
      <c r="I152" s="5">
        <v>0.72</v>
      </c>
      <c r="J152" s="30"/>
    </row>
    <row r="153" spans="1:10" x14ac:dyDescent="0.3">
      <c r="A153" s="27"/>
      <c r="B153" t="s">
        <v>12</v>
      </c>
      <c r="C153" t="s">
        <v>30</v>
      </c>
      <c r="D153" s="8">
        <v>32</v>
      </c>
      <c r="E153" s="5">
        <v>384.19</v>
      </c>
      <c r="F153" s="15">
        <f>$E153/$E$4 - 1</f>
        <v>-2.4700446791226738E-2</v>
      </c>
      <c r="G153" s="5">
        <f t="shared" si="22"/>
        <v>12294.08</v>
      </c>
      <c r="H153" s="7">
        <f t="shared" ref="H153:H158" si="23">$G153/$G$161</f>
        <v>0.12612479523063841</v>
      </c>
      <c r="I153" s="5">
        <v>1.18</v>
      </c>
      <c r="J153" s="30"/>
    </row>
    <row r="154" spans="1:10" x14ac:dyDescent="0.3">
      <c r="A154" s="27"/>
      <c r="B154" t="s">
        <v>13</v>
      </c>
      <c r="C154" t="s">
        <v>30</v>
      </c>
      <c r="D154" s="8">
        <v>7</v>
      </c>
      <c r="E154" s="5">
        <v>1735.65</v>
      </c>
      <c r="F154" s="15">
        <f>$E154/$E$5 - 1</f>
        <v>-3.8905593301991837E-2</v>
      </c>
      <c r="G154" s="5">
        <f t="shared" si="22"/>
        <v>12149.550000000001</v>
      </c>
      <c r="H154" s="7">
        <f t="shared" si="23"/>
        <v>0.12464206397667846</v>
      </c>
      <c r="I154" s="5">
        <v>1.63</v>
      </c>
      <c r="J154" s="30"/>
    </row>
    <row r="155" spans="1:10" x14ac:dyDescent="0.3">
      <c r="A155" s="27"/>
      <c r="B155" t="s">
        <v>39</v>
      </c>
      <c r="C155" t="s">
        <v>30</v>
      </c>
      <c r="D155" s="8">
        <v>78</v>
      </c>
      <c r="E155" s="5">
        <v>92.28</v>
      </c>
      <c r="F155" s="15">
        <f>$E155/$E$142 - 1</f>
        <v>-1.7461669505962507E-2</v>
      </c>
      <c r="G155" s="5">
        <f t="shared" si="22"/>
        <v>7197.84</v>
      </c>
      <c r="H155" s="7">
        <f t="shared" si="23"/>
        <v>7.3842540157775E-2</v>
      </c>
      <c r="I155" s="5">
        <v>1.1000000000000001</v>
      </c>
      <c r="J155" s="30"/>
    </row>
    <row r="156" spans="1:10" x14ac:dyDescent="0.3">
      <c r="A156" s="27"/>
      <c r="B156" t="s">
        <v>14</v>
      </c>
      <c r="C156" t="s">
        <v>30</v>
      </c>
      <c r="D156" s="8">
        <v>70</v>
      </c>
      <c r="E156" s="5">
        <v>174.29</v>
      </c>
      <c r="F156" s="15">
        <f>$E156/$E$7 - 1</f>
        <v>-1.4754098360655776E-2</v>
      </c>
      <c r="G156" s="5">
        <f t="shared" si="22"/>
        <v>12200.3</v>
      </c>
      <c r="H156" s="7">
        <f t="shared" si="23"/>
        <v>0.12516270751876982</v>
      </c>
      <c r="I156" s="5">
        <v>0.81</v>
      </c>
      <c r="J156" s="30"/>
    </row>
    <row r="157" spans="1:10" x14ac:dyDescent="0.3">
      <c r="A157" s="27"/>
      <c r="B157" t="s">
        <v>15</v>
      </c>
      <c r="C157" t="s">
        <v>30</v>
      </c>
      <c r="D157" s="8">
        <v>356</v>
      </c>
      <c r="E157" s="5">
        <v>35.43</v>
      </c>
      <c r="F157" s="15">
        <f>$E157/$E$8 - 1</f>
        <v>-3.7489812550937307E-2</v>
      </c>
      <c r="G157" s="5">
        <f t="shared" si="22"/>
        <v>12613.08</v>
      </c>
      <c r="H157" s="7">
        <f t="shared" si="23"/>
        <v>0.12939741178092715</v>
      </c>
      <c r="I157" s="5">
        <v>0.42</v>
      </c>
      <c r="J157" s="30"/>
    </row>
    <row r="158" spans="1:10" x14ac:dyDescent="0.3">
      <c r="A158" s="28"/>
      <c r="B158" t="s">
        <v>17</v>
      </c>
      <c r="C158" t="s">
        <v>30</v>
      </c>
      <c r="D158" s="8">
        <v>10</v>
      </c>
      <c r="E158" s="5">
        <v>1205.0999999999999</v>
      </c>
      <c r="F158" s="15">
        <f>$E158/$E$9 - 1</f>
        <v>-2.127832372289451E-2</v>
      </c>
      <c r="G158" s="5">
        <f t="shared" si="22"/>
        <v>12051</v>
      </c>
      <c r="H158" s="7">
        <f t="shared" si="23"/>
        <v>0.1236310409013463</v>
      </c>
      <c r="I158" s="5">
        <v>0.94</v>
      </c>
      <c r="J158" s="30"/>
    </row>
    <row r="159" spans="1:10" x14ac:dyDescent="0.3">
      <c r="A159" s="3" t="s">
        <v>1</v>
      </c>
      <c r="B159" s="4"/>
      <c r="C159" s="4"/>
      <c r="D159" s="6"/>
      <c r="E159" s="6"/>
      <c r="F159" s="6"/>
      <c r="G159" s="6">
        <f>SUM(G151:G158)</f>
        <v>97442.35</v>
      </c>
      <c r="H159" s="9">
        <f>SUM(H151:H158)</f>
        <v>0.99965970943268623</v>
      </c>
      <c r="I159" s="6">
        <f>SUMPRODUCT(I151:I158,H151:H158)</f>
        <v>1.0064555849509702</v>
      </c>
    </row>
    <row r="160" spans="1:10" ht="15" thickBot="1" x14ac:dyDescent="0.35">
      <c r="A160" s="1" t="s">
        <v>10</v>
      </c>
      <c r="G160" s="10">
        <v>33.17</v>
      </c>
    </row>
    <row r="161" spans="1:10" ht="15" thickTop="1" x14ac:dyDescent="0.3">
      <c r="A161" s="12" t="s">
        <v>18</v>
      </c>
      <c r="B161" s="13"/>
      <c r="C161" s="13"/>
      <c r="D161" s="13"/>
      <c r="E161" s="13"/>
      <c r="F161" s="13"/>
      <c r="G161" s="14">
        <f>$G159+$G160</f>
        <v>97475.520000000004</v>
      </c>
      <c r="H161" s="16">
        <f>($G161/100000 - 1)</f>
        <v>-2.5244799999999956E-2</v>
      </c>
    </row>
    <row r="164" spans="1:10" x14ac:dyDescent="0.3">
      <c r="A164" s="26">
        <v>43740</v>
      </c>
      <c r="B164" s="4" t="s">
        <v>8</v>
      </c>
      <c r="C164" s="4" t="s">
        <v>30</v>
      </c>
      <c r="D164" s="17">
        <v>100</v>
      </c>
      <c r="E164" s="6">
        <v>218.96</v>
      </c>
      <c r="F164" s="18">
        <f>$E164/$E$2 - 1</f>
        <v>-1.8234865061999006E-3</v>
      </c>
      <c r="G164" s="6">
        <f t="shared" ref="G164:G171" si="24">$D164*$E164</f>
        <v>21896</v>
      </c>
      <c r="H164" s="9">
        <f>$G164/$G$174</f>
        <v>0.22898084282853667</v>
      </c>
      <c r="I164" s="6">
        <v>1.1000000000000001</v>
      </c>
      <c r="J164" s="29" t="s">
        <v>32</v>
      </c>
    </row>
    <row r="165" spans="1:10" ht="14.4" customHeight="1" x14ac:dyDescent="0.3">
      <c r="A165" s="27"/>
      <c r="B165" t="s">
        <v>11</v>
      </c>
      <c r="C165" t="s">
        <v>30</v>
      </c>
      <c r="D165" s="8">
        <v>50</v>
      </c>
      <c r="E165" s="5">
        <v>129.13999999999999</v>
      </c>
      <c r="F165" s="15">
        <f>$E165/$E$3 - 1</f>
        <v>-5.0580796941626427E-2</v>
      </c>
      <c r="G165" s="5">
        <f t="shared" si="24"/>
        <v>6456.9999999999991</v>
      </c>
      <c r="H165" s="7">
        <f>$G165/$G$174</f>
        <v>6.7525086871751058E-2</v>
      </c>
      <c r="I165" s="5">
        <v>0.72</v>
      </c>
      <c r="J165" s="30"/>
    </row>
    <row r="166" spans="1:10" x14ac:dyDescent="0.3">
      <c r="A166" s="27"/>
      <c r="B166" t="s">
        <v>12</v>
      </c>
      <c r="C166" t="s">
        <v>30</v>
      </c>
      <c r="D166" s="8">
        <v>32</v>
      </c>
      <c r="E166" s="5">
        <v>378.16</v>
      </c>
      <c r="F166" s="15">
        <f>$E166/$E$4 - 1</f>
        <v>-4.0008123476848012E-2</v>
      </c>
      <c r="G166" s="5">
        <f t="shared" si="24"/>
        <v>12101.12</v>
      </c>
      <c r="H166" s="7">
        <f t="shared" ref="H166:H171" si="25">$G166/$G$174</f>
        <v>0.12654935407239962</v>
      </c>
      <c r="I166" s="5">
        <v>1.18</v>
      </c>
      <c r="J166" s="30"/>
    </row>
    <row r="167" spans="1:10" x14ac:dyDescent="0.3">
      <c r="A167" s="27"/>
      <c r="B167" t="s">
        <v>13</v>
      </c>
      <c r="C167" t="s">
        <v>30</v>
      </c>
      <c r="D167" s="8">
        <v>7</v>
      </c>
      <c r="E167" s="5">
        <v>1713.23</v>
      </c>
      <c r="F167" s="15">
        <f>$E167/$E$5 - 1</f>
        <v>-5.132038695173069E-2</v>
      </c>
      <c r="G167" s="5">
        <f t="shared" si="24"/>
        <v>11992.61</v>
      </c>
      <c r="H167" s="7">
        <f t="shared" si="25"/>
        <v>0.12541459378488937</v>
      </c>
      <c r="I167" s="5">
        <v>1.63</v>
      </c>
      <c r="J167" s="30"/>
    </row>
    <row r="168" spans="1:10" x14ac:dyDescent="0.3">
      <c r="A168" s="27"/>
      <c r="B168" t="s">
        <v>39</v>
      </c>
      <c r="C168" t="s">
        <v>30</v>
      </c>
      <c r="D168" s="8">
        <v>78</v>
      </c>
      <c r="E168" s="5">
        <v>91.49</v>
      </c>
      <c r="F168" s="15">
        <f>$E168/$E$142 - 1</f>
        <v>-2.5873083475298153E-2</v>
      </c>
      <c r="G168" s="5">
        <f t="shared" si="24"/>
        <v>7136.2199999999993</v>
      </c>
      <c r="H168" s="7">
        <f t="shared" si="25"/>
        <v>7.4628136198842704E-2</v>
      </c>
      <c r="I168" s="5">
        <v>1.1000000000000001</v>
      </c>
      <c r="J168" s="30"/>
    </row>
    <row r="169" spans="1:10" x14ac:dyDescent="0.3">
      <c r="A169" s="27"/>
      <c r="B169" t="s">
        <v>14</v>
      </c>
      <c r="C169" t="s">
        <v>30</v>
      </c>
      <c r="D169" s="8">
        <v>70</v>
      </c>
      <c r="E169" s="5">
        <v>169.83</v>
      </c>
      <c r="F169" s="15">
        <f>$E169/$E$7 - 1</f>
        <v>-3.9966082532504221E-2</v>
      </c>
      <c r="G169" s="5">
        <f t="shared" si="24"/>
        <v>11888.1</v>
      </c>
      <c r="H169" s="7">
        <f t="shared" si="25"/>
        <v>0.12432166412266747</v>
      </c>
      <c r="I169" s="5">
        <v>0.81</v>
      </c>
      <c r="J169" s="30"/>
    </row>
    <row r="170" spans="1:10" x14ac:dyDescent="0.3">
      <c r="A170" s="27"/>
      <c r="B170" t="s">
        <v>15</v>
      </c>
      <c r="C170" t="s">
        <v>30</v>
      </c>
      <c r="D170" s="8">
        <v>356</v>
      </c>
      <c r="E170" s="5">
        <v>34.700000000000003</v>
      </c>
      <c r="F170" s="15">
        <f>$E170/$E$8 - 1</f>
        <v>-5.7321380059766391E-2</v>
      </c>
      <c r="G170" s="5">
        <f t="shared" si="24"/>
        <v>12353.2</v>
      </c>
      <c r="H170" s="7">
        <f t="shared" si="25"/>
        <v>0.12918552007807269</v>
      </c>
      <c r="I170" s="5">
        <v>0.42</v>
      </c>
      <c r="J170" s="30"/>
    </row>
    <row r="171" spans="1:10" x14ac:dyDescent="0.3">
      <c r="A171" s="28"/>
      <c r="B171" t="s">
        <v>17</v>
      </c>
      <c r="C171" t="s">
        <v>30</v>
      </c>
      <c r="D171" s="8">
        <v>10</v>
      </c>
      <c r="E171" s="5">
        <v>1176.6300000000001</v>
      </c>
      <c r="F171" s="15">
        <f>$E171/$E$9 - 1</f>
        <v>-4.4400227401932835E-2</v>
      </c>
      <c r="G171" s="5">
        <f t="shared" si="24"/>
        <v>11766.300000000001</v>
      </c>
      <c r="H171" s="7">
        <f t="shared" si="25"/>
        <v>0.12304792158263662</v>
      </c>
      <c r="I171" s="5">
        <v>0.94</v>
      </c>
      <c r="J171" s="30"/>
    </row>
    <row r="172" spans="1:10" x14ac:dyDescent="0.3">
      <c r="A172" s="3" t="s">
        <v>1</v>
      </c>
      <c r="B172" s="4"/>
      <c r="C172" s="4"/>
      <c r="D172" s="6"/>
      <c r="E172" s="6"/>
      <c r="F172" s="6"/>
      <c r="G172" s="6">
        <f>SUM(G164:G171)</f>
        <v>95590.55</v>
      </c>
      <c r="H172" s="9">
        <f>SUM(H164:H171)</f>
        <v>0.99965311953979619</v>
      </c>
      <c r="I172" s="6">
        <f>SUMPRODUCT(I164:I171,H164:H171)</f>
        <v>1.0069654778124089</v>
      </c>
    </row>
    <row r="173" spans="1:10" ht="15" thickBot="1" x14ac:dyDescent="0.35">
      <c r="A173" s="1" t="s">
        <v>10</v>
      </c>
      <c r="G173" s="10">
        <v>33.17</v>
      </c>
    </row>
    <row r="174" spans="1:10" ht="15" thickTop="1" x14ac:dyDescent="0.3">
      <c r="A174" s="12" t="s">
        <v>18</v>
      </c>
      <c r="B174" s="13"/>
      <c r="C174" s="13"/>
      <c r="D174" s="13"/>
      <c r="E174" s="13"/>
      <c r="F174" s="13"/>
      <c r="G174" s="14">
        <f>$G172+$G173</f>
        <v>95623.72</v>
      </c>
      <c r="H174" s="16">
        <f>($G174/100000 - 1)</f>
        <v>-4.3762799999999991E-2</v>
      </c>
    </row>
    <row r="177" spans="1:10" x14ac:dyDescent="0.3">
      <c r="A177" s="26">
        <v>43741</v>
      </c>
      <c r="B177" s="4" t="s">
        <v>8</v>
      </c>
      <c r="C177" s="4" t="s">
        <v>30</v>
      </c>
      <c r="D177" s="17">
        <v>100</v>
      </c>
      <c r="E177" s="6">
        <v>220.82</v>
      </c>
      <c r="F177" s="18">
        <f>$E177/$E$2 - 1</f>
        <v>6.6557257476294041E-3</v>
      </c>
      <c r="G177" s="6">
        <f t="shared" ref="G177:G184" si="26">$D177*$E177</f>
        <v>22082</v>
      </c>
      <c r="H177" s="9">
        <f>$G177/$G$187</f>
        <v>0.22870181941297515</v>
      </c>
      <c r="I177" s="6">
        <v>1.1000000000000001</v>
      </c>
      <c r="J177" s="29" t="s">
        <v>32</v>
      </c>
    </row>
    <row r="178" spans="1:10" x14ac:dyDescent="0.3">
      <c r="A178" s="27"/>
      <c r="B178" t="s">
        <v>11</v>
      </c>
      <c r="C178" t="s">
        <v>30</v>
      </c>
      <c r="D178" s="8">
        <v>50</v>
      </c>
      <c r="E178" s="5">
        <v>128.16</v>
      </c>
      <c r="F178" s="15">
        <f>$E178/$E$3 - 1</f>
        <v>-5.7785619761799856E-2</v>
      </c>
      <c r="G178" s="5">
        <f t="shared" si="26"/>
        <v>6408</v>
      </c>
      <c r="H178" s="7">
        <f>$G178/$G$187</f>
        <v>6.6367233891782659E-2</v>
      </c>
      <c r="I178" s="5">
        <v>0.72</v>
      </c>
      <c r="J178" s="30"/>
    </row>
    <row r="179" spans="1:10" x14ac:dyDescent="0.3">
      <c r="A179" s="27"/>
      <c r="B179" t="s">
        <v>12</v>
      </c>
      <c r="C179" t="s">
        <v>30</v>
      </c>
      <c r="D179" s="8">
        <v>32</v>
      </c>
      <c r="E179" s="5">
        <v>379.95</v>
      </c>
      <c r="F179" s="15">
        <f>$E179/$E$4 - 1</f>
        <v>-3.5464053614947311E-2</v>
      </c>
      <c r="G179" s="5">
        <f t="shared" si="26"/>
        <v>12158.4</v>
      </c>
      <c r="H179" s="7">
        <f t="shared" ref="H179:H184" si="27">$G179/$G$187</f>
        <v>0.12592374790103783</v>
      </c>
      <c r="I179" s="5">
        <v>1.18</v>
      </c>
      <c r="J179" s="30"/>
    </row>
    <row r="180" spans="1:10" x14ac:dyDescent="0.3">
      <c r="A180" s="27"/>
      <c r="B180" t="s">
        <v>13</v>
      </c>
      <c r="C180" t="s">
        <v>30</v>
      </c>
      <c r="D180" s="8">
        <v>7</v>
      </c>
      <c r="E180" s="5">
        <v>1724.42</v>
      </c>
      <c r="F180" s="15">
        <f>$E180/$E$5 - 1</f>
        <v>-4.5124064875879721E-2</v>
      </c>
      <c r="G180" s="5">
        <f t="shared" si="26"/>
        <v>12070.94</v>
      </c>
      <c r="H180" s="7">
        <f t="shared" si="27"/>
        <v>0.12501793044220896</v>
      </c>
      <c r="I180" s="5">
        <v>1.63</v>
      </c>
      <c r="J180" s="30"/>
    </row>
    <row r="181" spans="1:10" x14ac:dyDescent="0.3">
      <c r="A181" s="27"/>
      <c r="B181" t="s">
        <v>39</v>
      </c>
      <c r="C181" t="s">
        <v>30</v>
      </c>
      <c r="D181" s="8">
        <v>78</v>
      </c>
      <c r="E181" s="5">
        <v>92.23</v>
      </c>
      <c r="F181" s="15">
        <f>$E181/$E$142 - 1</f>
        <v>-1.7994037478705205E-2</v>
      </c>
      <c r="G181" s="5">
        <f t="shared" si="26"/>
        <v>7193.9400000000005</v>
      </c>
      <c r="H181" s="7">
        <f t="shared" si="27"/>
        <v>7.4507162700288856E-2</v>
      </c>
      <c r="I181" s="5">
        <v>1.1000000000000001</v>
      </c>
      <c r="J181" s="30"/>
    </row>
    <row r="182" spans="1:10" x14ac:dyDescent="0.3">
      <c r="A182" s="27"/>
      <c r="B182" t="s">
        <v>14</v>
      </c>
      <c r="C182" t="s">
        <v>30</v>
      </c>
      <c r="D182" s="8">
        <v>70</v>
      </c>
      <c r="E182" s="5">
        <v>172.88</v>
      </c>
      <c r="F182" s="15">
        <f>$E182/$E$7 - 1</f>
        <v>-2.272470322215947E-2</v>
      </c>
      <c r="G182" s="5">
        <f t="shared" si="26"/>
        <v>12101.6</v>
      </c>
      <c r="H182" s="7">
        <f t="shared" si="27"/>
        <v>0.12533547404257134</v>
      </c>
      <c r="I182" s="5">
        <v>0.81</v>
      </c>
      <c r="J182" s="30"/>
    </row>
    <row r="183" spans="1:10" x14ac:dyDescent="0.3">
      <c r="A183" s="27"/>
      <c r="B183" t="s">
        <v>15</v>
      </c>
      <c r="C183" t="s">
        <v>30</v>
      </c>
      <c r="D183" s="8">
        <v>356</v>
      </c>
      <c r="E183" s="5">
        <v>35.47</v>
      </c>
      <c r="F183" s="15">
        <f>$E183/$E$8 - 1</f>
        <v>-3.6403151317576876E-2</v>
      </c>
      <c r="G183" s="5">
        <f t="shared" si="26"/>
        <v>12627.32</v>
      </c>
      <c r="H183" s="7">
        <f t="shared" si="27"/>
        <v>0.13078032145230728</v>
      </c>
      <c r="I183" s="5">
        <v>0.42</v>
      </c>
      <c r="J183" s="30"/>
    </row>
    <row r="184" spans="1:10" x14ac:dyDescent="0.3">
      <c r="A184" s="28"/>
      <c r="B184" t="s">
        <v>17</v>
      </c>
      <c r="C184" t="s">
        <v>30</v>
      </c>
      <c r="D184" s="8">
        <v>10</v>
      </c>
      <c r="E184" s="5">
        <v>1187.83</v>
      </c>
      <c r="F184" s="15">
        <f>$E184/$E$9 - 1</f>
        <v>-3.5304150085275765E-2</v>
      </c>
      <c r="G184" s="5">
        <f t="shared" si="26"/>
        <v>11878.3</v>
      </c>
      <c r="H184" s="7">
        <f t="shared" si="27"/>
        <v>0.12302277065180431</v>
      </c>
      <c r="I184" s="5">
        <v>0.94</v>
      </c>
      <c r="J184" s="30"/>
    </row>
    <row r="185" spans="1:10" x14ac:dyDescent="0.3">
      <c r="A185" s="3" t="s">
        <v>1</v>
      </c>
      <c r="B185" s="4"/>
      <c r="C185" s="4"/>
      <c r="D185" s="6"/>
      <c r="E185" s="6"/>
      <c r="F185" s="6"/>
      <c r="G185" s="6">
        <f>SUM(G177:G184)</f>
        <v>96520.500000000015</v>
      </c>
      <c r="H185" s="9">
        <f>SUM(H177:H184)</f>
        <v>0.99965646049497647</v>
      </c>
      <c r="I185" s="6">
        <f>SUMPRODUCT(I177:I184,H177:H184)</f>
        <v>1.0057744112678471</v>
      </c>
    </row>
    <row r="186" spans="1:10" ht="15" thickBot="1" x14ac:dyDescent="0.35">
      <c r="A186" s="1" t="s">
        <v>10</v>
      </c>
      <c r="G186" s="10">
        <v>33.17</v>
      </c>
    </row>
    <row r="187" spans="1:10" ht="15" thickTop="1" x14ac:dyDescent="0.3">
      <c r="A187" s="12" t="s">
        <v>18</v>
      </c>
      <c r="B187" s="13"/>
      <c r="C187" s="13"/>
      <c r="D187" s="13"/>
      <c r="E187" s="13"/>
      <c r="F187" s="13"/>
      <c r="G187" s="14">
        <f>$G185+$G186</f>
        <v>96553.670000000013</v>
      </c>
      <c r="H187" s="16">
        <f>($G187/100000 - 1)</f>
        <v>-3.4463299999999863E-2</v>
      </c>
      <c r="J187" s="10"/>
    </row>
    <row r="190" spans="1:10" x14ac:dyDescent="0.3">
      <c r="A190" s="26">
        <v>43742</v>
      </c>
      <c r="B190" s="4" t="s">
        <v>8</v>
      </c>
      <c r="C190" s="4" t="s">
        <v>30</v>
      </c>
      <c r="D190" s="17">
        <v>100</v>
      </c>
      <c r="E190" s="6">
        <v>227.01</v>
      </c>
      <c r="F190" s="18">
        <f>$E190/$E$2 - 1</f>
        <v>3.4874179431072072E-2</v>
      </c>
      <c r="G190" s="6">
        <f t="shared" ref="G190:G197" si="28">$D190*$E190</f>
        <v>22701</v>
      </c>
      <c r="H190" s="9">
        <f>$G190/$G$200</f>
        <v>0.23116458233964093</v>
      </c>
      <c r="I190" s="6">
        <v>1.1000000000000001</v>
      </c>
      <c r="J190" s="29" t="s">
        <v>32</v>
      </c>
    </row>
    <row r="191" spans="1:10" x14ac:dyDescent="0.3">
      <c r="A191" s="27"/>
      <c r="B191" t="s">
        <v>11</v>
      </c>
      <c r="C191" t="s">
        <v>30</v>
      </c>
      <c r="D191" s="8">
        <v>50</v>
      </c>
      <c r="E191" s="5">
        <v>130.27000000000001</v>
      </c>
      <c r="F191" s="15">
        <f>$E191/$E$3 - 1</f>
        <v>-4.2273195118364915E-2</v>
      </c>
      <c r="G191" s="5">
        <f t="shared" si="28"/>
        <v>6513.5000000000009</v>
      </c>
      <c r="H191" s="7">
        <f>$G191/$G$200</f>
        <v>6.6327056388231859E-2</v>
      </c>
      <c r="I191" s="5">
        <v>0.72</v>
      </c>
      <c r="J191" s="30"/>
    </row>
    <row r="192" spans="1:10" x14ac:dyDescent="0.3">
      <c r="A192" s="27"/>
      <c r="B192" t="s">
        <v>12</v>
      </c>
      <c r="C192" t="s">
        <v>30</v>
      </c>
      <c r="D192" s="8">
        <v>32</v>
      </c>
      <c r="E192" s="5">
        <v>384.95</v>
      </c>
      <c r="F192" s="15">
        <f>$E192/$E$4 - 1</f>
        <v>-2.2771121039805053E-2</v>
      </c>
      <c r="G192" s="5">
        <f t="shared" si="28"/>
        <v>12318.4</v>
      </c>
      <c r="H192" s="7">
        <f t="shared" ref="H192:H197" si="29">$G192/$G$200</f>
        <v>0.12543842963273127</v>
      </c>
      <c r="I192" s="5">
        <v>1.18</v>
      </c>
      <c r="J192" s="30"/>
    </row>
    <row r="193" spans="1:10" x14ac:dyDescent="0.3">
      <c r="A193" s="27"/>
      <c r="B193" t="s">
        <v>13</v>
      </c>
      <c r="C193" t="s">
        <v>30</v>
      </c>
      <c r="D193" s="8">
        <v>7</v>
      </c>
      <c r="E193" s="5">
        <v>1739.65</v>
      </c>
      <c r="F193" s="15">
        <f>$E193/$E$5 - 1</f>
        <v>-3.6690643498291764E-2</v>
      </c>
      <c r="G193" s="5">
        <f t="shared" si="28"/>
        <v>12177.550000000001</v>
      </c>
      <c r="H193" s="7">
        <f t="shared" si="29"/>
        <v>0.1240041522254568</v>
      </c>
      <c r="I193" s="5">
        <v>1.63</v>
      </c>
      <c r="J193" s="30"/>
    </row>
    <row r="194" spans="1:10" x14ac:dyDescent="0.3">
      <c r="A194" s="27"/>
      <c r="B194" t="s">
        <v>39</v>
      </c>
      <c r="C194" t="s">
        <v>30</v>
      </c>
      <c r="D194" s="8">
        <v>78</v>
      </c>
      <c r="E194" s="5">
        <v>93.07</v>
      </c>
      <c r="F194" s="15">
        <f>$E194/$E$142 - 1</f>
        <v>-9.0502555366269721E-3</v>
      </c>
      <c r="G194" s="5">
        <f t="shared" si="28"/>
        <v>7259.4599999999991</v>
      </c>
      <c r="H194" s="7">
        <f t="shared" si="29"/>
        <v>7.3923176904600221E-2</v>
      </c>
      <c r="I194" s="5">
        <v>1.1000000000000001</v>
      </c>
      <c r="J194" s="30"/>
    </row>
    <row r="195" spans="1:10" x14ac:dyDescent="0.3">
      <c r="A195" s="27"/>
      <c r="B195" t="s">
        <v>14</v>
      </c>
      <c r="C195" t="s">
        <v>30</v>
      </c>
      <c r="D195" s="8">
        <v>70</v>
      </c>
      <c r="E195" s="5">
        <v>175.98</v>
      </c>
      <c r="F195" s="15">
        <f>$E195/$E$7 - 1</f>
        <v>-5.2006783493500075E-3</v>
      </c>
      <c r="G195" s="5">
        <f t="shared" si="28"/>
        <v>12318.599999999999</v>
      </c>
      <c r="H195" s="7">
        <f t="shared" si="29"/>
        <v>0.1254404662353685</v>
      </c>
      <c r="I195" s="5">
        <v>0.81</v>
      </c>
      <c r="J195" s="30"/>
    </row>
    <row r="196" spans="1:10" x14ac:dyDescent="0.3">
      <c r="A196" s="27"/>
      <c r="B196" t="s">
        <v>15</v>
      </c>
      <c r="C196" t="s">
        <v>30</v>
      </c>
      <c r="D196" s="8">
        <v>356</v>
      </c>
      <c r="E196" s="5">
        <v>35.93</v>
      </c>
      <c r="F196" s="15">
        <f>$E196/$E$8 - 1</f>
        <v>-2.3906547133931033E-2</v>
      </c>
      <c r="G196" s="5">
        <f t="shared" si="28"/>
        <v>12791.08</v>
      </c>
      <c r="H196" s="7">
        <f t="shared" si="29"/>
        <v>0.13025173630557838</v>
      </c>
      <c r="I196" s="5">
        <v>0.42</v>
      </c>
      <c r="J196" s="30"/>
    </row>
    <row r="197" spans="1:10" x14ac:dyDescent="0.3">
      <c r="A197" s="28"/>
      <c r="B197" t="s">
        <v>17</v>
      </c>
      <c r="C197" t="s">
        <v>30</v>
      </c>
      <c r="D197" s="8">
        <v>10</v>
      </c>
      <c r="E197" s="5">
        <v>1209</v>
      </c>
      <c r="F197" s="15">
        <f>$E197/$E$9 - 1</f>
        <v>-1.8110939657272729E-2</v>
      </c>
      <c r="G197" s="5">
        <f t="shared" si="28"/>
        <v>12090</v>
      </c>
      <c r="H197" s="7">
        <f t="shared" si="29"/>
        <v>0.12311262942100608</v>
      </c>
      <c r="I197" s="5">
        <v>0.94</v>
      </c>
      <c r="J197" s="30"/>
    </row>
    <row r="198" spans="1:10" x14ac:dyDescent="0.3">
      <c r="A198" s="3" t="s">
        <v>1</v>
      </c>
      <c r="B198" s="4"/>
      <c r="C198" s="4"/>
      <c r="D198" s="6"/>
      <c r="E198" s="6"/>
      <c r="F198" s="6"/>
      <c r="G198" s="6">
        <f>SUM(G190:G197)</f>
        <v>98169.590000000011</v>
      </c>
      <c r="H198" s="9">
        <f>SUM(H190:H197)</f>
        <v>0.99966222945261407</v>
      </c>
      <c r="I198" s="6">
        <f>SUMPRODUCT(I190:I197,H190:H197)</f>
        <v>1.0055345094170469</v>
      </c>
    </row>
    <row r="199" spans="1:10" ht="15" thickBot="1" x14ac:dyDescent="0.35">
      <c r="A199" s="1" t="s">
        <v>10</v>
      </c>
      <c r="G199" s="10">
        <v>33.17</v>
      </c>
    </row>
    <row r="200" spans="1:10" ht="15" thickTop="1" x14ac:dyDescent="0.3">
      <c r="A200" s="12" t="s">
        <v>18</v>
      </c>
      <c r="B200" s="13"/>
      <c r="C200" s="13"/>
      <c r="D200" s="13"/>
      <c r="E200" s="13"/>
      <c r="F200" s="13"/>
      <c r="G200" s="14">
        <f>$G198+$G199</f>
        <v>98202.760000000009</v>
      </c>
      <c r="H200" s="16">
        <f>($G200/100000 - 1)</f>
        <v>-1.7972399999999888E-2</v>
      </c>
      <c r="J200" s="10"/>
    </row>
    <row r="203" spans="1:10" x14ac:dyDescent="0.3">
      <c r="A203" s="26">
        <v>43745</v>
      </c>
      <c r="B203" s="4" t="s">
        <v>8</v>
      </c>
      <c r="C203" s="4" t="s">
        <v>30</v>
      </c>
      <c r="D203" s="17">
        <v>100</v>
      </c>
      <c r="E203" s="6">
        <v>227.06</v>
      </c>
      <c r="F203" s="18">
        <f>$E203/$E$2 - 1</f>
        <v>3.5102115244347143E-2</v>
      </c>
      <c r="G203" s="6">
        <f t="shared" ref="G203:G210" si="30">$D203*$E203</f>
        <v>22706</v>
      </c>
      <c r="H203" s="9">
        <f>$G203/$G$213</f>
        <v>0.23160811164926784</v>
      </c>
      <c r="I203" s="6">
        <v>1.1000000000000001</v>
      </c>
      <c r="J203" s="29" t="s">
        <v>32</v>
      </c>
    </row>
    <row r="204" spans="1:10" x14ac:dyDescent="0.3">
      <c r="A204" s="27"/>
      <c r="B204" t="s">
        <v>11</v>
      </c>
      <c r="C204" t="s">
        <v>30</v>
      </c>
      <c r="D204" s="8">
        <v>50</v>
      </c>
      <c r="E204" s="5">
        <v>130.9</v>
      </c>
      <c r="F204" s="15">
        <f>$E204/$E$3 - 1</f>
        <v>-3.7641523305396274E-2</v>
      </c>
      <c r="G204" s="5">
        <f t="shared" si="30"/>
        <v>6545</v>
      </c>
      <c r="H204" s="7">
        <f>$G204/$G$213</f>
        <v>6.6760992281531664E-2</v>
      </c>
      <c r="I204" s="5">
        <v>0.72</v>
      </c>
      <c r="J204" s="30"/>
    </row>
    <row r="205" spans="1:10" x14ac:dyDescent="0.3">
      <c r="A205" s="27"/>
      <c r="B205" t="s">
        <v>12</v>
      </c>
      <c r="C205" t="s">
        <v>30</v>
      </c>
      <c r="D205" s="8">
        <v>32</v>
      </c>
      <c r="E205" s="5">
        <v>383.78</v>
      </c>
      <c r="F205" s="15">
        <f>$E205/$E$4 - 1</f>
        <v>-2.5741267262388456E-2</v>
      </c>
      <c r="G205" s="5">
        <f t="shared" si="30"/>
        <v>12280.96</v>
      </c>
      <c r="H205" s="7">
        <f t="shared" ref="H205:H210" si="31">$G205/$G$213</f>
        <v>0.12526953029332302</v>
      </c>
      <c r="I205" s="5">
        <v>1.18</v>
      </c>
      <c r="J205" s="30"/>
    </row>
    <row r="206" spans="1:10" x14ac:dyDescent="0.3">
      <c r="A206" s="27"/>
      <c r="B206" t="s">
        <v>13</v>
      </c>
      <c r="C206" t="s">
        <v>30</v>
      </c>
      <c r="D206" s="8">
        <v>7</v>
      </c>
      <c r="E206" s="5">
        <v>1732.66</v>
      </c>
      <c r="F206" s="15">
        <f>$E206/$E$5 - 1</f>
        <v>-4.0561268280257634E-2</v>
      </c>
      <c r="G206" s="5">
        <f t="shared" si="30"/>
        <v>12128.62</v>
      </c>
      <c r="H206" s="7">
        <f t="shared" si="31"/>
        <v>0.12371561592141034</v>
      </c>
      <c r="I206" s="5">
        <v>1.63</v>
      </c>
      <c r="J206" s="30"/>
    </row>
    <row r="207" spans="1:10" x14ac:dyDescent="0.3">
      <c r="A207" s="27"/>
      <c r="B207" t="s">
        <v>39</v>
      </c>
      <c r="C207" t="s">
        <v>30</v>
      </c>
      <c r="D207" s="8">
        <v>78</v>
      </c>
      <c r="E207" s="5">
        <v>93.17</v>
      </c>
      <c r="F207" s="15">
        <f>$E207/$E$142 - 1</f>
        <v>-7.9855195911413546E-3</v>
      </c>
      <c r="G207" s="5">
        <f t="shared" si="30"/>
        <v>7267.26</v>
      </c>
      <c r="H207" s="7">
        <f t="shared" si="31"/>
        <v>7.4128264135658345E-2</v>
      </c>
      <c r="I207" s="5">
        <v>1.1000000000000001</v>
      </c>
      <c r="J207" s="30"/>
    </row>
    <row r="208" spans="1:10" x14ac:dyDescent="0.3">
      <c r="A208" s="27"/>
      <c r="B208" t="s">
        <v>14</v>
      </c>
      <c r="C208" t="s">
        <v>30</v>
      </c>
      <c r="D208" s="8">
        <v>70</v>
      </c>
      <c r="E208" s="5">
        <v>174.9</v>
      </c>
      <c r="F208" s="15">
        <f>$E208/$E$7 - 1</f>
        <v>-1.1305822498586804E-2</v>
      </c>
      <c r="G208" s="5">
        <f t="shared" si="30"/>
        <v>12243</v>
      </c>
      <c r="H208" s="7">
        <f t="shared" si="31"/>
        <v>0.12488232673839454</v>
      </c>
      <c r="I208" s="5">
        <v>0.81</v>
      </c>
      <c r="J208" s="30"/>
    </row>
    <row r="209" spans="1:10" x14ac:dyDescent="0.3">
      <c r="A209" s="27"/>
      <c r="B209" t="s">
        <v>15</v>
      </c>
      <c r="C209" t="s">
        <v>30</v>
      </c>
      <c r="D209" s="8">
        <v>356</v>
      </c>
      <c r="E209" s="5">
        <v>35.83</v>
      </c>
      <c r="F209" s="15">
        <f>$E209/$E$8 - 1</f>
        <v>-2.6623200217332332E-2</v>
      </c>
      <c r="G209" s="5">
        <f t="shared" si="30"/>
        <v>12755.48</v>
      </c>
      <c r="H209" s="7">
        <f t="shared" si="31"/>
        <v>0.13010977873601703</v>
      </c>
      <c r="I209" s="5">
        <v>0.42</v>
      </c>
      <c r="J209" s="30"/>
    </row>
    <row r="210" spans="1:10" x14ac:dyDescent="0.3">
      <c r="A210" s="28"/>
      <c r="B210" t="s">
        <v>17</v>
      </c>
      <c r="C210" t="s">
        <v>30</v>
      </c>
      <c r="D210" s="8">
        <v>10</v>
      </c>
      <c r="E210" s="5">
        <v>1207.68</v>
      </c>
      <c r="F210" s="15">
        <f>$E210/$E$9 - 1</f>
        <v>-1.918297734102159E-2</v>
      </c>
      <c r="G210" s="5">
        <f t="shared" si="30"/>
        <v>12076.800000000001</v>
      </c>
      <c r="H210" s="7">
        <f t="shared" si="31"/>
        <v>0.12318703614753274</v>
      </c>
      <c r="I210" s="5">
        <v>0.94</v>
      </c>
      <c r="J210" s="30"/>
    </row>
    <row r="211" spans="1:10" x14ac:dyDescent="0.3">
      <c r="A211" s="3" t="s">
        <v>1</v>
      </c>
      <c r="B211" s="4"/>
      <c r="C211" s="4"/>
      <c r="D211" s="6"/>
      <c r="E211" s="6"/>
      <c r="F211" s="6"/>
      <c r="G211" s="6">
        <f>SUM(G203:G210)</f>
        <v>98003.12</v>
      </c>
      <c r="H211" s="9">
        <f>SUM(H203:H210)</f>
        <v>0.99966165590313549</v>
      </c>
      <c r="I211" s="6">
        <f>SUMPRODUCT(I203:I210,H203:H210)</f>
        <v>1.0054490332100492</v>
      </c>
    </row>
    <row r="212" spans="1:10" ht="15" thickBot="1" x14ac:dyDescent="0.35">
      <c r="A212" s="1" t="s">
        <v>10</v>
      </c>
      <c r="G212" s="10">
        <v>33.17</v>
      </c>
    </row>
    <row r="213" spans="1:10" ht="15" thickTop="1" x14ac:dyDescent="0.3">
      <c r="A213" s="12" t="s">
        <v>18</v>
      </c>
      <c r="B213" s="13"/>
      <c r="C213" s="13"/>
      <c r="D213" s="13"/>
      <c r="E213" s="13"/>
      <c r="F213" s="13"/>
      <c r="G213" s="14">
        <f>$G211+$G212</f>
        <v>98036.29</v>
      </c>
      <c r="H213" s="16">
        <f>($G213/100000 - 1)</f>
        <v>-1.9637100000000074E-2</v>
      </c>
      <c r="J213" s="10"/>
    </row>
    <row r="216" spans="1:10" x14ac:dyDescent="0.3">
      <c r="A216" s="26">
        <v>43746</v>
      </c>
      <c r="B216" s="4" t="s">
        <v>8</v>
      </c>
      <c r="C216" s="4" t="s">
        <v>30</v>
      </c>
      <c r="D216" s="17">
        <v>100</v>
      </c>
      <c r="E216" s="6">
        <v>224.4</v>
      </c>
      <c r="F216" s="18">
        <f>$E216/$E$2 - 1</f>
        <v>2.2975929978118037E-2</v>
      </c>
      <c r="G216" s="6">
        <f t="shared" ref="G216:G223" si="32">$D216*$E216</f>
        <v>22440</v>
      </c>
      <c r="H216" s="9">
        <f>$G216/$G$226</f>
        <v>0.23183408448678711</v>
      </c>
      <c r="I216" s="6">
        <v>1.1000000000000001</v>
      </c>
      <c r="J216" s="29" t="s">
        <v>32</v>
      </c>
    </row>
    <row r="217" spans="1:10" x14ac:dyDescent="0.3">
      <c r="A217" s="27"/>
      <c r="B217" t="s">
        <v>11</v>
      </c>
      <c r="C217" t="s">
        <v>30</v>
      </c>
      <c r="D217" s="8">
        <v>50</v>
      </c>
      <c r="E217" s="5">
        <v>128.47</v>
      </c>
      <c r="F217" s="15">
        <f>$E217/$E$3 - 1</f>
        <v>-5.5506543155418364E-2</v>
      </c>
      <c r="G217" s="5">
        <f t="shared" si="32"/>
        <v>6423.5</v>
      </c>
      <c r="H217" s="7">
        <f>$G217/$G$226</f>
        <v>6.6363023248702177E-2</v>
      </c>
      <c r="I217" s="5">
        <v>0.72</v>
      </c>
      <c r="J217" s="30"/>
    </row>
    <row r="218" spans="1:10" x14ac:dyDescent="0.3">
      <c r="A218" s="27"/>
      <c r="B218" t="s">
        <v>12</v>
      </c>
      <c r="C218" t="s">
        <v>30</v>
      </c>
      <c r="D218" s="8">
        <v>32</v>
      </c>
      <c r="E218" s="5">
        <v>382.12</v>
      </c>
      <c r="F218" s="15">
        <f>$E218/$E$4 - 1</f>
        <v>-2.9955320877335545E-2</v>
      </c>
      <c r="G218" s="5">
        <f t="shared" si="32"/>
        <v>12227.84</v>
      </c>
      <c r="H218" s="7">
        <f t="shared" ref="H218:H223" si="33">$G218/$G$226</f>
        <v>0.12632932672241154</v>
      </c>
      <c r="I218" s="5">
        <v>1.18</v>
      </c>
      <c r="J218" s="30"/>
    </row>
    <row r="219" spans="1:10" x14ac:dyDescent="0.3">
      <c r="A219" s="27"/>
      <c r="B219" t="s">
        <v>13</v>
      </c>
      <c r="C219" t="s">
        <v>30</v>
      </c>
      <c r="D219" s="8">
        <v>7</v>
      </c>
      <c r="E219" s="5">
        <v>1705.51</v>
      </c>
      <c r="F219" s="15">
        <f>$E219/$E$5 - 1</f>
        <v>-5.5595240072871865E-2</v>
      </c>
      <c r="G219" s="5">
        <f t="shared" si="32"/>
        <v>11938.57</v>
      </c>
      <c r="H219" s="7">
        <f t="shared" si="33"/>
        <v>0.12334079527769259</v>
      </c>
      <c r="I219" s="5">
        <v>1.63</v>
      </c>
      <c r="J219" s="30"/>
    </row>
    <row r="220" spans="1:10" x14ac:dyDescent="0.3">
      <c r="A220" s="27"/>
      <c r="B220" t="s">
        <v>39</v>
      </c>
      <c r="C220" t="s">
        <v>30</v>
      </c>
      <c r="D220" s="8">
        <v>78</v>
      </c>
      <c r="E220" s="5">
        <v>91.75</v>
      </c>
      <c r="F220" s="15">
        <f>$E220/$E$142 - 1</f>
        <v>-2.3104770017035814E-2</v>
      </c>
      <c r="G220" s="5">
        <f t="shared" si="32"/>
        <v>7156.5</v>
      </c>
      <c r="H220" s="7">
        <f t="shared" si="33"/>
        <v>7.3935856757116392E-2</v>
      </c>
      <c r="I220" s="5">
        <v>1.1000000000000001</v>
      </c>
      <c r="J220" s="30"/>
    </row>
    <row r="221" spans="1:10" x14ac:dyDescent="0.3">
      <c r="A221" s="27"/>
      <c r="B221" t="s">
        <v>14</v>
      </c>
      <c r="C221" t="s">
        <v>30</v>
      </c>
      <c r="D221" s="8">
        <v>70</v>
      </c>
      <c r="E221" s="5">
        <v>172.42</v>
      </c>
      <c r="F221" s="15">
        <f>$E221/$E$7 - 1</f>
        <v>-2.5325042396834418E-2</v>
      </c>
      <c r="G221" s="5">
        <f t="shared" si="32"/>
        <v>12069.4</v>
      </c>
      <c r="H221" s="7">
        <f t="shared" si="33"/>
        <v>0.12469243758042907</v>
      </c>
      <c r="I221" s="5">
        <v>0.81</v>
      </c>
      <c r="J221" s="30"/>
    </row>
    <row r="222" spans="1:10" x14ac:dyDescent="0.3">
      <c r="A222" s="27"/>
      <c r="B222" t="s">
        <v>15</v>
      </c>
      <c r="C222" t="s">
        <v>30</v>
      </c>
      <c r="D222" s="8">
        <v>356</v>
      </c>
      <c r="E222" s="5">
        <v>35.43</v>
      </c>
      <c r="F222" s="15">
        <f>$E222/$E$8 - 1</f>
        <v>-3.7489812550937307E-2</v>
      </c>
      <c r="G222" s="5">
        <f t="shared" si="32"/>
        <v>12613.08</v>
      </c>
      <c r="H222" s="7">
        <f t="shared" si="33"/>
        <v>0.1303093517985118</v>
      </c>
      <c r="I222" s="5">
        <v>0.42</v>
      </c>
      <c r="J222" s="30"/>
    </row>
    <row r="223" spans="1:10" x14ac:dyDescent="0.3">
      <c r="A223" s="28"/>
      <c r="B223" t="s">
        <v>17</v>
      </c>
      <c r="C223" t="s">
        <v>30</v>
      </c>
      <c r="D223" s="8">
        <v>10</v>
      </c>
      <c r="E223" s="5">
        <v>1189.1300000000001</v>
      </c>
      <c r="F223" s="15">
        <f>$E223/$E$9 - 1</f>
        <v>-3.4248355396734986E-2</v>
      </c>
      <c r="G223" s="5">
        <f t="shared" si="32"/>
        <v>11891.300000000001</v>
      </c>
      <c r="H223" s="7">
        <f t="shared" si="33"/>
        <v>0.12285243533234098</v>
      </c>
      <c r="I223" s="5">
        <v>0.94</v>
      </c>
      <c r="J223" s="30"/>
    </row>
    <row r="224" spans="1:10" x14ac:dyDescent="0.3">
      <c r="A224" s="3" t="s">
        <v>1</v>
      </c>
      <c r="B224" s="4"/>
      <c r="C224" s="4"/>
      <c r="D224" s="6"/>
      <c r="E224" s="6"/>
      <c r="F224" s="6"/>
      <c r="G224" s="6">
        <f>SUM(G216:G223)</f>
        <v>96760.19</v>
      </c>
      <c r="H224" s="9">
        <f>SUM(H216:H223)</f>
        <v>0.99965731120399159</v>
      </c>
      <c r="I224" s="6">
        <f>SUMPRODUCT(I216:I223,H216:H223)</f>
        <v>1.005454505350367</v>
      </c>
    </row>
    <row r="225" spans="1:10" ht="15" thickBot="1" x14ac:dyDescent="0.35">
      <c r="A225" s="1" t="s">
        <v>10</v>
      </c>
      <c r="G225" s="10">
        <v>33.17</v>
      </c>
    </row>
    <row r="226" spans="1:10" ht="15" thickTop="1" x14ac:dyDescent="0.3">
      <c r="A226" s="12" t="s">
        <v>18</v>
      </c>
      <c r="B226" s="13"/>
      <c r="C226" s="13"/>
      <c r="D226" s="13"/>
      <c r="E226" s="13"/>
      <c r="F226" s="13"/>
      <c r="G226" s="14">
        <f>$G224+$G225</f>
        <v>96793.36</v>
      </c>
      <c r="H226" s="16">
        <f>($G226/100000 - 1)</f>
        <v>-3.2066399999999939E-2</v>
      </c>
      <c r="J226" s="10"/>
    </row>
    <row r="229" spans="1:10" x14ac:dyDescent="0.3">
      <c r="A229" s="26">
        <v>43747</v>
      </c>
      <c r="B229" s="4" t="s">
        <v>8</v>
      </c>
      <c r="C229" s="4" t="s">
        <v>30</v>
      </c>
      <c r="D229" s="17">
        <v>100</v>
      </c>
      <c r="E229" s="6">
        <v>227.03</v>
      </c>
      <c r="F229" s="18">
        <f>$E229/$E$2 - 1</f>
        <v>3.49653537563821E-2</v>
      </c>
      <c r="G229" s="6">
        <f t="shared" ref="G229:G236" si="34">$D229*$E229</f>
        <v>22703</v>
      </c>
      <c r="H229" s="9">
        <f>$G229/$G$239</f>
        <v>0.23225333096268458</v>
      </c>
      <c r="I229" s="6">
        <v>1.1000000000000001</v>
      </c>
      <c r="J229" s="29" t="s">
        <v>32</v>
      </c>
    </row>
    <row r="230" spans="1:10" x14ac:dyDescent="0.3">
      <c r="A230" s="27"/>
      <c r="B230" t="s">
        <v>11</v>
      </c>
      <c r="C230" t="s">
        <v>30</v>
      </c>
      <c r="D230" s="8">
        <v>50</v>
      </c>
      <c r="E230" s="5">
        <v>129.33000000000001</v>
      </c>
      <c r="F230" s="15">
        <f>$E230/$E$3 - 1</f>
        <v>-4.9183943537715047E-2</v>
      </c>
      <c r="G230" s="5">
        <f t="shared" si="34"/>
        <v>6466.5000000000009</v>
      </c>
      <c r="H230" s="7">
        <f>$G230/$G$239</f>
        <v>6.6152762395727441E-2</v>
      </c>
      <c r="I230" s="5">
        <v>0.72</v>
      </c>
      <c r="J230" s="30"/>
    </row>
    <row r="231" spans="1:10" x14ac:dyDescent="0.3">
      <c r="A231" s="27"/>
      <c r="B231" t="s">
        <v>12</v>
      </c>
      <c r="C231" t="s">
        <v>30</v>
      </c>
      <c r="D231" s="8">
        <v>32</v>
      </c>
      <c r="E231" s="5">
        <v>384.61</v>
      </c>
      <c r="F231" s="15">
        <f>$E231/$E$4 - 1</f>
        <v>-2.363424045491469E-2</v>
      </c>
      <c r="G231" s="5">
        <f t="shared" si="34"/>
        <v>12307.52</v>
      </c>
      <c r="H231" s="7">
        <f t="shared" ref="H231:H236" si="35">$G231/$G$239</f>
        <v>0.12590681918204025</v>
      </c>
      <c r="I231" s="5">
        <v>1.18</v>
      </c>
      <c r="J231" s="30"/>
    </row>
    <row r="232" spans="1:10" x14ac:dyDescent="0.3">
      <c r="A232" s="27"/>
      <c r="B232" t="s">
        <v>13</v>
      </c>
      <c r="C232" t="s">
        <v>30</v>
      </c>
      <c r="D232" s="8">
        <v>7</v>
      </c>
      <c r="E232" s="5">
        <v>1721.99</v>
      </c>
      <c r="F232" s="15">
        <f>$E232/$E$5 - 1</f>
        <v>-4.646964688162758E-2</v>
      </c>
      <c r="G232" s="5">
        <f t="shared" si="34"/>
        <v>12053.93</v>
      </c>
      <c r="H232" s="7">
        <f t="shared" si="35"/>
        <v>0.12331257515266848</v>
      </c>
      <c r="I232" s="5">
        <v>1.63</v>
      </c>
      <c r="J232" s="30"/>
    </row>
    <row r="233" spans="1:10" x14ac:dyDescent="0.3">
      <c r="A233" s="27"/>
      <c r="B233" t="s">
        <v>39</v>
      </c>
      <c r="C233" t="s">
        <v>30</v>
      </c>
      <c r="D233" s="8">
        <v>78</v>
      </c>
      <c r="E233" s="5">
        <v>92.52</v>
      </c>
      <c r="F233" s="15">
        <f>$E233/$E$142 - 1</f>
        <v>-1.4906303236797314E-2</v>
      </c>
      <c r="G233" s="5">
        <f t="shared" si="34"/>
        <v>7216.5599999999995</v>
      </c>
      <c r="H233" s="7">
        <f t="shared" si="35"/>
        <v>7.3825930409728707E-2</v>
      </c>
      <c r="I233" s="5">
        <v>1.1000000000000001</v>
      </c>
      <c r="J233" s="30"/>
    </row>
    <row r="234" spans="1:10" x14ac:dyDescent="0.3">
      <c r="A234" s="27"/>
      <c r="B234" t="s">
        <v>14</v>
      </c>
      <c r="C234" t="s">
        <v>30</v>
      </c>
      <c r="D234" s="8">
        <v>70</v>
      </c>
      <c r="E234" s="5">
        <v>174.88</v>
      </c>
      <c r="F234" s="15">
        <f>$E234/$E$7 - 1</f>
        <v>-1.1418880723572666E-2</v>
      </c>
      <c r="G234" s="5">
        <f t="shared" si="34"/>
        <v>12241.6</v>
      </c>
      <c r="H234" s="7">
        <f t="shared" si="35"/>
        <v>0.12523245281737214</v>
      </c>
      <c r="I234" s="5">
        <v>0.81</v>
      </c>
      <c r="J234" s="30"/>
    </row>
    <row r="235" spans="1:10" x14ac:dyDescent="0.3">
      <c r="A235" s="27"/>
      <c r="B235" t="s">
        <v>15</v>
      </c>
      <c r="C235" t="s">
        <v>30</v>
      </c>
      <c r="D235" s="8">
        <v>356</v>
      </c>
      <c r="E235" s="5">
        <v>35.69</v>
      </c>
      <c r="F235" s="15">
        <f>$E235/$E$8 - 1</f>
        <v>-3.0426514534094062E-2</v>
      </c>
      <c r="G235" s="5">
        <f t="shared" si="34"/>
        <v>12705.64</v>
      </c>
      <c r="H235" s="7">
        <f t="shared" si="35"/>
        <v>0.12997961555797574</v>
      </c>
      <c r="I235" s="5">
        <v>0.42</v>
      </c>
      <c r="J235" s="30"/>
    </row>
    <row r="236" spans="1:10" x14ac:dyDescent="0.3">
      <c r="A236" s="28"/>
      <c r="B236" t="s">
        <v>17</v>
      </c>
      <c r="C236" t="s">
        <v>30</v>
      </c>
      <c r="D236" s="8">
        <v>10</v>
      </c>
      <c r="E236" s="5">
        <v>1202.31</v>
      </c>
      <c r="F236" s="15">
        <f>$E236/$E$9 - 1</f>
        <v>-2.3544221554454681E-2</v>
      </c>
      <c r="G236" s="5">
        <f t="shared" si="34"/>
        <v>12023.099999999999</v>
      </c>
      <c r="H236" s="7">
        <f t="shared" si="35"/>
        <v>0.12299718202428986</v>
      </c>
      <c r="I236" s="5">
        <v>0.94</v>
      </c>
      <c r="J236" s="30"/>
    </row>
    <row r="237" spans="1:10" x14ac:dyDescent="0.3">
      <c r="A237" s="3" t="s">
        <v>1</v>
      </c>
      <c r="B237" s="4"/>
      <c r="C237" s="4"/>
      <c r="D237" s="6"/>
      <c r="E237" s="6"/>
      <c r="F237" s="6"/>
      <c r="G237" s="6">
        <f>SUM(G229:G236)</f>
        <v>97717.85</v>
      </c>
      <c r="H237" s="9">
        <f>SUM(H229:H236)</f>
        <v>0.99966066850248725</v>
      </c>
      <c r="I237" s="6">
        <f>SUMPRODUCT(I229:I236,H229:H236)</f>
        <v>1.0055337969874893</v>
      </c>
    </row>
    <row r="238" spans="1:10" ht="15" thickBot="1" x14ac:dyDescent="0.35">
      <c r="A238" s="1" t="s">
        <v>10</v>
      </c>
      <c r="G238" s="10">
        <v>33.17</v>
      </c>
    </row>
    <row r="239" spans="1:10" ht="15" thickTop="1" x14ac:dyDescent="0.3">
      <c r="A239" s="12" t="s">
        <v>18</v>
      </c>
      <c r="B239" s="13"/>
      <c r="C239" s="13"/>
      <c r="D239" s="13"/>
      <c r="E239" s="13"/>
      <c r="F239" s="13"/>
      <c r="G239" s="14">
        <f>$G237+$G238</f>
        <v>97751.02</v>
      </c>
      <c r="H239" s="16">
        <f>($G239/100000 - 1)</f>
        <v>-2.2489800000000004E-2</v>
      </c>
      <c r="J239" s="10"/>
    </row>
    <row r="242" spans="1:10" x14ac:dyDescent="0.3">
      <c r="A242" s="26">
        <v>43748</v>
      </c>
      <c r="B242" s="4" t="s">
        <v>8</v>
      </c>
      <c r="C242" s="4" t="s">
        <v>30</v>
      </c>
      <c r="D242" s="17">
        <v>100</v>
      </c>
      <c r="E242" s="6">
        <v>230.09</v>
      </c>
      <c r="F242" s="18">
        <f>$E242/$E$2 - 1</f>
        <v>4.8915025528811107E-2</v>
      </c>
      <c r="G242" s="6">
        <f t="shared" ref="G242:G249" si="36">$D242*$E242</f>
        <v>23009</v>
      </c>
      <c r="H242" s="9">
        <f>$G242/$G$252</f>
        <v>0.23417711663433063</v>
      </c>
      <c r="I242" s="6">
        <v>1.1000000000000001</v>
      </c>
      <c r="J242" s="29" t="s">
        <v>32</v>
      </c>
    </row>
    <row r="243" spans="1:10" x14ac:dyDescent="0.3">
      <c r="A243" s="27"/>
      <c r="B243" t="s">
        <v>11</v>
      </c>
      <c r="C243" t="s">
        <v>30</v>
      </c>
      <c r="D243" s="8">
        <v>50</v>
      </c>
      <c r="E243" s="5">
        <v>129.34</v>
      </c>
      <c r="F243" s="15">
        <f>$E243/$E$3 - 1</f>
        <v>-4.9110424937509278E-2</v>
      </c>
      <c r="G243" s="5">
        <f t="shared" si="36"/>
        <v>6467</v>
      </c>
      <c r="H243" s="7">
        <f>$G243/$G$252</f>
        <v>6.5818741069764708E-2</v>
      </c>
      <c r="I243" s="5">
        <v>0.72</v>
      </c>
      <c r="J243" s="30"/>
    </row>
    <row r="244" spans="1:10" x14ac:dyDescent="0.3">
      <c r="A244" s="27"/>
      <c r="B244" t="s">
        <v>12</v>
      </c>
      <c r="C244" t="s">
        <v>30</v>
      </c>
      <c r="D244" s="8">
        <v>32</v>
      </c>
      <c r="E244" s="5">
        <v>386.88</v>
      </c>
      <c r="F244" s="15">
        <f>$E244/$E$4 - 1</f>
        <v>-1.7871649065800188E-2</v>
      </c>
      <c r="G244" s="5">
        <f t="shared" si="36"/>
        <v>12380.16</v>
      </c>
      <c r="H244" s="7">
        <f t="shared" ref="H244:H249" si="37">$G244/$G$252</f>
        <v>0.12600070286721174</v>
      </c>
      <c r="I244" s="5">
        <v>1.18</v>
      </c>
      <c r="J244" s="30"/>
    </row>
    <row r="245" spans="1:10" x14ac:dyDescent="0.3">
      <c r="A245" s="27"/>
      <c r="B245" t="s">
        <v>13</v>
      </c>
      <c r="C245" t="s">
        <v>30</v>
      </c>
      <c r="D245" s="8">
        <v>7</v>
      </c>
      <c r="E245" s="5">
        <v>1720.26</v>
      </c>
      <c r="F245" s="15">
        <f>$E245/$E$5 - 1</f>
        <v>-4.7427612671727903E-2</v>
      </c>
      <c r="G245" s="5">
        <f t="shared" si="36"/>
        <v>12041.82</v>
      </c>
      <c r="H245" s="7">
        <f t="shared" si="37"/>
        <v>0.12255720312180517</v>
      </c>
      <c r="I245" s="5">
        <v>1.63</v>
      </c>
      <c r="J245" s="30"/>
    </row>
    <row r="246" spans="1:10" x14ac:dyDescent="0.3">
      <c r="A246" s="27"/>
      <c r="B246" t="s">
        <v>39</v>
      </c>
      <c r="C246" t="s">
        <v>30</v>
      </c>
      <c r="D246" s="8">
        <v>78</v>
      </c>
      <c r="E246" s="5">
        <v>93</v>
      </c>
      <c r="F246" s="15">
        <f>$E246/$E$142 - 1</f>
        <v>-9.7955706984668156E-3</v>
      </c>
      <c r="G246" s="5">
        <f t="shared" si="36"/>
        <v>7254</v>
      </c>
      <c r="H246" s="7">
        <f t="shared" si="37"/>
        <v>7.3828536836256869E-2</v>
      </c>
      <c r="I246" s="5">
        <v>1.1000000000000001</v>
      </c>
      <c r="J246" s="30"/>
    </row>
    <row r="247" spans="1:10" x14ac:dyDescent="0.3">
      <c r="A247" s="27"/>
      <c r="B247" t="s">
        <v>14</v>
      </c>
      <c r="C247" t="s">
        <v>30</v>
      </c>
      <c r="D247" s="8">
        <v>70</v>
      </c>
      <c r="E247" s="5">
        <v>174.88</v>
      </c>
      <c r="F247" s="15">
        <f>$E247/$E$7 - 1</f>
        <v>-1.1418880723572666E-2</v>
      </c>
      <c r="G247" s="5">
        <f t="shared" si="36"/>
        <v>12241.6</v>
      </c>
      <c r="H247" s="7">
        <f t="shared" si="37"/>
        <v>0.12459049028601077</v>
      </c>
      <c r="I247" s="5">
        <v>0.81</v>
      </c>
      <c r="J247" s="30"/>
    </row>
    <row r="248" spans="1:10" x14ac:dyDescent="0.3">
      <c r="A248" s="27"/>
      <c r="B248" t="s">
        <v>15</v>
      </c>
      <c r="C248" t="s">
        <v>30</v>
      </c>
      <c r="D248" s="8">
        <v>356</v>
      </c>
      <c r="E248" s="5">
        <v>35.79</v>
      </c>
      <c r="F248" s="15">
        <f>$E248/$E$8 - 1</f>
        <v>-2.7709861450692874E-2</v>
      </c>
      <c r="G248" s="5">
        <f t="shared" si="36"/>
        <v>12741.24</v>
      </c>
      <c r="H248" s="7">
        <f t="shared" si="37"/>
        <v>0.12967564194645567</v>
      </c>
      <c r="I248" s="5">
        <v>0.42</v>
      </c>
      <c r="J248" s="30"/>
    </row>
    <row r="249" spans="1:10" x14ac:dyDescent="0.3">
      <c r="A249" s="28"/>
      <c r="B249" t="s">
        <v>17</v>
      </c>
      <c r="C249" t="s">
        <v>30</v>
      </c>
      <c r="D249" s="8">
        <v>10</v>
      </c>
      <c r="E249" s="5">
        <v>1208.67</v>
      </c>
      <c r="F249" s="15">
        <f>$E249/$E$9 - 1</f>
        <v>-1.8378949078209916E-2</v>
      </c>
      <c r="G249" s="5">
        <f t="shared" si="36"/>
        <v>12086.7</v>
      </c>
      <c r="H249" s="7">
        <f t="shared" si="37"/>
        <v>0.12301397521075076</v>
      </c>
      <c r="I249" s="5">
        <v>0.94</v>
      </c>
      <c r="J249" s="30"/>
    </row>
    <row r="250" spans="1:10" x14ac:dyDescent="0.3">
      <c r="A250" s="3" t="s">
        <v>1</v>
      </c>
      <c r="B250" s="4"/>
      <c r="C250" s="4"/>
      <c r="D250" s="6"/>
      <c r="E250" s="6"/>
      <c r="F250" s="6"/>
      <c r="G250" s="6">
        <f>SUM(G242:G249)</f>
        <v>98221.52</v>
      </c>
      <c r="H250" s="9">
        <f>SUM(H242:H249)</f>
        <v>0.99966240797258632</v>
      </c>
      <c r="I250" s="6">
        <f>SUMPRODUCT(I242:I249,H242:H249)</f>
        <v>1.005659986307015</v>
      </c>
    </row>
    <row r="251" spans="1:10" ht="15" thickBot="1" x14ac:dyDescent="0.35">
      <c r="A251" s="1" t="s">
        <v>10</v>
      </c>
      <c r="G251" s="10">
        <v>33.17</v>
      </c>
    </row>
    <row r="252" spans="1:10" ht="15" thickTop="1" x14ac:dyDescent="0.3">
      <c r="A252" s="12" t="s">
        <v>18</v>
      </c>
      <c r="B252" s="13"/>
      <c r="C252" s="13"/>
      <c r="D252" s="13"/>
      <c r="E252" s="13"/>
      <c r="F252" s="13"/>
      <c r="G252" s="14">
        <f>$G250+$G251</f>
        <v>98254.69</v>
      </c>
      <c r="H252" s="16">
        <f>($G252/100000 - 1)</f>
        <v>-1.7453099999999999E-2</v>
      </c>
      <c r="J252" s="10"/>
    </row>
    <row r="255" spans="1:10" x14ac:dyDescent="0.3">
      <c r="A255" s="26">
        <v>43749</v>
      </c>
      <c r="B255" s="4" t="s">
        <v>8</v>
      </c>
      <c r="C255" s="4" t="s">
        <v>30</v>
      </c>
      <c r="D255" s="17">
        <v>100</v>
      </c>
      <c r="E255" s="6">
        <v>236.21</v>
      </c>
      <c r="F255" s="18">
        <f>$E255/$E$2 - 1</f>
        <v>7.6814369073668898E-2</v>
      </c>
      <c r="G255" s="6">
        <f t="shared" ref="G255:G262" si="38">$D255*$E255</f>
        <v>23621</v>
      </c>
      <c r="H255" s="9">
        <f>$G255/$G$265</f>
        <v>0.23808575864952022</v>
      </c>
      <c r="I255" s="6">
        <v>1.1000000000000001</v>
      </c>
      <c r="J255" s="29" t="s">
        <v>32</v>
      </c>
    </row>
    <row r="256" spans="1:10" x14ac:dyDescent="0.3">
      <c r="A256" s="27"/>
      <c r="B256" t="s">
        <v>11</v>
      </c>
      <c r="C256" t="s">
        <v>30</v>
      </c>
      <c r="D256" s="8">
        <v>50</v>
      </c>
      <c r="E256" s="5">
        <v>130.02000000000001</v>
      </c>
      <c r="F256" s="15">
        <f>$E256/$E$3 - 1</f>
        <v>-4.4111160123511239E-2</v>
      </c>
      <c r="G256" s="5">
        <f t="shared" si="38"/>
        <v>6501.0000000000009</v>
      </c>
      <c r="H256" s="7">
        <f>$G256/$G$265</f>
        <v>6.5526248549194838E-2</v>
      </c>
      <c r="I256" s="5">
        <v>0.72</v>
      </c>
      <c r="J256" s="30"/>
    </row>
    <row r="257" spans="1:10" x14ac:dyDescent="0.3">
      <c r="A257" s="27"/>
      <c r="B257" t="s">
        <v>12</v>
      </c>
      <c r="C257" t="s">
        <v>30</v>
      </c>
      <c r="D257" s="8">
        <v>32</v>
      </c>
      <c r="E257" s="5">
        <v>381.47</v>
      </c>
      <c r="F257" s="15">
        <f>$E257/$E$4 - 1</f>
        <v>-3.1605402112103942E-2</v>
      </c>
      <c r="G257" s="5">
        <f t="shared" si="38"/>
        <v>12207.04</v>
      </c>
      <c r="H257" s="7">
        <f>$G257/$G$265</f>
        <v>0.12303976881863764</v>
      </c>
      <c r="I257" s="5">
        <v>1.18</v>
      </c>
      <c r="J257" s="30"/>
    </row>
    <row r="258" spans="1:10" x14ac:dyDescent="0.3">
      <c r="A258" s="27"/>
      <c r="B258" t="s">
        <v>13</v>
      </c>
      <c r="C258" t="s">
        <v>30</v>
      </c>
      <c r="D258" s="8">
        <v>7</v>
      </c>
      <c r="E258" s="5">
        <v>1731.92</v>
      </c>
      <c r="F258" s="15">
        <f>$E258/$E$5 - 1</f>
        <v>-4.0971033993942085E-2</v>
      </c>
      <c r="G258" s="5">
        <f t="shared" si="38"/>
        <v>12123.44</v>
      </c>
      <c r="H258" s="7">
        <f t="shared" ref="H258:H262" si="39">$G258/$G$265</f>
        <v>0.12219713008940941</v>
      </c>
      <c r="I258" s="5">
        <v>1.63</v>
      </c>
      <c r="J258" s="30"/>
    </row>
    <row r="259" spans="1:10" x14ac:dyDescent="0.3">
      <c r="A259" s="27"/>
      <c r="B259" t="s">
        <v>39</v>
      </c>
      <c r="C259" t="s">
        <v>30</v>
      </c>
      <c r="D259" s="8">
        <v>78</v>
      </c>
      <c r="E259" s="5">
        <v>93.88</v>
      </c>
      <c r="F259" s="15">
        <f>$E259/$E$142 - 1</f>
        <v>-4.2589437819429143E-4</v>
      </c>
      <c r="G259" s="5">
        <f t="shared" si="38"/>
        <v>7322.6399999999994</v>
      </c>
      <c r="H259" s="7">
        <f t="shared" si="39"/>
        <v>7.3807895504734031E-2</v>
      </c>
      <c r="I259" s="5">
        <v>1.1000000000000001</v>
      </c>
      <c r="J259" s="30"/>
    </row>
    <row r="260" spans="1:10" x14ac:dyDescent="0.3">
      <c r="A260" s="27"/>
      <c r="B260" t="s">
        <v>14</v>
      </c>
      <c r="C260" t="s">
        <v>30</v>
      </c>
      <c r="D260" s="8">
        <v>70</v>
      </c>
      <c r="E260" s="5">
        <v>177.06</v>
      </c>
      <c r="F260" s="15">
        <f>$E260/$E$7 - 1</f>
        <v>9.044657998868999E-4</v>
      </c>
      <c r="G260" s="5">
        <f t="shared" si="38"/>
        <v>12394.2</v>
      </c>
      <c r="H260" s="7">
        <f t="shared" si="39"/>
        <v>0.12492623131340264</v>
      </c>
      <c r="I260" s="5">
        <v>0.81</v>
      </c>
      <c r="J260" s="30"/>
    </row>
    <row r="261" spans="1:10" x14ac:dyDescent="0.3">
      <c r="A261" s="27"/>
      <c r="B261" t="s">
        <v>15</v>
      </c>
      <c r="C261" t="s">
        <v>30</v>
      </c>
      <c r="D261" s="8">
        <v>356</v>
      </c>
      <c r="E261" s="5">
        <v>36.11</v>
      </c>
      <c r="F261" s="15">
        <f>$E261/$E$8 - 1</f>
        <v>-1.9016571583808872E-2</v>
      </c>
      <c r="G261" s="5">
        <f t="shared" si="38"/>
        <v>12855.16</v>
      </c>
      <c r="H261" s="7">
        <f t="shared" si="39"/>
        <v>0.12957243644049643</v>
      </c>
      <c r="I261" s="5">
        <v>0.42</v>
      </c>
      <c r="J261" s="30"/>
    </row>
    <row r="262" spans="1:10" x14ac:dyDescent="0.3">
      <c r="A262" s="28"/>
      <c r="B262" t="s">
        <v>17</v>
      </c>
      <c r="C262" t="s">
        <v>30</v>
      </c>
      <c r="D262" s="8">
        <v>10</v>
      </c>
      <c r="E262" s="5">
        <v>1215.45</v>
      </c>
      <c r="F262" s="15">
        <f>$E262/$E$9 - 1</f>
        <v>-1.2872573702590651E-2</v>
      </c>
      <c r="G262" s="5">
        <f t="shared" si="38"/>
        <v>12154.5</v>
      </c>
      <c r="H262" s="7">
        <f t="shared" si="39"/>
        <v>0.12251019658378534</v>
      </c>
      <c r="I262" s="5">
        <v>0.94</v>
      </c>
      <c r="J262" s="30"/>
    </row>
    <row r="263" spans="1:10" x14ac:dyDescent="0.3">
      <c r="A263" s="3" t="s">
        <v>1</v>
      </c>
      <c r="B263" s="4"/>
      <c r="C263" s="4"/>
      <c r="D263" s="6"/>
      <c r="E263" s="6"/>
      <c r="F263" s="6"/>
      <c r="G263" s="6">
        <f>SUM(G255:G262)</f>
        <v>99178.98000000001</v>
      </c>
      <c r="H263" s="9">
        <f>SUM(H255:H262)</f>
        <v>0.99966566594918049</v>
      </c>
      <c r="I263" s="6">
        <f>SUMPRODUCT(I255:I262,H255:H262)</f>
        <v>1.0054004232344527</v>
      </c>
    </row>
    <row r="264" spans="1:10" ht="15" thickBot="1" x14ac:dyDescent="0.35">
      <c r="A264" s="1" t="s">
        <v>10</v>
      </c>
      <c r="G264" s="10">
        <v>33.17</v>
      </c>
    </row>
    <row r="265" spans="1:10" ht="15" thickTop="1" x14ac:dyDescent="0.3">
      <c r="A265" s="12" t="s">
        <v>18</v>
      </c>
      <c r="B265" s="13"/>
      <c r="C265" s="13"/>
      <c r="D265" s="13"/>
      <c r="E265" s="13"/>
      <c r="F265" s="13"/>
      <c r="G265" s="14">
        <f>$G263+$G264</f>
        <v>99212.150000000009</v>
      </c>
      <c r="H265" s="16">
        <f>($G265/100000 - 1)</f>
        <v>-7.8784999999998995E-3</v>
      </c>
      <c r="J265" s="10"/>
    </row>
    <row r="268" spans="1:10" x14ac:dyDescent="0.3">
      <c r="A268" s="26">
        <v>43752</v>
      </c>
      <c r="B268" s="4" t="s">
        <v>8</v>
      </c>
      <c r="C268" s="4" t="s">
        <v>30</v>
      </c>
      <c r="D268" s="17">
        <v>100</v>
      </c>
      <c r="E268" s="6">
        <v>235.87</v>
      </c>
      <c r="F268" s="18">
        <f>$E268/$E$2 - 1</f>
        <v>7.526440554339886E-2</v>
      </c>
      <c r="G268" s="6">
        <f t="shared" ref="G268:G275" si="40">$D268*$E268</f>
        <v>23587</v>
      </c>
      <c r="H268" s="9">
        <f>$G268/$G$278</f>
        <v>0.2372609661400929</v>
      </c>
      <c r="I268" s="6">
        <v>1.1000000000000001</v>
      </c>
      <c r="J268" s="29" t="s">
        <v>32</v>
      </c>
    </row>
    <row r="269" spans="1:10" x14ac:dyDescent="0.3">
      <c r="A269" s="27"/>
      <c r="B269" t="s">
        <v>11</v>
      </c>
      <c r="C269" t="s">
        <v>30</v>
      </c>
      <c r="D269" s="8">
        <v>50</v>
      </c>
      <c r="E269" s="5">
        <v>129.69999999999999</v>
      </c>
      <c r="F269" s="15">
        <f>$E269/$E$3 - 1</f>
        <v>-4.6463755330098722E-2</v>
      </c>
      <c r="G269" s="5">
        <f t="shared" si="40"/>
        <v>6484.9999999999991</v>
      </c>
      <c r="H269" s="7">
        <f>$G269/$G$278</f>
        <v>6.5232431653813636E-2</v>
      </c>
      <c r="I269" s="5">
        <v>0.72</v>
      </c>
      <c r="J269" s="30"/>
    </row>
    <row r="270" spans="1:10" x14ac:dyDescent="0.3">
      <c r="A270" s="27"/>
      <c r="B270" t="s">
        <v>12</v>
      </c>
      <c r="C270" t="s">
        <v>30</v>
      </c>
      <c r="D270" s="8">
        <v>32</v>
      </c>
      <c r="E270" s="5">
        <v>382.61</v>
      </c>
      <c r="F270" s="15">
        <f>$E270/$E$4 - 1</f>
        <v>-2.8711413484971526E-2</v>
      </c>
      <c r="G270" s="5">
        <f t="shared" si="40"/>
        <v>12243.52</v>
      </c>
      <c r="H270" s="7">
        <f>$G270/$G$265</f>
        <v>0.1234074657186645</v>
      </c>
      <c r="I270" s="5">
        <v>1.18</v>
      </c>
      <c r="J270" s="30"/>
    </row>
    <row r="271" spans="1:10" x14ac:dyDescent="0.3">
      <c r="A271" s="27"/>
      <c r="B271" t="s">
        <v>13</v>
      </c>
      <c r="C271" t="s">
        <v>30</v>
      </c>
      <c r="D271" s="8">
        <v>7</v>
      </c>
      <c r="E271" s="5">
        <v>1736.43</v>
      </c>
      <c r="F271" s="15">
        <f>$E271/$E$5 - 1</f>
        <v>-3.8473678090270247E-2</v>
      </c>
      <c r="G271" s="5">
        <f t="shared" si="40"/>
        <v>12155.01</v>
      </c>
      <c r="H271" s="7">
        <f t="shared" ref="H271:H275" si="41">$G271/$G$265</f>
        <v>0.12251533708321007</v>
      </c>
      <c r="I271" s="5">
        <v>1.63</v>
      </c>
      <c r="J271" s="30"/>
    </row>
    <row r="272" spans="1:10" x14ac:dyDescent="0.3">
      <c r="A272" s="27"/>
      <c r="B272" t="s">
        <v>39</v>
      </c>
      <c r="C272" t="s">
        <v>30</v>
      </c>
      <c r="D272" s="8">
        <v>78</v>
      </c>
      <c r="E272" s="5">
        <v>94.88</v>
      </c>
      <c r="F272" s="15">
        <f>$E272/$E$142 - 1</f>
        <v>1.0221465076660996E-2</v>
      </c>
      <c r="G272" s="5">
        <f t="shared" si="40"/>
        <v>7400.6399999999994</v>
      </c>
      <c r="H272" s="7">
        <f t="shared" si="41"/>
        <v>7.4594089534396738E-2</v>
      </c>
      <c r="I272" s="5">
        <v>1.1000000000000001</v>
      </c>
      <c r="J272" s="30"/>
    </row>
    <row r="273" spans="1:10" x14ac:dyDescent="0.3">
      <c r="A273" s="27"/>
      <c r="B273" t="s">
        <v>14</v>
      </c>
      <c r="C273" t="s">
        <v>30</v>
      </c>
      <c r="D273" s="8">
        <v>70</v>
      </c>
      <c r="E273" s="5">
        <v>177.36</v>
      </c>
      <c r="F273" s="15">
        <f>$E273/$E$7 - 1</f>
        <v>2.6003391746749482E-3</v>
      </c>
      <c r="G273" s="5">
        <f t="shared" si="40"/>
        <v>12415.2</v>
      </c>
      <c r="H273" s="7">
        <f t="shared" si="41"/>
        <v>0.12513789893677338</v>
      </c>
      <c r="I273" s="5">
        <v>0.81</v>
      </c>
      <c r="J273" s="30"/>
    </row>
    <row r="274" spans="1:10" x14ac:dyDescent="0.3">
      <c r="A274" s="27"/>
      <c r="B274" t="s">
        <v>15</v>
      </c>
      <c r="C274" t="s">
        <v>30</v>
      </c>
      <c r="D274" s="8">
        <v>356</v>
      </c>
      <c r="E274" s="5">
        <v>36.299999999999997</v>
      </c>
      <c r="F274" s="15">
        <f>$E274/$E$8 - 1</f>
        <v>-1.3854930725346493E-2</v>
      </c>
      <c r="G274" s="5">
        <f t="shared" si="40"/>
        <v>12922.8</v>
      </c>
      <c r="H274" s="7">
        <f t="shared" si="41"/>
        <v>0.13025420777596292</v>
      </c>
      <c r="I274" s="5">
        <v>0.42</v>
      </c>
      <c r="J274" s="30"/>
    </row>
    <row r="275" spans="1:10" x14ac:dyDescent="0.3">
      <c r="A275" s="28"/>
      <c r="B275" t="s">
        <v>17</v>
      </c>
      <c r="C275" t="s">
        <v>30</v>
      </c>
      <c r="D275" s="8">
        <v>10</v>
      </c>
      <c r="E275" s="5">
        <v>1217.1400000000001</v>
      </c>
      <c r="F275" s="15">
        <f>$E275/$E$9 - 1</f>
        <v>-1.1500040607487882E-2</v>
      </c>
      <c r="G275" s="5">
        <f t="shared" si="40"/>
        <v>12171.400000000001</v>
      </c>
      <c r="H275" s="7">
        <f t="shared" si="41"/>
        <v>0.12268053862354561</v>
      </c>
      <c r="I275" s="5">
        <v>0.94</v>
      </c>
      <c r="J275" s="30"/>
    </row>
    <row r="276" spans="1:10" x14ac:dyDescent="0.3">
      <c r="A276" s="3" t="s">
        <v>1</v>
      </c>
      <c r="B276" s="4"/>
      <c r="C276" s="4"/>
      <c r="D276" s="6"/>
      <c r="E276" s="6"/>
      <c r="F276" s="6"/>
      <c r="G276" s="6">
        <f>SUM(G268:G275)</f>
        <v>99380.57</v>
      </c>
      <c r="H276" s="9">
        <f>SUM(H268:H275)</f>
        <v>1.0010829354664599</v>
      </c>
      <c r="I276" s="6">
        <f>SUMPRODUCT(I268:I275,H268:H275)</f>
        <v>1.0067168927371646</v>
      </c>
    </row>
    <row r="277" spans="1:10" ht="15" thickBot="1" x14ac:dyDescent="0.35">
      <c r="A277" s="1" t="s">
        <v>10</v>
      </c>
      <c r="G277" s="10">
        <v>33.17</v>
      </c>
    </row>
    <row r="278" spans="1:10" ht="15" thickTop="1" x14ac:dyDescent="0.3">
      <c r="A278" s="12" t="s">
        <v>18</v>
      </c>
      <c r="B278" s="13"/>
      <c r="C278" s="13"/>
      <c r="D278" s="13"/>
      <c r="E278" s="13"/>
      <c r="F278" s="13"/>
      <c r="G278" s="14">
        <f>$G276+$G277</f>
        <v>99413.74</v>
      </c>
      <c r="H278" s="16">
        <f>($G278/100000 - 1)</f>
        <v>-5.8625999999999401E-3</v>
      </c>
      <c r="J278" s="10"/>
    </row>
    <row r="281" spans="1:10" x14ac:dyDescent="0.3">
      <c r="A281" s="26">
        <v>43753</v>
      </c>
      <c r="B281" s="4" t="s">
        <v>8</v>
      </c>
      <c r="C281" s="4" t="s">
        <v>30</v>
      </c>
      <c r="D281" s="17">
        <v>100</v>
      </c>
      <c r="E281" s="6">
        <v>235.32</v>
      </c>
      <c r="F281" s="18">
        <f>$E281/$E$2 - 1</f>
        <v>7.2757111597374191E-2</v>
      </c>
      <c r="G281" s="6">
        <f t="shared" ref="G281:G288" si="42">$D281*$E281</f>
        <v>23532</v>
      </c>
      <c r="H281" s="9">
        <f>$G281/$G$291</f>
        <v>0.23530044653289311</v>
      </c>
      <c r="I281" s="6">
        <v>1.1000000000000001</v>
      </c>
      <c r="J281" s="29" t="s">
        <v>32</v>
      </c>
    </row>
    <row r="282" spans="1:10" x14ac:dyDescent="0.3">
      <c r="A282" s="27"/>
      <c r="B282" t="s">
        <v>11</v>
      </c>
      <c r="C282" t="s">
        <v>30</v>
      </c>
      <c r="D282" s="8">
        <v>50</v>
      </c>
      <c r="E282" s="5">
        <v>129.79</v>
      </c>
      <c r="F282" s="15">
        <f>$E282/$E$3 - 1</f>
        <v>-4.5802087928246027E-2</v>
      </c>
      <c r="G282" s="5">
        <f t="shared" si="42"/>
        <v>6489.5</v>
      </c>
      <c r="H282" s="7">
        <f>$G282/$G$291</f>
        <v>6.4889607673602329E-2</v>
      </c>
      <c r="I282" s="5">
        <v>0.72</v>
      </c>
      <c r="J282" s="30"/>
    </row>
    <row r="283" spans="1:10" x14ac:dyDescent="0.3">
      <c r="A283" s="27"/>
      <c r="B283" t="s">
        <v>12</v>
      </c>
      <c r="C283" t="s">
        <v>30</v>
      </c>
      <c r="D283" s="8">
        <v>32</v>
      </c>
      <c r="E283" s="5">
        <v>382.79</v>
      </c>
      <c r="F283" s="15">
        <f>$E283/$E$4 - 1</f>
        <v>-2.825446791226649E-2</v>
      </c>
      <c r="G283" s="5">
        <f t="shared" si="42"/>
        <v>12249.28</v>
      </c>
      <c r="H283" s="7">
        <f t="shared" ref="H283:H288" si="43">$G283/$G$291</f>
        <v>0.12248262169413722</v>
      </c>
      <c r="I283" s="5">
        <v>1.18</v>
      </c>
      <c r="J283" s="30"/>
    </row>
    <row r="284" spans="1:10" x14ac:dyDescent="0.3">
      <c r="A284" s="27"/>
      <c r="B284" t="s">
        <v>13</v>
      </c>
      <c r="C284" t="s">
        <v>30</v>
      </c>
      <c r="D284" s="8">
        <v>7</v>
      </c>
      <c r="E284" s="5">
        <v>1767.38</v>
      </c>
      <c r="F284" s="15">
        <f>$E284/$E$5 - 1</f>
        <v>-2.1335503984140969E-2</v>
      </c>
      <c r="G284" s="5">
        <f t="shared" si="42"/>
        <v>12371.66</v>
      </c>
      <c r="H284" s="7">
        <f t="shared" si="43"/>
        <v>0.12370632000480761</v>
      </c>
      <c r="I284" s="5">
        <v>1.63</v>
      </c>
      <c r="J284" s="30"/>
    </row>
    <row r="285" spans="1:10" x14ac:dyDescent="0.3">
      <c r="A285" s="27"/>
      <c r="B285" t="s">
        <v>39</v>
      </c>
      <c r="C285" t="s">
        <v>30</v>
      </c>
      <c r="D285" s="8">
        <v>78</v>
      </c>
      <c r="E285" s="5">
        <v>94.83</v>
      </c>
      <c r="F285" s="15">
        <f>$E285/$E$142 - 1</f>
        <v>9.6890971039182983E-3</v>
      </c>
      <c r="G285" s="5">
        <f t="shared" si="42"/>
        <v>7396.74</v>
      </c>
      <c r="H285" s="7">
        <f t="shared" si="43"/>
        <v>7.3961253819807574E-2</v>
      </c>
      <c r="I285" s="5">
        <v>1.1000000000000001</v>
      </c>
      <c r="J285" s="30"/>
    </row>
    <row r="286" spans="1:10" x14ac:dyDescent="0.3">
      <c r="A286" s="27"/>
      <c r="B286" t="s">
        <v>14</v>
      </c>
      <c r="C286" t="s">
        <v>30</v>
      </c>
      <c r="D286" s="8">
        <v>70</v>
      </c>
      <c r="E286" s="5">
        <v>178.69</v>
      </c>
      <c r="F286" s="15">
        <f>$E286/$E$7 - 1</f>
        <v>1.0118711136235081E-2</v>
      </c>
      <c r="G286" s="5">
        <f t="shared" si="42"/>
        <v>12508.3</v>
      </c>
      <c r="H286" s="7">
        <f t="shared" si="43"/>
        <v>0.12507260646640264</v>
      </c>
      <c r="I286" s="5">
        <v>0.81</v>
      </c>
      <c r="J286" s="30"/>
    </row>
    <row r="287" spans="1:10" x14ac:dyDescent="0.3">
      <c r="A287" s="27"/>
      <c r="B287" t="s">
        <v>15</v>
      </c>
      <c r="C287" t="s">
        <v>30</v>
      </c>
      <c r="D287" s="8">
        <v>356</v>
      </c>
      <c r="E287" s="5">
        <v>36.51</v>
      </c>
      <c r="F287" s="15">
        <f>$E287/$E$8 - 1</f>
        <v>-8.1499592502038976E-3</v>
      </c>
      <c r="G287" s="5">
        <f t="shared" si="42"/>
        <v>12997.56</v>
      </c>
      <c r="H287" s="7">
        <f t="shared" si="43"/>
        <v>0.12996479992512622</v>
      </c>
      <c r="I287" s="5">
        <v>0.42</v>
      </c>
      <c r="J287" s="30"/>
    </row>
    <row r="288" spans="1:10" x14ac:dyDescent="0.3">
      <c r="A288" s="28"/>
      <c r="B288" t="s">
        <v>17</v>
      </c>
      <c r="C288" t="s">
        <v>30</v>
      </c>
      <c r="D288" s="8">
        <v>10</v>
      </c>
      <c r="E288" s="5">
        <v>1243.01</v>
      </c>
      <c r="F288" s="15">
        <f>$E288/$E$9 - 1</f>
        <v>9.5102736944692179E-3</v>
      </c>
      <c r="G288" s="5">
        <f t="shared" si="42"/>
        <v>12430.1</v>
      </c>
      <c r="H288" s="7">
        <f t="shared" si="43"/>
        <v>0.12429067144520291</v>
      </c>
      <c r="I288" s="5">
        <v>0.94</v>
      </c>
      <c r="J288" s="30"/>
    </row>
    <row r="289" spans="1:10" x14ac:dyDescent="0.3">
      <c r="A289" s="3" t="s">
        <v>1</v>
      </c>
      <c r="B289" s="4"/>
      <c r="C289" s="4"/>
      <c r="D289" s="6"/>
      <c r="E289" s="6"/>
      <c r="F289" s="6"/>
      <c r="G289" s="6">
        <f>SUM(G281:G288)</f>
        <v>99975.14</v>
      </c>
      <c r="H289" s="9">
        <f>SUM(H281:H288)</f>
        <v>0.99966832756197954</v>
      </c>
      <c r="I289" s="6">
        <f>SUMPRODUCT(I281:I288,H281:H288)</f>
        <v>1.0058064414847125</v>
      </c>
    </row>
    <row r="290" spans="1:10" ht="15" thickBot="1" x14ac:dyDescent="0.35">
      <c r="A290" s="1" t="s">
        <v>10</v>
      </c>
      <c r="G290" s="10">
        <v>33.17</v>
      </c>
    </row>
    <row r="291" spans="1:10" ht="15" thickTop="1" x14ac:dyDescent="0.3">
      <c r="A291" s="12" t="s">
        <v>18</v>
      </c>
      <c r="B291" s="13"/>
      <c r="C291" s="13"/>
      <c r="D291" s="13"/>
      <c r="E291" s="13"/>
      <c r="F291" s="13"/>
      <c r="G291" s="14">
        <f>$G289+$G290</f>
        <v>100008.31</v>
      </c>
      <c r="H291" s="16">
        <f>($G291/100000 - 1)</f>
        <v>8.3099999999891594E-5</v>
      </c>
      <c r="J291" s="10"/>
    </row>
    <row r="294" spans="1:10" x14ac:dyDescent="0.3">
      <c r="A294" s="26">
        <v>43754</v>
      </c>
      <c r="B294" s="4" t="s">
        <v>8</v>
      </c>
      <c r="C294" s="4" t="s">
        <v>30</v>
      </c>
      <c r="D294" s="17">
        <v>100</v>
      </c>
      <c r="E294" s="6">
        <v>234.37</v>
      </c>
      <c r="F294" s="18">
        <f>$E294/$E$2 - 1</f>
        <v>6.8426331145149399E-2</v>
      </c>
      <c r="G294" s="6">
        <f t="shared" ref="G294:G301" si="44">$D294*$E294</f>
        <v>23437</v>
      </c>
      <c r="H294" s="9">
        <f>$G294/$G$304</f>
        <v>0.23451788697952933</v>
      </c>
      <c r="I294" s="6">
        <v>1.1000000000000001</v>
      </c>
      <c r="J294" s="29" t="s">
        <v>32</v>
      </c>
    </row>
    <row r="295" spans="1:10" x14ac:dyDescent="0.3">
      <c r="A295" s="27"/>
      <c r="B295" t="s">
        <v>11</v>
      </c>
      <c r="C295" t="s">
        <v>30</v>
      </c>
      <c r="D295" s="8">
        <v>50</v>
      </c>
      <c r="E295" s="5">
        <v>130.96</v>
      </c>
      <c r="F295" s="15">
        <f>$E295/$E$3 - 1</f>
        <v>-3.7200411704161218E-2</v>
      </c>
      <c r="G295" s="5">
        <f t="shared" si="44"/>
        <v>6548</v>
      </c>
      <c r="H295" s="7">
        <f>$G295/$G$304</f>
        <v>6.5521317742968724E-2</v>
      </c>
      <c r="I295" s="5">
        <v>0.72</v>
      </c>
      <c r="J295" s="30"/>
    </row>
    <row r="296" spans="1:10" x14ac:dyDescent="0.3">
      <c r="A296" s="27"/>
      <c r="B296" t="s">
        <v>12</v>
      </c>
      <c r="C296" t="s">
        <v>30</v>
      </c>
      <c r="D296" s="8">
        <v>32</v>
      </c>
      <c r="E296" s="5">
        <v>382.89</v>
      </c>
      <c r="F296" s="15">
        <f>$E296/$E$4 - 1</f>
        <v>-2.8000609260763643E-2</v>
      </c>
      <c r="G296" s="5">
        <f t="shared" si="44"/>
        <v>12252.48</v>
      </c>
      <c r="H296" s="7">
        <f t="shared" ref="H296:H301" si="45">$G296/$G$304</f>
        <v>0.12260211289238995</v>
      </c>
      <c r="I296" s="5">
        <v>1.18</v>
      </c>
      <c r="J296" s="30"/>
    </row>
    <row r="297" spans="1:10" x14ac:dyDescent="0.3">
      <c r="A297" s="27"/>
      <c r="B297" t="s">
        <v>13</v>
      </c>
      <c r="C297" t="s">
        <v>30</v>
      </c>
      <c r="D297" s="8">
        <v>7</v>
      </c>
      <c r="E297" s="5">
        <v>1777.43</v>
      </c>
      <c r="F297" s="15">
        <f>$E297/$E$5 - 1</f>
        <v>-1.5770442602344503E-2</v>
      </c>
      <c r="G297" s="5">
        <f t="shared" si="44"/>
        <v>12442.01</v>
      </c>
      <c r="H297" s="7">
        <f t="shared" si="45"/>
        <v>0.12449860882272362</v>
      </c>
      <c r="I297" s="5">
        <v>1.63</v>
      </c>
      <c r="J297" s="30"/>
    </row>
    <row r="298" spans="1:10" x14ac:dyDescent="0.3">
      <c r="A298" s="27"/>
      <c r="B298" t="s">
        <v>39</v>
      </c>
      <c r="C298" t="s">
        <v>30</v>
      </c>
      <c r="D298" s="8">
        <v>78</v>
      </c>
      <c r="E298" s="5">
        <v>94.88</v>
      </c>
      <c r="F298" s="15">
        <f>$E298/$E$142 - 1</f>
        <v>1.0221465076660996E-2</v>
      </c>
      <c r="G298" s="5">
        <f t="shared" si="44"/>
        <v>7400.6399999999994</v>
      </c>
      <c r="H298" s="7">
        <f t="shared" si="45"/>
        <v>7.4053097883525348E-2</v>
      </c>
      <c r="I298" s="5">
        <v>1.1000000000000001</v>
      </c>
      <c r="J298" s="30"/>
    </row>
    <row r="299" spans="1:10" x14ac:dyDescent="0.3">
      <c r="A299" s="27"/>
      <c r="B299" t="s">
        <v>14</v>
      </c>
      <c r="C299" t="s">
        <v>30</v>
      </c>
      <c r="D299" s="8">
        <v>70</v>
      </c>
      <c r="E299" s="5">
        <v>177.86</v>
      </c>
      <c r="F299" s="15">
        <f>$E299/$E$7 - 1</f>
        <v>5.4267947993216215E-3</v>
      </c>
      <c r="G299" s="5">
        <f t="shared" si="44"/>
        <v>12450.2</v>
      </c>
      <c r="H299" s="7">
        <f t="shared" si="45"/>
        <v>0.12458056050145223</v>
      </c>
      <c r="I299" s="5">
        <v>0.81</v>
      </c>
      <c r="J299" s="30"/>
    </row>
    <row r="300" spans="1:10" x14ac:dyDescent="0.3">
      <c r="A300" s="27"/>
      <c r="B300" t="s">
        <v>15</v>
      </c>
      <c r="C300" t="s">
        <v>30</v>
      </c>
      <c r="D300" s="8">
        <v>356</v>
      </c>
      <c r="E300" s="5">
        <v>36.340000000000003</v>
      </c>
      <c r="F300" s="15">
        <f>$E300/$E$8 - 1</f>
        <v>-1.276826949198584E-2</v>
      </c>
      <c r="G300" s="5">
        <f t="shared" si="44"/>
        <v>12937.04</v>
      </c>
      <c r="H300" s="7">
        <f t="shared" si="45"/>
        <v>0.12945203245166403</v>
      </c>
      <c r="I300" s="5">
        <v>0.42</v>
      </c>
      <c r="J300" s="30"/>
    </row>
    <row r="301" spans="1:10" x14ac:dyDescent="0.3">
      <c r="A301" s="28"/>
      <c r="B301" t="s">
        <v>17</v>
      </c>
      <c r="C301" t="s">
        <v>30</v>
      </c>
      <c r="D301" s="8">
        <v>10</v>
      </c>
      <c r="E301" s="5">
        <v>1243.6400000000001</v>
      </c>
      <c r="F301" s="15">
        <f>$E301/$E$9 - 1</f>
        <v>1.0021928043531414E-2</v>
      </c>
      <c r="G301" s="5">
        <f t="shared" si="44"/>
        <v>12436.400000000001</v>
      </c>
      <c r="H301" s="7">
        <f t="shared" si="45"/>
        <v>0.12444247342374104</v>
      </c>
      <c r="I301" s="5">
        <v>0.94</v>
      </c>
      <c r="J301" s="30"/>
    </row>
    <row r="302" spans="1:10" x14ac:dyDescent="0.3">
      <c r="A302" s="3" t="s">
        <v>1</v>
      </c>
      <c r="B302" s="4"/>
      <c r="C302" s="4"/>
      <c r="D302" s="6"/>
      <c r="E302" s="6"/>
      <c r="F302" s="6"/>
      <c r="G302" s="6">
        <f>SUM(G294:G301)</f>
        <v>99903.76999999999</v>
      </c>
      <c r="H302" s="9">
        <f>SUM(H294:H301)</f>
        <v>0.99966809069799423</v>
      </c>
      <c r="I302" s="6">
        <f>SUMPRODUCT(I294:I301,H294:H301)</f>
        <v>1.0064626903725491</v>
      </c>
    </row>
    <row r="303" spans="1:10" ht="15" thickBot="1" x14ac:dyDescent="0.35">
      <c r="A303" s="1" t="s">
        <v>10</v>
      </c>
      <c r="G303" s="10">
        <v>33.17</v>
      </c>
    </row>
    <row r="304" spans="1:10" ht="15" thickTop="1" x14ac:dyDescent="0.3">
      <c r="A304" s="12" t="s">
        <v>18</v>
      </c>
      <c r="B304" s="13"/>
      <c r="C304" s="13"/>
      <c r="D304" s="13"/>
      <c r="E304" s="13"/>
      <c r="F304" s="13"/>
      <c r="G304" s="14">
        <f>$G302+$G303</f>
        <v>99936.939999999988</v>
      </c>
      <c r="H304" s="16">
        <f>($G304/100000 - 1)</f>
        <v>-6.3060000000014771E-4</v>
      </c>
      <c r="J304" s="10"/>
    </row>
    <row r="307" spans="1:10" x14ac:dyDescent="0.3">
      <c r="A307" s="26">
        <v>43755</v>
      </c>
      <c r="B307" s="4" t="s">
        <v>8</v>
      </c>
      <c r="C307" s="4" t="s">
        <v>30</v>
      </c>
      <c r="D307" s="17">
        <v>100</v>
      </c>
      <c r="E307" s="6">
        <v>235.28</v>
      </c>
      <c r="F307" s="18">
        <f>$E307/$E$2 - 1</f>
        <v>7.2574762946754134E-2</v>
      </c>
      <c r="G307" s="6">
        <f t="shared" ref="G307:G314" si="46">$D307*$E307</f>
        <v>23528</v>
      </c>
      <c r="H307" s="9">
        <f>$G307/$G$317</f>
        <v>0.2348622036259698</v>
      </c>
      <c r="I307" s="6">
        <v>1.1000000000000001</v>
      </c>
      <c r="J307" s="29" t="s">
        <v>32</v>
      </c>
    </row>
    <row r="308" spans="1:10" x14ac:dyDescent="0.3">
      <c r="A308" s="27"/>
      <c r="B308" t="s">
        <v>11</v>
      </c>
      <c r="C308" t="s">
        <v>30</v>
      </c>
      <c r="D308" s="8">
        <v>50</v>
      </c>
      <c r="E308" s="5">
        <v>132.37</v>
      </c>
      <c r="F308" s="15">
        <f>$E308/$E$3 - 1</f>
        <v>-2.6834289075136075E-2</v>
      </c>
      <c r="G308" s="5">
        <f t="shared" si="46"/>
        <v>6618.5</v>
      </c>
      <c r="H308" s="7">
        <f>$G308/$G$317</f>
        <v>6.6067472573039826E-2</v>
      </c>
      <c r="I308" s="5">
        <v>0.72</v>
      </c>
      <c r="J308" s="30"/>
    </row>
    <row r="309" spans="1:10" x14ac:dyDescent="0.3">
      <c r="A309" s="27"/>
      <c r="B309" t="s">
        <v>12</v>
      </c>
      <c r="C309" t="s">
        <v>30</v>
      </c>
      <c r="D309" s="8">
        <v>32</v>
      </c>
      <c r="E309" s="5">
        <v>377.06</v>
      </c>
      <c r="F309" s="15">
        <f>$E309/$E$4 - 1</f>
        <v>-4.2800568643379444E-2</v>
      </c>
      <c r="G309" s="5">
        <f t="shared" si="46"/>
        <v>12065.92</v>
      </c>
      <c r="H309" s="7">
        <f t="shared" ref="H309:H314" si="47">$G309/$G$317</f>
        <v>0.12044494049535284</v>
      </c>
      <c r="I309" s="5">
        <v>1.18</v>
      </c>
      <c r="J309" s="30"/>
    </row>
    <row r="310" spans="1:10" x14ac:dyDescent="0.3">
      <c r="A310" s="27"/>
      <c r="B310" t="s">
        <v>13</v>
      </c>
      <c r="C310" t="s">
        <v>30</v>
      </c>
      <c r="D310" s="8">
        <v>7</v>
      </c>
      <c r="E310" s="5">
        <v>1787.48</v>
      </c>
      <c r="F310" s="15">
        <f>$E310/$E$5 - 1</f>
        <v>-1.0205381220548149E-2</v>
      </c>
      <c r="G310" s="5">
        <f t="shared" si="46"/>
        <v>12512.36</v>
      </c>
      <c r="H310" s="7">
        <f t="shared" si="47"/>
        <v>0.12490141287663378</v>
      </c>
      <c r="I310" s="5">
        <v>1.63</v>
      </c>
      <c r="J310" s="30"/>
    </row>
    <row r="311" spans="1:10" x14ac:dyDescent="0.3">
      <c r="A311" s="27"/>
      <c r="B311" t="s">
        <v>39</v>
      </c>
      <c r="C311" t="s">
        <v>30</v>
      </c>
      <c r="D311" s="8">
        <v>78</v>
      </c>
      <c r="E311" s="5">
        <v>95.56</v>
      </c>
      <c r="F311" s="15">
        <f>$E311/$E$142 - 1</f>
        <v>1.7461669505962618E-2</v>
      </c>
      <c r="G311" s="5">
        <f t="shared" si="46"/>
        <v>7453.68</v>
      </c>
      <c r="H311" s="7">
        <f t="shared" si="47"/>
        <v>7.4404441938236088E-2</v>
      </c>
      <c r="I311" s="5">
        <v>1.1000000000000001</v>
      </c>
      <c r="J311" s="30"/>
    </row>
    <row r="312" spans="1:10" x14ac:dyDescent="0.3">
      <c r="A312" s="27"/>
      <c r="B312" t="s">
        <v>14</v>
      </c>
      <c r="C312" t="s">
        <v>30</v>
      </c>
      <c r="D312" s="8">
        <v>70</v>
      </c>
      <c r="E312" s="5">
        <v>177.94</v>
      </c>
      <c r="F312" s="15">
        <f>$E312/$E$7 - 1</f>
        <v>5.8790276992650714E-3</v>
      </c>
      <c r="G312" s="5">
        <f t="shared" si="46"/>
        <v>12455.8</v>
      </c>
      <c r="H312" s="7">
        <f t="shared" si="47"/>
        <v>0.12433681723581921</v>
      </c>
      <c r="I312" s="5">
        <v>0.81</v>
      </c>
      <c r="J312" s="30"/>
    </row>
    <row r="313" spans="1:10" x14ac:dyDescent="0.3">
      <c r="A313" s="27"/>
      <c r="B313" t="s">
        <v>15</v>
      </c>
      <c r="C313" t="s">
        <v>30</v>
      </c>
      <c r="D313" s="8">
        <v>356</v>
      </c>
      <c r="E313" s="5">
        <v>36.46</v>
      </c>
      <c r="F313" s="15">
        <f>$E313/$E$8 - 1</f>
        <v>-9.5082857919044361E-3</v>
      </c>
      <c r="G313" s="5">
        <f t="shared" si="46"/>
        <v>12979.76</v>
      </c>
      <c r="H313" s="7">
        <f t="shared" si="47"/>
        <v>0.12956711306257301</v>
      </c>
      <c r="I313" s="5">
        <v>0.42</v>
      </c>
      <c r="J313" s="30"/>
    </row>
    <row r="314" spans="1:10" x14ac:dyDescent="0.3">
      <c r="A314" s="28"/>
      <c r="B314" t="s">
        <v>17</v>
      </c>
      <c r="C314" t="s">
        <v>30</v>
      </c>
      <c r="D314" s="8">
        <v>10</v>
      </c>
      <c r="E314" s="5">
        <v>1253.07</v>
      </c>
      <c r="F314" s="15">
        <f>$E314/$E$9 - 1</f>
        <v>1.7680500284252387E-2</v>
      </c>
      <c r="G314" s="5">
        <f t="shared" si="46"/>
        <v>12530.699999999999</v>
      </c>
      <c r="H314" s="7">
        <f t="shared" si="47"/>
        <v>0.12508448720570978</v>
      </c>
      <c r="I314" s="5">
        <v>0.94</v>
      </c>
      <c r="J314" s="30"/>
    </row>
    <row r="315" spans="1:10" x14ac:dyDescent="0.3">
      <c r="A315" s="3" t="s">
        <v>1</v>
      </c>
      <c r="B315" s="4"/>
      <c r="C315" s="4"/>
      <c r="D315" s="6"/>
      <c r="E315" s="6"/>
      <c r="F315" s="6"/>
      <c r="G315" s="6">
        <f>SUM(G307:G314)</f>
        <v>100144.71999999999</v>
      </c>
      <c r="H315" s="9">
        <f>SUM(H307:H314)</f>
        <v>0.99966888901333451</v>
      </c>
      <c r="I315" s="6">
        <f>SUMPRODUCT(I307:I314,H307:H314)</f>
        <v>1.0061866505673061</v>
      </c>
    </row>
    <row r="316" spans="1:10" ht="15" thickBot="1" x14ac:dyDescent="0.35">
      <c r="A316" s="1" t="s">
        <v>10</v>
      </c>
      <c r="G316" s="10">
        <v>33.17</v>
      </c>
    </row>
    <row r="317" spans="1:10" ht="15" thickTop="1" x14ac:dyDescent="0.3">
      <c r="A317" s="12" t="s">
        <v>18</v>
      </c>
      <c r="B317" s="13"/>
      <c r="C317" s="13"/>
      <c r="D317" s="13"/>
      <c r="E317" s="13"/>
      <c r="F317" s="13"/>
      <c r="G317" s="14">
        <f>$G315+$G316</f>
        <v>100177.88999999998</v>
      </c>
      <c r="H317" s="16">
        <f>($G317/100000 - 1)</f>
        <v>1.7788999999999167E-3</v>
      </c>
      <c r="J317" s="10"/>
    </row>
    <row r="320" spans="1:10" ht="14.4" customHeight="1" x14ac:dyDescent="0.3">
      <c r="A320" s="26">
        <v>43756</v>
      </c>
      <c r="B320" s="4" t="s">
        <v>8</v>
      </c>
      <c r="C320" s="4" t="s">
        <v>30</v>
      </c>
      <c r="D320" s="17">
        <v>100</v>
      </c>
      <c r="E320" s="6">
        <v>236.41</v>
      </c>
      <c r="F320" s="18">
        <f>$E320/$E$2 - 1</f>
        <v>7.7726112326768737E-2</v>
      </c>
      <c r="G320" s="6">
        <f t="shared" ref="G320:G327" si="48">$D320*$E320</f>
        <v>23641</v>
      </c>
      <c r="H320" s="9">
        <f>$G320/$G$330</f>
        <v>0.23719092740940276</v>
      </c>
      <c r="I320" s="6">
        <v>1.1000000000000001</v>
      </c>
      <c r="J320" s="29" t="s">
        <v>32</v>
      </c>
    </row>
    <row r="321" spans="1:10" x14ac:dyDescent="0.3">
      <c r="A321" s="27"/>
      <c r="B321" t="s">
        <v>11</v>
      </c>
      <c r="C321" t="s">
        <v>30</v>
      </c>
      <c r="D321" s="8">
        <v>50</v>
      </c>
      <c r="E321" s="5">
        <v>130.88999999999999</v>
      </c>
      <c r="F321" s="15">
        <f>$E321/$E$3 - 1</f>
        <v>-3.7715041905602265E-2</v>
      </c>
      <c r="G321" s="5">
        <f t="shared" si="48"/>
        <v>6544.4999999999991</v>
      </c>
      <c r="H321" s="7">
        <f>$G321/$G$330</f>
        <v>6.5661182878509208E-2</v>
      </c>
      <c r="I321" s="5">
        <v>0.72</v>
      </c>
      <c r="J321" s="30"/>
    </row>
    <row r="322" spans="1:10" x14ac:dyDescent="0.3">
      <c r="A322" s="27"/>
      <c r="B322" t="s">
        <v>12</v>
      </c>
      <c r="C322" t="s">
        <v>30</v>
      </c>
      <c r="D322" s="8">
        <v>32</v>
      </c>
      <c r="E322" s="5">
        <v>372.48</v>
      </c>
      <c r="F322" s="15">
        <f>$E322/$E$4 - 1</f>
        <v>-5.4427294882209543E-2</v>
      </c>
      <c r="G322" s="5">
        <f t="shared" si="48"/>
        <v>11919.36</v>
      </c>
      <c r="H322" s="7">
        <f t="shared" ref="H322:H327" si="49">$G322/$G$330</f>
        <v>0.11958732932306328</v>
      </c>
      <c r="I322" s="5">
        <v>1.18</v>
      </c>
      <c r="J322" s="30"/>
    </row>
    <row r="323" spans="1:10" x14ac:dyDescent="0.3">
      <c r="A323" s="27"/>
      <c r="B323" t="s">
        <v>13</v>
      </c>
      <c r="C323" t="s">
        <v>30</v>
      </c>
      <c r="D323" s="8">
        <v>7</v>
      </c>
      <c r="E323" s="5">
        <v>1757.51</v>
      </c>
      <c r="F323" s="15">
        <f>$E323/$E$5 - 1</f>
        <v>-2.6800892624770922E-2</v>
      </c>
      <c r="G323" s="5">
        <f t="shared" si="48"/>
        <v>12302.57</v>
      </c>
      <c r="H323" s="7">
        <f t="shared" si="49"/>
        <v>0.12343208780589214</v>
      </c>
      <c r="I323" s="5">
        <v>1.63</v>
      </c>
      <c r="J323" s="30"/>
    </row>
    <row r="324" spans="1:10" x14ac:dyDescent="0.3">
      <c r="A324" s="27"/>
      <c r="B324" t="s">
        <v>39</v>
      </c>
      <c r="C324" t="s">
        <v>30</v>
      </c>
      <c r="D324" s="8">
        <v>78</v>
      </c>
      <c r="E324" s="5">
        <v>96.1</v>
      </c>
      <c r="F324" s="15">
        <f>$E324/$E$142 - 1</f>
        <v>2.3211243611584331E-2</v>
      </c>
      <c r="G324" s="5">
        <f t="shared" si="48"/>
        <v>7495.7999999999993</v>
      </c>
      <c r="H324" s="7">
        <f t="shared" si="49"/>
        <v>7.5205606940290215E-2</v>
      </c>
      <c r="I324" s="5">
        <v>1.1000000000000001</v>
      </c>
      <c r="J324" s="30"/>
    </row>
    <row r="325" spans="1:10" x14ac:dyDescent="0.3">
      <c r="A325" s="27"/>
      <c r="B325" t="s">
        <v>14</v>
      </c>
      <c r="C325" t="s">
        <v>30</v>
      </c>
      <c r="D325" s="8">
        <v>70</v>
      </c>
      <c r="E325" s="5">
        <v>175.71</v>
      </c>
      <c r="F325" s="15">
        <f>$E325/$E$7 - 1</f>
        <v>-6.7269643866590956E-3</v>
      </c>
      <c r="G325" s="5">
        <f t="shared" si="48"/>
        <v>12299.7</v>
      </c>
      <c r="H325" s="7">
        <f t="shared" si="49"/>
        <v>0.12340329300187942</v>
      </c>
      <c r="I325" s="5">
        <v>0.81</v>
      </c>
      <c r="J325" s="30"/>
    </row>
    <row r="326" spans="1:10" x14ac:dyDescent="0.3">
      <c r="A326" s="27"/>
      <c r="B326" t="s">
        <v>15</v>
      </c>
      <c r="C326" t="s">
        <v>30</v>
      </c>
      <c r="D326" s="8">
        <v>356</v>
      </c>
      <c r="E326" s="5">
        <v>36.46</v>
      </c>
      <c r="F326" s="15">
        <f>$E326/$E$8 - 1</f>
        <v>-9.5082857919044361E-3</v>
      </c>
      <c r="G326" s="5">
        <f t="shared" si="48"/>
        <v>12979.76</v>
      </c>
      <c r="H326" s="7">
        <f t="shared" si="49"/>
        <v>0.13022635725863838</v>
      </c>
      <c r="I326" s="5">
        <v>0.42</v>
      </c>
      <c r="J326" s="30"/>
    </row>
    <row r="327" spans="1:10" x14ac:dyDescent="0.3">
      <c r="A327" s="28"/>
      <c r="B327" t="s">
        <v>17</v>
      </c>
      <c r="C327" t="s">
        <v>30</v>
      </c>
      <c r="D327" s="8">
        <v>10</v>
      </c>
      <c r="E327" s="5">
        <v>1245.49</v>
      </c>
      <c r="F327" s="15">
        <f>$E327/$E$9 - 1</f>
        <v>1.1524405100300505E-2</v>
      </c>
      <c r="G327" s="5">
        <f t="shared" si="48"/>
        <v>12454.9</v>
      </c>
      <c r="H327" s="7">
        <f t="shared" si="49"/>
        <v>0.12496041968577346</v>
      </c>
      <c r="I327" s="5">
        <v>0.94</v>
      </c>
      <c r="J327" s="30"/>
    </row>
    <row r="328" spans="1:10" x14ac:dyDescent="0.3">
      <c r="A328" s="3" t="s">
        <v>1</v>
      </c>
      <c r="B328" s="4"/>
      <c r="C328" s="4"/>
      <c r="D328" s="6"/>
      <c r="E328" s="6"/>
      <c r="F328" s="6"/>
      <c r="G328" s="6">
        <f>SUM(G320:G327)</f>
        <v>99637.589999999982</v>
      </c>
      <c r="H328" s="9">
        <f>SUM(H320:H327)</f>
        <v>0.99966720430344891</v>
      </c>
      <c r="I328" s="6">
        <f>SUMPRODUCT(I320:I327,H320:H327)</f>
        <v>1.0053341230667852</v>
      </c>
    </row>
    <row r="329" spans="1:10" ht="15" thickBot="1" x14ac:dyDescent="0.35">
      <c r="A329" s="1" t="s">
        <v>10</v>
      </c>
      <c r="G329" s="10">
        <v>33.17</v>
      </c>
    </row>
    <row r="330" spans="1:10" ht="15" thickTop="1" x14ac:dyDescent="0.3">
      <c r="A330" s="12" t="s">
        <v>18</v>
      </c>
      <c r="B330" s="13"/>
      <c r="C330" s="13"/>
      <c r="D330" s="13"/>
      <c r="E330" s="13"/>
      <c r="F330" s="13"/>
      <c r="G330" s="14">
        <f>$G328+$G329</f>
        <v>99670.75999999998</v>
      </c>
      <c r="H330" s="16">
        <f>($G330/100000 - 1)</f>
        <v>-3.2924000000001952E-3</v>
      </c>
      <c r="J330" s="10"/>
    </row>
    <row r="333" spans="1:10" ht="14.4" customHeight="1" x14ac:dyDescent="0.3">
      <c r="A333" s="26">
        <v>43759</v>
      </c>
      <c r="B333" s="4" t="s">
        <v>8</v>
      </c>
      <c r="C333" s="4" t="s">
        <v>30</v>
      </c>
      <c r="D333" s="17">
        <v>100</v>
      </c>
      <c r="E333" s="6">
        <v>240.51</v>
      </c>
      <c r="F333" s="18">
        <f>$E333/$E$2 - 1</f>
        <v>9.6416849015317219E-2</v>
      </c>
      <c r="G333" s="6">
        <f>$D333*$E333</f>
        <v>24051</v>
      </c>
      <c r="H333" s="9">
        <f>$G333/$G$345</f>
        <v>0.23967690703882372</v>
      </c>
      <c r="I333" s="6">
        <v>1.1000000000000001</v>
      </c>
      <c r="J333" s="29" t="s">
        <v>32</v>
      </c>
    </row>
    <row r="334" spans="1:10" x14ac:dyDescent="0.3">
      <c r="A334" s="31"/>
      <c r="B334" t="s">
        <v>11</v>
      </c>
      <c r="C334" t="s">
        <v>30</v>
      </c>
      <c r="D334" s="8">
        <v>50</v>
      </c>
      <c r="E334" s="5">
        <v>130.28</v>
      </c>
      <c r="F334" s="15">
        <f>$E334/$E$3 - 1</f>
        <v>-4.2199676518159146E-2</v>
      </c>
      <c r="G334" s="25">
        <f t="shared" ref="G334:G341" si="50">$D334*$E334</f>
        <v>6514</v>
      </c>
      <c r="H334" s="7">
        <f>$G334/$G$345</f>
        <v>6.4914364161610644E-2</v>
      </c>
      <c r="I334" s="5">
        <v>0.72</v>
      </c>
      <c r="J334" s="30"/>
    </row>
    <row r="335" spans="1:10" x14ac:dyDescent="0.3">
      <c r="A335" s="31"/>
      <c r="B335" t="s">
        <v>12</v>
      </c>
      <c r="C335" t="s">
        <v>30</v>
      </c>
      <c r="D335" s="8">
        <v>32</v>
      </c>
      <c r="E335" s="5">
        <v>373.54</v>
      </c>
      <c r="F335" s="15">
        <f>$E335/$E$4 - 1</f>
        <v>-5.1736393176279427E-2</v>
      </c>
      <c r="G335" s="25">
        <f t="shared" si="50"/>
        <v>11953.28</v>
      </c>
      <c r="H335" s="7">
        <f t="shared" ref="H335:H342" si="51">$G335/$G$345</f>
        <v>0.11911875511908158</v>
      </c>
      <c r="I335" s="5">
        <v>1.18</v>
      </c>
      <c r="J335" s="30"/>
    </row>
    <row r="336" spans="1:10" x14ac:dyDescent="0.3">
      <c r="A336" s="31"/>
      <c r="B336" t="s">
        <v>13</v>
      </c>
      <c r="C336" t="s">
        <v>30</v>
      </c>
      <c r="D336" s="8">
        <v>7</v>
      </c>
      <c r="E336" s="5">
        <v>1785.66</v>
      </c>
      <c r="F336" s="15">
        <f>$E336/$E$5 - 1</f>
        <v>-1.1213183381231673E-2</v>
      </c>
      <c r="G336" s="25">
        <f t="shared" si="50"/>
        <v>12499.62</v>
      </c>
      <c r="H336" s="7">
        <f t="shared" si="51"/>
        <v>0.12456323066652622</v>
      </c>
      <c r="I336" s="5">
        <v>1.63</v>
      </c>
      <c r="J336" s="30"/>
    </row>
    <row r="337" spans="1:10" x14ac:dyDescent="0.3">
      <c r="A337" s="31"/>
      <c r="B337" t="s">
        <v>39</v>
      </c>
      <c r="C337" t="s">
        <v>30</v>
      </c>
      <c r="D337" s="8">
        <v>78</v>
      </c>
      <c r="E337" s="5">
        <v>96.22</v>
      </c>
      <c r="F337" s="24">
        <f>$E337/$E$142 - 1</f>
        <v>2.4488926746166984E-2</v>
      </c>
      <c r="G337" s="25">
        <f t="shared" si="50"/>
        <v>7505.16</v>
      </c>
      <c r="H337" s="7">
        <f t="shared" si="51"/>
        <v>7.4791631767140584E-2</v>
      </c>
      <c r="I337" s="5">
        <v>1.1000000000000001</v>
      </c>
      <c r="J337" s="30"/>
    </row>
    <row r="338" spans="1:10" x14ac:dyDescent="0.3">
      <c r="A338" s="31"/>
      <c r="B338" t="s">
        <v>14</v>
      </c>
      <c r="C338" t="s">
        <v>30</v>
      </c>
      <c r="D338" s="8">
        <v>70</v>
      </c>
      <c r="E338" s="5">
        <v>176.43</v>
      </c>
      <c r="F338" s="15">
        <f>$E338/$E$7 - 1</f>
        <v>-2.656868287167935E-3</v>
      </c>
      <c r="G338" s="25">
        <f t="shared" si="50"/>
        <v>12350.1</v>
      </c>
      <c r="H338" s="7">
        <f t="shared" si="51"/>
        <v>0.12307320982995205</v>
      </c>
      <c r="I338" s="5">
        <v>0.81</v>
      </c>
      <c r="J338" s="30"/>
    </row>
    <row r="339" spans="1:10" x14ac:dyDescent="0.3">
      <c r="A339" s="31"/>
      <c r="B339" t="s">
        <v>15</v>
      </c>
      <c r="C339" t="s">
        <v>30</v>
      </c>
      <c r="D339" s="8">
        <v>356</v>
      </c>
      <c r="E339" s="5">
        <v>36.46</v>
      </c>
      <c r="F339" s="15">
        <f>$E339/$E$8 - 1</f>
        <v>-9.5082857919044361E-3</v>
      </c>
      <c r="G339" s="25">
        <f t="shared" si="50"/>
        <v>12979.76</v>
      </c>
      <c r="H339" s="7">
        <f t="shared" si="51"/>
        <v>0.1293479992892704</v>
      </c>
      <c r="I339" s="5">
        <v>0.42</v>
      </c>
      <c r="J339" s="30"/>
    </row>
    <row r="340" spans="1:10" x14ac:dyDescent="0.3">
      <c r="A340" s="31"/>
      <c r="B340" t="s">
        <v>17</v>
      </c>
      <c r="C340" t="s">
        <v>30</v>
      </c>
      <c r="D340" s="8">
        <v>10</v>
      </c>
      <c r="E340" s="5">
        <v>1246.1500000000001</v>
      </c>
      <c r="F340" s="15">
        <f>$E340/$E$9 - 1</f>
        <v>1.2060423942175102E-2</v>
      </c>
      <c r="G340" s="25">
        <f t="shared" si="50"/>
        <v>12461.5</v>
      </c>
      <c r="H340" s="7">
        <f t="shared" si="51"/>
        <v>0.12418335108994644</v>
      </c>
      <c r="I340" s="5">
        <v>0.94</v>
      </c>
      <c r="J340" s="30"/>
    </row>
    <row r="341" spans="1:10" x14ac:dyDescent="0.3">
      <c r="A341" s="31"/>
      <c r="B341" t="s">
        <v>39</v>
      </c>
      <c r="C341" t="s">
        <v>29</v>
      </c>
      <c r="D341" s="8">
        <v>66</v>
      </c>
      <c r="E341" s="5">
        <v>96.22</v>
      </c>
      <c r="F341" s="24"/>
      <c r="G341" s="5">
        <f t="shared" si="50"/>
        <v>6350.5199999999995</v>
      </c>
      <c r="H341" s="7">
        <f t="shared" si="51"/>
        <v>6.328522687988819E-2</v>
      </c>
      <c r="I341" s="5"/>
      <c r="J341" s="22" t="s">
        <v>42</v>
      </c>
    </row>
    <row r="342" spans="1:10" x14ac:dyDescent="0.3">
      <c r="A342" s="28"/>
      <c r="B342" t="s">
        <v>12</v>
      </c>
      <c r="C342" t="s">
        <v>31</v>
      </c>
      <c r="D342" s="8">
        <v>17</v>
      </c>
      <c r="E342" s="5">
        <v>373.54</v>
      </c>
      <c r="G342" s="5">
        <f>-(D342*E342)</f>
        <v>-6350.18</v>
      </c>
      <c r="H342" s="7">
        <f t="shared" si="51"/>
        <v>-6.3281838657012091E-2</v>
      </c>
      <c r="I342" s="5"/>
      <c r="J342" t="s">
        <v>43</v>
      </c>
    </row>
    <row r="343" spans="1:10" x14ac:dyDescent="0.3">
      <c r="A343" s="3" t="s">
        <v>1</v>
      </c>
      <c r="B343" s="4"/>
      <c r="C343" s="4"/>
      <c r="D343" s="6"/>
      <c r="E343" s="6"/>
      <c r="F343" s="6"/>
      <c r="G343" s="6">
        <f>SUM(G333:G342)</f>
        <v>100314.76000000001</v>
      </c>
      <c r="H343" s="9">
        <f>SUM(H333:H342)</f>
        <v>0.99967283718522781</v>
      </c>
      <c r="I343" s="6">
        <f>SUMPRODUCT(I333:I341,H333:H341)</f>
        <v>1.0069997415981788</v>
      </c>
    </row>
    <row r="344" spans="1:10" ht="15" thickBot="1" x14ac:dyDescent="0.35">
      <c r="A344" s="1" t="s">
        <v>10</v>
      </c>
      <c r="G344" s="10">
        <v>32.83</v>
      </c>
    </row>
    <row r="345" spans="1:10" ht="15" thickTop="1" x14ac:dyDescent="0.3">
      <c r="A345" s="12" t="s">
        <v>18</v>
      </c>
      <c r="B345" s="13"/>
      <c r="C345" s="13"/>
      <c r="D345" s="13"/>
      <c r="E345" s="13"/>
      <c r="F345" s="13"/>
      <c r="G345" s="14">
        <f>$G343+$G344</f>
        <v>100347.59000000001</v>
      </c>
      <c r="H345" s="16">
        <f>($G345/100000 - 1)</f>
        <v>3.4759000000001983E-3</v>
      </c>
    </row>
    <row r="348" spans="1:10" x14ac:dyDescent="0.3">
      <c r="A348" s="26">
        <v>43760</v>
      </c>
      <c r="B348" s="4" t="s">
        <v>8</v>
      </c>
      <c r="C348" s="4" t="s">
        <v>30</v>
      </c>
      <c r="D348" s="17">
        <v>100</v>
      </c>
      <c r="E348" s="6">
        <v>239.96</v>
      </c>
      <c r="F348" s="18">
        <f>$E348/$E$2 - 1</f>
        <v>9.390955506929255E-2</v>
      </c>
      <c r="G348" s="6">
        <f t="shared" ref="G348:G355" si="52">$D348*$E348</f>
        <v>23996</v>
      </c>
      <c r="H348" s="9">
        <f>$G348/$G$358</f>
        <v>0.24059078090938821</v>
      </c>
      <c r="I348" s="6">
        <v>1.1000000000000001</v>
      </c>
      <c r="J348" s="29" t="s">
        <v>32</v>
      </c>
    </row>
    <row r="349" spans="1:10" x14ac:dyDescent="0.3">
      <c r="A349" s="27"/>
      <c r="B349" t="s">
        <v>11</v>
      </c>
      <c r="C349" t="s">
        <v>30</v>
      </c>
      <c r="D349" s="8">
        <v>50</v>
      </c>
      <c r="E349" s="5">
        <v>132.4</v>
      </c>
      <c r="F349" s="15">
        <f>$E349/$E$3 - 1</f>
        <v>-2.6613733274518436E-2</v>
      </c>
      <c r="G349" s="5">
        <f t="shared" si="52"/>
        <v>6620</v>
      </c>
      <c r="H349" s="7">
        <f>$G349/$G$358</f>
        <v>6.63740194040736E-2</v>
      </c>
      <c r="I349" s="5">
        <v>0.72</v>
      </c>
      <c r="J349" s="30"/>
    </row>
    <row r="350" spans="1:10" x14ac:dyDescent="0.3">
      <c r="A350" s="27"/>
      <c r="B350" t="s">
        <v>12</v>
      </c>
      <c r="C350" t="s">
        <v>30</v>
      </c>
      <c r="D350" s="8">
        <v>15</v>
      </c>
      <c r="E350" s="5">
        <v>373.68</v>
      </c>
      <c r="F350" s="15">
        <f>$E350/$E$4 - 1</f>
        <v>-5.1380991064175485E-2</v>
      </c>
      <c r="G350" s="5">
        <f t="shared" si="52"/>
        <v>5605.2</v>
      </c>
      <c r="H350" s="7">
        <f t="shared" ref="H350:H355" si="53">$G350/$G$358</f>
        <v>5.619934343862739E-2</v>
      </c>
      <c r="I350" s="5">
        <v>1.18</v>
      </c>
      <c r="J350" s="30"/>
    </row>
    <row r="351" spans="1:10" x14ac:dyDescent="0.3">
      <c r="A351" s="27"/>
      <c r="B351" t="s">
        <v>13</v>
      </c>
      <c r="C351" t="s">
        <v>30</v>
      </c>
      <c r="D351" s="8">
        <v>7</v>
      </c>
      <c r="E351" s="5">
        <v>1765.73</v>
      </c>
      <c r="F351" s="15">
        <f>$E351/$E$5 - 1</f>
        <v>-2.2249170778167238E-2</v>
      </c>
      <c r="G351" s="5">
        <f t="shared" si="52"/>
        <v>12360.11</v>
      </c>
      <c r="H351" s="7">
        <f t="shared" si="53"/>
        <v>0.12392600921094926</v>
      </c>
      <c r="I351" s="5">
        <v>1.63</v>
      </c>
      <c r="J351" s="30"/>
    </row>
    <row r="352" spans="1:10" x14ac:dyDescent="0.3">
      <c r="A352" s="27"/>
      <c r="B352" t="s">
        <v>39</v>
      </c>
      <c r="C352" t="s">
        <v>30</v>
      </c>
      <c r="D352" s="8">
        <v>144</v>
      </c>
      <c r="E352" s="5">
        <v>95.6</v>
      </c>
      <c r="F352" s="15">
        <f>$E352/$E$142 - 1</f>
        <v>1.7887563884156688E-2</v>
      </c>
      <c r="G352" s="5">
        <f t="shared" si="52"/>
        <v>13766.4</v>
      </c>
      <c r="H352" s="7">
        <f t="shared" si="53"/>
        <v>0.13802587624233215</v>
      </c>
      <c r="I352" s="5">
        <v>1.1000000000000001</v>
      </c>
      <c r="J352" s="30"/>
    </row>
    <row r="353" spans="1:10" x14ac:dyDescent="0.3">
      <c r="A353" s="27"/>
      <c r="B353" t="s">
        <v>14</v>
      </c>
      <c r="C353" t="s">
        <v>30</v>
      </c>
      <c r="D353" s="8">
        <v>70</v>
      </c>
      <c r="E353" s="5">
        <v>170.86</v>
      </c>
      <c r="F353" s="15">
        <f>$E353/$E$7 - 1</f>
        <v>-3.4143583945732026E-2</v>
      </c>
      <c r="G353" s="5">
        <f t="shared" si="52"/>
        <v>11960.2</v>
      </c>
      <c r="H353" s="7">
        <f t="shared" si="53"/>
        <v>0.11991639680915424</v>
      </c>
      <c r="I353" s="5">
        <v>0.81</v>
      </c>
      <c r="J353" s="30"/>
    </row>
    <row r="354" spans="1:10" x14ac:dyDescent="0.3">
      <c r="A354" s="27"/>
      <c r="B354" t="s">
        <v>15</v>
      </c>
      <c r="C354" t="s">
        <v>30</v>
      </c>
      <c r="D354" s="8">
        <v>356</v>
      </c>
      <c r="E354" s="5">
        <v>36.43</v>
      </c>
      <c r="F354" s="15">
        <f>$E354/$E$8 - 1</f>
        <v>-1.032328171692487E-2</v>
      </c>
      <c r="G354" s="5">
        <f t="shared" si="52"/>
        <v>12969.08</v>
      </c>
      <c r="H354" s="7">
        <f t="shared" si="53"/>
        <v>0.1300317171560397</v>
      </c>
      <c r="I354" s="5">
        <v>0.42</v>
      </c>
      <c r="J354" s="30"/>
    </row>
    <row r="355" spans="1:10" x14ac:dyDescent="0.3">
      <c r="A355" s="28"/>
      <c r="B355" t="s">
        <v>17</v>
      </c>
      <c r="C355" t="s">
        <v>30</v>
      </c>
      <c r="D355" s="8">
        <v>10</v>
      </c>
      <c r="E355" s="5">
        <v>1242.8</v>
      </c>
      <c r="F355" s="15">
        <f>$E355/$E$9 - 1</f>
        <v>9.3397222447819672E-3</v>
      </c>
      <c r="G355" s="5">
        <f t="shared" si="52"/>
        <v>12428</v>
      </c>
      <c r="H355" s="7">
        <f t="shared" si="53"/>
        <v>0.12460669382988318</v>
      </c>
      <c r="I355" s="5">
        <v>0.94</v>
      </c>
      <c r="J355" s="30"/>
    </row>
    <row r="356" spans="1:10" x14ac:dyDescent="0.3">
      <c r="A356" s="3" t="s">
        <v>1</v>
      </c>
      <c r="B356" s="4"/>
      <c r="C356" s="4"/>
      <c r="D356" s="6"/>
      <c r="E356" s="6"/>
      <c r="F356" s="6"/>
      <c r="G356" s="6">
        <f>SUM(G348:G355)</f>
        <v>99704.99</v>
      </c>
      <c r="H356" s="9">
        <f>SUM(H348:H355)</f>
        <v>0.99967083700044768</v>
      </c>
      <c r="I356" s="6">
        <f>SUMPRODUCT(I348:I355,H348:H355)</f>
        <v>1.0014581319302949</v>
      </c>
    </row>
    <row r="357" spans="1:10" ht="15" thickBot="1" x14ac:dyDescent="0.35">
      <c r="A357" s="1" t="s">
        <v>10</v>
      </c>
      <c r="G357" s="10">
        <v>32.83</v>
      </c>
    </row>
    <row r="358" spans="1:10" ht="15" thickTop="1" x14ac:dyDescent="0.3">
      <c r="A358" s="12" t="s">
        <v>18</v>
      </c>
      <c r="B358" s="13"/>
      <c r="C358" s="13"/>
      <c r="D358" s="13"/>
      <c r="E358" s="13"/>
      <c r="F358" s="13"/>
      <c r="G358" s="14">
        <f>$G356+$G357</f>
        <v>99737.82</v>
      </c>
      <c r="H358" s="16">
        <f>($G358/100000 - 1)</f>
        <v>-2.6217999999998964E-3</v>
      </c>
      <c r="J358" s="10"/>
    </row>
    <row r="361" spans="1:10" x14ac:dyDescent="0.3">
      <c r="A361" s="26">
        <v>43761</v>
      </c>
      <c r="B361" s="4" t="s">
        <v>8</v>
      </c>
      <c r="C361" s="4" t="s">
        <v>30</v>
      </c>
      <c r="D361" s="17">
        <v>100</v>
      </c>
      <c r="E361" s="6">
        <v>243.18</v>
      </c>
      <c r="F361" s="18">
        <f>$E361/$E$2 - 1</f>
        <v>0.10858862144420134</v>
      </c>
      <c r="G361" s="6">
        <f t="shared" ref="G361:G368" si="54">$D361*$E361</f>
        <v>24318</v>
      </c>
      <c r="H361" s="9">
        <f>$G361/$G$371</f>
        <v>0.24365080645330975</v>
      </c>
      <c r="I361" s="6">
        <v>1.1000000000000001</v>
      </c>
      <c r="J361" s="29" t="s">
        <v>32</v>
      </c>
    </row>
    <row r="362" spans="1:10" x14ac:dyDescent="0.3">
      <c r="A362" s="27"/>
      <c r="B362" t="s">
        <v>11</v>
      </c>
      <c r="C362" t="s">
        <v>30</v>
      </c>
      <c r="D362" s="8">
        <v>50</v>
      </c>
      <c r="E362" s="5">
        <v>131.13</v>
      </c>
      <c r="F362" s="15">
        <f>$E362/$E$3 - 1</f>
        <v>-3.5950595500661819E-2</v>
      </c>
      <c r="G362" s="5">
        <f t="shared" si="54"/>
        <v>6556.5</v>
      </c>
      <c r="H362" s="7">
        <f>$G362/$G$371</f>
        <v>6.56919365289549E-2</v>
      </c>
      <c r="I362" s="5">
        <v>0.72</v>
      </c>
      <c r="J362" s="30"/>
    </row>
    <row r="363" spans="1:10" x14ac:dyDescent="0.3">
      <c r="A363" s="27"/>
      <c r="B363" t="s">
        <v>12</v>
      </c>
      <c r="C363" t="s">
        <v>30</v>
      </c>
      <c r="D363" s="8">
        <v>15</v>
      </c>
      <c r="E363" s="5">
        <v>373.09</v>
      </c>
      <c r="F363" s="15">
        <f>$E363/$E$4 - 1</f>
        <v>-5.2878757108042351E-2</v>
      </c>
      <c r="G363" s="5">
        <f t="shared" si="54"/>
        <v>5596.3499999999995</v>
      </c>
      <c r="H363" s="7">
        <f t="shared" ref="H363:H368" si="55">$G363/$G$371</f>
        <v>5.6071847631177722E-2</v>
      </c>
      <c r="I363" s="5">
        <v>1.18</v>
      </c>
      <c r="J363" s="30"/>
    </row>
    <row r="364" spans="1:10" x14ac:dyDescent="0.3">
      <c r="A364" s="27"/>
      <c r="B364" t="s">
        <v>13</v>
      </c>
      <c r="C364" t="s">
        <v>30</v>
      </c>
      <c r="D364" s="8">
        <v>7</v>
      </c>
      <c r="E364" s="5">
        <v>1762.17</v>
      </c>
      <c r="F364" s="15">
        <f>$E364/$E$5 - 1</f>
        <v>-2.4220476103460342E-2</v>
      </c>
      <c r="G364" s="5">
        <f t="shared" si="54"/>
        <v>12335.19</v>
      </c>
      <c r="H364" s="7">
        <f t="shared" si="55"/>
        <v>0.12359071433731401</v>
      </c>
      <c r="I364" s="5">
        <v>1.63</v>
      </c>
      <c r="J364" s="30"/>
    </row>
    <row r="365" spans="1:10" x14ac:dyDescent="0.3">
      <c r="A365" s="27"/>
      <c r="B365" t="s">
        <v>39</v>
      </c>
      <c r="C365" t="s">
        <v>30</v>
      </c>
      <c r="D365" s="8">
        <v>144</v>
      </c>
      <c r="E365" s="5">
        <v>92.32</v>
      </c>
      <c r="F365" s="15">
        <f>$E365/$E$142 - 1</f>
        <v>-1.7035775127768438E-2</v>
      </c>
      <c r="G365" s="5">
        <f t="shared" si="54"/>
        <v>13294.079999999998</v>
      </c>
      <c r="H365" s="7">
        <f t="shared" si="55"/>
        <v>0.1331981788409744</v>
      </c>
      <c r="I365" s="5">
        <v>1.1000000000000001</v>
      </c>
      <c r="J365" s="30"/>
    </row>
    <row r="366" spans="1:10" x14ac:dyDescent="0.3">
      <c r="A366" s="27"/>
      <c r="B366" t="s">
        <v>14</v>
      </c>
      <c r="C366" t="s">
        <v>30</v>
      </c>
      <c r="D366" s="8">
        <v>70</v>
      </c>
      <c r="E366" s="5">
        <v>171.32</v>
      </c>
      <c r="F366" s="15">
        <f>$E366/$E$7 - 1</f>
        <v>-3.1543244771057188E-2</v>
      </c>
      <c r="G366" s="5">
        <f t="shared" si="54"/>
        <v>11992.4</v>
      </c>
      <c r="H366" s="7">
        <f t="shared" si="55"/>
        <v>0.1201561777823288</v>
      </c>
      <c r="I366" s="5">
        <v>0.81</v>
      </c>
      <c r="J366" s="30"/>
    </row>
    <row r="367" spans="1:10" x14ac:dyDescent="0.3">
      <c r="A367" s="27"/>
      <c r="B367" t="s">
        <v>15</v>
      </c>
      <c r="C367" t="s">
        <v>30</v>
      </c>
      <c r="D367" s="8">
        <v>356</v>
      </c>
      <c r="E367" s="5">
        <v>36.770000000000003</v>
      </c>
      <c r="F367" s="15">
        <f>$E367/$E$8 - 1</f>
        <v>-1.0866612333604309E-3</v>
      </c>
      <c r="G367" s="5">
        <f t="shared" si="54"/>
        <v>13090.12</v>
      </c>
      <c r="H367" s="7">
        <f t="shared" si="55"/>
        <v>0.13115463009172626</v>
      </c>
      <c r="I367" s="5">
        <v>0.42</v>
      </c>
      <c r="J367" s="30"/>
    </row>
    <row r="368" spans="1:10" x14ac:dyDescent="0.3">
      <c r="A368" s="28"/>
      <c r="B368" t="s">
        <v>17</v>
      </c>
      <c r="C368" t="s">
        <v>30</v>
      </c>
      <c r="D368" s="8">
        <v>10</v>
      </c>
      <c r="E368" s="5">
        <v>1259.1300000000001</v>
      </c>
      <c r="F368" s="15">
        <f>$E368/$E$9 - 1</f>
        <v>2.2602127832372476E-2</v>
      </c>
      <c r="G368" s="5">
        <f t="shared" si="54"/>
        <v>12591.300000000001</v>
      </c>
      <c r="H368" s="7">
        <f t="shared" si="55"/>
        <v>0.12615677273194997</v>
      </c>
      <c r="I368" s="5">
        <v>0.94</v>
      </c>
      <c r="J368" s="30"/>
    </row>
    <row r="369" spans="1:10" x14ac:dyDescent="0.3">
      <c r="A369" s="3" t="s">
        <v>1</v>
      </c>
      <c r="B369" s="4"/>
      <c r="C369" s="4"/>
      <c r="D369" s="6"/>
      <c r="E369" s="6"/>
      <c r="F369" s="6"/>
      <c r="G369" s="6">
        <f>SUM(G361:G368)</f>
        <v>99773.939999999988</v>
      </c>
      <c r="H369" s="9">
        <f>SUM(H361:H368)</f>
        <v>0.99967106439773579</v>
      </c>
      <c r="I369" s="6">
        <f>SUMPRODUCT(I361:I368,H361:H368)</f>
        <v>1.0004485377094159</v>
      </c>
    </row>
    <row r="370" spans="1:10" ht="15" thickBot="1" x14ac:dyDescent="0.35">
      <c r="A370" s="1" t="s">
        <v>10</v>
      </c>
      <c r="G370" s="10">
        <v>32.83</v>
      </c>
    </row>
    <row r="371" spans="1:10" ht="15" thickTop="1" x14ac:dyDescent="0.3">
      <c r="A371" s="12" t="s">
        <v>18</v>
      </c>
      <c r="B371" s="13"/>
      <c r="C371" s="13"/>
      <c r="D371" s="13"/>
      <c r="E371" s="13"/>
      <c r="F371" s="13"/>
      <c r="G371" s="14">
        <f>$G369+$G370</f>
        <v>99806.76999999999</v>
      </c>
      <c r="H371" s="16">
        <f>($G371/100000 - 1)</f>
        <v>-1.9323000000001089E-3</v>
      </c>
      <c r="J371" s="10"/>
    </row>
    <row r="374" spans="1:10" x14ac:dyDescent="0.3">
      <c r="A374" s="26">
        <v>43762</v>
      </c>
      <c r="B374" s="4" t="s">
        <v>8</v>
      </c>
      <c r="C374" s="4" t="s">
        <v>30</v>
      </c>
      <c r="D374" s="17">
        <v>100</v>
      </c>
      <c r="E374" s="6">
        <v>243.58</v>
      </c>
      <c r="F374" s="18">
        <f>$E374/$E$2 - 1</f>
        <v>0.11041210795040124</v>
      </c>
      <c r="G374" s="6">
        <f t="shared" ref="G374:G381" si="56">$D374*$E374</f>
        <v>24358</v>
      </c>
      <c r="H374" s="9">
        <f>$G374/$G$384</f>
        <v>0.2434282711585869</v>
      </c>
      <c r="I374" s="6">
        <v>1.1000000000000001</v>
      </c>
      <c r="J374" s="29" t="s">
        <v>32</v>
      </c>
    </row>
    <row r="375" spans="1:10" x14ac:dyDescent="0.3">
      <c r="A375" s="27"/>
      <c r="B375" t="s">
        <v>11</v>
      </c>
      <c r="C375" t="s">
        <v>30</v>
      </c>
      <c r="D375" s="8">
        <v>50</v>
      </c>
      <c r="E375" s="5">
        <v>130.26</v>
      </c>
      <c r="F375" s="15">
        <f>$E375/$E$3 - 1</f>
        <v>-4.2346713718570905E-2</v>
      </c>
      <c r="G375" s="5">
        <f t="shared" si="56"/>
        <v>6513</v>
      </c>
      <c r="H375" s="7">
        <f>$G375/$G$384</f>
        <v>6.5089429758431572E-2</v>
      </c>
      <c r="I375" s="5">
        <v>0.72</v>
      </c>
      <c r="J375" s="30"/>
    </row>
    <row r="376" spans="1:10" x14ac:dyDescent="0.3">
      <c r="A376" s="27"/>
      <c r="B376" t="s">
        <v>12</v>
      </c>
      <c r="C376" t="s">
        <v>30</v>
      </c>
      <c r="D376" s="8">
        <v>15</v>
      </c>
      <c r="E376" s="5">
        <v>374.74</v>
      </c>
      <c r="F376" s="15">
        <f>$E376/$E$4 - 1</f>
        <v>-4.869008935824537E-2</v>
      </c>
      <c r="G376" s="5">
        <f t="shared" si="56"/>
        <v>5621.1</v>
      </c>
      <c r="H376" s="7">
        <f t="shared" ref="H376:H381" si="57">$G376/$G$384</f>
        <v>5.6175985508232731E-2</v>
      </c>
      <c r="I376" s="5">
        <v>1.18</v>
      </c>
      <c r="J376" s="30"/>
    </row>
    <row r="377" spans="1:10" x14ac:dyDescent="0.3">
      <c r="A377" s="27"/>
      <c r="B377" t="s">
        <v>13</v>
      </c>
      <c r="C377" t="s">
        <v>30</v>
      </c>
      <c r="D377" s="8">
        <v>7</v>
      </c>
      <c r="E377" s="5">
        <v>1780.78</v>
      </c>
      <c r="F377" s="15">
        <f>$E377/$E$5 - 1</f>
        <v>-1.3915422141745792E-2</v>
      </c>
      <c r="G377" s="5">
        <f t="shared" si="56"/>
        <v>12465.46</v>
      </c>
      <c r="H377" s="7">
        <f t="shared" si="57"/>
        <v>0.12457695118632557</v>
      </c>
      <c r="I377" s="5">
        <v>1.63</v>
      </c>
      <c r="J377" s="30"/>
    </row>
    <row r="378" spans="1:10" x14ac:dyDescent="0.3">
      <c r="A378" s="27"/>
      <c r="B378" t="s">
        <v>39</v>
      </c>
      <c r="C378" t="s">
        <v>30</v>
      </c>
      <c r="D378" s="8">
        <v>144</v>
      </c>
      <c r="E378" s="5">
        <v>91.5</v>
      </c>
      <c r="F378" s="15">
        <f>$E378/$E$142 - 1</f>
        <v>-2.5766609880749636E-2</v>
      </c>
      <c r="G378" s="5">
        <f t="shared" si="56"/>
        <v>13176</v>
      </c>
      <c r="H378" s="7">
        <f t="shared" si="57"/>
        <v>0.1316779251492545</v>
      </c>
      <c r="I378" s="5">
        <v>1.1000000000000001</v>
      </c>
      <c r="J378" s="30"/>
    </row>
    <row r="379" spans="1:10" x14ac:dyDescent="0.3">
      <c r="A379" s="27"/>
      <c r="B379" t="s">
        <v>14</v>
      </c>
      <c r="C379" t="s">
        <v>30</v>
      </c>
      <c r="D379" s="8">
        <v>70</v>
      </c>
      <c r="E379" s="5">
        <v>176.16</v>
      </c>
      <c r="F379" s="15">
        <f>$E379/$E$7 - 1</f>
        <v>-4.1831543244771341E-3</v>
      </c>
      <c r="G379" s="5">
        <f t="shared" si="56"/>
        <v>12331.199999999999</v>
      </c>
      <c r="H379" s="7">
        <f t="shared" si="57"/>
        <v>0.12323518750762651</v>
      </c>
      <c r="I379" s="5">
        <v>0.81</v>
      </c>
      <c r="J379" s="30"/>
    </row>
    <row r="380" spans="1:10" x14ac:dyDescent="0.3">
      <c r="A380" s="27"/>
      <c r="B380" t="s">
        <v>15</v>
      </c>
      <c r="C380" t="s">
        <v>30</v>
      </c>
      <c r="D380" s="8">
        <v>356</v>
      </c>
      <c r="E380" s="5">
        <v>36.39</v>
      </c>
      <c r="F380" s="15">
        <f>$E380/$E$8 - 1</f>
        <v>-1.1409942950285301E-2</v>
      </c>
      <c r="G380" s="5">
        <f t="shared" si="56"/>
        <v>12954.84</v>
      </c>
      <c r="H380" s="7">
        <f t="shared" si="57"/>
        <v>0.1294677027808567</v>
      </c>
      <c r="I380" s="5">
        <v>0.42</v>
      </c>
      <c r="J380" s="30"/>
    </row>
    <row r="381" spans="1:10" x14ac:dyDescent="0.3">
      <c r="A381" s="28"/>
      <c r="B381" t="s">
        <v>17</v>
      </c>
      <c r="C381" t="s">
        <v>30</v>
      </c>
      <c r="D381" s="8">
        <v>10</v>
      </c>
      <c r="E381" s="5">
        <v>1260.99</v>
      </c>
      <c r="F381" s="15">
        <f>$E381/$E$9 - 1</f>
        <v>2.4112726386745775E-2</v>
      </c>
      <c r="G381" s="5">
        <f t="shared" si="56"/>
        <v>12609.9</v>
      </c>
      <c r="H381" s="7">
        <f t="shared" si="57"/>
        <v>0.12602045145260959</v>
      </c>
      <c r="I381" s="5">
        <v>0.94</v>
      </c>
      <c r="J381" s="30"/>
    </row>
    <row r="382" spans="1:10" x14ac:dyDescent="0.3">
      <c r="A382" s="3" t="s">
        <v>1</v>
      </c>
      <c r="B382" s="4"/>
      <c r="C382" s="4"/>
      <c r="D382" s="6"/>
      <c r="E382" s="6"/>
      <c r="F382" s="6"/>
      <c r="G382" s="6">
        <f>SUM(G374:G381)</f>
        <v>100029.49999999999</v>
      </c>
      <c r="H382" s="9">
        <f>SUM(H374:H381)</f>
        <v>0.999671904501924</v>
      </c>
      <c r="I382" s="6">
        <f>SUMPRODUCT(I374:I381,H374:H381)</f>
        <v>1.0014854601127119</v>
      </c>
    </row>
    <row r="383" spans="1:10" ht="15" thickBot="1" x14ac:dyDescent="0.35">
      <c r="A383" s="1" t="s">
        <v>10</v>
      </c>
      <c r="G383" s="10">
        <v>32.83</v>
      </c>
    </row>
    <row r="384" spans="1:10" ht="15" thickTop="1" x14ac:dyDescent="0.3">
      <c r="A384" s="12" t="s">
        <v>18</v>
      </c>
      <c r="B384" s="13"/>
      <c r="C384" s="13"/>
      <c r="D384" s="13"/>
      <c r="E384" s="13"/>
      <c r="F384" s="13"/>
      <c r="G384" s="14">
        <f>$G382+$G383</f>
        <v>100062.32999999999</v>
      </c>
      <c r="H384" s="16">
        <f>($G384/100000 - 1)</f>
        <v>6.2329999999977126E-4</v>
      </c>
      <c r="J384" s="10"/>
    </row>
    <row r="387" spans="1:10" x14ac:dyDescent="0.3">
      <c r="A387" s="26">
        <v>43763</v>
      </c>
      <c r="B387" s="4" t="s">
        <v>8</v>
      </c>
      <c r="C387" s="4" t="s">
        <v>30</v>
      </c>
      <c r="D387" s="17">
        <v>100</v>
      </c>
      <c r="E387" s="6">
        <v>246.58</v>
      </c>
      <c r="F387" s="18">
        <f>$E387/$E$2 - 1</f>
        <v>0.12408825674690016</v>
      </c>
      <c r="G387" s="6">
        <f t="shared" ref="G387:G394" si="58">$D387*$E387</f>
        <v>24658</v>
      </c>
      <c r="H387" s="9">
        <f>$G387/$G$397</f>
        <v>0.24557439740008641</v>
      </c>
      <c r="I387" s="6">
        <v>1.1000000000000001</v>
      </c>
      <c r="J387" s="29" t="s">
        <v>32</v>
      </c>
    </row>
    <row r="388" spans="1:10" x14ac:dyDescent="0.3">
      <c r="A388" s="27"/>
      <c r="B388" t="s">
        <v>11</v>
      </c>
      <c r="C388" t="s">
        <v>30</v>
      </c>
      <c r="D388" s="8">
        <v>50</v>
      </c>
      <c r="E388" s="5">
        <v>130.9</v>
      </c>
      <c r="F388" s="15">
        <f>$E388/$E$3 - 1</f>
        <v>-3.7641523305396274E-2</v>
      </c>
      <c r="G388" s="5">
        <f t="shared" si="58"/>
        <v>6545</v>
      </c>
      <c r="H388" s="7">
        <f>$G388/$G$397</f>
        <v>6.5183081798343964E-2</v>
      </c>
      <c r="I388" s="5">
        <v>0.72</v>
      </c>
      <c r="J388" s="30"/>
    </row>
    <row r="389" spans="1:10" x14ac:dyDescent="0.3">
      <c r="A389" s="27"/>
      <c r="B389" t="s">
        <v>12</v>
      </c>
      <c r="C389" t="s">
        <v>30</v>
      </c>
      <c r="D389" s="8">
        <v>15</v>
      </c>
      <c r="E389" s="5">
        <v>370.73</v>
      </c>
      <c r="F389" s="15">
        <f>$E389/$E$4 - 1</f>
        <v>-5.8869821283509371E-2</v>
      </c>
      <c r="G389" s="5">
        <f t="shared" si="58"/>
        <v>5560.9500000000007</v>
      </c>
      <c r="H389" s="7">
        <f t="shared" ref="H389:H394" si="59">$G389/$G$397</f>
        <v>5.5382713327196478E-2</v>
      </c>
      <c r="I389" s="5">
        <v>1.18</v>
      </c>
      <c r="J389" s="30"/>
    </row>
    <row r="390" spans="1:10" x14ac:dyDescent="0.3">
      <c r="A390" s="27"/>
      <c r="B390" t="s">
        <v>13</v>
      </c>
      <c r="C390" t="s">
        <v>30</v>
      </c>
      <c r="D390" s="8">
        <v>7</v>
      </c>
      <c r="E390" s="5">
        <v>1761.33</v>
      </c>
      <c r="F390" s="15">
        <f>$E390/$E$5 - 1</f>
        <v>-2.4685615562237362E-2</v>
      </c>
      <c r="G390" s="5">
        <f t="shared" si="58"/>
        <v>12329.31</v>
      </c>
      <c r="H390" s="7">
        <f t="shared" si="59"/>
        <v>0.12279028605762264</v>
      </c>
      <c r="I390" s="5">
        <v>1.63</v>
      </c>
      <c r="J390" s="30"/>
    </row>
    <row r="391" spans="1:10" x14ac:dyDescent="0.3">
      <c r="A391" s="27"/>
      <c r="B391" t="s">
        <v>39</v>
      </c>
      <c r="C391" t="s">
        <v>30</v>
      </c>
      <c r="D391" s="8">
        <v>144</v>
      </c>
      <c r="E391" s="5">
        <v>90.92</v>
      </c>
      <c r="F391" s="15">
        <f>$E391/$E$142 - 1</f>
        <v>-3.194207836456564E-2</v>
      </c>
      <c r="G391" s="5">
        <f t="shared" si="58"/>
        <v>13092.48</v>
      </c>
      <c r="H391" s="7">
        <f t="shared" si="59"/>
        <v>0.13039086245732351</v>
      </c>
      <c r="I391" s="5">
        <v>1.1000000000000001</v>
      </c>
      <c r="J391" s="30"/>
    </row>
    <row r="392" spans="1:10" x14ac:dyDescent="0.3">
      <c r="A392" s="27"/>
      <c r="B392" t="s">
        <v>14</v>
      </c>
      <c r="C392" t="s">
        <v>30</v>
      </c>
      <c r="D392" s="8">
        <v>70</v>
      </c>
      <c r="E392" s="5">
        <v>177.85</v>
      </c>
      <c r="F392" s="15">
        <f>$E392/$E$7 - 1</f>
        <v>5.3702656868286347E-3</v>
      </c>
      <c r="G392" s="5">
        <f t="shared" si="58"/>
        <v>12449.5</v>
      </c>
      <c r="H392" s="7">
        <f t="shared" si="59"/>
        <v>0.1239872844688286</v>
      </c>
      <c r="I392" s="5">
        <v>0.81</v>
      </c>
      <c r="J392" s="30"/>
    </row>
    <row r="393" spans="1:10" x14ac:dyDescent="0.3">
      <c r="A393" s="27"/>
      <c r="B393" t="s">
        <v>15</v>
      </c>
      <c r="C393" t="s">
        <v>30</v>
      </c>
      <c r="D393" s="8">
        <v>356</v>
      </c>
      <c r="E393" s="5">
        <v>36.770000000000003</v>
      </c>
      <c r="F393" s="15">
        <f>$E393/$E$8 - 1</f>
        <v>-1.0866612333604309E-3</v>
      </c>
      <c r="G393" s="5">
        <f t="shared" si="58"/>
        <v>13090.12</v>
      </c>
      <c r="H393" s="7">
        <f t="shared" si="59"/>
        <v>0.13036735870284774</v>
      </c>
      <c r="I393" s="5">
        <v>0.42</v>
      </c>
      <c r="J393" s="30"/>
    </row>
    <row r="394" spans="1:10" x14ac:dyDescent="0.3">
      <c r="A394" s="28"/>
      <c r="B394" t="s">
        <v>17</v>
      </c>
      <c r="C394" t="s">
        <v>30</v>
      </c>
      <c r="D394" s="8">
        <v>10</v>
      </c>
      <c r="E394" s="5">
        <v>1265.1300000000001</v>
      </c>
      <c r="F394" s="15">
        <f>$E394/$E$9 - 1</f>
        <v>2.7475026394867319E-2</v>
      </c>
      <c r="G394" s="5">
        <f t="shared" si="58"/>
        <v>12651.300000000001</v>
      </c>
      <c r="H394" s="7">
        <f t="shared" si="59"/>
        <v>0.12599705466086922</v>
      </c>
      <c r="I394" s="5">
        <v>0.94</v>
      </c>
      <c r="J394" s="30"/>
    </row>
    <row r="395" spans="1:10" x14ac:dyDescent="0.3">
      <c r="A395" s="3" t="s">
        <v>1</v>
      </c>
      <c r="B395" s="4"/>
      <c r="C395" s="4"/>
      <c r="D395" s="6"/>
      <c r="E395" s="6"/>
      <c r="F395" s="6"/>
      <c r="G395" s="6">
        <f>SUM(G387:G394)</f>
        <v>100376.65999999999</v>
      </c>
      <c r="H395" s="9">
        <f>SUM(H387:H394)</f>
        <v>0.99967303887311854</v>
      </c>
      <c r="I395" s="6">
        <f>SUMPRODUCT(I387:I394,H387:H394)</f>
        <v>0.99961459519413964</v>
      </c>
    </row>
    <row r="396" spans="1:10" ht="15" thickBot="1" x14ac:dyDescent="0.35">
      <c r="A396" s="1" t="s">
        <v>10</v>
      </c>
      <c r="G396" s="10">
        <v>32.83</v>
      </c>
    </row>
    <row r="397" spans="1:10" ht="15" thickTop="1" x14ac:dyDescent="0.3">
      <c r="A397" s="12" t="s">
        <v>18</v>
      </c>
      <c r="B397" s="13"/>
      <c r="C397" s="13"/>
      <c r="D397" s="13"/>
      <c r="E397" s="13"/>
      <c r="F397" s="13"/>
      <c r="G397" s="14">
        <f>$G395+$G396</f>
        <v>100409.48999999999</v>
      </c>
      <c r="H397" s="16">
        <f>($G397/100000 - 1)</f>
        <v>4.0948999999999014E-3</v>
      </c>
      <c r="J397" s="10"/>
    </row>
    <row r="400" spans="1:10" ht="14.4" customHeight="1" x14ac:dyDescent="0.3">
      <c r="A400" s="26">
        <v>43766</v>
      </c>
      <c r="B400" s="4" t="s">
        <v>8</v>
      </c>
      <c r="C400" s="4" t="s">
        <v>30</v>
      </c>
      <c r="D400" s="17">
        <v>100</v>
      </c>
      <c r="E400" s="6">
        <v>249.05</v>
      </c>
      <c r="F400" s="18">
        <f>$E400/$E$2 - 1</f>
        <v>0.13534828592268422</v>
      </c>
      <c r="G400" s="6">
        <f>$D400*$E400</f>
        <v>24905</v>
      </c>
      <c r="H400" s="9">
        <f>$G400/$G$416</f>
        <v>0.24579476783324683</v>
      </c>
      <c r="I400" s="6">
        <v>1.1000000000000001</v>
      </c>
      <c r="J400" s="29" t="s">
        <v>32</v>
      </c>
    </row>
    <row r="401" spans="1:10" x14ac:dyDescent="0.3">
      <c r="A401" s="31"/>
      <c r="B401" t="s">
        <v>11</v>
      </c>
      <c r="C401" t="s">
        <v>30</v>
      </c>
      <c r="D401" s="8">
        <v>50</v>
      </c>
      <c r="E401" s="5">
        <v>130.53</v>
      </c>
      <c r="F401" s="15">
        <f>$E401/$E$3 - 1</f>
        <v>-4.0361711513012821E-2</v>
      </c>
      <c r="G401" s="25">
        <f t="shared" ref="G401:G410" si="60">$D401*$E401</f>
        <v>6526.5</v>
      </c>
      <c r="H401" s="7">
        <f>$G401/$G$416</f>
        <v>6.4411947491013269E-2</v>
      </c>
      <c r="I401" s="5">
        <v>0.72</v>
      </c>
      <c r="J401" s="30"/>
    </row>
    <row r="402" spans="1:10" x14ac:dyDescent="0.3">
      <c r="A402" s="31"/>
      <c r="B402" t="s">
        <v>12</v>
      </c>
      <c r="C402" t="s">
        <v>30</v>
      </c>
      <c r="D402" s="8">
        <v>15</v>
      </c>
      <c r="E402" s="5">
        <v>371.84</v>
      </c>
      <c r="F402" s="15">
        <f>$E402/$E$4 - 1</f>
        <v>-5.6051990251827832E-2</v>
      </c>
      <c r="G402" s="25">
        <f t="shared" si="60"/>
        <v>5577.5999999999995</v>
      </c>
      <c r="H402" s="7">
        <f t="shared" ref="H402:H407" si="61">$G402/$G$416</f>
        <v>5.5046974385332965E-2</v>
      </c>
      <c r="I402" s="5">
        <v>1.18</v>
      </c>
      <c r="J402" s="30"/>
    </row>
    <row r="403" spans="1:10" x14ac:dyDescent="0.3">
      <c r="A403" s="31"/>
      <c r="B403" t="s">
        <v>13</v>
      </c>
      <c r="C403" t="s">
        <v>30</v>
      </c>
      <c r="D403" s="8">
        <v>7</v>
      </c>
      <c r="E403" s="5">
        <v>1777.08</v>
      </c>
      <c r="F403" s="15">
        <f>$E403/$E$5 - 1</f>
        <v>-1.5964250710168382E-2</v>
      </c>
      <c r="G403" s="25">
        <f t="shared" si="60"/>
        <v>12439.56</v>
      </c>
      <c r="H403" s="7">
        <f t="shared" si="61"/>
        <v>0.12276967525186686</v>
      </c>
      <c r="I403" s="5">
        <v>1.63</v>
      </c>
      <c r="J403" s="30"/>
    </row>
    <row r="404" spans="1:10" x14ac:dyDescent="0.3">
      <c r="A404" s="31"/>
      <c r="B404" t="s">
        <v>39</v>
      </c>
      <c r="C404" t="s">
        <v>30</v>
      </c>
      <c r="D404" s="8">
        <v>144</v>
      </c>
      <c r="E404" s="5">
        <v>90.85</v>
      </c>
      <c r="F404" s="24">
        <f>$E404/$E$142 - 1</f>
        <v>-3.2687393526405484E-2</v>
      </c>
      <c r="G404" s="25">
        <f t="shared" si="60"/>
        <v>13082.4</v>
      </c>
      <c r="H404" s="7">
        <f t="shared" si="61"/>
        <v>0.12911405222652753</v>
      </c>
      <c r="I404" s="5">
        <v>1.1000000000000001</v>
      </c>
      <c r="J404" s="30"/>
    </row>
    <row r="405" spans="1:10" x14ac:dyDescent="0.3">
      <c r="A405" s="31"/>
      <c r="B405" t="s">
        <v>14</v>
      </c>
      <c r="C405" t="s">
        <v>30</v>
      </c>
      <c r="D405" s="8">
        <v>70</v>
      </c>
      <c r="E405" s="5">
        <v>179.84</v>
      </c>
      <c r="F405" s="15">
        <f>$E405/$E$7 - 1</f>
        <v>1.6619559072922563E-2</v>
      </c>
      <c r="G405" s="25">
        <f t="shared" si="60"/>
        <v>12588.800000000001</v>
      </c>
      <c r="H405" s="7">
        <f t="shared" si="61"/>
        <v>0.12424256869300053</v>
      </c>
      <c r="I405" s="5">
        <v>0.81</v>
      </c>
      <c r="J405" s="30"/>
    </row>
    <row r="406" spans="1:10" x14ac:dyDescent="0.3">
      <c r="A406" s="31"/>
      <c r="B406" t="s">
        <v>15</v>
      </c>
      <c r="C406" t="s">
        <v>30</v>
      </c>
      <c r="D406" s="8">
        <v>356</v>
      </c>
      <c r="E406" s="5">
        <v>37.28</v>
      </c>
      <c r="F406" s="15">
        <f>$E406/$E$8 - 1</f>
        <v>1.2768269491985951E-2</v>
      </c>
      <c r="G406" s="25">
        <f t="shared" si="60"/>
        <v>13271.68</v>
      </c>
      <c r="H406" s="7">
        <f t="shared" si="61"/>
        <v>0.13098211220064829</v>
      </c>
      <c r="I406" s="5">
        <v>0.42</v>
      </c>
      <c r="J406" s="30"/>
    </row>
    <row r="407" spans="1:10" x14ac:dyDescent="0.3">
      <c r="A407" s="31"/>
      <c r="B407" t="s">
        <v>17</v>
      </c>
      <c r="C407" t="s">
        <v>30</v>
      </c>
      <c r="D407" s="8">
        <v>10</v>
      </c>
      <c r="E407" s="5">
        <v>1290</v>
      </c>
      <c r="F407" s="15">
        <f>$E407/$E$9 - 1</f>
        <v>4.767319093640876E-2</v>
      </c>
      <c r="G407" s="25">
        <f t="shared" si="60"/>
        <v>12900</v>
      </c>
      <c r="H407" s="7">
        <f t="shared" si="61"/>
        <v>0.12731389299533766</v>
      </c>
      <c r="I407" s="5">
        <v>0.94</v>
      </c>
      <c r="J407" s="30"/>
    </row>
    <row r="408" spans="1:10" x14ac:dyDescent="0.3">
      <c r="A408" s="31"/>
      <c r="B408" t="s">
        <v>15</v>
      </c>
      <c r="C408" t="s">
        <v>29</v>
      </c>
      <c r="D408" s="8">
        <v>3</v>
      </c>
      <c r="E408" s="5">
        <v>37.28</v>
      </c>
      <c r="F408" s="15"/>
      <c r="G408" s="25">
        <f t="shared" si="60"/>
        <v>111.84</v>
      </c>
      <c r="H408" s="7"/>
      <c r="I408" s="5"/>
      <c r="J408" s="22" t="s">
        <v>48</v>
      </c>
    </row>
    <row r="409" spans="1:10" x14ac:dyDescent="0.3">
      <c r="A409" s="31"/>
      <c r="B409" t="s">
        <v>8</v>
      </c>
      <c r="C409" t="s">
        <v>29</v>
      </c>
      <c r="D409" s="8">
        <v>10</v>
      </c>
      <c r="E409" s="5">
        <v>249.05</v>
      </c>
      <c r="F409" s="15"/>
      <c r="G409" s="25">
        <f t="shared" si="60"/>
        <v>2490.5</v>
      </c>
      <c r="H409" s="7"/>
      <c r="I409" s="5"/>
      <c r="J409" t="s">
        <v>45</v>
      </c>
    </row>
    <row r="410" spans="1:10" x14ac:dyDescent="0.3">
      <c r="A410" s="31"/>
      <c r="B410" t="s">
        <v>16</v>
      </c>
      <c r="C410" t="s">
        <v>29</v>
      </c>
      <c r="D410" s="8">
        <v>35</v>
      </c>
      <c r="E410" s="5">
        <v>217.75</v>
      </c>
      <c r="F410" s="24"/>
      <c r="G410" s="5">
        <f t="shared" si="60"/>
        <v>7621.25</v>
      </c>
      <c r="H410" s="7"/>
      <c r="I410" s="5"/>
      <c r="J410" t="s">
        <v>46</v>
      </c>
    </row>
    <row r="411" spans="1:10" x14ac:dyDescent="0.3">
      <c r="A411" s="31"/>
      <c r="B411" t="s">
        <v>13</v>
      </c>
      <c r="C411" t="s">
        <v>31</v>
      </c>
      <c r="D411" s="8">
        <v>2</v>
      </c>
      <c r="E411" s="5">
        <v>1777.08</v>
      </c>
      <c r="F411" s="24"/>
      <c r="G411" s="5">
        <f>-$D411*$E411</f>
        <v>-3554.16</v>
      </c>
      <c r="H411" s="7"/>
      <c r="I411" s="5"/>
      <c r="J411" t="s">
        <v>47</v>
      </c>
    </row>
    <row r="412" spans="1:10" x14ac:dyDescent="0.3">
      <c r="A412" s="31"/>
      <c r="B412" t="s">
        <v>39</v>
      </c>
      <c r="C412" t="s">
        <v>44</v>
      </c>
      <c r="D412" s="8">
        <v>12</v>
      </c>
      <c r="E412" s="5">
        <v>90.85</v>
      </c>
      <c r="F412" s="24"/>
      <c r="G412" s="5">
        <f>-$D412*$E412</f>
        <v>-1090.1999999999998</v>
      </c>
      <c r="H412" s="7"/>
      <c r="I412" s="5"/>
      <c r="J412" t="s">
        <v>47</v>
      </c>
    </row>
    <row r="413" spans="1:10" x14ac:dyDescent="0.3">
      <c r="A413" s="28"/>
      <c r="B413" t="s">
        <v>12</v>
      </c>
      <c r="C413" t="s">
        <v>31</v>
      </c>
      <c r="D413" s="8">
        <v>15</v>
      </c>
      <c r="E413" s="5">
        <v>371.84</v>
      </c>
      <c r="G413" s="5">
        <f>-(D413*E413)</f>
        <v>-5577.5999999999995</v>
      </c>
      <c r="H413" s="7"/>
      <c r="I413" s="5"/>
      <c r="J413" t="s">
        <v>43</v>
      </c>
    </row>
    <row r="414" spans="1:10" x14ac:dyDescent="0.3">
      <c r="A414" s="3" t="s">
        <v>1</v>
      </c>
      <c r="B414" s="4"/>
      <c r="C414" s="4"/>
      <c r="D414" s="6"/>
      <c r="E414" s="6"/>
      <c r="F414" s="6"/>
      <c r="G414" s="6">
        <f>SUM(G400:G413)</f>
        <v>101293.17</v>
      </c>
      <c r="H414" s="9">
        <f>SUM(H400:H413)</f>
        <v>0.99967599107697391</v>
      </c>
      <c r="I414" s="6">
        <f>SUMPRODUCT(I400:I410,H400:H410)</f>
        <v>0.99917033187573745</v>
      </c>
    </row>
    <row r="415" spans="1:10" ht="15" thickBot="1" x14ac:dyDescent="0.35">
      <c r="A415" s="1" t="s">
        <v>10</v>
      </c>
      <c r="G415" s="10">
        <v>31.2</v>
      </c>
    </row>
    <row r="416" spans="1:10" ht="15" thickTop="1" x14ac:dyDescent="0.3">
      <c r="A416" s="12" t="s">
        <v>18</v>
      </c>
      <c r="B416" s="13"/>
      <c r="C416" s="13"/>
      <c r="D416" s="13"/>
      <c r="E416" s="13"/>
      <c r="F416" s="13"/>
      <c r="G416" s="14">
        <f>$G414+$G415</f>
        <v>101324.37</v>
      </c>
      <c r="H416" s="16">
        <f>($G416/100000 - 1)</f>
        <v>1.3243699999999858E-2</v>
      </c>
    </row>
    <row r="419" spans="1:10" x14ac:dyDescent="0.3">
      <c r="A419" s="26">
        <v>43767</v>
      </c>
      <c r="B419" s="4" t="s">
        <v>8</v>
      </c>
      <c r="C419" s="4" t="s">
        <v>30</v>
      </c>
      <c r="D419" s="17">
        <v>110</v>
      </c>
      <c r="E419" s="6">
        <v>243.29</v>
      </c>
      <c r="F419" s="18">
        <f>$E419/$E$2 - 1</f>
        <v>0.10909008023340627</v>
      </c>
      <c r="G419" s="6">
        <f t="shared" ref="G419:G426" si="62">$D419*$E419</f>
        <v>26761.899999999998</v>
      </c>
      <c r="H419" s="9">
        <f>$G419/$G$429</f>
        <v>0.26693684289797426</v>
      </c>
      <c r="I419" s="6">
        <v>1.1000000000000001</v>
      </c>
      <c r="J419" s="29" t="s">
        <v>32</v>
      </c>
    </row>
    <row r="420" spans="1:10" x14ac:dyDescent="0.3">
      <c r="A420" s="27"/>
      <c r="B420" t="s">
        <v>11</v>
      </c>
      <c r="C420" t="s">
        <v>30</v>
      </c>
      <c r="D420" s="8">
        <v>50</v>
      </c>
      <c r="E420" s="5">
        <v>129.44</v>
      </c>
      <c r="F420" s="15">
        <f>$E420/$E$3 - 1</f>
        <v>-4.8375238935450704E-2</v>
      </c>
      <c r="G420" s="5">
        <f t="shared" si="62"/>
        <v>6472</v>
      </c>
      <c r="H420" s="7">
        <f>$G420/$G$429</f>
        <v>6.4555029621801499E-2</v>
      </c>
      <c r="I420" s="5">
        <v>0.72</v>
      </c>
      <c r="J420" s="30"/>
    </row>
    <row r="421" spans="1:10" x14ac:dyDescent="0.3">
      <c r="A421" s="27"/>
      <c r="B421" t="s">
        <v>16</v>
      </c>
      <c r="C421" t="s">
        <v>30</v>
      </c>
      <c r="D421" s="8">
        <v>35</v>
      </c>
      <c r="E421" s="5">
        <v>217.57</v>
      </c>
      <c r="F421" s="15">
        <f>$E421/$E$410 - 1</f>
        <v>-8.2663605051669364E-4</v>
      </c>
      <c r="G421" s="5">
        <f t="shared" si="62"/>
        <v>7614.95</v>
      </c>
      <c r="H421" s="7">
        <f t="shared" ref="H421:H426" si="63">$G421/$G$429</f>
        <v>7.5955395985558907E-2</v>
      </c>
      <c r="I421" s="5">
        <v>1.34</v>
      </c>
      <c r="J421" s="30"/>
    </row>
    <row r="422" spans="1:10" x14ac:dyDescent="0.3">
      <c r="A422" s="27"/>
      <c r="B422" t="s">
        <v>13</v>
      </c>
      <c r="C422" t="s">
        <v>30</v>
      </c>
      <c r="D422" s="8">
        <v>5</v>
      </c>
      <c r="E422" s="5">
        <v>1762.71</v>
      </c>
      <c r="F422" s="15">
        <f>$E422/$E$5 - 1</f>
        <v>-2.3921457879960806E-2</v>
      </c>
      <c r="G422" s="5">
        <f t="shared" si="62"/>
        <v>8813.5499999999993</v>
      </c>
      <c r="H422" s="7">
        <f t="shared" si="63"/>
        <v>8.7910843838570535E-2</v>
      </c>
      <c r="I422" s="5">
        <v>1.63</v>
      </c>
      <c r="J422" s="30"/>
    </row>
    <row r="423" spans="1:10" x14ac:dyDescent="0.3">
      <c r="A423" s="27"/>
      <c r="B423" t="s">
        <v>39</v>
      </c>
      <c r="C423" t="s">
        <v>30</v>
      </c>
      <c r="D423" s="8">
        <v>132</v>
      </c>
      <c r="E423" s="5">
        <v>89.28</v>
      </c>
      <c r="F423" s="15">
        <f>$E423/$E$142 - 1</f>
        <v>-4.9403747870528147E-2</v>
      </c>
      <c r="G423" s="5">
        <f t="shared" si="62"/>
        <v>11784.960000000001</v>
      </c>
      <c r="H423" s="7">
        <f t="shared" si="63"/>
        <v>0.11754920301170362</v>
      </c>
      <c r="I423" s="5">
        <v>1.1000000000000001</v>
      </c>
      <c r="J423" s="30"/>
    </row>
    <row r="424" spans="1:10" x14ac:dyDescent="0.3">
      <c r="A424" s="27"/>
      <c r="B424" t="s">
        <v>14</v>
      </c>
      <c r="C424" t="s">
        <v>30</v>
      </c>
      <c r="D424" s="8">
        <v>70</v>
      </c>
      <c r="E424" s="5">
        <v>177.62</v>
      </c>
      <c r="F424" s="15">
        <f>$E424/$E$7 - 1</f>
        <v>4.0700960994912716E-3</v>
      </c>
      <c r="G424" s="5">
        <f t="shared" si="62"/>
        <v>12433.4</v>
      </c>
      <c r="H424" s="7">
        <f t="shared" si="63"/>
        <v>0.12401707436645654</v>
      </c>
      <c r="I424" s="5">
        <v>0.81</v>
      </c>
      <c r="J424" s="30"/>
    </row>
    <row r="425" spans="1:10" x14ac:dyDescent="0.3">
      <c r="A425" s="27"/>
      <c r="B425" t="s">
        <v>15</v>
      </c>
      <c r="C425" t="s">
        <v>30</v>
      </c>
      <c r="D425" s="8">
        <v>359</v>
      </c>
      <c r="E425" s="5">
        <v>38.21</v>
      </c>
      <c r="F425" s="15">
        <f>$E425/$E$8 - 1</f>
        <v>3.8033143167617522E-2</v>
      </c>
      <c r="G425" s="5">
        <f t="shared" si="62"/>
        <v>13717.39</v>
      </c>
      <c r="H425" s="7">
        <f t="shared" si="63"/>
        <v>0.13682424564026632</v>
      </c>
      <c r="I425" s="5">
        <v>0.42</v>
      </c>
      <c r="J425" s="30"/>
    </row>
    <row r="426" spans="1:10" x14ac:dyDescent="0.3">
      <c r="A426" s="28"/>
      <c r="B426" t="s">
        <v>17</v>
      </c>
      <c r="C426" t="s">
        <v>30</v>
      </c>
      <c r="D426" s="8">
        <v>10</v>
      </c>
      <c r="E426" s="5">
        <v>1262.6199999999999</v>
      </c>
      <c r="F426" s="15">
        <f>$E426/$E$9 - 1</f>
        <v>2.5436530496223408E-2</v>
      </c>
      <c r="G426" s="5">
        <f t="shared" si="62"/>
        <v>12626.199999999999</v>
      </c>
      <c r="H426" s="7">
        <f t="shared" si="63"/>
        <v>0.12594015992132107</v>
      </c>
      <c r="I426" s="5">
        <v>0.94</v>
      </c>
      <c r="J426" s="30"/>
    </row>
    <row r="427" spans="1:10" x14ac:dyDescent="0.3">
      <c r="A427" s="3" t="s">
        <v>1</v>
      </c>
      <c r="B427" s="4"/>
      <c r="C427" s="4"/>
      <c r="D427" s="6"/>
      <c r="E427" s="6"/>
      <c r="F427" s="6"/>
      <c r="G427" s="6">
        <f>SUM(G419:G426)</f>
        <v>100224.34999999999</v>
      </c>
      <c r="H427" s="9">
        <f>SUM(H419:H426)</f>
        <v>0.99968879528365262</v>
      </c>
      <c r="I427" s="6">
        <f>SUMPRODUCT(I419:I426,H419:H426)</f>
        <v>0.9907929416376452</v>
      </c>
    </row>
    <row r="428" spans="1:10" ht="15" thickBot="1" x14ac:dyDescent="0.35">
      <c r="A428" s="1" t="s">
        <v>10</v>
      </c>
      <c r="G428" s="10">
        <v>31.2</v>
      </c>
    </row>
    <row r="429" spans="1:10" ht="15" thickTop="1" x14ac:dyDescent="0.3">
      <c r="A429" s="12" t="s">
        <v>18</v>
      </c>
      <c r="B429" s="13"/>
      <c r="C429" s="13"/>
      <c r="D429" s="13"/>
      <c r="E429" s="13"/>
      <c r="F429" s="13"/>
      <c r="G429" s="14">
        <f>$G427+$G428</f>
        <v>100255.54999999999</v>
      </c>
      <c r="H429" s="16">
        <f>($G429/100000 - 1)</f>
        <v>2.5554999999999328E-3</v>
      </c>
      <c r="J429" s="10"/>
    </row>
    <row r="432" spans="1:10" x14ac:dyDescent="0.3">
      <c r="A432" s="26">
        <v>43768</v>
      </c>
      <c r="B432" s="4" t="s">
        <v>8</v>
      </c>
      <c r="C432" s="4" t="s">
        <v>30</v>
      </c>
      <c r="D432" s="17">
        <v>110</v>
      </c>
      <c r="E432" s="6">
        <v>243.26</v>
      </c>
      <c r="F432" s="18">
        <f>$E432/$E$2 - 1</f>
        <v>0.10895331874544123</v>
      </c>
      <c r="G432" s="6">
        <f t="shared" ref="G432:G439" si="64">$D432*$E432</f>
        <v>26758.6</v>
      </c>
      <c r="H432" s="9">
        <f>$G432/$G$442</f>
        <v>0.26598239215768138</v>
      </c>
      <c r="I432" s="6">
        <v>1.1000000000000001</v>
      </c>
      <c r="J432" s="29" t="s">
        <v>32</v>
      </c>
    </row>
    <row r="433" spans="1:10" x14ac:dyDescent="0.3">
      <c r="A433" s="27"/>
      <c r="B433" t="s">
        <v>11</v>
      </c>
      <c r="C433" t="s">
        <v>30</v>
      </c>
      <c r="D433" s="8">
        <v>50</v>
      </c>
      <c r="E433" s="5">
        <v>129.6</v>
      </c>
      <c r="F433" s="15">
        <f>$E433/$E$3 - 1</f>
        <v>-4.7198941332157185E-2</v>
      </c>
      <c r="G433" s="5">
        <f t="shared" si="64"/>
        <v>6480</v>
      </c>
      <c r="H433" s="7">
        <f>$G433/$G$442</f>
        <v>6.4411662089263841E-2</v>
      </c>
      <c r="I433" s="5">
        <v>0.72</v>
      </c>
      <c r="J433" s="30"/>
    </row>
    <row r="434" spans="1:10" x14ac:dyDescent="0.3">
      <c r="A434" s="27"/>
      <c r="B434" t="s">
        <v>16</v>
      </c>
      <c r="C434" t="s">
        <v>30</v>
      </c>
      <c r="D434" s="8">
        <v>35</v>
      </c>
      <c r="E434" s="5">
        <v>215.81</v>
      </c>
      <c r="F434" s="15">
        <f>$E434/$E$410 - 1</f>
        <v>-8.9092996555683035E-3</v>
      </c>
      <c r="G434" s="5">
        <f t="shared" si="64"/>
        <v>7553.35</v>
      </c>
      <c r="H434" s="7">
        <f t="shared" ref="H434:H439" si="65">$G434/$G$442</f>
        <v>7.5080837629929176E-2</v>
      </c>
      <c r="I434" s="5">
        <v>1.34</v>
      </c>
      <c r="J434" s="30"/>
    </row>
    <row r="435" spans="1:10" x14ac:dyDescent="0.3">
      <c r="A435" s="27"/>
      <c r="B435" t="s">
        <v>13</v>
      </c>
      <c r="C435" t="s">
        <v>30</v>
      </c>
      <c r="D435" s="8">
        <v>5</v>
      </c>
      <c r="E435" s="5">
        <v>1779.99</v>
      </c>
      <c r="F435" s="15">
        <f>$E435/$E$5 - 1</f>
        <v>-1.4352874727976528E-2</v>
      </c>
      <c r="G435" s="5">
        <f t="shared" si="64"/>
        <v>8899.9500000000007</v>
      </c>
      <c r="H435" s="7">
        <f t="shared" si="65"/>
        <v>8.8466137656071572E-2</v>
      </c>
      <c r="I435" s="5">
        <v>1.63</v>
      </c>
      <c r="J435" s="30"/>
    </row>
    <row r="436" spans="1:10" x14ac:dyDescent="0.3">
      <c r="A436" s="27"/>
      <c r="B436" t="s">
        <v>39</v>
      </c>
      <c r="C436" t="s">
        <v>30</v>
      </c>
      <c r="D436" s="8">
        <v>132</v>
      </c>
      <c r="E436" s="5">
        <v>90.19</v>
      </c>
      <c r="F436" s="15">
        <f>$E436/$E$142 - 1</f>
        <v>-3.971465076660996E-2</v>
      </c>
      <c r="G436" s="5">
        <f t="shared" si="64"/>
        <v>11905.08</v>
      </c>
      <c r="H436" s="7">
        <f t="shared" si="65"/>
        <v>0.11833734415210698</v>
      </c>
      <c r="I436" s="5">
        <v>1.1000000000000001</v>
      </c>
      <c r="J436" s="30"/>
    </row>
    <row r="437" spans="1:10" x14ac:dyDescent="0.3">
      <c r="A437" s="27"/>
      <c r="B437" t="s">
        <v>14</v>
      </c>
      <c r="C437" t="s">
        <v>30</v>
      </c>
      <c r="D437" s="8">
        <v>70</v>
      </c>
      <c r="E437" s="5">
        <v>179.25</v>
      </c>
      <c r="F437" s="15">
        <f>$E437/$E$7 - 1</f>
        <v>1.3284341435839453E-2</v>
      </c>
      <c r="G437" s="5">
        <f t="shared" si="64"/>
        <v>12547.5</v>
      </c>
      <c r="H437" s="7">
        <f t="shared" si="65"/>
        <v>0.12472304476312315</v>
      </c>
      <c r="I437" s="5">
        <v>0.81</v>
      </c>
      <c r="J437" s="30"/>
    </row>
    <row r="438" spans="1:10" x14ac:dyDescent="0.3">
      <c r="A438" s="27"/>
      <c r="B438" t="s">
        <v>15</v>
      </c>
      <c r="C438" t="s">
        <v>30</v>
      </c>
      <c r="D438" s="8">
        <v>359</v>
      </c>
      <c r="E438" s="5">
        <v>38.479999999999997</v>
      </c>
      <c r="F438" s="15">
        <f>$E438/$E$8 - 1</f>
        <v>4.5368106492800653E-2</v>
      </c>
      <c r="G438" s="5">
        <f t="shared" si="64"/>
        <v>13814.32</v>
      </c>
      <c r="H438" s="7">
        <f t="shared" si="65"/>
        <v>0.13731532590014803</v>
      </c>
      <c r="I438" s="5">
        <v>0.42</v>
      </c>
      <c r="J438" s="30"/>
    </row>
    <row r="439" spans="1:10" x14ac:dyDescent="0.3">
      <c r="A439" s="28"/>
      <c r="B439" t="s">
        <v>17</v>
      </c>
      <c r="C439" t="s">
        <v>30</v>
      </c>
      <c r="D439" s="8">
        <v>10</v>
      </c>
      <c r="E439" s="5">
        <v>1261.29</v>
      </c>
      <c r="F439" s="15">
        <f>$E439/$E$9 - 1</f>
        <v>2.4356371314870451E-2</v>
      </c>
      <c r="G439" s="5">
        <f t="shared" si="64"/>
        <v>12612.9</v>
      </c>
      <c r="H439" s="7">
        <f t="shared" si="65"/>
        <v>0.12537312542680185</v>
      </c>
      <c r="I439" s="5">
        <v>0.94</v>
      </c>
      <c r="J439" s="30"/>
    </row>
    <row r="440" spans="1:10" x14ac:dyDescent="0.3">
      <c r="A440" s="3" t="s">
        <v>1</v>
      </c>
      <c r="B440" s="4"/>
      <c r="C440" s="4"/>
      <c r="D440" s="6"/>
      <c r="E440" s="6"/>
      <c r="F440" s="6"/>
      <c r="G440" s="6">
        <f>SUM(G432:G439)</f>
        <v>100571.69999999998</v>
      </c>
      <c r="H440" s="9">
        <f>SUM(H432:H439)</f>
        <v>0.99968986977512597</v>
      </c>
      <c r="I440" s="6">
        <f>SUMPRODUCT(I432:I439,H432:H439)</f>
        <v>0.9904850744859246</v>
      </c>
    </row>
    <row r="441" spans="1:10" ht="15" thickBot="1" x14ac:dyDescent="0.35">
      <c r="A441" s="1" t="s">
        <v>10</v>
      </c>
      <c r="G441" s="10">
        <v>31.2</v>
      </c>
    </row>
    <row r="442" spans="1:10" ht="15" thickTop="1" x14ac:dyDescent="0.3">
      <c r="A442" s="12" t="s">
        <v>18</v>
      </c>
      <c r="B442" s="13"/>
      <c r="C442" s="13"/>
      <c r="D442" s="13"/>
      <c r="E442" s="13"/>
      <c r="F442" s="13"/>
      <c r="G442" s="14">
        <f>$G440+$G441</f>
        <v>100602.89999999998</v>
      </c>
      <c r="H442" s="16">
        <f>($G442/100000 - 1)</f>
        <v>6.02899999999984E-3</v>
      </c>
      <c r="J442" s="10"/>
    </row>
    <row r="445" spans="1:10" x14ac:dyDescent="0.3">
      <c r="A445" s="26">
        <v>43769</v>
      </c>
      <c r="B445" s="4" t="s">
        <v>8</v>
      </c>
      <c r="C445" s="4" t="s">
        <v>30</v>
      </c>
      <c r="D445" s="17">
        <v>110</v>
      </c>
      <c r="E445" s="6">
        <v>248.76</v>
      </c>
      <c r="F445" s="18">
        <f>$E445/$E$2 - 1</f>
        <v>0.13402625820568925</v>
      </c>
      <c r="G445" s="6">
        <f t="shared" ref="G445:G452" si="66">$D445*$E445</f>
        <v>27363.599999999999</v>
      </c>
      <c r="H445" s="9">
        <f>$G445/$G$455</f>
        <v>0.2710364084952</v>
      </c>
      <c r="I445" s="6">
        <v>1.1000000000000001</v>
      </c>
      <c r="J445" s="29" t="s">
        <v>32</v>
      </c>
    </row>
    <row r="446" spans="1:10" x14ac:dyDescent="0.3">
      <c r="A446" s="27"/>
      <c r="B446" t="s">
        <v>11</v>
      </c>
      <c r="C446" t="s">
        <v>30</v>
      </c>
      <c r="D446" s="8">
        <v>50</v>
      </c>
      <c r="E446" s="5">
        <v>129.91999999999999</v>
      </c>
      <c r="F446" s="15">
        <f>$E446/$E$3 - 1</f>
        <v>-4.4846346125569925E-2</v>
      </c>
      <c r="G446" s="5">
        <f t="shared" si="66"/>
        <v>6495.9999999999991</v>
      </c>
      <c r="H446" s="7">
        <f>$G446/$G$455</f>
        <v>6.4342868247775117E-2</v>
      </c>
      <c r="I446" s="5">
        <v>0.72</v>
      </c>
      <c r="J446" s="30"/>
    </row>
    <row r="447" spans="1:10" x14ac:dyDescent="0.3">
      <c r="A447" s="27"/>
      <c r="B447" t="s">
        <v>16</v>
      </c>
      <c r="C447" t="s">
        <v>30</v>
      </c>
      <c r="D447" s="8">
        <v>35</v>
      </c>
      <c r="E447" s="5">
        <v>213.38</v>
      </c>
      <c r="F447" s="15">
        <f>$E447/$E$410 - 1</f>
        <v>-2.0068886337543113E-2</v>
      </c>
      <c r="G447" s="5">
        <f t="shared" si="66"/>
        <v>7468.3</v>
      </c>
      <c r="H447" s="7">
        <f t="shared" ref="H447:H452" si="67">$G447/$G$455</f>
        <v>7.3973497988740602E-2</v>
      </c>
      <c r="I447" s="5">
        <v>1.34</v>
      </c>
      <c r="J447" s="30"/>
    </row>
    <row r="448" spans="1:10" x14ac:dyDescent="0.3">
      <c r="A448" s="27"/>
      <c r="B448" t="s">
        <v>13</v>
      </c>
      <c r="C448" t="s">
        <v>30</v>
      </c>
      <c r="D448" s="8">
        <v>5</v>
      </c>
      <c r="E448" s="5">
        <v>1776.66</v>
      </c>
      <c r="F448" s="15">
        <f>$E448/$E$5 - 1</f>
        <v>-1.6196820439556836E-2</v>
      </c>
      <c r="G448" s="5">
        <f t="shared" si="66"/>
        <v>8883.3000000000011</v>
      </c>
      <c r="H448" s="7">
        <f t="shared" si="67"/>
        <v>8.7989070428796307E-2</v>
      </c>
      <c r="I448" s="5">
        <v>1.63</v>
      </c>
      <c r="J448" s="30"/>
    </row>
    <row r="449" spans="1:10" x14ac:dyDescent="0.3">
      <c r="A449" s="27"/>
      <c r="B449" t="s">
        <v>39</v>
      </c>
      <c r="C449" t="s">
        <v>30</v>
      </c>
      <c r="D449" s="8">
        <v>132</v>
      </c>
      <c r="E449" s="5">
        <v>89.55</v>
      </c>
      <c r="F449" s="15">
        <f>$E449/$E$142 - 1</f>
        <v>-4.6528960817717291E-2</v>
      </c>
      <c r="G449" s="5">
        <f t="shared" si="66"/>
        <v>11820.6</v>
      </c>
      <c r="H449" s="7">
        <f t="shared" si="67"/>
        <v>0.11708302161478612</v>
      </c>
      <c r="I449" s="5">
        <v>1.1000000000000001</v>
      </c>
      <c r="J449" s="30"/>
    </row>
    <row r="450" spans="1:10" x14ac:dyDescent="0.3">
      <c r="A450" s="27"/>
      <c r="B450" t="s">
        <v>14</v>
      </c>
      <c r="C450" t="s">
        <v>30</v>
      </c>
      <c r="D450" s="8">
        <v>70</v>
      </c>
      <c r="E450" s="5">
        <v>178.86</v>
      </c>
      <c r="F450" s="15">
        <f>$E450/$E$7 - 1</f>
        <v>1.107970604861519E-2</v>
      </c>
      <c r="G450" s="5">
        <f t="shared" si="66"/>
        <v>12520.2</v>
      </c>
      <c r="H450" s="7">
        <f t="shared" si="67"/>
        <v>0.12401255834910624</v>
      </c>
      <c r="I450" s="5">
        <v>0.81</v>
      </c>
      <c r="J450" s="30"/>
    </row>
    <row r="451" spans="1:10" x14ac:dyDescent="0.3">
      <c r="A451" s="27"/>
      <c r="B451" t="s">
        <v>15</v>
      </c>
      <c r="C451" t="s">
        <v>30</v>
      </c>
      <c r="D451" s="8">
        <v>359</v>
      </c>
      <c r="E451" s="5">
        <v>38.369999999999997</v>
      </c>
      <c r="F451" s="15">
        <f>$E451/$E$8 - 1</f>
        <v>4.2379788101059468E-2</v>
      </c>
      <c r="G451" s="5">
        <f t="shared" si="66"/>
        <v>13774.83</v>
      </c>
      <c r="H451" s="7">
        <f t="shared" si="67"/>
        <v>0.13643966622929499</v>
      </c>
      <c r="I451" s="5">
        <v>0.42</v>
      </c>
      <c r="J451" s="30"/>
    </row>
    <row r="452" spans="1:10" x14ac:dyDescent="0.3">
      <c r="A452" s="28"/>
      <c r="B452" t="s">
        <v>17</v>
      </c>
      <c r="C452" t="s">
        <v>30</v>
      </c>
      <c r="D452" s="8">
        <v>10</v>
      </c>
      <c r="E452" s="5">
        <v>1260.1099999999999</v>
      </c>
      <c r="F452" s="15">
        <f>$E452/$E$9 - 1</f>
        <v>2.339803459757972E-2</v>
      </c>
      <c r="G452" s="5">
        <f t="shared" si="66"/>
        <v>12601.099999999999</v>
      </c>
      <c r="H452" s="7">
        <f t="shared" si="67"/>
        <v>0.12481387270274615</v>
      </c>
      <c r="I452" s="5">
        <v>0.94</v>
      </c>
      <c r="J452" s="30"/>
    </row>
    <row r="453" spans="1:10" x14ac:dyDescent="0.3">
      <c r="A453" s="3" t="s">
        <v>1</v>
      </c>
      <c r="B453" s="4"/>
      <c r="C453" s="4"/>
      <c r="D453" s="6"/>
      <c r="E453" s="6"/>
      <c r="F453" s="6"/>
      <c r="G453" s="6">
        <f>SUM(G445:G452)</f>
        <v>100927.93</v>
      </c>
      <c r="H453" s="9">
        <f>SUM(H445:H452)</f>
        <v>0.99969096405644553</v>
      </c>
      <c r="I453" s="6">
        <f>SUMPRODUCT(I445:I452,H445:H452)</f>
        <v>0.99088478278289471</v>
      </c>
    </row>
    <row r="454" spans="1:10" ht="15" thickBot="1" x14ac:dyDescent="0.35">
      <c r="A454" s="1" t="s">
        <v>10</v>
      </c>
      <c r="G454" s="10">
        <v>31.2</v>
      </c>
    </row>
    <row r="455" spans="1:10" ht="15" thickTop="1" x14ac:dyDescent="0.3">
      <c r="A455" s="12" t="s">
        <v>18</v>
      </c>
      <c r="B455" s="13"/>
      <c r="C455" s="13"/>
      <c r="D455" s="13"/>
      <c r="E455" s="13"/>
      <c r="F455" s="13"/>
      <c r="G455" s="14">
        <f>$G453+$G454</f>
        <v>100959.12999999999</v>
      </c>
      <c r="H455" s="16">
        <f>($G455/100000 - 1)</f>
        <v>9.5912999999998583E-3</v>
      </c>
      <c r="J455" s="10"/>
    </row>
    <row r="458" spans="1:10" x14ac:dyDescent="0.3">
      <c r="A458" s="26">
        <v>43770</v>
      </c>
      <c r="B458" s="4" t="s">
        <v>8</v>
      </c>
      <c r="C458" s="4" t="s">
        <v>30</v>
      </c>
      <c r="D458" s="17">
        <v>110</v>
      </c>
      <c r="E458" s="6">
        <v>255.82</v>
      </c>
      <c r="F458" s="18">
        <f>$E458/$E$2 - 1</f>
        <v>0.1662107950401166</v>
      </c>
      <c r="G458" s="6">
        <f t="shared" ref="G458:G465" si="68">$D458*$E458</f>
        <v>28140.2</v>
      </c>
      <c r="H458" s="9">
        <f>$G458/$G$468</f>
        <v>0.27499188418135578</v>
      </c>
      <c r="I458" s="6">
        <v>1.1299999999999999</v>
      </c>
      <c r="J458" s="29" t="s">
        <v>32</v>
      </c>
    </row>
    <row r="459" spans="1:10" x14ac:dyDescent="0.3">
      <c r="A459" s="27"/>
      <c r="B459" t="s">
        <v>11</v>
      </c>
      <c r="C459" t="s">
        <v>30</v>
      </c>
      <c r="D459" s="8">
        <v>50</v>
      </c>
      <c r="E459" s="5">
        <v>132.75</v>
      </c>
      <c r="F459" s="15">
        <f>$E459/$E$3 - 1</f>
        <v>-2.4040582267313759E-2</v>
      </c>
      <c r="G459" s="5">
        <f t="shared" si="68"/>
        <v>6637.5</v>
      </c>
      <c r="H459" s="7">
        <f>$G459/$G$468</f>
        <v>6.4863029802693262E-2</v>
      </c>
      <c r="I459" s="5">
        <v>0.72</v>
      </c>
      <c r="J459" s="30"/>
    </row>
    <row r="460" spans="1:10" x14ac:dyDescent="0.3">
      <c r="A460" s="27"/>
      <c r="B460" t="s">
        <v>16</v>
      </c>
      <c r="C460" t="s">
        <v>30</v>
      </c>
      <c r="D460" s="8">
        <v>35</v>
      </c>
      <c r="E460" s="5">
        <v>217.39</v>
      </c>
      <c r="F460" s="15">
        <f>$E460/$E$410 - 1</f>
        <v>-1.6532721010333873E-3</v>
      </c>
      <c r="G460" s="5">
        <f t="shared" si="68"/>
        <v>7608.65</v>
      </c>
      <c r="H460" s="7">
        <f t="shared" ref="H460:H465" si="69">$G460/$G$468</f>
        <v>7.4353309485237232E-2</v>
      </c>
      <c r="I460" s="5">
        <v>1.43</v>
      </c>
      <c r="J460" s="30"/>
    </row>
    <row r="461" spans="1:10" x14ac:dyDescent="0.3">
      <c r="A461" s="27"/>
      <c r="B461" t="s">
        <v>13</v>
      </c>
      <c r="C461" t="s">
        <v>30</v>
      </c>
      <c r="D461" s="8">
        <v>5</v>
      </c>
      <c r="E461" s="5">
        <v>1791.44</v>
      </c>
      <c r="F461" s="15">
        <f>$E461/$E$5 - 1</f>
        <v>-8.0125809148849925E-3</v>
      </c>
      <c r="G461" s="5">
        <f t="shared" si="68"/>
        <v>8957.2000000000007</v>
      </c>
      <c r="H461" s="7">
        <f t="shared" si="69"/>
        <v>8.7531620421647333E-2</v>
      </c>
      <c r="I461" s="5">
        <v>1.63</v>
      </c>
      <c r="J461" s="30"/>
    </row>
    <row r="462" spans="1:10" x14ac:dyDescent="0.3">
      <c r="A462" s="27"/>
      <c r="B462" t="s">
        <v>39</v>
      </c>
      <c r="C462" t="s">
        <v>30</v>
      </c>
      <c r="D462" s="8">
        <v>132</v>
      </c>
      <c r="E462" s="5">
        <v>89.18</v>
      </c>
      <c r="F462" s="15">
        <f>$E462/$E$142 - 1</f>
        <v>-5.0468483816013543E-2</v>
      </c>
      <c r="G462" s="5">
        <f t="shared" si="68"/>
        <v>11771.76</v>
      </c>
      <c r="H462" s="7">
        <f t="shared" si="69"/>
        <v>0.11503608583203805</v>
      </c>
      <c r="I462" s="5">
        <v>1.06</v>
      </c>
      <c r="J462" s="30"/>
    </row>
    <row r="463" spans="1:10" x14ac:dyDescent="0.3">
      <c r="A463" s="27"/>
      <c r="B463" t="s">
        <v>14</v>
      </c>
      <c r="C463" t="s">
        <v>30</v>
      </c>
      <c r="D463" s="8">
        <v>70</v>
      </c>
      <c r="E463" s="5">
        <v>180.93</v>
      </c>
      <c r="F463" s="15">
        <f>$E463/$E$7 - 1</f>
        <v>2.2781232334652346E-2</v>
      </c>
      <c r="G463" s="5">
        <f t="shared" si="68"/>
        <v>12665.1</v>
      </c>
      <c r="H463" s="7">
        <f t="shared" si="69"/>
        <v>0.12376599001944867</v>
      </c>
      <c r="I463" s="5">
        <v>0.81</v>
      </c>
      <c r="J463" s="30"/>
    </row>
    <row r="464" spans="1:10" x14ac:dyDescent="0.3">
      <c r="A464" s="27"/>
      <c r="B464" t="s">
        <v>15</v>
      </c>
      <c r="C464" t="s">
        <v>30</v>
      </c>
      <c r="D464" s="8">
        <v>359</v>
      </c>
      <c r="E464" s="5">
        <v>38.39</v>
      </c>
      <c r="F464" s="15">
        <f>$E464/$E$8 - 1</f>
        <v>4.2923118717739683E-2</v>
      </c>
      <c r="G464" s="5">
        <f t="shared" si="68"/>
        <v>13782.01</v>
      </c>
      <c r="H464" s="7">
        <f t="shared" si="69"/>
        <v>0.13468066672256371</v>
      </c>
      <c r="I464" s="5">
        <v>0.4</v>
      </c>
      <c r="J464" s="30"/>
    </row>
    <row r="465" spans="1:10" x14ac:dyDescent="0.3">
      <c r="A465" s="28"/>
      <c r="B465" t="s">
        <v>17</v>
      </c>
      <c r="C465" t="s">
        <v>30</v>
      </c>
      <c r="D465" s="8">
        <v>10</v>
      </c>
      <c r="E465" s="5">
        <v>1273.74</v>
      </c>
      <c r="F465" s="15">
        <f>$E465/$E$9 - 1</f>
        <v>3.4467635832047483E-2</v>
      </c>
      <c r="G465" s="5">
        <f t="shared" si="68"/>
        <v>12737.4</v>
      </c>
      <c r="H465" s="7">
        <f t="shared" si="69"/>
        <v>0.12447252064916386</v>
      </c>
      <c r="I465" s="5">
        <v>0.94</v>
      </c>
      <c r="J465" s="30"/>
    </row>
    <row r="466" spans="1:10" x14ac:dyDescent="0.3">
      <c r="A466" s="3" t="s">
        <v>1</v>
      </c>
      <c r="B466" s="4"/>
      <c r="C466" s="4"/>
      <c r="D466" s="6"/>
      <c r="E466" s="6"/>
      <c r="F466" s="6"/>
      <c r="G466" s="6">
        <f>SUM(G458:G465)</f>
        <v>102299.81999999999</v>
      </c>
      <c r="H466" s="9">
        <f>SUM(H458:H465)</f>
        <v>0.999695107114148</v>
      </c>
      <c r="I466" s="6">
        <f>SUMPRODUCT(I458:I465,H458:H465)</f>
        <v>0.99950912343099874</v>
      </c>
    </row>
    <row r="467" spans="1:10" ht="15" thickBot="1" x14ac:dyDescent="0.35">
      <c r="A467" s="1" t="s">
        <v>10</v>
      </c>
      <c r="G467" s="10">
        <v>31.2</v>
      </c>
    </row>
    <row r="468" spans="1:10" ht="15" thickTop="1" x14ac:dyDescent="0.3">
      <c r="A468" s="12" t="s">
        <v>18</v>
      </c>
      <c r="B468" s="13"/>
      <c r="C468" s="13"/>
      <c r="D468" s="13"/>
      <c r="E468" s="13"/>
      <c r="F468" s="13"/>
      <c r="G468" s="14">
        <f>$G466+$G467</f>
        <v>102331.01999999999</v>
      </c>
      <c r="H468" s="16">
        <f>($G468/100000 - 1)</f>
        <v>2.3310199999999837E-2</v>
      </c>
      <c r="J468" s="10"/>
    </row>
    <row r="471" spans="1:10" x14ac:dyDescent="0.3">
      <c r="A471" s="26">
        <v>43773</v>
      </c>
      <c r="B471" s="4" t="s">
        <v>8</v>
      </c>
      <c r="C471" s="4" t="s">
        <v>30</v>
      </c>
      <c r="D471" s="17">
        <v>110</v>
      </c>
      <c r="E471" s="6">
        <v>257.5</v>
      </c>
      <c r="F471" s="18">
        <f>$E471/$E$2 - 1</f>
        <v>0.17386943836615609</v>
      </c>
      <c r="G471" s="6">
        <f t="shared" ref="G471:G477" si="70">$D471*$E471</f>
        <v>28325</v>
      </c>
      <c r="H471" s="9">
        <f>$G471/$G$486</f>
        <v>0.27586928285868556</v>
      </c>
      <c r="I471" s="6">
        <v>1.1299999999999999</v>
      </c>
      <c r="J471" s="29" t="s">
        <v>32</v>
      </c>
    </row>
    <row r="472" spans="1:10" x14ac:dyDescent="0.3">
      <c r="A472" s="31"/>
      <c r="B472" t="s">
        <v>11</v>
      </c>
      <c r="C472" t="s">
        <v>30</v>
      </c>
      <c r="D472" s="8">
        <v>50</v>
      </c>
      <c r="E472" s="5">
        <v>132.91999999999999</v>
      </c>
      <c r="F472" s="15">
        <f>$E472/$E$3 - 1</f>
        <v>-2.2790766063814361E-2</v>
      </c>
      <c r="G472" s="5">
        <f t="shared" si="70"/>
        <v>6645.9999999999991</v>
      </c>
      <c r="H472" s="7">
        <f>$G472/$G$486</f>
        <v>6.4728234911873753E-2</v>
      </c>
      <c r="I472" s="5">
        <v>0.72</v>
      </c>
      <c r="J472" s="30"/>
    </row>
    <row r="473" spans="1:10" x14ac:dyDescent="0.3">
      <c r="A473" s="31"/>
      <c r="B473" t="s">
        <v>16</v>
      </c>
      <c r="C473" t="s">
        <v>30</v>
      </c>
      <c r="D473" s="8">
        <v>35</v>
      </c>
      <c r="E473" s="5">
        <v>219.87</v>
      </c>
      <c r="F473" s="15">
        <f>$E473/$E$410 - 1</f>
        <v>9.7359357060848861E-3</v>
      </c>
      <c r="G473" s="5">
        <f t="shared" si="70"/>
        <v>7695.45</v>
      </c>
      <c r="H473" s="7">
        <f t="shared" ref="H473:H483" si="71">$G473/$G$486</f>
        <v>7.4949277061778355E-2</v>
      </c>
      <c r="I473" s="5">
        <v>1.43</v>
      </c>
      <c r="J473" s="30"/>
    </row>
    <row r="474" spans="1:10" x14ac:dyDescent="0.3">
      <c r="A474" s="31"/>
      <c r="B474" t="s">
        <v>13</v>
      </c>
      <c r="C474" t="s">
        <v>30</v>
      </c>
      <c r="D474" s="8">
        <v>5</v>
      </c>
      <c r="E474" s="5">
        <v>1804.66</v>
      </c>
      <c r="F474" s="15">
        <f>$E474/$E$5 - 1</f>
        <v>-6.9217181365632818E-4</v>
      </c>
      <c r="G474" s="5">
        <f t="shared" si="70"/>
        <v>9023.3000000000011</v>
      </c>
      <c r="H474" s="7">
        <f t="shared" si="71"/>
        <v>8.7881775817079538E-2</v>
      </c>
      <c r="I474" s="5">
        <v>1.63</v>
      </c>
      <c r="J474" s="30"/>
    </row>
    <row r="475" spans="1:10" x14ac:dyDescent="0.3">
      <c r="A475" s="31"/>
      <c r="B475" t="s">
        <v>39</v>
      </c>
      <c r="C475" t="s">
        <v>30</v>
      </c>
      <c r="D475" s="8">
        <v>132</v>
      </c>
      <c r="E475" s="5">
        <v>89.86</v>
      </c>
      <c r="F475" s="15">
        <f>$E475/$E$142 - 1</f>
        <v>-4.3228279386712143E-2</v>
      </c>
      <c r="G475" s="5">
        <f t="shared" si="70"/>
        <v>11861.52</v>
      </c>
      <c r="H475" s="7">
        <f t="shared" si="71"/>
        <v>0.11552441362803023</v>
      </c>
      <c r="I475" s="5">
        <v>1.06</v>
      </c>
      <c r="J475" s="30"/>
    </row>
    <row r="476" spans="1:10" x14ac:dyDescent="0.3">
      <c r="A476" s="31"/>
      <c r="B476" t="s">
        <v>14</v>
      </c>
      <c r="C476" t="s">
        <v>30</v>
      </c>
      <c r="D476" s="8">
        <v>70</v>
      </c>
      <c r="E476" s="5">
        <v>178.95</v>
      </c>
      <c r="F476" s="15">
        <f>$E476/$E$7 - 1</f>
        <v>1.1588468061051405E-2</v>
      </c>
      <c r="G476" s="5">
        <f t="shared" si="70"/>
        <v>12526.5</v>
      </c>
      <c r="H476" s="7">
        <f t="shared" si="71"/>
        <v>0.12200093810165313</v>
      </c>
      <c r="I476" s="5">
        <v>0.81</v>
      </c>
      <c r="J476" s="30"/>
    </row>
    <row r="477" spans="1:10" x14ac:dyDescent="0.3">
      <c r="A477" s="31"/>
      <c r="B477" t="s">
        <v>15</v>
      </c>
      <c r="C477" t="s">
        <v>30</v>
      </c>
      <c r="D477" s="8">
        <v>359</v>
      </c>
      <c r="E477" s="5">
        <v>38.03</v>
      </c>
      <c r="F477" s="15">
        <f>$E477/$E$8 - 1</f>
        <v>3.314316761749514E-2</v>
      </c>
      <c r="G477" s="5">
        <f t="shared" si="70"/>
        <v>13652.77</v>
      </c>
      <c r="H477" s="7">
        <f t="shared" si="71"/>
        <v>0.13297016306918188</v>
      </c>
      <c r="I477" s="5">
        <v>0.4</v>
      </c>
      <c r="J477" s="30"/>
    </row>
    <row r="478" spans="1:10" x14ac:dyDescent="0.3">
      <c r="A478" s="31"/>
      <c r="B478" t="s">
        <v>17</v>
      </c>
      <c r="C478" t="s">
        <v>30</v>
      </c>
      <c r="D478" s="8">
        <v>10</v>
      </c>
      <c r="E478" s="5">
        <v>1291.3699999999999</v>
      </c>
      <c r="F478" s="15">
        <f>$E478/$E$9 - 1</f>
        <v>4.8785836108178326E-2</v>
      </c>
      <c r="G478" s="5">
        <f>$D478*$E478</f>
        <v>12913.699999999999</v>
      </c>
      <c r="H478" s="7">
        <f t="shared" si="71"/>
        <v>0.12577204441490583</v>
      </c>
      <c r="I478" s="5">
        <v>0.94</v>
      </c>
      <c r="J478" s="30"/>
    </row>
    <row r="479" spans="1:10" x14ac:dyDescent="0.3">
      <c r="A479" s="31"/>
      <c r="B479" t="s">
        <v>8</v>
      </c>
      <c r="C479" t="s">
        <v>31</v>
      </c>
      <c r="D479" s="8">
        <v>110</v>
      </c>
      <c r="E479" s="5">
        <v>257.5</v>
      </c>
      <c r="F479" s="15"/>
      <c r="G479" s="5">
        <f>-($D479*$E479)</f>
        <v>-28325</v>
      </c>
      <c r="H479" s="7">
        <f t="shared" si="71"/>
        <v>-0.27586928285868556</v>
      </c>
      <c r="I479" s="5"/>
      <c r="J479" t="s">
        <v>49</v>
      </c>
    </row>
    <row r="480" spans="1:10" x14ac:dyDescent="0.3">
      <c r="A480" s="31"/>
      <c r="B480" t="s">
        <v>16</v>
      </c>
      <c r="C480" t="s">
        <v>29</v>
      </c>
      <c r="D480" s="8">
        <v>40</v>
      </c>
      <c r="E480" s="5">
        <v>219.87</v>
      </c>
      <c r="F480" s="15" t="s">
        <v>50</v>
      </c>
      <c r="G480" s="5">
        <f>($D480*$E480)</f>
        <v>8794.7999999999993</v>
      </c>
      <c r="H480" s="7">
        <f t="shared" si="71"/>
        <v>8.5656316642032396E-2</v>
      </c>
      <c r="I480" s="5"/>
      <c r="J480" t="s">
        <v>46</v>
      </c>
    </row>
    <row r="481" spans="1:10" x14ac:dyDescent="0.3">
      <c r="A481" s="31"/>
      <c r="B481" t="s">
        <v>11</v>
      </c>
      <c r="C481" t="s">
        <v>29</v>
      </c>
      <c r="D481" s="8">
        <v>75</v>
      </c>
      <c r="E481" s="5">
        <v>132.91999999999999</v>
      </c>
      <c r="F481" s="15"/>
      <c r="G481" s="5">
        <f>($D481*$E481)</f>
        <v>9968.9999999999982</v>
      </c>
      <c r="H481" s="7">
        <f t="shared" si="71"/>
        <v>9.7092352367810622E-2</v>
      </c>
      <c r="I481" s="5"/>
      <c r="J481" s="10" t="s">
        <v>51</v>
      </c>
    </row>
    <row r="482" spans="1:10" x14ac:dyDescent="0.3">
      <c r="A482" s="31"/>
      <c r="B482" t="s">
        <v>15</v>
      </c>
      <c r="C482" t="s">
        <v>29</v>
      </c>
      <c r="D482" s="8">
        <v>1</v>
      </c>
      <c r="E482" s="5">
        <v>38.03</v>
      </c>
      <c r="F482" s="15"/>
      <c r="G482" s="5">
        <f>($D482*$E482)</f>
        <v>38.03</v>
      </c>
      <c r="H482" s="7">
        <f t="shared" si="71"/>
        <v>3.7039042637655121E-4</v>
      </c>
      <c r="I482" s="5"/>
      <c r="J482" t="s">
        <v>53</v>
      </c>
    </row>
    <row r="483" spans="1:10" x14ac:dyDescent="0.3">
      <c r="A483" s="28"/>
      <c r="B483" t="s">
        <v>52</v>
      </c>
      <c r="C483" t="s">
        <v>29</v>
      </c>
      <c r="D483" s="8">
        <v>38</v>
      </c>
      <c r="E483" s="5">
        <v>251.25</v>
      </c>
      <c r="G483" s="5">
        <f>($D483*$E483)</f>
        <v>9547.5</v>
      </c>
      <c r="H483" s="7">
        <f t="shared" si="71"/>
        <v>9.2987183692614314E-2</v>
      </c>
      <c r="J483" t="s">
        <v>54</v>
      </c>
    </row>
    <row r="484" spans="1:10" x14ac:dyDescent="0.3">
      <c r="A484" s="3" t="s">
        <v>1</v>
      </c>
      <c r="B484" s="4"/>
      <c r="C484" s="4"/>
      <c r="D484" s="6"/>
      <c r="E484" s="6"/>
      <c r="F484" s="6"/>
      <c r="G484" s="6">
        <f>SUM(G471:G483)</f>
        <v>102668.57</v>
      </c>
      <c r="H484" s="9">
        <f>SUM(H471:H483)</f>
        <v>0.99993309013333653</v>
      </c>
      <c r="I484" s="6">
        <f>SUMPRODUCT(I471:I478,H471:H478)</f>
        <v>1.0014518048327818</v>
      </c>
    </row>
    <row r="485" spans="1:10" ht="15" thickBot="1" x14ac:dyDescent="0.35">
      <c r="A485" s="1" t="s">
        <v>10</v>
      </c>
      <c r="G485" s="10">
        <v>6.87</v>
      </c>
    </row>
    <row r="486" spans="1:10" ht="15" thickTop="1" x14ac:dyDescent="0.3">
      <c r="A486" s="12" t="s">
        <v>18</v>
      </c>
      <c r="B486" s="13"/>
      <c r="C486" s="13"/>
      <c r="D486" s="13"/>
      <c r="E486" s="13"/>
      <c r="F486" s="13"/>
      <c r="G486" s="14">
        <f>$G484+$G485</f>
        <v>102675.44</v>
      </c>
      <c r="H486" s="16">
        <f>($G486/100000 - 1)</f>
        <v>2.6754399999999956E-2</v>
      </c>
    </row>
    <row r="489" spans="1:10" x14ac:dyDescent="0.3">
      <c r="A489" s="26">
        <v>43774</v>
      </c>
      <c r="B489" s="4" t="s">
        <v>52</v>
      </c>
      <c r="C489" s="4" t="s">
        <v>30</v>
      </c>
      <c r="D489" s="17">
        <v>38</v>
      </c>
      <c r="E489" s="6">
        <v>250.34</v>
      </c>
      <c r="F489" s="18">
        <f>$E489/$E$483 - 1</f>
        <v>-3.6218905472636953E-3</v>
      </c>
      <c r="G489" s="6">
        <f t="shared" ref="G489:G496" si="72">$D489*$E489</f>
        <v>9512.92</v>
      </c>
      <c r="H489" s="9">
        <f>$G489/$G$499</f>
        <v>9.3278279107666576E-2</v>
      </c>
      <c r="I489" s="6">
        <v>0.75</v>
      </c>
      <c r="J489" s="29" t="s">
        <v>32</v>
      </c>
    </row>
    <row r="490" spans="1:10" x14ac:dyDescent="0.3">
      <c r="A490" s="27"/>
      <c r="B490" t="s">
        <v>11</v>
      </c>
      <c r="C490" t="s">
        <v>30</v>
      </c>
      <c r="D490" s="8">
        <v>125</v>
      </c>
      <c r="E490" s="5">
        <v>131.44999999999999</v>
      </c>
      <c r="F490" s="15">
        <f>$E490/$E$3 - 1</f>
        <v>-3.3598000294074559E-2</v>
      </c>
      <c r="G490" s="5">
        <f t="shared" si="72"/>
        <v>16431.25</v>
      </c>
      <c r="H490" s="7">
        <f>$G490/$G$499</f>
        <v>0.16111548542275625</v>
      </c>
      <c r="I490" s="5">
        <v>0.72</v>
      </c>
      <c r="J490" s="30"/>
    </row>
    <row r="491" spans="1:10" x14ac:dyDescent="0.3">
      <c r="A491" s="27"/>
      <c r="B491" t="s">
        <v>16</v>
      </c>
      <c r="C491" t="s">
        <v>30</v>
      </c>
      <c r="D491" s="8">
        <v>75</v>
      </c>
      <c r="E491" s="5">
        <v>218.61</v>
      </c>
      <c r="F491" s="15">
        <f>$E491/$E$410 - 1</f>
        <v>3.9494833524684747E-3</v>
      </c>
      <c r="G491" s="5">
        <f t="shared" si="72"/>
        <v>16395.75</v>
      </c>
      <c r="H491" s="7">
        <f t="shared" ref="H491:H496" si="73">$G491/$G$499</f>
        <v>0.16076739262808099</v>
      </c>
      <c r="I491" s="5">
        <v>1.43</v>
      </c>
      <c r="J491" s="30"/>
    </row>
    <row r="492" spans="1:10" x14ac:dyDescent="0.3">
      <c r="A492" s="27"/>
      <c r="B492" t="s">
        <v>13</v>
      </c>
      <c r="C492" t="s">
        <v>30</v>
      </c>
      <c r="D492" s="8">
        <v>5</v>
      </c>
      <c r="E492" s="5">
        <v>1801.71</v>
      </c>
      <c r="F492" s="15">
        <f>$E492/$E$5 - 1</f>
        <v>-2.3256972938850984E-3</v>
      </c>
      <c r="G492" s="5">
        <f t="shared" si="72"/>
        <v>9008.5499999999993</v>
      </c>
      <c r="H492" s="7">
        <f t="shared" si="73"/>
        <v>8.8332713956952191E-2</v>
      </c>
      <c r="I492" s="5">
        <v>1.63</v>
      </c>
      <c r="J492" s="30"/>
    </row>
    <row r="493" spans="1:10" x14ac:dyDescent="0.3">
      <c r="A493" s="27"/>
      <c r="B493" t="s">
        <v>39</v>
      </c>
      <c r="C493" t="s">
        <v>30</v>
      </c>
      <c r="D493" s="8">
        <v>132</v>
      </c>
      <c r="E493" s="5">
        <v>89.88</v>
      </c>
      <c r="F493" s="15">
        <f>$E493/$E$142 - 1</f>
        <v>-4.3015332197615108E-2</v>
      </c>
      <c r="G493" s="5">
        <f t="shared" si="72"/>
        <v>11864.16</v>
      </c>
      <c r="H493" s="7">
        <f t="shared" si="73"/>
        <v>0.11633320030632166</v>
      </c>
      <c r="I493" s="5">
        <v>1.06</v>
      </c>
      <c r="J493" s="30"/>
    </row>
    <row r="494" spans="1:10" x14ac:dyDescent="0.3">
      <c r="A494" s="27"/>
      <c r="B494" t="s">
        <v>14</v>
      </c>
      <c r="C494" t="s">
        <v>30</v>
      </c>
      <c r="D494" s="8">
        <v>70</v>
      </c>
      <c r="E494" s="5">
        <v>176.35</v>
      </c>
      <c r="F494" s="15">
        <f>$E494/$E$7 - 1</f>
        <v>-3.1091011871113849E-3</v>
      </c>
      <c r="G494" s="5">
        <f t="shared" si="72"/>
        <v>12344.5</v>
      </c>
      <c r="H494" s="7">
        <f t="shared" si="73"/>
        <v>0.12104314095404881</v>
      </c>
      <c r="I494" s="5">
        <v>0.81</v>
      </c>
      <c r="J494" s="30"/>
    </row>
    <row r="495" spans="1:10" x14ac:dyDescent="0.3">
      <c r="A495" s="27"/>
      <c r="B495" t="s">
        <v>15</v>
      </c>
      <c r="C495" t="s">
        <v>30</v>
      </c>
      <c r="D495" s="8">
        <v>360</v>
      </c>
      <c r="E495" s="5">
        <v>37.5</v>
      </c>
      <c r="F495" s="15">
        <f>$E495/$E$8 - 1</f>
        <v>1.8744906275468542E-2</v>
      </c>
      <c r="G495" s="5">
        <f t="shared" si="72"/>
        <v>13500</v>
      </c>
      <c r="H495" s="7">
        <f t="shared" si="73"/>
        <v>0.13237331628495758</v>
      </c>
      <c r="I495" s="5">
        <v>0.4</v>
      </c>
      <c r="J495" s="30"/>
    </row>
    <row r="496" spans="1:10" x14ac:dyDescent="0.3">
      <c r="A496" s="28"/>
      <c r="B496" t="s">
        <v>17</v>
      </c>
      <c r="C496" t="s">
        <v>30</v>
      </c>
      <c r="D496" s="8">
        <v>10</v>
      </c>
      <c r="E496" s="5">
        <v>1292.03</v>
      </c>
      <c r="F496" s="15">
        <f>$E496/$E$9 - 1</f>
        <v>4.9321854950052701E-2</v>
      </c>
      <c r="G496" s="5">
        <f t="shared" si="72"/>
        <v>12920.3</v>
      </c>
      <c r="H496" s="7">
        <f t="shared" si="73"/>
        <v>0.12668910802937314</v>
      </c>
      <c r="I496" s="5">
        <v>0.94</v>
      </c>
      <c r="J496" s="30"/>
    </row>
    <row r="497" spans="1:10" x14ac:dyDescent="0.3">
      <c r="A497" s="3" t="s">
        <v>1</v>
      </c>
      <c r="B497" s="4"/>
      <c r="C497" s="4"/>
      <c r="D497" s="6"/>
      <c r="E497" s="6"/>
      <c r="F497" s="6"/>
      <c r="G497" s="6">
        <f>SUM(G489:G496)</f>
        <v>101977.43000000001</v>
      </c>
      <c r="H497" s="9">
        <f>SUM(H489:H496)</f>
        <v>0.99993263669015719</v>
      </c>
      <c r="I497" s="6">
        <f>SUMPRODUCT(I489:I496,H489:H496)</f>
        <v>0.95323677860219647</v>
      </c>
    </row>
    <row r="498" spans="1:10" ht="15" thickBot="1" x14ac:dyDescent="0.35">
      <c r="A498" s="1" t="s">
        <v>10</v>
      </c>
      <c r="G498" s="10">
        <v>6.87</v>
      </c>
    </row>
    <row r="499" spans="1:10" ht="15" thickTop="1" x14ac:dyDescent="0.3">
      <c r="A499" s="12" t="s">
        <v>18</v>
      </c>
      <c r="B499" s="13"/>
      <c r="C499" s="13"/>
      <c r="D499" s="13"/>
      <c r="E499" s="13"/>
      <c r="F499" s="13"/>
      <c r="G499" s="14">
        <f>$G497+$G498</f>
        <v>101984.3</v>
      </c>
      <c r="H499" s="16">
        <f>($G499/100000 - 1)</f>
        <v>1.9843000000000055E-2</v>
      </c>
      <c r="J499" s="10"/>
    </row>
    <row r="502" spans="1:10" x14ac:dyDescent="0.3">
      <c r="A502" s="26">
        <v>43775</v>
      </c>
      <c r="B502" s="4" t="s">
        <v>52</v>
      </c>
      <c r="C502" s="4" t="s">
        <v>30</v>
      </c>
      <c r="D502" s="17">
        <v>38</v>
      </c>
      <c r="E502" s="6">
        <v>250.52</v>
      </c>
      <c r="F502" s="18">
        <f>$E502/$E$483 - 1</f>
        <v>-2.9054726368158423E-3</v>
      </c>
      <c r="G502" s="6">
        <f t="shared" ref="G502:G509" si="74">$D502*$E502</f>
        <v>9519.76</v>
      </c>
      <c r="H502" s="9">
        <f>$G502/$G$512</f>
        <v>9.3387204982921593E-2</v>
      </c>
      <c r="I502" s="6">
        <v>0.75</v>
      </c>
      <c r="J502" s="29" t="s">
        <v>32</v>
      </c>
    </row>
    <row r="503" spans="1:10" x14ac:dyDescent="0.3">
      <c r="A503" s="27"/>
      <c r="B503" t="s">
        <v>11</v>
      </c>
      <c r="C503" t="s">
        <v>30</v>
      </c>
      <c r="D503" s="8">
        <v>125</v>
      </c>
      <c r="E503" s="5">
        <v>131.27000000000001</v>
      </c>
      <c r="F503" s="15">
        <f>$E503/$E$3 - 1</f>
        <v>-3.4921335097779727E-2</v>
      </c>
      <c r="G503" s="5">
        <f t="shared" si="74"/>
        <v>16408.75</v>
      </c>
      <c r="H503" s="7">
        <f>$G503/$G$512</f>
        <v>0.16096700964767122</v>
      </c>
      <c r="I503" s="5">
        <v>0.72</v>
      </c>
      <c r="J503" s="30"/>
    </row>
    <row r="504" spans="1:10" x14ac:dyDescent="0.3">
      <c r="A504" s="27"/>
      <c r="B504" t="s">
        <v>16</v>
      </c>
      <c r="C504" t="s">
        <v>30</v>
      </c>
      <c r="D504" s="8">
        <v>75</v>
      </c>
      <c r="E504" s="5">
        <v>218.42</v>
      </c>
      <c r="F504" s="15">
        <f>$E504/$E$410 - 1</f>
        <v>3.0769230769229772E-3</v>
      </c>
      <c r="G504" s="5">
        <f t="shared" si="74"/>
        <v>16381.499999999998</v>
      </c>
      <c r="H504" s="7">
        <f t="shared" ref="H504:H509" si="75">$G504/$G$512</f>
        <v>0.16069969184388364</v>
      </c>
      <c r="I504" s="5">
        <v>1.43</v>
      </c>
      <c r="J504" s="30"/>
    </row>
    <row r="505" spans="1:10" x14ac:dyDescent="0.3">
      <c r="A505" s="27"/>
      <c r="B505" t="s">
        <v>13</v>
      </c>
      <c r="C505" t="s">
        <v>30</v>
      </c>
      <c r="D505" s="8">
        <v>5</v>
      </c>
      <c r="E505" s="5">
        <v>1795.77</v>
      </c>
      <c r="F505" s="15">
        <f>$E505/$E$5 - 1</f>
        <v>-5.6148977523797772E-3</v>
      </c>
      <c r="G505" s="5">
        <f t="shared" si="74"/>
        <v>8978.85</v>
      </c>
      <c r="H505" s="7">
        <f t="shared" si="75"/>
        <v>8.8080971102307781E-2</v>
      </c>
      <c r="I505" s="5">
        <v>1.63</v>
      </c>
      <c r="J505" s="30"/>
    </row>
    <row r="506" spans="1:10" x14ac:dyDescent="0.3">
      <c r="A506" s="27"/>
      <c r="B506" t="s">
        <v>39</v>
      </c>
      <c r="C506" t="s">
        <v>30</v>
      </c>
      <c r="D506" s="8">
        <v>132</v>
      </c>
      <c r="E506" s="5">
        <v>89.48</v>
      </c>
      <c r="F506" s="15">
        <f>$E506/$E$142 - 1</f>
        <v>-4.7274275979557023E-2</v>
      </c>
      <c r="G506" s="5">
        <f t="shared" si="74"/>
        <v>11811.36</v>
      </c>
      <c r="H506" s="7">
        <f t="shared" si="75"/>
        <v>0.11586740605299721</v>
      </c>
      <c r="I506" s="5">
        <v>1.06</v>
      </c>
      <c r="J506" s="30"/>
    </row>
    <row r="507" spans="1:10" x14ac:dyDescent="0.3">
      <c r="A507" s="27"/>
      <c r="B507" t="s">
        <v>14</v>
      </c>
      <c r="C507" t="s">
        <v>30</v>
      </c>
      <c r="D507" s="8">
        <v>70</v>
      </c>
      <c r="E507" s="5">
        <v>176.77</v>
      </c>
      <c r="F507" s="15">
        <f>$E507/$E$7 - 1</f>
        <v>-7.3487846240816168E-4</v>
      </c>
      <c r="G507" s="5">
        <f t="shared" si="74"/>
        <v>12373.900000000001</v>
      </c>
      <c r="H507" s="7">
        <f t="shared" si="75"/>
        <v>0.12138582650593854</v>
      </c>
      <c r="I507" s="5">
        <v>0.81</v>
      </c>
      <c r="J507" s="30"/>
    </row>
    <row r="508" spans="1:10" x14ac:dyDescent="0.3">
      <c r="A508" s="27"/>
      <c r="B508" t="s">
        <v>15</v>
      </c>
      <c r="C508" t="s">
        <v>30</v>
      </c>
      <c r="D508" s="8">
        <v>360</v>
      </c>
      <c r="E508" s="5">
        <v>37.61</v>
      </c>
      <c r="F508" s="15">
        <f>$E508/$E$8 - 1</f>
        <v>2.1733224667209949E-2</v>
      </c>
      <c r="G508" s="5">
        <f t="shared" si="74"/>
        <v>13539.6</v>
      </c>
      <c r="H508" s="7">
        <f t="shared" si="75"/>
        <v>0.13282114261144873</v>
      </c>
      <c r="I508" s="5">
        <v>0.4</v>
      </c>
      <c r="J508" s="30"/>
    </row>
    <row r="509" spans="1:10" x14ac:dyDescent="0.3">
      <c r="A509" s="28"/>
      <c r="B509" t="s">
        <v>17</v>
      </c>
      <c r="C509" t="s">
        <v>30</v>
      </c>
      <c r="D509" s="8">
        <v>10</v>
      </c>
      <c r="E509" s="5">
        <v>1291.8</v>
      </c>
      <c r="F509" s="15">
        <f>$E509/$E$9 - 1</f>
        <v>4.9135060505157258E-2</v>
      </c>
      <c r="G509" s="5">
        <f t="shared" si="74"/>
        <v>12918</v>
      </c>
      <c r="H509" s="7">
        <f t="shared" si="75"/>
        <v>0.12672335373679389</v>
      </c>
      <c r="I509" s="5">
        <v>0.94</v>
      </c>
      <c r="J509" s="30"/>
    </row>
    <row r="510" spans="1:10" x14ac:dyDescent="0.3">
      <c r="A510" s="3" t="s">
        <v>1</v>
      </c>
      <c r="B510" s="4"/>
      <c r="C510" s="4"/>
      <c r="D510" s="6"/>
      <c r="E510" s="6"/>
      <c r="F510" s="6"/>
      <c r="G510" s="6">
        <f>SUM(G502:G509)</f>
        <v>101931.72</v>
      </c>
      <c r="H510" s="9">
        <f>SUM(H502:H509)</f>
        <v>0.99993260648396265</v>
      </c>
      <c r="I510" s="6">
        <f>SUMPRODUCT(I502:I509,H502:H509)</f>
        <v>0.95269957236018266</v>
      </c>
    </row>
    <row r="511" spans="1:10" ht="15" thickBot="1" x14ac:dyDescent="0.35">
      <c r="A511" s="1" t="s">
        <v>10</v>
      </c>
      <c r="G511" s="10">
        <v>6.87</v>
      </c>
    </row>
    <row r="512" spans="1:10" ht="15" thickTop="1" x14ac:dyDescent="0.3">
      <c r="A512" s="12" t="s">
        <v>18</v>
      </c>
      <c r="B512" s="13"/>
      <c r="C512" s="13"/>
      <c r="D512" s="13"/>
      <c r="E512" s="13"/>
      <c r="F512" s="13"/>
      <c r="G512" s="14">
        <f>$G510+$G511</f>
        <v>101938.59</v>
      </c>
      <c r="H512" s="16">
        <f>($G512/100000 - 1)</f>
        <v>1.9385900000000067E-2</v>
      </c>
      <c r="J512" s="10"/>
    </row>
    <row r="515" spans="1:10" x14ac:dyDescent="0.3">
      <c r="A515" s="26">
        <v>43776</v>
      </c>
      <c r="B515" s="4" t="s">
        <v>52</v>
      </c>
      <c r="C515" s="4" t="s">
        <v>30</v>
      </c>
      <c r="D515" s="17">
        <v>38</v>
      </c>
      <c r="E515" s="6">
        <v>256.45999999999998</v>
      </c>
      <c r="F515" s="18">
        <f>$E515/$E$483 - 1</f>
        <v>2.0736318407960086E-2</v>
      </c>
      <c r="G515" s="6">
        <f t="shared" ref="G515:G522" si="76">$D515*$E515</f>
        <v>9745.48</v>
      </c>
      <c r="H515" s="9">
        <f>$G515/$G$525</f>
        <v>9.47458273056761E-2</v>
      </c>
      <c r="I515" s="6">
        <v>0.75</v>
      </c>
      <c r="J515" s="29" t="s">
        <v>32</v>
      </c>
    </row>
    <row r="516" spans="1:10" x14ac:dyDescent="0.3">
      <c r="A516" s="27"/>
      <c r="B516" t="s">
        <v>11</v>
      </c>
      <c r="C516" t="s">
        <v>30</v>
      </c>
      <c r="D516" s="8">
        <v>125</v>
      </c>
      <c r="E516" s="5">
        <v>132.96</v>
      </c>
      <c r="F516" s="15">
        <f>$E516/$E$3 - 1</f>
        <v>-2.2496691662990731E-2</v>
      </c>
      <c r="G516" s="5">
        <f t="shared" si="76"/>
        <v>16620</v>
      </c>
      <c r="H516" s="7">
        <f>$G516/$G$525</f>
        <v>0.16158010173129869</v>
      </c>
      <c r="I516" s="5">
        <v>0.72</v>
      </c>
      <c r="J516" s="30"/>
    </row>
    <row r="517" spans="1:10" x14ac:dyDescent="0.3">
      <c r="A517" s="27"/>
      <c r="B517" t="s">
        <v>16</v>
      </c>
      <c r="C517" t="s">
        <v>30</v>
      </c>
      <c r="D517" s="8">
        <v>75</v>
      </c>
      <c r="E517" s="5">
        <v>223.29</v>
      </c>
      <c r="F517" s="15">
        <f>$E517/$E$410 - 1</f>
        <v>2.5442020665901177E-2</v>
      </c>
      <c r="G517" s="5">
        <f t="shared" si="76"/>
        <v>16746.75</v>
      </c>
      <c r="H517" s="7">
        <f t="shared" ref="H517:H522" si="77">$G517/$G$525</f>
        <v>0.16281236875262492</v>
      </c>
      <c r="I517" s="5">
        <v>1.43</v>
      </c>
      <c r="J517" s="30"/>
    </row>
    <row r="518" spans="1:10" x14ac:dyDescent="0.3">
      <c r="A518" s="27"/>
      <c r="B518" t="s">
        <v>13</v>
      </c>
      <c r="C518" t="s">
        <v>30</v>
      </c>
      <c r="D518" s="8">
        <v>5</v>
      </c>
      <c r="E518" s="5">
        <v>1788.2</v>
      </c>
      <c r="F518" s="15">
        <f>$E518/$E$5 - 1</f>
        <v>-9.8066902558821001E-3</v>
      </c>
      <c r="G518" s="5">
        <f t="shared" si="76"/>
        <v>8941</v>
      </c>
      <c r="H518" s="7">
        <f t="shared" si="77"/>
        <v>8.6924650395880959E-2</v>
      </c>
      <c r="I518" s="5">
        <v>1.63</v>
      </c>
      <c r="J518" s="30"/>
    </row>
    <row r="519" spans="1:10" x14ac:dyDescent="0.3">
      <c r="A519" s="27"/>
      <c r="B519" t="s">
        <v>39</v>
      </c>
      <c r="C519" t="s">
        <v>30</v>
      </c>
      <c r="D519" s="8">
        <v>132</v>
      </c>
      <c r="E519" s="5">
        <v>90.4</v>
      </c>
      <c r="F519" s="15">
        <f>$E519/$E$142 - 1</f>
        <v>-3.7478705281090208E-2</v>
      </c>
      <c r="G519" s="5">
        <f t="shared" si="76"/>
        <v>11932.800000000001</v>
      </c>
      <c r="H519" s="7">
        <f t="shared" si="77"/>
        <v>0.11601101311307106</v>
      </c>
      <c r="I519" s="5">
        <v>1.06</v>
      </c>
      <c r="J519" s="30"/>
    </row>
    <row r="520" spans="1:10" x14ac:dyDescent="0.3">
      <c r="A520" s="27"/>
      <c r="B520" t="s">
        <v>14</v>
      </c>
      <c r="C520" t="s">
        <v>30</v>
      </c>
      <c r="D520" s="8">
        <v>70</v>
      </c>
      <c r="E520" s="5">
        <v>178.43</v>
      </c>
      <c r="F520" s="15">
        <f>$E520/$E$7 - 1</f>
        <v>8.6489542114189799E-3</v>
      </c>
      <c r="G520" s="5">
        <f t="shared" si="76"/>
        <v>12490.1</v>
      </c>
      <c r="H520" s="7">
        <f t="shared" si="77"/>
        <v>0.12142909919579385</v>
      </c>
      <c r="I520" s="5">
        <v>0.81</v>
      </c>
      <c r="J520" s="30"/>
    </row>
    <row r="521" spans="1:10" x14ac:dyDescent="0.3">
      <c r="A521" s="27"/>
      <c r="B521" t="s">
        <v>15</v>
      </c>
      <c r="C521" t="s">
        <v>30</v>
      </c>
      <c r="D521" s="8">
        <v>360</v>
      </c>
      <c r="E521" s="5">
        <v>36.909999999999997</v>
      </c>
      <c r="F521" s="15">
        <f>$E521/$E$8 - 1</f>
        <v>2.7166530834010771E-3</v>
      </c>
      <c r="G521" s="5">
        <f t="shared" si="76"/>
        <v>13287.599999999999</v>
      </c>
      <c r="H521" s="7">
        <f t="shared" si="77"/>
        <v>0.12918241635167294</v>
      </c>
      <c r="I521" s="5">
        <v>0.4</v>
      </c>
      <c r="J521" s="30"/>
    </row>
    <row r="522" spans="1:10" x14ac:dyDescent="0.3">
      <c r="A522" s="28"/>
      <c r="B522" t="s">
        <v>17</v>
      </c>
      <c r="C522" t="s">
        <v>30</v>
      </c>
      <c r="D522" s="8">
        <v>10</v>
      </c>
      <c r="E522" s="5">
        <v>1308.8599999999999</v>
      </c>
      <c r="F522" s="15">
        <f>$E522/$E$9 - 1</f>
        <v>6.2990335417850929E-2</v>
      </c>
      <c r="G522" s="5">
        <f t="shared" si="76"/>
        <v>13088.599999999999</v>
      </c>
      <c r="H522" s="7">
        <f t="shared" si="77"/>
        <v>0.1272477328231213</v>
      </c>
      <c r="I522" s="5">
        <v>0.94</v>
      </c>
      <c r="J522" s="30"/>
    </row>
    <row r="523" spans="1:10" x14ac:dyDescent="0.3">
      <c r="A523" s="3" t="s">
        <v>1</v>
      </c>
      <c r="B523" s="4"/>
      <c r="C523" s="4"/>
      <c r="D523" s="6"/>
      <c r="E523" s="6"/>
      <c r="F523" s="6"/>
      <c r="G523" s="6">
        <f>SUM(G515:G522)</f>
        <v>102852.33000000002</v>
      </c>
      <c r="H523" s="9">
        <f>SUM(H515:H522)</f>
        <v>0.99993320966913979</v>
      </c>
      <c r="I523" s="6">
        <f>SUMPRODUCT(I515:I522,H515:H522)</f>
        <v>0.95452099083018327</v>
      </c>
    </row>
    <row r="524" spans="1:10" ht="15" thickBot="1" x14ac:dyDescent="0.35">
      <c r="A524" s="1" t="s">
        <v>10</v>
      </c>
      <c r="G524" s="10">
        <v>6.87</v>
      </c>
    </row>
    <row r="525" spans="1:10" ht="15" thickTop="1" x14ac:dyDescent="0.3">
      <c r="A525" s="12" t="s">
        <v>18</v>
      </c>
      <c r="B525" s="13"/>
      <c r="C525" s="13"/>
      <c r="D525" s="13"/>
      <c r="E525" s="13"/>
      <c r="F525" s="13"/>
      <c r="G525" s="14">
        <f>$G523+$G524</f>
        <v>102859.20000000001</v>
      </c>
      <c r="H525" s="16">
        <f>($G525/100000 - 1)</f>
        <v>2.8592000000000173E-2</v>
      </c>
      <c r="J525" s="10"/>
    </row>
    <row r="528" spans="1:10" x14ac:dyDescent="0.3">
      <c r="A528" s="26">
        <v>43777</v>
      </c>
      <c r="B528" s="4" t="s">
        <v>52</v>
      </c>
      <c r="C528" s="4" t="s">
        <v>30</v>
      </c>
      <c r="D528" s="17">
        <v>38</v>
      </c>
      <c r="E528" s="6">
        <v>256.89999999999998</v>
      </c>
      <c r="F528" s="18">
        <f>$E528/$E$483 - 1</f>
        <v>2.2487562189054566E-2</v>
      </c>
      <c r="G528" s="6">
        <f t="shared" ref="G528:G535" si="78">$D528*$E528</f>
        <v>9762.1999999999989</v>
      </c>
      <c r="H528" s="9">
        <f>$G528/$G$538</f>
        <v>9.432713433234434E-2</v>
      </c>
      <c r="I528" s="6">
        <v>0.75</v>
      </c>
      <c r="J528" s="29" t="s">
        <v>32</v>
      </c>
    </row>
    <row r="529" spans="1:10" x14ac:dyDescent="0.3">
      <c r="A529" s="27"/>
      <c r="B529" t="s">
        <v>11</v>
      </c>
      <c r="C529" t="s">
        <v>30</v>
      </c>
      <c r="D529" s="8">
        <v>125</v>
      </c>
      <c r="E529" s="5">
        <v>137.96</v>
      </c>
      <c r="F529" s="15">
        <f>$E529/$E$3 - 1</f>
        <v>1.426260843993532E-2</v>
      </c>
      <c r="G529" s="5">
        <f>$D529*$E529</f>
        <v>17245</v>
      </c>
      <c r="H529" s="7">
        <f>$G529/$G$538</f>
        <v>0.16662959492340645</v>
      </c>
      <c r="I529" s="5">
        <v>0.72</v>
      </c>
      <c r="J529" s="30"/>
    </row>
    <row r="530" spans="1:10" x14ac:dyDescent="0.3">
      <c r="A530" s="27"/>
      <c r="B530" t="s">
        <v>16</v>
      </c>
      <c r="C530" t="s">
        <v>30</v>
      </c>
      <c r="D530" s="8">
        <v>75</v>
      </c>
      <c r="E530" s="5">
        <v>222.97</v>
      </c>
      <c r="F530" s="15">
        <f>$E530/$E$410 - 1</f>
        <v>2.3972445464982783E-2</v>
      </c>
      <c r="G530" s="5">
        <f t="shared" si="78"/>
        <v>16722.75</v>
      </c>
      <c r="H530" s="7">
        <f t="shared" ref="H530:H535" si="79">$G530/$G$538</f>
        <v>0.16158336088752653</v>
      </c>
      <c r="I530" s="5">
        <v>1.43</v>
      </c>
      <c r="J530" s="30"/>
    </row>
    <row r="531" spans="1:10" x14ac:dyDescent="0.3">
      <c r="A531" s="27"/>
      <c r="B531" t="s">
        <v>13</v>
      </c>
      <c r="C531" t="s">
        <v>30</v>
      </c>
      <c r="D531" s="8">
        <v>5</v>
      </c>
      <c r="E531" s="5">
        <v>1785.88</v>
      </c>
      <c r="F531" s="15">
        <f>$E531/$E$5 - 1</f>
        <v>-1.1091361142028133E-2</v>
      </c>
      <c r="G531" s="5">
        <f t="shared" si="78"/>
        <v>8929.4000000000015</v>
      </c>
      <c r="H531" s="7">
        <f t="shared" si="79"/>
        <v>8.6280214839609501E-2</v>
      </c>
      <c r="I531" s="5">
        <v>1.63</v>
      </c>
      <c r="J531" s="30"/>
    </row>
    <row r="532" spans="1:10" x14ac:dyDescent="0.3">
      <c r="A532" s="27"/>
      <c r="B532" t="s">
        <v>39</v>
      </c>
      <c r="C532" t="s">
        <v>30</v>
      </c>
      <c r="D532" s="8">
        <v>132</v>
      </c>
      <c r="E532" s="5">
        <v>89.8</v>
      </c>
      <c r="F532" s="15">
        <f>$E532/$E$142 - 1</f>
        <v>-4.3867120954003469E-2</v>
      </c>
      <c r="G532" s="5">
        <f t="shared" si="78"/>
        <v>11853.6</v>
      </c>
      <c r="H532" s="7">
        <f t="shared" si="79"/>
        <v>0.11453526044558369</v>
      </c>
      <c r="I532" s="5">
        <v>1.06</v>
      </c>
      <c r="J532" s="30"/>
    </row>
    <row r="533" spans="1:10" x14ac:dyDescent="0.3">
      <c r="A533" s="27"/>
      <c r="B533" t="s">
        <v>14</v>
      </c>
      <c r="C533" t="s">
        <v>30</v>
      </c>
      <c r="D533" s="8">
        <v>70</v>
      </c>
      <c r="E533" s="5">
        <v>178.93</v>
      </c>
      <c r="F533" s="15">
        <f>$E533/$E$7 - 1</f>
        <v>1.1475409836065653E-2</v>
      </c>
      <c r="G533" s="5">
        <f t="shared" si="78"/>
        <v>12525.1</v>
      </c>
      <c r="H533" s="7">
        <f t="shared" si="79"/>
        <v>0.12102362072340726</v>
      </c>
      <c r="I533" s="5">
        <v>0.81</v>
      </c>
      <c r="J533" s="30"/>
    </row>
    <row r="534" spans="1:10" x14ac:dyDescent="0.3">
      <c r="A534" s="27"/>
      <c r="B534" t="s">
        <v>15</v>
      </c>
      <c r="C534" t="s">
        <v>30</v>
      </c>
      <c r="D534" s="8">
        <v>360</v>
      </c>
      <c r="E534" s="5">
        <v>37.04</v>
      </c>
      <c r="F534" s="15">
        <f>$E534/$E$8 - 1</f>
        <v>6.2483020918226995E-3</v>
      </c>
      <c r="G534" s="5">
        <f t="shared" si="78"/>
        <v>13334.4</v>
      </c>
      <c r="H534" s="7">
        <f t="shared" si="79"/>
        <v>0.12884347176263675</v>
      </c>
      <c r="I534" s="5">
        <v>0.4</v>
      </c>
      <c r="J534" s="30"/>
    </row>
    <row r="535" spans="1:10" x14ac:dyDescent="0.3">
      <c r="A535" s="28"/>
      <c r="B535" t="s">
        <v>17</v>
      </c>
      <c r="C535" t="s">
        <v>30</v>
      </c>
      <c r="D535" s="8">
        <v>10</v>
      </c>
      <c r="E535" s="5">
        <v>1311.37</v>
      </c>
      <c r="F535" s="15">
        <f>$E535/$E$9 - 1</f>
        <v>6.5028831316494617E-2</v>
      </c>
      <c r="G535" s="5">
        <f t="shared" si="78"/>
        <v>13113.699999999999</v>
      </c>
      <c r="H535" s="7">
        <f t="shared" si="79"/>
        <v>0.12671096079716293</v>
      </c>
      <c r="I535" s="5">
        <v>0.94</v>
      </c>
      <c r="J535" s="30"/>
    </row>
    <row r="536" spans="1:10" x14ac:dyDescent="0.3">
      <c r="A536" s="3" t="s">
        <v>1</v>
      </c>
      <c r="B536" s="4"/>
      <c r="C536" s="4"/>
      <c r="D536" s="6"/>
      <c r="E536" s="6"/>
      <c r="F536" s="6"/>
      <c r="G536" s="6">
        <f>SUM(G528:G535)</f>
        <v>103486.15</v>
      </c>
      <c r="H536" s="9">
        <f>SUM(H528:H535)</f>
        <v>0.99993361871167741</v>
      </c>
      <c r="I536" s="6">
        <f>SUMPRODUCT(I528:I535,H528:H535)</f>
        <v>0.95250181606450379</v>
      </c>
    </row>
    <row r="537" spans="1:10" ht="15" thickBot="1" x14ac:dyDescent="0.35">
      <c r="A537" s="1" t="s">
        <v>10</v>
      </c>
      <c r="G537" s="10">
        <v>6.87</v>
      </c>
    </row>
    <row r="538" spans="1:10" ht="15" thickTop="1" x14ac:dyDescent="0.3">
      <c r="A538" s="12" t="s">
        <v>18</v>
      </c>
      <c r="B538" s="13"/>
      <c r="C538" s="13"/>
      <c r="D538" s="13"/>
      <c r="E538" s="13"/>
      <c r="F538" s="13"/>
      <c r="G538" s="14">
        <f>$G536+$G537</f>
        <v>103493.01999999999</v>
      </c>
      <c r="H538" s="16">
        <f>($G538/100000 - 1)</f>
        <v>3.49301999999998E-2</v>
      </c>
      <c r="J538" s="10"/>
    </row>
    <row r="541" spans="1:10" x14ac:dyDescent="0.3">
      <c r="A541" s="26">
        <v>43780</v>
      </c>
      <c r="B541" s="4" t="s">
        <v>52</v>
      </c>
      <c r="C541" s="4" t="s">
        <v>30</v>
      </c>
      <c r="D541" s="17">
        <v>38</v>
      </c>
      <c r="E541" s="6">
        <v>254.02</v>
      </c>
      <c r="F541" s="18">
        <f>$E541/$E$483 - 1</f>
        <v>1.1024875621890695E-2</v>
      </c>
      <c r="G541" s="6">
        <f t="shared" ref="G541:G548" si="80">$D541*$E541</f>
        <v>9652.76</v>
      </c>
      <c r="H541" s="9">
        <f>$G541/$G$551</f>
        <v>9.3929135016003765E-2</v>
      </c>
      <c r="I541" s="6">
        <v>0.75</v>
      </c>
      <c r="J541" s="29" t="s">
        <v>32</v>
      </c>
    </row>
    <row r="542" spans="1:10" x14ac:dyDescent="0.3">
      <c r="A542" s="27"/>
      <c r="B542" t="s">
        <v>11</v>
      </c>
      <c r="C542" t="s">
        <v>30</v>
      </c>
      <c r="D542" s="8">
        <v>125</v>
      </c>
      <c r="E542" s="5">
        <v>136.74</v>
      </c>
      <c r="F542" s="15">
        <f>$E542/$E$3 - 1</f>
        <v>5.2933392148213354E-3</v>
      </c>
      <c r="G542" s="5">
        <f>$D542*$E542</f>
        <v>17092.5</v>
      </c>
      <c r="H542" s="7">
        <f>$G542/$G$551</f>
        <v>0.16632380171692288</v>
      </c>
      <c r="I542" s="5">
        <v>0.72</v>
      </c>
      <c r="J542" s="30"/>
    </row>
    <row r="543" spans="1:10" x14ac:dyDescent="0.3">
      <c r="A543" s="27"/>
      <c r="B543" t="s">
        <v>16</v>
      </c>
      <c r="C543" t="s">
        <v>30</v>
      </c>
      <c r="D543" s="8">
        <v>75</v>
      </c>
      <c r="E543" s="5">
        <v>218.95</v>
      </c>
      <c r="F543" s="15">
        <f>$E543/$E$410 - 1</f>
        <v>5.5109070034442542E-3</v>
      </c>
      <c r="G543" s="5">
        <f t="shared" si="80"/>
        <v>16421.25</v>
      </c>
      <c r="H543" s="7">
        <f t="shared" ref="H543:H548" si="81">$G543/$G$551</f>
        <v>0.15979199818306389</v>
      </c>
      <c r="I543" s="5">
        <v>1.43</v>
      </c>
      <c r="J543" s="30"/>
    </row>
    <row r="544" spans="1:10" x14ac:dyDescent="0.3">
      <c r="A544" s="27"/>
      <c r="B544" t="s">
        <v>13</v>
      </c>
      <c r="C544" t="s">
        <v>30</v>
      </c>
      <c r="D544" s="8">
        <v>5</v>
      </c>
      <c r="E544" s="5">
        <v>1771.65</v>
      </c>
      <c r="F544" s="15">
        <f>$E544/$E$5 - 1</f>
        <v>-1.8971045068691073E-2</v>
      </c>
      <c r="G544" s="5">
        <f t="shared" si="80"/>
        <v>8858.25</v>
      </c>
      <c r="H544" s="7">
        <f t="shared" si="81"/>
        <v>8.6197912333417115E-2</v>
      </c>
      <c r="I544" s="5">
        <v>1.63</v>
      </c>
      <c r="J544" s="30"/>
    </row>
    <row r="545" spans="1:10" x14ac:dyDescent="0.3">
      <c r="A545" s="27"/>
      <c r="B545" t="s">
        <v>39</v>
      </c>
      <c r="C545" t="s">
        <v>30</v>
      </c>
      <c r="D545" s="8">
        <v>132</v>
      </c>
      <c r="E545" s="5">
        <v>90.04</v>
      </c>
      <c r="F545" s="15">
        <f>$E545/$E$142 - 1</f>
        <v>-4.1311754684838164E-2</v>
      </c>
      <c r="G545" s="5">
        <f t="shared" si="80"/>
        <v>11885.28</v>
      </c>
      <c r="H545" s="7">
        <f t="shared" si="81"/>
        <v>0.11565335404827316</v>
      </c>
      <c r="I545" s="5">
        <v>1.06</v>
      </c>
      <c r="J545" s="30"/>
    </row>
    <row r="546" spans="1:10" x14ac:dyDescent="0.3">
      <c r="A546" s="27"/>
      <c r="B546" t="s">
        <v>14</v>
      </c>
      <c r="C546" t="s">
        <v>30</v>
      </c>
      <c r="D546" s="8">
        <v>70</v>
      </c>
      <c r="E546" s="5">
        <v>179.52</v>
      </c>
      <c r="F546" s="15">
        <f>$E546/$E$7 - 1</f>
        <v>1.4810627473148763E-2</v>
      </c>
      <c r="G546" s="5">
        <f t="shared" si="80"/>
        <v>12566.400000000001</v>
      </c>
      <c r="H546" s="7">
        <f t="shared" si="81"/>
        <v>0.12228120063744564</v>
      </c>
      <c r="I546" s="5">
        <v>0.81</v>
      </c>
      <c r="J546" s="30"/>
    </row>
    <row r="547" spans="1:10" x14ac:dyDescent="0.3">
      <c r="A547" s="27"/>
      <c r="B547" t="s">
        <v>15</v>
      </c>
      <c r="C547" t="s">
        <v>30</v>
      </c>
      <c r="D547" s="8">
        <v>360</v>
      </c>
      <c r="E547" s="5">
        <v>36.92</v>
      </c>
      <c r="F547" s="15">
        <f>$E547/$E$8 - 1</f>
        <v>2.9883183917414069E-3</v>
      </c>
      <c r="G547" s="5">
        <f t="shared" si="80"/>
        <v>13291.2</v>
      </c>
      <c r="H547" s="7">
        <f t="shared" si="81"/>
        <v>0.1293340888331119</v>
      </c>
      <c r="I547" s="5">
        <v>0.4</v>
      </c>
      <c r="J547" s="30"/>
    </row>
    <row r="548" spans="1:10" x14ac:dyDescent="0.3">
      <c r="A548" s="28"/>
      <c r="B548" t="s">
        <v>17</v>
      </c>
      <c r="C548" t="s">
        <v>30</v>
      </c>
      <c r="D548" s="8">
        <v>10</v>
      </c>
      <c r="E548" s="5">
        <v>1299.19</v>
      </c>
      <c r="F548" s="15">
        <f>$E548/$E$9 - 1</f>
        <v>5.5136847234630082E-2</v>
      </c>
      <c r="G548" s="5">
        <f t="shared" si="80"/>
        <v>12991.900000000001</v>
      </c>
      <c r="H548" s="7">
        <f t="shared" si="81"/>
        <v>0.12642165859447654</v>
      </c>
      <c r="I548" s="5">
        <v>0.94</v>
      </c>
      <c r="J548" s="30"/>
    </row>
    <row r="549" spans="1:10" x14ac:dyDescent="0.3">
      <c r="A549" s="3" t="s">
        <v>1</v>
      </c>
      <c r="B549" s="4"/>
      <c r="C549" s="4"/>
      <c r="D549" s="6"/>
      <c r="E549" s="6"/>
      <c r="F549" s="6"/>
      <c r="G549" s="6">
        <f>SUM(G541:G548)</f>
        <v>102759.54000000001</v>
      </c>
      <c r="H549" s="9">
        <f>SUM(H541:H548)</f>
        <v>0.99993314936271482</v>
      </c>
      <c r="I549" s="6">
        <f>SUMPRODUCT(I541:I548,H541:H548)</f>
        <v>0.95141546542299182</v>
      </c>
    </row>
    <row r="550" spans="1:10" ht="15" thickBot="1" x14ac:dyDescent="0.35">
      <c r="A550" s="1" t="s">
        <v>10</v>
      </c>
      <c r="G550" s="10">
        <v>6.87</v>
      </c>
    </row>
    <row r="551" spans="1:10" ht="15" thickTop="1" x14ac:dyDescent="0.3">
      <c r="A551" s="12" t="s">
        <v>18</v>
      </c>
      <c r="B551" s="13"/>
      <c r="C551" s="13"/>
      <c r="D551" s="13"/>
      <c r="E551" s="13"/>
      <c r="F551" s="13"/>
      <c r="G551" s="14">
        <f>$G549+$G550</f>
        <v>102766.41</v>
      </c>
      <c r="H551" s="16">
        <f>($G551/100000 - 1)</f>
        <v>2.7664099999999969E-2</v>
      </c>
      <c r="J551" s="10"/>
    </row>
    <row r="554" spans="1:10" x14ac:dyDescent="0.3">
      <c r="A554" s="26">
        <v>43781</v>
      </c>
      <c r="B554" s="4" t="s">
        <v>52</v>
      </c>
      <c r="C554" s="4" t="s">
        <v>30</v>
      </c>
      <c r="D554" s="17">
        <v>38</v>
      </c>
      <c r="E554" s="6">
        <v>255.27</v>
      </c>
      <c r="F554" s="18">
        <f>$E554/$E$483 - 1</f>
        <v>1.6000000000000014E-2</v>
      </c>
      <c r="G554" s="6">
        <f t="shared" ref="G554:G561" si="82">$D554*$E554</f>
        <v>9700.26</v>
      </c>
      <c r="H554" s="9">
        <f>$G554/$G$564</f>
        <v>9.4046593311643736E-2</v>
      </c>
      <c r="I554" s="6">
        <v>0.75</v>
      </c>
      <c r="J554" s="29" t="s">
        <v>32</v>
      </c>
    </row>
    <row r="555" spans="1:10" x14ac:dyDescent="0.3">
      <c r="A555" s="27"/>
      <c r="B555" t="s">
        <v>11</v>
      </c>
      <c r="C555" t="s">
        <v>30</v>
      </c>
      <c r="D555" s="8">
        <v>125</v>
      </c>
      <c r="E555" s="5">
        <v>138.59</v>
      </c>
      <c r="F555" s="15">
        <f>$E555/$E$3 - 1</f>
        <v>1.8894280252903961E-2</v>
      </c>
      <c r="G555" s="5">
        <f>$D555*$E555</f>
        <v>17323.75</v>
      </c>
      <c r="H555" s="7">
        <f>$G555/$G$564</f>
        <v>0.16795835069189774</v>
      </c>
      <c r="I555" s="5">
        <v>0.72</v>
      </c>
      <c r="J555" s="30"/>
    </row>
    <row r="556" spans="1:10" x14ac:dyDescent="0.3">
      <c r="A556" s="27"/>
      <c r="B556" t="s">
        <v>16</v>
      </c>
      <c r="C556" t="s">
        <v>30</v>
      </c>
      <c r="D556" s="8">
        <v>75</v>
      </c>
      <c r="E556" s="5">
        <v>220.41</v>
      </c>
      <c r="F556" s="15">
        <f>$E556/$E$410 - 1</f>
        <v>1.2215843857634967E-2</v>
      </c>
      <c r="G556" s="5">
        <f t="shared" si="82"/>
        <v>16530.75</v>
      </c>
      <c r="H556" s="7">
        <f t="shared" ref="H556:H561" si="83">$G556/$G$564</f>
        <v>0.16027000537990266</v>
      </c>
      <c r="I556" s="5">
        <v>1.43</v>
      </c>
      <c r="J556" s="30"/>
    </row>
    <row r="557" spans="1:10" x14ac:dyDescent="0.3">
      <c r="A557" s="27"/>
      <c r="B557" t="s">
        <v>13</v>
      </c>
      <c r="C557" t="s">
        <v>30</v>
      </c>
      <c r="D557" s="8">
        <v>5</v>
      </c>
      <c r="E557" s="5">
        <v>1778</v>
      </c>
      <c r="F557" s="15">
        <f>$E557/$E$5 - 1</f>
        <v>-1.5454812255317307E-2</v>
      </c>
      <c r="G557" s="5">
        <f t="shared" si="82"/>
        <v>8890</v>
      </c>
      <c r="H557" s="7">
        <f t="shared" si="83"/>
        <v>8.6190907722113921E-2</v>
      </c>
      <c r="I557" s="5">
        <v>1.63</v>
      </c>
      <c r="J557" s="30"/>
    </row>
    <row r="558" spans="1:10" x14ac:dyDescent="0.3">
      <c r="A558" s="27"/>
      <c r="B558" t="s">
        <v>39</v>
      </c>
      <c r="C558" t="s">
        <v>30</v>
      </c>
      <c r="D558" s="8">
        <v>132</v>
      </c>
      <c r="E558" s="5">
        <v>89.5</v>
      </c>
      <c r="F558" s="15">
        <f>$E558/$E$142 - 1</f>
        <v>-4.7061328790459989E-2</v>
      </c>
      <c r="G558" s="5">
        <f t="shared" si="82"/>
        <v>11814</v>
      </c>
      <c r="H558" s="7">
        <f t="shared" si="83"/>
        <v>0.11453986319786882</v>
      </c>
      <c r="I558" s="5">
        <v>1.06</v>
      </c>
      <c r="J558" s="30"/>
    </row>
    <row r="559" spans="1:10" x14ac:dyDescent="0.3">
      <c r="A559" s="27"/>
      <c r="B559" t="s">
        <v>14</v>
      </c>
      <c r="C559" t="s">
        <v>30</v>
      </c>
      <c r="D559" s="8">
        <v>70</v>
      </c>
      <c r="E559" s="5">
        <v>179.77</v>
      </c>
      <c r="F559" s="15">
        <f>$E559/$E$7 - 1</f>
        <v>1.62238552854721E-2</v>
      </c>
      <c r="G559" s="5">
        <f t="shared" si="82"/>
        <v>12583.900000000001</v>
      </c>
      <c r="H559" s="7">
        <f t="shared" si="83"/>
        <v>0.12200424788349938</v>
      </c>
      <c r="I559" s="5">
        <v>0.81</v>
      </c>
      <c r="J559" s="30"/>
    </row>
    <row r="560" spans="1:10" x14ac:dyDescent="0.3">
      <c r="A560" s="27"/>
      <c r="B560" t="s">
        <v>15</v>
      </c>
      <c r="C560" t="s">
        <v>30</v>
      </c>
      <c r="D560" s="8">
        <v>360</v>
      </c>
      <c r="E560" s="5">
        <v>36.96</v>
      </c>
      <c r="F560" s="15">
        <f>$E560/$E$8 - 1</f>
        <v>4.0749796251018378E-3</v>
      </c>
      <c r="G560" s="5">
        <f t="shared" si="82"/>
        <v>13305.6</v>
      </c>
      <c r="H560" s="7">
        <f t="shared" si="83"/>
        <v>0.12900132078597965</v>
      </c>
      <c r="I560" s="5">
        <v>0.4</v>
      </c>
      <c r="J560" s="30"/>
    </row>
    <row r="561" spans="1:10" x14ac:dyDescent="0.3">
      <c r="A561" s="28"/>
      <c r="B561" t="s">
        <v>17</v>
      </c>
      <c r="C561" t="s">
        <v>30</v>
      </c>
      <c r="D561" s="8">
        <v>10</v>
      </c>
      <c r="E561" s="5">
        <v>1298.8</v>
      </c>
      <c r="F561" s="15">
        <f>$E561/$E$9 - 1</f>
        <v>5.4820108828067982E-2</v>
      </c>
      <c r="G561" s="5">
        <f t="shared" si="82"/>
        <v>12988</v>
      </c>
      <c r="H561" s="7">
        <f t="shared" si="83"/>
        <v>0.12592210455509736</v>
      </c>
      <c r="I561" s="5">
        <v>0.94</v>
      </c>
      <c r="J561" s="30"/>
    </row>
    <row r="562" spans="1:10" x14ac:dyDescent="0.3">
      <c r="A562" s="3" t="s">
        <v>1</v>
      </c>
      <c r="B562" s="4"/>
      <c r="C562" s="4"/>
      <c r="D562" s="6"/>
      <c r="E562" s="6"/>
      <c r="F562" s="6"/>
      <c r="G562" s="6">
        <f>SUM(G554:G561)</f>
        <v>103136.26000000001</v>
      </c>
      <c r="H562" s="9">
        <f>SUM(H554:H561)</f>
        <v>0.99993339352800326</v>
      </c>
      <c r="I562" s="6">
        <f>SUMPRODUCT(I554:I561,H554:H561)</f>
        <v>0.95134524713376456</v>
      </c>
    </row>
    <row r="563" spans="1:10" ht="15" thickBot="1" x14ac:dyDescent="0.35">
      <c r="A563" s="1" t="s">
        <v>10</v>
      </c>
      <c r="G563" s="10">
        <v>6.87</v>
      </c>
    </row>
    <row r="564" spans="1:10" ht="15" thickTop="1" x14ac:dyDescent="0.3">
      <c r="A564" s="12" t="s">
        <v>18</v>
      </c>
      <c r="B564" s="13"/>
      <c r="C564" s="13"/>
      <c r="D564" s="13"/>
      <c r="E564" s="13"/>
      <c r="F564" s="13"/>
      <c r="G564" s="14">
        <f>$G562+$G563</f>
        <v>103143.13</v>
      </c>
      <c r="H564" s="16">
        <f>($G564/100000 - 1)</f>
        <v>3.143129999999994E-2</v>
      </c>
      <c r="J564" s="10"/>
    </row>
    <row r="567" spans="1:10" x14ac:dyDescent="0.3">
      <c r="A567" s="26">
        <v>43782</v>
      </c>
      <c r="B567" s="4" t="s">
        <v>52</v>
      </c>
      <c r="C567" s="4" t="s">
        <v>30</v>
      </c>
      <c r="D567" s="17">
        <v>38</v>
      </c>
      <c r="E567" s="6">
        <v>253.57</v>
      </c>
      <c r="F567" s="18">
        <f>$E567/$E$483 - 1</f>
        <v>9.2338308457711182E-3</v>
      </c>
      <c r="G567" s="6">
        <f t="shared" ref="G567:G574" si="84">$D567*$E567</f>
        <v>9635.66</v>
      </c>
      <c r="H567" s="9">
        <f>$G567/$G$577</f>
        <v>9.2462043260636048E-2</v>
      </c>
      <c r="I567" s="6">
        <v>0.75</v>
      </c>
      <c r="J567" s="29" t="s">
        <v>32</v>
      </c>
    </row>
    <row r="568" spans="1:10" x14ac:dyDescent="0.3">
      <c r="A568" s="27"/>
      <c r="B568" t="s">
        <v>11</v>
      </c>
      <c r="C568" t="s">
        <v>30</v>
      </c>
      <c r="D568" s="8">
        <v>125</v>
      </c>
      <c r="E568" s="5">
        <v>148.72</v>
      </c>
      <c r="F568" s="15">
        <f>$E568/$E$3 - 1</f>
        <v>9.3368622261432055E-2</v>
      </c>
      <c r="G568" s="5">
        <f>$D568*$E568</f>
        <v>18590</v>
      </c>
      <c r="H568" s="7">
        <f>$G568/$G$577</f>
        <v>0.17838626354761628</v>
      </c>
      <c r="I568" s="5">
        <v>0.72</v>
      </c>
      <c r="J568" s="30"/>
    </row>
    <row r="569" spans="1:10" x14ac:dyDescent="0.3">
      <c r="A569" s="27"/>
      <c r="B569" t="s">
        <v>16</v>
      </c>
      <c r="C569" t="s">
        <v>30</v>
      </c>
      <c r="D569" s="8">
        <v>75</v>
      </c>
      <c r="E569" s="5">
        <v>219.32</v>
      </c>
      <c r="F569" s="15">
        <f>$E569/$E$410 - 1</f>
        <v>7.2101033295062233E-3</v>
      </c>
      <c r="G569" s="5">
        <f t="shared" si="84"/>
        <v>16449</v>
      </c>
      <c r="H569" s="7">
        <f t="shared" ref="H569:H574" si="85">$G569/$G$577</f>
        <v>0.15784161641176656</v>
      </c>
      <c r="I569" s="5">
        <v>1.43</v>
      </c>
      <c r="J569" s="30"/>
    </row>
    <row r="570" spans="1:10" x14ac:dyDescent="0.3">
      <c r="A570" s="27"/>
      <c r="B570" t="s">
        <v>13</v>
      </c>
      <c r="C570" t="s">
        <v>30</v>
      </c>
      <c r="D570" s="8">
        <v>5</v>
      </c>
      <c r="E570" s="5">
        <v>1753.11</v>
      </c>
      <c r="F570" s="15">
        <f>$E570/$E$5 - 1</f>
        <v>-2.9237337408841046E-2</v>
      </c>
      <c r="G570" s="5">
        <f t="shared" si="84"/>
        <v>8765.5499999999993</v>
      </c>
      <c r="H570" s="7">
        <f t="shared" si="85"/>
        <v>8.4112625736407085E-2</v>
      </c>
      <c r="I570" s="5">
        <v>1.63</v>
      </c>
      <c r="J570" s="30"/>
    </row>
    <row r="571" spans="1:10" x14ac:dyDescent="0.3">
      <c r="A571" s="27"/>
      <c r="B571" t="s">
        <v>39</v>
      </c>
      <c r="C571" t="s">
        <v>30</v>
      </c>
      <c r="D571" s="8">
        <v>132</v>
      </c>
      <c r="E571" s="5">
        <v>91.29</v>
      </c>
      <c r="F571" s="15">
        <f>$E571/$E$142 - 1</f>
        <v>-2.8002555366269166E-2</v>
      </c>
      <c r="G571" s="5">
        <f t="shared" si="84"/>
        <v>12050.28</v>
      </c>
      <c r="H571" s="7">
        <f t="shared" si="85"/>
        <v>0.11563229821961106</v>
      </c>
      <c r="I571" s="5">
        <v>1.06</v>
      </c>
      <c r="J571" s="30"/>
    </row>
    <row r="572" spans="1:10" x14ac:dyDescent="0.3">
      <c r="A572" s="27"/>
      <c r="B572" t="s">
        <v>14</v>
      </c>
      <c r="C572" t="s">
        <v>30</v>
      </c>
      <c r="D572" s="8">
        <v>70</v>
      </c>
      <c r="E572" s="5">
        <v>179.41</v>
      </c>
      <c r="F572" s="15">
        <f>$E572/$E$7 - 1</f>
        <v>1.4188807235726353E-2</v>
      </c>
      <c r="G572" s="5">
        <f t="shared" si="84"/>
        <v>12558.699999999999</v>
      </c>
      <c r="H572" s="7">
        <f t="shared" si="85"/>
        <v>0.1205110041966352</v>
      </c>
      <c r="I572" s="5">
        <v>0.81</v>
      </c>
      <c r="J572" s="30"/>
    </row>
    <row r="573" spans="1:10" x14ac:dyDescent="0.3">
      <c r="A573" s="27"/>
      <c r="B573" t="s">
        <v>15</v>
      </c>
      <c r="C573" t="s">
        <v>30</v>
      </c>
      <c r="D573" s="8">
        <v>360</v>
      </c>
      <c r="E573" s="5">
        <v>36.6</v>
      </c>
      <c r="F573" s="15">
        <f>$E573/$E$8 - 1</f>
        <v>-5.7049714751425951E-3</v>
      </c>
      <c r="G573" s="5">
        <f t="shared" si="84"/>
        <v>13176</v>
      </c>
      <c r="H573" s="7">
        <f t="shared" si="85"/>
        <v>0.12643450287807381</v>
      </c>
      <c r="I573" s="5">
        <v>0.4</v>
      </c>
      <c r="J573" s="30"/>
    </row>
    <row r="574" spans="1:10" x14ac:dyDescent="0.3">
      <c r="A574" s="28"/>
      <c r="B574" t="s">
        <v>17</v>
      </c>
      <c r="C574" t="s">
        <v>30</v>
      </c>
      <c r="D574" s="8">
        <v>10</v>
      </c>
      <c r="E574" s="5">
        <v>1298</v>
      </c>
      <c r="F574" s="15">
        <f>$E574/$E$9 - 1</f>
        <v>5.4170389019735365E-2</v>
      </c>
      <c r="G574" s="5">
        <f t="shared" si="84"/>
        <v>12980</v>
      </c>
      <c r="H574" s="7">
        <f t="shared" si="85"/>
        <v>0.12455372247703385</v>
      </c>
      <c r="I574" s="5">
        <v>0.94</v>
      </c>
      <c r="J574" s="30"/>
    </row>
    <row r="575" spans="1:10" x14ac:dyDescent="0.3">
      <c r="A575" s="3" t="s">
        <v>1</v>
      </c>
      <c r="B575" s="4"/>
      <c r="C575" s="4"/>
      <c r="D575" s="6"/>
      <c r="E575" s="6"/>
      <c r="F575" s="6"/>
      <c r="G575" s="6">
        <f>SUM(G567:G574)</f>
        <v>104205.19</v>
      </c>
      <c r="H575" s="9">
        <f>SUM(H567:H574)</f>
        <v>0.9999340767277799</v>
      </c>
      <c r="I575" s="6">
        <f>SUMPRODUCT(I567:I574,H567:H574)</f>
        <v>0.94844018341063396</v>
      </c>
    </row>
    <row r="576" spans="1:10" ht="15" thickBot="1" x14ac:dyDescent="0.35">
      <c r="A576" s="1" t="s">
        <v>10</v>
      </c>
      <c r="G576" s="10">
        <v>6.87</v>
      </c>
    </row>
    <row r="577" spans="1:10" ht="15" thickTop="1" x14ac:dyDescent="0.3">
      <c r="A577" s="12" t="s">
        <v>18</v>
      </c>
      <c r="B577" s="13"/>
      <c r="C577" s="13"/>
      <c r="D577" s="13"/>
      <c r="E577" s="13"/>
      <c r="F577" s="13"/>
      <c r="G577" s="14">
        <f>$G575+$G576</f>
        <v>104212.06</v>
      </c>
      <c r="H577" s="16">
        <f>($G577/100000 - 1)</f>
        <v>4.2120600000000064E-2</v>
      </c>
      <c r="J577" s="10"/>
    </row>
    <row r="580" spans="1:10" x14ac:dyDescent="0.3">
      <c r="A580" s="26">
        <v>43783</v>
      </c>
      <c r="B580" s="4" t="s">
        <v>52</v>
      </c>
      <c r="C580" s="4" t="s">
        <v>30</v>
      </c>
      <c r="D580" s="17">
        <v>38</v>
      </c>
      <c r="E580" s="6">
        <v>255.83</v>
      </c>
      <c r="F580" s="18">
        <f>$E580/$E$483 - 1</f>
        <v>1.8228855721392989E-2</v>
      </c>
      <c r="G580" s="6">
        <f t="shared" ref="G580:G587" si="86">$D580*$E580</f>
        <v>9721.5400000000009</v>
      </c>
      <c r="H580" s="9">
        <f>$G580/$G$590</f>
        <v>9.324757577923011E-2</v>
      </c>
      <c r="I580" s="6">
        <v>0.75</v>
      </c>
      <c r="J580" s="29" t="s">
        <v>32</v>
      </c>
    </row>
    <row r="581" spans="1:10" x14ac:dyDescent="0.3">
      <c r="A581" s="27"/>
      <c r="B581" t="s">
        <v>11</v>
      </c>
      <c r="C581" t="s">
        <v>30</v>
      </c>
      <c r="D581" s="8">
        <v>125</v>
      </c>
      <c r="E581" s="5">
        <v>147.15</v>
      </c>
      <c r="F581" s="15">
        <f>$E581/$E$3 - 1</f>
        <v>8.1826202029113393E-2</v>
      </c>
      <c r="G581" s="5">
        <f>$D581*$E581</f>
        <v>18393.75</v>
      </c>
      <c r="H581" s="7">
        <f>$G581/$G$590</f>
        <v>0.17643013318766507</v>
      </c>
      <c r="I581" s="5">
        <v>0.72</v>
      </c>
      <c r="J581" s="30"/>
    </row>
    <row r="582" spans="1:10" x14ac:dyDescent="0.3">
      <c r="A582" s="27"/>
      <c r="B582" t="s">
        <v>16</v>
      </c>
      <c r="C582" t="s">
        <v>30</v>
      </c>
      <c r="D582" s="8">
        <v>75</v>
      </c>
      <c r="E582" s="5">
        <v>219.43</v>
      </c>
      <c r="F582" s="15">
        <f>$E582/$E$410 - 1</f>
        <v>7.7152698048221779E-3</v>
      </c>
      <c r="G582" s="5">
        <f t="shared" si="86"/>
        <v>16457.25</v>
      </c>
      <c r="H582" s="7">
        <f t="shared" ref="H582:H587" si="87">$G582/$G$590</f>
        <v>0.15785551121455391</v>
      </c>
      <c r="I582" s="5">
        <v>1.43</v>
      </c>
      <c r="J582" s="30"/>
    </row>
    <row r="583" spans="1:10" x14ac:dyDescent="0.3">
      <c r="A583" s="27"/>
      <c r="B583" t="s">
        <v>13</v>
      </c>
      <c r="C583" t="s">
        <v>30</v>
      </c>
      <c r="D583" s="8">
        <v>5</v>
      </c>
      <c r="E583" s="5">
        <v>1754.6</v>
      </c>
      <c r="F583" s="15">
        <f>$E583/$E$5 - 1</f>
        <v>-2.8412268606962776E-2</v>
      </c>
      <c r="G583" s="5">
        <f t="shared" si="86"/>
        <v>8773</v>
      </c>
      <c r="H583" s="7">
        <f t="shared" si="87"/>
        <v>8.414932020144808E-2</v>
      </c>
      <c r="I583" s="5">
        <v>1.63</v>
      </c>
      <c r="J583" s="30"/>
    </row>
    <row r="584" spans="1:10" x14ac:dyDescent="0.3">
      <c r="A584" s="27"/>
      <c r="B584" t="s">
        <v>39</v>
      </c>
      <c r="C584" t="s">
        <v>30</v>
      </c>
      <c r="D584" s="8">
        <v>132</v>
      </c>
      <c r="E584" s="5">
        <v>91.27</v>
      </c>
      <c r="F584" s="15">
        <f>$E584/$E$142 - 1</f>
        <v>-2.8215502555366312E-2</v>
      </c>
      <c r="G584" s="5">
        <f t="shared" si="86"/>
        <v>12047.64</v>
      </c>
      <c r="H584" s="7">
        <f t="shared" si="87"/>
        <v>0.11555918340724655</v>
      </c>
      <c r="I584" s="5">
        <v>1.06</v>
      </c>
      <c r="J584" s="30"/>
    </row>
    <row r="585" spans="1:10" x14ac:dyDescent="0.3">
      <c r="A585" s="27"/>
      <c r="B585" t="s">
        <v>14</v>
      </c>
      <c r="C585" t="s">
        <v>30</v>
      </c>
      <c r="D585" s="8">
        <v>70</v>
      </c>
      <c r="E585" s="5">
        <v>179.75</v>
      </c>
      <c r="F585" s="15">
        <f>$E585/$E$7 - 1</f>
        <v>1.6110797060486126E-2</v>
      </c>
      <c r="G585" s="5">
        <f t="shared" si="86"/>
        <v>12582.5</v>
      </c>
      <c r="H585" s="7">
        <f t="shared" si="87"/>
        <v>0.12068948152681187</v>
      </c>
      <c r="I585" s="5">
        <v>0.81</v>
      </c>
      <c r="J585" s="30"/>
    </row>
    <row r="586" spans="1:10" x14ac:dyDescent="0.3">
      <c r="A586" s="27"/>
      <c r="B586" t="s">
        <v>15</v>
      </c>
      <c r="C586" t="s">
        <v>30</v>
      </c>
      <c r="D586" s="8">
        <v>360</v>
      </c>
      <c r="E586" s="5">
        <v>36.549999999999997</v>
      </c>
      <c r="F586" s="15">
        <f>$E586/$E$8 - 1</f>
        <v>-7.0632980168433557E-3</v>
      </c>
      <c r="G586" s="5">
        <f t="shared" si="86"/>
        <v>13157.999999999998</v>
      </c>
      <c r="H586" s="7">
        <f t="shared" si="87"/>
        <v>0.12620959252372663</v>
      </c>
      <c r="I586" s="5">
        <v>0.4</v>
      </c>
      <c r="J586" s="30"/>
    </row>
    <row r="587" spans="1:10" x14ac:dyDescent="0.3">
      <c r="A587" s="28"/>
      <c r="B587" t="s">
        <v>17</v>
      </c>
      <c r="C587" t="s">
        <v>30</v>
      </c>
      <c r="D587" s="8">
        <v>10</v>
      </c>
      <c r="E587" s="5">
        <v>1311.46</v>
      </c>
      <c r="F587" s="15">
        <f>$E587/$E$9 - 1</f>
        <v>6.5101924794932264E-2</v>
      </c>
      <c r="G587" s="5">
        <f t="shared" si="86"/>
        <v>13114.6</v>
      </c>
      <c r="H587" s="7">
        <f t="shared" si="87"/>
        <v>0.12579330613403752</v>
      </c>
      <c r="I587" s="5">
        <v>0.94</v>
      </c>
      <c r="J587" s="30"/>
    </row>
    <row r="588" spans="1:10" x14ac:dyDescent="0.3">
      <c r="A588" s="3" t="s">
        <v>1</v>
      </c>
      <c r="B588" s="4"/>
      <c r="C588" s="4"/>
      <c r="D588" s="6"/>
      <c r="E588" s="6"/>
      <c r="F588" s="6"/>
      <c r="G588" s="6">
        <f>SUM(G580:G587)</f>
        <v>104248.28</v>
      </c>
      <c r="H588" s="9">
        <f>SUM(H580:H587)</f>
        <v>0.99993410397471982</v>
      </c>
      <c r="I588" s="6">
        <f>SUMPRODUCT(I580:I587,H580:H587)</f>
        <v>0.94884290991859876</v>
      </c>
    </row>
    <row r="589" spans="1:10" ht="15" thickBot="1" x14ac:dyDescent="0.35">
      <c r="A589" s="1" t="s">
        <v>10</v>
      </c>
      <c r="G589" s="10">
        <v>6.87</v>
      </c>
    </row>
    <row r="590" spans="1:10" ht="15" thickTop="1" x14ac:dyDescent="0.3">
      <c r="A590" s="12" t="s">
        <v>18</v>
      </c>
      <c r="B590" s="13"/>
      <c r="C590" s="13"/>
      <c r="D590" s="13"/>
      <c r="E590" s="13"/>
      <c r="F590" s="13"/>
      <c r="G590" s="14">
        <f>$G588+$G589</f>
        <v>104255.15</v>
      </c>
      <c r="H590" s="16">
        <f>($G590/100000 - 1)</f>
        <v>4.2551499999999853E-2</v>
      </c>
      <c r="J590" s="10"/>
    </row>
    <row r="593" spans="1:10" x14ac:dyDescent="0.3">
      <c r="A593" s="26">
        <v>43784</v>
      </c>
      <c r="B593" s="4" t="s">
        <v>52</v>
      </c>
      <c r="C593" s="4" t="s">
        <v>30</v>
      </c>
      <c r="D593" s="17">
        <v>38</v>
      </c>
      <c r="E593" s="6">
        <v>269.04000000000002</v>
      </c>
      <c r="F593" s="18">
        <f>$E593/$E$483 - 1</f>
        <v>7.0805970149253827E-2</v>
      </c>
      <c r="G593" s="6">
        <f t="shared" ref="G593:G600" si="88">$D593*$E593</f>
        <v>10223.52</v>
      </c>
      <c r="H593" s="9">
        <f>$G593/$G$603</f>
        <v>9.7335320499015471E-2</v>
      </c>
      <c r="I593" s="6">
        <v>0.75</v>
      </c>
      <c r="J593" s="29" t="s">
        <v>32</v>
      </c>
    </row>
    <row r="594" spans="1:10" x14ac:dyDescent="0.3">
      <c r="A594" s="27"/>
      <c r="B594" t="s">
        <v>11</v>
      </c>
      <c r="C594" t="s">
        <v>30</v>
      </c>
      <c r="D594" s="8">
        <v>125</v>
      </c>
      <c r="E594" s="5">
        <v>144.38</v>
      </c>
      <c r="F594" s="15">
        <f>$E594/$E$3 - 1</f>
        <v>6.1461549772092283E-2</v>
      </c>
      <c r="G594" s="5">
        <f>$D594*$E594</f>
        <v>18047.5</v>
      </c>
      <c r="H594" s="7">
        <f>$G594/$G$603</f>
        <v>0.17182528098991168</v>
      </c>
      <c r="I594" s="5">
        <v>0.72</v>
      </c>
      <c r="J594" s="30"/>
    </row>
    <row r="595" spans="1:10" x14ac:dyDescent="0.3">
      <c r="A595" s="27"/>
      <c r="B595" t="s">
        <v>16</v>
      </c>
      <c r="C595" t="s">
        <v>30</v>
      </c>
      <c r="D595" s="8">
        <v>75</v>
      </c>
      <c r="E595" s="5">
        <v>220.35</v>
      </c>
      <c r="F595" s="15">
        <f>$E595/$E$410 - 1</f>
        <v>1.1940298507462588E-2</v>
      </c>
      <c r="G595" s="5">
        <f t="shared" si="88"/>
        <v>16526.25</v>
      </c>
      <c r="H595" s="7">
        <f t="shared" ref="H595:H600" si="89">$G595/$G$603</f>
        <v>0.15734187837426389</v>
      </c>
      <c r="I595" s="5">
        <v>1.43</v>
      </c>
      <c r="J595" s="30"/>
    </row>
    <row r="596" spans="1:10" x14ac:dyDescent="0.3">
      <c r="A596" s="27"/>
      <c r="B596" t="s">
        <v>13</v>
      </c>
      <c r="C596" t="s">
        <v>30</v>
      </c>
      <c r="D596" s="8">
        <v>5</v>
      </c>
      <c r="E596" s="5">
        <v>1735.56</v>
      </c>
      <c r="F596" s="15">
        <f>$E596/$E$5 - 1</f>
        <v>-3.8955429672575148E-2</v>
      </c>
      <c r="G596" s="5">
        <f t="shared" si="88"/>
        <v>8677.7999999999993</v>
      </c>
      <c r="H596" s="7">
        <f t="shared" si="89"/>
        <v>8.2618945747292158E-2</v>
      </c>
      <c r="I596" s="5">
        <v>1.63</v>
      </c>
      <c r="J596" s="30"/>
    </row>
    <row r="597" spans="1:10" x14ac:dyDescent="0.3">
      <c r="A597" s="27"/>
      <c r="B597" t="s">
        <v>39</v>
      </c>
      <c r="C597" t="s">
        <v>30</v>
      </c>
      <c r="D597" s="8">
        <v>132</v>
      </c>
      <c r="E597" s="5">
        <v>92.94</v>
      </c>
      <c r="F597" s="15">
        <f>$E597/$E$142 - 1</f>
        <v>-1.0434412265758142E-2</v>
      </c>
      <c r="G597" s="5">
        <f t="shared" si="88"/>
        <v>12268.08</v>
      </c>
      <c r="H597" s="7">
        <f t="shared" si="89"/>
        <v>0.11680101361444607</v>
      </c>
      <c r="I597" s="5">
        <v>1.06</v>
      </c>
      <c r="J597" s="30"/>
    </row>
    <row r="598" spans="1:10" x14ac:dyDescent="0.3">
      <c r="A598" s="27"/>
      <c r="B598" t="s">
        <v>14</v>
      </c>
      <c r="C598" t="s">
        <v>30</v>
      </c>
      <c r="D598" s="8">
        <v>70</v>
      </c>
      <c r="E598" s="5">
        <v>179.32</v>
      </c>
      <c r="F598" s="15">
        <f>$E598/$E$7 - 1</f>
        <v>1.3680045223289916E-2</v>
      </c>
      <c r="G598" s="5">
        <f t="shared" si="88"/>
        <v>12552.4</v>
      </c>
      <c r="H598" s="7">
        <f t="shared" si="89"/>
        <v>0.11950794609213282</v>
      </c>
      <c r="I598" s="5">
        <v>0.81</v>
      </c>
      <c r="J598" s="30"/>
    </row>
    <row r="599" spans="1:10" x14ac:dyDescent="0.3">
      <c r="A599" s="27"/>
      <c r="B599" t="s">
        <v>15</v>
      </c>
      <c r="C599" t="s">
        <v>30</v>
      </c>
      <c r="D599" s="8">
        <v>360</v>
      </c>
      <c r="E599" s="5">
        <v>37.22</v>
      </c>
      <c r="F599" s="15">
        <f>$E599/$E$8 - 1</f>
        <v>1.1138277641945082E-2</v>
      </c>
      <c r="G599" s="5">
        <f t="shared" si="88"/>
        <v>13399.199999999999</v>
      </c>
      <c r="H599" s="7">
        <f t="shared" si="89"/>
        <v>0.12757009586036983</v>
      </c>
      <c r="I599" s="5">
        <v>0.4</v>
      </c>
      <c r="J599" s="30"/>
    </row>
    <row r="600" spans="1:10" x14ac:dyDescent="0.3">
      <c r="A600" s="28"/>
      <c r="B600" t="s">
        <v>17</v>
      </c>
      <c r="C600" t="s">
        <v>30</v>
      </c>
      <c r="D600" s="8">
        <v>10</v>
      </c>
      <c r="E600" s="5">
        <v>1333.24</v>
      </c>
      <c r="F600" s="15">
        <f>$E600/$E$9 - 1</f>
        <v>8.2790546576788859E-2</v>
      </c>
      <c r="G600" s="5">
        <f t="shared" si="88"/>
        <v>13332.4</v>
      </c>
      <c r="H600" s="7">
        <f t="shared" si="89"/>
        <v>0.12693411144313052</v>
      </c>
      <c r="I600" s="5">
        <v>0.94</v>
      </c>
      <c r="J600" s="30"/>
    </row>
    <row r="601" spans="1:10" x14ac:dyDescent="0.3">
      <c r="A601" s="3" t="s">
        <v>1</v>
      </c>
      <c r="B601" s="4"/>
      <c r="C601" s="4"/>
      <c r="D601" s="6"/>
      <c r="E601" s="6"/>
      <c r="F601" s="6"/>
      <c r="G601" s="6">
        <f>SUM(G593:G600)</f>
        <v>105027.15</v>
      </c>
      <c r="H601" s="9">
        <f>SUM(H593:H600)</f>
        <v>0.99993459262056239</v>
      </c>
      <c r="I601" s="6">
        <f>SUMPRODUCT(I593:I600,H593:H600)</f>
        <v>0.94734007419691257</v>
      </c>
    </row>
    <row r="602" spans="1:10" ht="15" thickBot="1" x14ac:dyDescent="0.35">
      <c r="A602" s="1" t="s">
        <v>10</v>
      </c>
      <c r="G602" s="10">
        <v>6.87</v>
      </c>
    </row>
    <row r="603" spans="1:10" ht="15" thickTop="1" x14ac:dyDescent="0.3">
      <c r="A603" s="12" t="s">
        <v>18</v>
      </c>
      <c r="B603" s="13"/>
      <c r="C603" s="13"/>
      <c r="D603" s="13"/>
      <c r="E603" s="13"/>
      <c r="F603" s="13"/>
      <c r="G603" s="14">
        <f>$G601+$G602</f>
        <v>105034.01999999999</v>
      </c>
      <c r="H603" s="16">
        <f>($G603/100000 - 1)</f>
        <v>5.0340199999999946E-2</v>
      </c>
      <c r="J603" s="10"/>
    </row>
    <row r="606" spans="1:10" x14ac:dyDescent="0.3">
      <c r="A606" s="26">
        <v>43787</v>
      </c>
      <c r="B606" s="4" t="s">
        <v>52</v>
      </c>
      <c r="C606" s="4" t="s">
        <v>30</v>
      </c>
      <c r="D606" s="17">
        <v>38</v>
      </c>
      <c r="E606" s="6">
        <v>272.91000000000003</v>
      </c>
      <c r="F606" s="18">
        <f>$E606/$E$483 - 1</f>
        <v>8.6208955223880723E-2</v>
      </c>
      <c r="G606" s="6">
        <f t="shared" ref="G606:G613" si="90">$D606*$E606</f>
        <v>10370.580000000002</v>
      </c>
      <c r="H606" s="9">
        <f>$G606/$G$616</f>
        <v>9.8125482320801871E-2</v>
      </c>
      <c r="I606" s="6">
        <v>0.75</v>
      </c>
      <c r="J606" s="29" t="s">
        <v>32</v>
      </c>
    </row>
    <row r="607" spans="1:10" x14ac:dyDescent="0.3">
      <c r="A607" s="27"/>
      <c r="B607" t="s">
        <v>11</v>
      </c>
      <c r="C607" t="s">
        <v>30</v>
      </c>
      <c r="D607" s="8">
        <v>125</v>
      </c>
      <c r="E607" s="5">
        <v>147.65</v>
      </c>
      <c r="F607" s="15">
        <f>$E607/$E$3 - 1</f>
        <v>8.550213203940582E-2</v>
      </c>
      <c r="G607" s="5">
        <f>$D607*$E607</f>
        <v>18456.25</v>
      </c>
      <c r="H607" s="7">
        <f>$G607/$G$616</f>
        <v>0.17463135457065074</v>
      </c>
      <c r="I607" s="5">
        <v>0.72</v>
      </c>
      <c r="J607" s="30"/>
    </row>
    <row r="608" spans="1:10" x14ac:dyDescent="0.3">
      <c r="A608" s="27"/>
      <c r="B608" t="s">
        <v>16</v>
      </c>
      <c r="C608" t="s">
        <v>30</v>
      </c>
      <c r="D608" s="8">
        <v>75</v>
      </c>
      <c r="E608" s="5">
        <v>219.77</v>
      </c>
      <c r="F608" s="15">
        <f>$E608/$E$410 - 1</f>
        <v>9.2766934557979575E-3</v>
      </c>
      <c r="G608" s="5">
        <f t="shared" si="90"/>
        <v>16482.75</v>
      </c>
      <c r="H608" s="7">
        <f t="shared" ref="H608:H613" si="91">$G608/$G$616</f>
        <v>0.15595827752384117</v>
      </c>
      <c r="I608" s="5">
        <v>1.43</v>
      </c>
      <c r="J608" s="30"/>
    </row>
    <row r="609" spans="1:10" x14ac:dyDescent="0.3">
      <c r="A609" s="27"/>
      <c r="B609" t="s">
        <v>13</v>
      </c>
      <c r="C609" t="s">
        <v>30</v>
      </c>
      <c r="D609" s="8">
        <v>5</v>
      </c>
      <c r="E609" s="5">
        <v>1752.53</v>
      </c>
      <c r="F609" s="15">
        <f>$E609/$E$5 - 1</f>
        <v>-2.9558505130377499E-2</v>
      </c>
      <c r="G609" s="5">
        <f t="shared" si="90"/>
        <v>8762.65</v>
      </c>
      <c r="H609" s="7">
        <f t="shared" si="91"/>
        <v>8.2911395279567229E-2</v>
      </c>
      <c r="I609" s="5">
        <v>1.63</v>
      </c>
      <c r="J609" s="30"/>
    </row>
    <row r="610" spans="1:10" x14ac:dyDescent="0.3">
      <c r="A610" s="27"/>
      <c r="B610" t="s">
        <v>39</v>
      </c>
      <c r="C610" t="s">
        <v>30</v>
      </c>
      <c r="D610" s="8">
        <v>132</v>
      </c>
      <c r="E610" s="5">
        <v>94.16</v>
      </c>
      <c r="F610" s="15">
        <f>$E610/$E$142 - 1</f>
        <v>2.5553662691650825E-3</v>
      </c>
      <c r="G610" s="5">
        <f t="shared" si="90"/>
        <v>12429.119999999999</v>
      </c>
      <c r="H610" s="7">
        <f t="shared" si="91"/>
        <v>0.11760320009325656</v>
      </c>
      <c r="I610" s="5">
        <v>1.06</v>
      </c>
      <c r="J610" s="30"/>
    </row>
    <row r="611" spans="1:10" x14ac:dyDescent="0.3">
      <c r="A611" s="27"/>
      <c r="B611" t="s">
        <v>14</v>
      </c>
      <c r="C611" t="s">
        <v>30</v>
      </c>
      <c r="D611" s="8">
        <v>70</v>
      </c>
      <c r="E611" s="5">
        <v>179.71</v>
      </c>
      <c r="F611" s="15">
        <f>$E611/$E$7 - 1</f>
        <v>1.5884680610514401E-2</v>
      </c>
      <c r="G611" s="5">
        <f t="shared" si="90"/>
        <v>12579.7</v>
      </c>
      <c r="H611" s="7">
        <f t="shared" si="91"/>
        <v>0.11902797432265035</v>
      </c>
      <c r="I611" s="5">
        <v>0.81</v>
      </c>
      <c r="J611" s="30"/>
    </row>
    <row r="612" spans="1:10" x14ac:dyDescent="0.3">
      <c r="A612" s="27"/>
      <c r="B612" t="s">
        <v>15</v>
      </c>
      <c r="C612" t="s">
        <v>30</v>
      </c>
      <c r="D612" s="8">
        <v>360</v>
      </c>
      <c r="E612" s="5">
        <v>37.200000000000003</v>
      </c>
      <c r="F612" s="15">
        <f>$E612/$E$8 - 1</f>
        <v>1.0594947025264867E-2</v>
      </c>
      <c r="G612" s="5">
        <f t="shared" si="90"/>
        <v>13392.000000000002</v>
      </c>
      <c r="H612" s="7">
        <f t="shared" si="91"/>
        <v>0.12671388285324242</v>
      </c>
      <c r="I612" s="5">
        <v>0.4</v>
      </c>
      <c r="J612" s="30"/>
    </row>
    <row r="613" spans="1:10" x14ac:dyDescent="0.3">
      <c r="A613" s="28"/>
      <c r="B613" t="s">
        <v>17</v>
      </c>
      <c r="C613" t="s">
        <v>30</v>
      </c>
      <c r="D613" s="8">
        <v>10</v>
      </c>
      <c r="E613" s="5">
        <v>1320.7</v>
      </c>
      <c r="F613" s="15">
        <f>$E613/$E$9 - 1</f>
        <v>7.2606188581174402E-2</v>
      </c>
      <c r="G613" s="5">
        <f t="shared" si="90"/>
        <v>13207</v>
      </c>
      <c r="H613" s="7">
        <f t="shared" si="91"/>
        <v>0.12496342972242923</v>
      </c>
      <c r="I613" s="5">
        <v>0.94</v>
      </c>
      <c r="J613" s="30"/>
    </row>
    <row r="614" spans="1:10" x14ac:dyDescent="0.3">
      <c r="A614" s="3" t="s">
        <v>1</v>
      </c>
      <c r="B614" s="4"/>
      <c r="C614" s="4"/>
      <c r="D614" s="6"/>
      <c r="E614" s="6"/>
      <c r="F614" s="6"/>
      <c r="G614" s="6">
        <f>SUM(G606:G613)</f>
        <v>105680.05</v>
      </c>
      <c r="H614" s="9">
        <f>SUM(H606:H613)</f>
        <v>0.99993499668643959</v>
      </c>
      <c r="I614" s="6">
        <f>SUMPRODUCT(I606:I613,H606:H613)</f>
        <v>0.94671782657683645</v>
      </c>
    </row>
    <row r="615" spans="1:10" ht="15" thickBot="1" x14ac:dyDescent="0.35">
      <c r="A615" s="1" t="s">
        <v>10</v>
      </c>
      <c r="G615" s="10">
        <v>6.87</v>
      </c>
    </row>
    <row r="616" spans="1:10" ht="15" thickTop="1" x14ac:dyDescent="0.3">
      <c r="A616" s="12" t="s">
        <v>18</v>
      </c>
      <c r="B616" s="13"/>
      <c r="C616" s="13"/>
      <c r="D616" s="13"/>
      <c r="E616" s="13"/>
      <c r="F616" s="13"/>
      <c r="G616" s="14">
        <f>$G614+$G615</f>
        <v>105686.92</v>
      </c>
      <c r="H616" s="16">
        <f>($G616/100000 - 1)</f>
        <v>5.6869199999999953E-2</v>
      </c>
      <c r="J616" s="10"/>
    </row>
    <row r="619" spans="1:10" ht="14.4" customHeight="1" x14ac:dyDescent="0.3">
      <c r="A619" s="26">
        <v>43788</v>
      </c>
      <c r="B619" s="4" t="s">
        <v>52</v>
      </c>
      <c r="C619" s="4" t="s">
        <v>30</v>
      </c>
      <c r="D619" s="17">
        <v>38</v>
      </c>
      <c r="E619" s="6">
        <v>274.23</v>
      </c>
      <c r="F619" s="18">
        <f>$E619/$E$483 - 1</f>
        <v>9.1462686567164164E-2</v>
      </c>
      <c r="G619" s="6">
        <f t="shared" ref="G619:G626" si="92">$D619*$E619</f>
        <v>10420.740000000002</v>
      </c>
      <c r="H619" s="9">
        <f t="shared" ref="H619:H626" si="93">$G619/$G$637</f>
        <v>9.8218238434893246E-2</v>
      </c>
      <c r="I619" s="6">
        <v>0.75</v>
      </c>
      <c r="J619" s="29" t="s">
        <v>32</v>
      </c>
    </row>
    <row r="620" spans="1:10" x14ac:dyDescent="0.3">
      <c r="A620" s="31"/>
      <c r="B620" t="s">
        <v>11</v>
      </c>
      <c r="C620" t="s">
        <v>30</v>
      </c>
      <c r="D620" s="8">
        <v>125</v>
      </c>
      <c r="E620" s="5">
        <v>148.38</v>
      </c>
      <c r="F620" s="15">
        <f>$E620/$E$3 - 1</f>
        <v>9.0868989854433035E-2</v>
      </c>
      <c r="G620" s="5">
        <f>$D620*$E620</f>
        <v>18547.5</v>
      </c>
      <c r="H620" s="7">
        <f t="shared" si="93"/>
        <v>0.17481510692822028</v>
      </c>
      <c r="I620" s="5">
        <v>0.72</v>
      </c>
      <c r="J620" s="30"/>
    </row>
    <row r="621" spans="1:10" x14ac:dyDescent="0.3">
      <c r="A621" s="31"/>
      <c r="B621" t="s">
        <v>16</v>
      </c>
      <c r="C621" t="s">
        <v>30</v>
      </c>
      <c r="D621" s="8">
        <v>75</v>
      </c>
      <c r="E621" s="5">
        <v>220.04</v>
      </c>
      <c r="F621" s="15">
        <f>$E621/$E$410 - 1</f>
        <v>1.0516647531572776E-2</v>
      </c>
      <c r="G621" s="5">
        <f t="shared" si="92"/>
        <v>16503</v>
      </c>
      <c r="H621" s="7">
        <f t="shared" si="93"/>
        <v>0.15554515215724055</v>
      </c>
      <c r="I621" s="5">
        <v>1.43</v>
      </c>
      <c r="J621" s="30"/>
    </row>
    <row r="622" spans="1:10" x14ac:dyDescent="0.3">
      <c r="A622" s="31"/>
      <c r="B622" t="s">
        <v>13</v>
      </c>
      <c r="C622" t="s">
        <v>30</v>
      </c>
      <c r="D622" s="8">
        <v>5</v>
      </c>
      <c r="E622" s="5">
        <v>1752.79</v>
      </c>
      <c r="F622" s="15">
        <f>$E622/$E$5 - 1</f>
        <v>-2.9414533393137043E-2</v>
      </c>
      <c r="G622" s="5">
        <f t="shared" si="92"/>
        <v>8763.9500000000007</v>
      </c>
      <c r="H622" s="7">
        <f t="shared" si="93"/>
        <v>8.2602553247800303E-2</v>
      </c>
      <c r="I622" s="5">
        <v>1.63</v>
      </c>
      <c r="J622" s="30"/>
    </row>
    <row r="623" spans="1:10" x14ac:dyDescent="0.3">
      <c r="A623" s="31"/>
      <c r="B623" t="s">
        <v>39</v>
      </c>
      <c r="C623" t="s">
        <v>30</v>
      </c>
      <c r="D623" s="8">
        <v>132</v>
      </c>
      <c r="E623" s="5">
        <v>93.61</v>
      </c>
      <c r="F623" s="15">
        <f>$E623/$E$142 - 1</f>
        <v>-3.300681431005148E-3</v>
      </c>
      <c r="G623" s="5">
        <f t="shared" si="92"/>
        <v>12356.52</v>
      </c>
      <c r="H623" s="7">
        <f t="shared" si="93"/>
        <v>0.11646347836962892</v>
      </c>
      <c r="I623" s="5">
        <v>1.06</v>
      </c>
      <c r="J623" s="30"/>
    </row>
    <row r="624" spans="1:10" x14ac:dyDescent="0.3">
      <c r="A624" s="31"/>
      <c r="B624" t="s">
        <v>14</v>
      </c>
      <c r="C624" t="s">
        <v>30</v>
      </c>
      <c r="D624" s="8">
        <v>70</v>
      </c>
      <c r="E624" s="5">
        <v>182.77</v>
      </c>
      <c r="F624" s="15">
        <f>$E624/$E$7 - 1</f>
        <v>3.3182589033352139E-2</v>
      </c>
      <c r="G624" s="5">
        <f t="shared" si="92"/>
        <v>12793.900000000001</v>
      </c>
      <c r="H624" s="7">
        <f t="shared" si="93"/>
        <v>0.12058590087769012</v>
      </c>
      <c r="I624" s="5">
        <v>0.81</v>
      </c>
      <c r="J624" s="30"/>
    </row>
    <row r="625" spans="1:10" x14ac:dyDescent="0.3">
      <c r="A625" s="31"/>
      <c r="B625" t="s">
        <v>15</v>
      </c>
      <c r="C625" t="s">
        <v>30</v>
      </c>
      <c r="D625" s="8">
        <v>360</v>
      </c>
      <c r="E625" s="5">
        <v>37.659999999999997</v>
      </c>
      <c r="F625" s="15">
        <f>$E625/$E$8 - 1</f>
        <v>2.3091551208910488E-2</v>
      </c>
      <c r="G625" s="5">
        <f t="shared" si="92"/>
        <v>13557.599999999999</v>
      </c>
      <c r="H625" s="7">
        <f t="shared" si="93"/>
        <v>0.12778397593692081</v>
      </c>
      <c r="I625" s="5">
        <v>0.4</v>
      </c>
      <c r="J625" s="30"/>
    </row>
    <row r="626" spans="1:10" x14ac:dyDescent="0.3">
      <c r="A626" s="31"/>
      <c r="B626" t="s">
        <v>17</v>
      </c>
      <c r="C626" t="s">
        <v>30</v>
      </c>
      <c r="D626" s="8">
        <v>10</v>
      </c>
      <c r="E626" s="5">
        <v>1315.46</v>
      </c>
      <c r="F626" s="15">
        <f>$E626/$E$9 - 1</f>
        <v>6.8350523836595567E-2</v>
      </c>
      <c r="G626" s="5">
        <f t="shared" si="92"/>
        <v>13154.6</v>
      </c>
      <c r="H626" s="7">
        <f t="shared" si="93"/>
        <v>0.12398559404760569</v>
      </c>
      <c r="I626" s="5">
        <v>0.94</v>
      </c>
      <c r="J626" s="30"/>
    </row>
    <row r="627" spans="1:10" x14ac:dyDescent="0.3">
      <c r="A627" s="31"/>
      <c r="B627" t="s">
        <v>16</v>
      </c>
      <c r="C627" t="s">
        <v>31</v>
      </c>
      <c r="D627" s="8">
        <v>25</v>
      </c>
      <c r="E627" s="5">
        <v>220.04</v>
      </c>
      <c r="F627" s="15"/>
      <c r="G627" s="5">
        <f>-($D627*$E627)</f>
        <v>-5501</v>
      </c>
      <c r="H627" s="7">
        <f t="shared" ref="H627:H634" si="94">$G627/$G$637</f>
        <v>-5.1848384052413515E-2</v>
      </c>
      <c r="I627" s="5">
        <v>1.43</v>
      </c>
      <c r="J627" t="s">
        <v>59</v>
      </c>
    </row>
    <row r="628" spans="1:10" x14ac:dyDescent="0.3">
      <c r="A628" s="31"/>
      <c r="B628" t="s">
        <v>13</v>
      </c>
      <c r="C628" t="s">
        <v>31</v>
      </c>
      <c r="D628" s="8">
        <v>5</v>
      </c>
      <c r="E628" s="5">
        <v>1752.79</v>
      </c>
      <c r="F628" s="15"/>
      <c r="G628" s="5">
        <f>-($D628*$E628)</f>
        <v>-8763.9500000000007</v>
      </c>
      <c r="H628" s="7">
        <f t="shared" si="94"/>
        <v>-8.2602553247800303E-2</v>
      </c>
      <c r="I628" s="5">
        <v>1.63</v>
      </c>
      <c r="J628" t="s">
        <v>58</v>
      </c>
    </row>
    <row r="629" spans="1:10" x14ac:dyDescent="0.3">
      <c r="A629" s="31"/>
      <c r="B629" t="s">
        <v>39</v>
      </c>
      <c r="C629" t="s">
        <v>31</v>
      </c>
      <c r="D629" s="8">
        <v>132</v>
      </c>
      <c r="E629" s="5">
        <v>93.61</v>
      </c>
      <c r="F629" s="15"/>
      <c r="G629" s="5">
        <f>-($D629*$E629)</f>
        <v>-12356.52</v>
      </c>
      <c r="H629" s="7">
        <f t="shared" si="94"/>
        <v>-0.11646347836962892</v>
      </c>
      <c r="I629" s="5">
        <v>1.06</v>
      </c>
      <c r="J629" t="s">
        <v>58</v>
      </c>
    </row>
    <row r="630" spans="1:10" x14ac:dyDescent="0.3">
      <c r="A630" s="31"/>
      <c r="B630" t="s">
        <v>17</v>
      </c>
      <c r="C630" t="s">
        <v>31</v>
      </c>
      <c r="D630" s="8">
        <v>10</v>
      </c>
      <c r="E630" s="5">
        <v>1315.46</v>
      </c>
      <c r="F630" s="15"/>
      <c r="G630" s="5">
        <f t="shared" ref="G630" si="95">-($D630*$E630)</f>
        <v>-13154.6</v>
      </c>
      <c r="H630" s="7">
        <f t="shared" si="94"/>
        <v>-0.12398559404760569</v>
      </c>
      <c r="I630" s="5">
        <v>0.94</v>
      </c>
      <c r="J630" s="10" t="s">
        <v>49</v>
      </c>
    </row>
    <row r="631" spans="1:10" x14ac:dyDescent="0.3">
      <c r="A631" s="31"/>
      <c r="B631" t="s">
        <v>52</v>
      </c>
      <c r="C631" t="s">
        <v>29</v>
      </c>
      <c r="D631" s="8">
        <v>22</v>
      </c>
      <c r="E631" s="5">
        <v>274.23</v>
      </c>
      <c r="F631" s="15"/>
      <c r="G631" s="5">
        <f>$D631*$E631</f>
        <v>6033.06</v>
      </c>
      <c r="H631" s="7">
        <f t="shared" si="94"/>
        <v>5.6863190672832922E-2</v>
      </c>
      <c r="I631" s="5">
        <v>0.75</v>
      </c>
      <c r="J631" t="s">
        <v>60</v>
      </c>
    </row>
    <row r="632" spans="1:10" x14ac:dyDescent="0.3">
      <c r="A632" s="31"/>
      <c r="B632" t="s">
        <v>55</v>
      </c>
      <c r="C632" t="s">
        <v>29</v>
      </c>
      <c r="D632" s="8">
        <v>60</v>
      </c>
      <c r="E632" s="5">
        <v>199.32</v>
      </c>
      <c r="F632" s="15"/>
      <c r="G632" s="5">
        <f>$D632*$E632</f>
        <v>11959.199999999999</v>
      </c>
      <c r="H632" s="7">
        <f t="shared" si="94"/>
        <v>0.11271863198684307</v>
      </c>
      <c r="I632" s="5">
        <v>1.06</v>
      </c>
      <c r="J632" t="s">
        <v>62</v>
      </c>
    </row>
    <row r="633" spans="1:10" x14ac:dyDescent="0.3">
      <c r="A633" s="31"/>
      <c r="B633" t="s">
        <v>56</v>
      </c>
      <c r="C633" t="s">
        <v>29</v>
      </c>
      <c r="D633" s="8">
        <v>202</v>
      </c>
      <c r="E633" s="5">
        <v>58.35</v>
      </c>
      <c r="F633" s="15"/>
      <c r="G633" s="5">
        <f>$D633*$E633</f>
        <v>11786.7</v>
      </c>
      <c r="H633" s="7">
        <f t="shared" si="94"/>
        <v>0.11109277373397244</v>
      </c>
      <c r="I633" s="5">
        <v>0.93</v>
      </c>
      <c r="J633" t="s">
        <v>61</v>
      </c>
    </row>
    <row r="634" spans="1:10" x14ac:dyDescent="0.3">
      <c r="A634" s="28"/>
      <c r="B634" t="s">
        <v>57</v>
      </c>
      <c r="C634" t="s">
        <v>29</v>
      </c>
      <c r="D634" s="8">
        <v>33</v>
      </c>
      <c r="E634" s="5">
        <v>302.60000000000002</v>
      </c>
      <c r="F634" s="15"/>
      <c r="G634" s="5">
        <f>$D634*$E634</f>
        <v>9985.8000000000011</v>
      </c>
      <c r="H634" s="7">
        <f t="shared" si="94"/>
        <v>9.4118813574003077E-2</v>
      </c>
      <c r="I634" s="5">
        <v>1.26</v>
      </c>
      <c r="J634" t="s">
        <v>62</v>
      </c>
    </row>
    <row r="635" spans="1:10" x14ac:dyDescent="0.3">
      <c r="A635" s="3" t="s">
        <v>1</v>
      </c>
      <c r="B635" s="4"/>
      <c r="C635" s="4"/>
      <c r="D635" s="6"/>
      <c r="E635" s="6"/>
      <c r="F635" s="6"/>
      <c r="G635" s="6">
        <f>SUM(G619:G634)</f>
        <v>106086.50000000001</v>
      </c>
      <c r="H635" s="9">
        <f>SUM(H619:H634)</f>
        <v>0.99989340025020301</v>
      </c>
      <c r="I635" s="6">
        <f>SUMPRODUCT(I619:I634,H619:H634)</f>
        <v>0.88064023187660523</v>
      </c>
    </row>
    <row r="636" spans="1:10" ht="15" thickBot="1" x14ac:dyDescent="0.35">
      <c r="A636" s="1" t="s">
        <v>10</v>
      </c>
      <c r="G636" s="10">
        <v>11.31</v>
      </c>
    </row>
    <row r="637" spans="1:10" ht="15" thickTop="1" x14ac:dyDescent="0.3">
      <c r="A637" s="12" t="s">
        <v>18</v>
      </c>
      <c r="B637" s="13"/>
      <c r="C637" s="13"/>
      <c r="D637" s="13"/>
      <c r="E637" s="13"/>
      <c r="F637" s="13"/>
      <c r="G637" s="14">
        <f>$G635+$G636</f>
        <v>106097.81000000001</v>
      </c>
      <c r="H637" s="16">
        <f>($G637/100000 - 1)</f>
        <v>6.0978100000000035E-2</v>
      </c>
    </row>
    <row r="640" spans="1:10" x14ac:dyDescent="0.3">
      <c r="A640" s="26">
        <v>43789</v>
      </c>
      <c r="B640" s="4" t="s">
        <v>52</v>
      </c>
      <c r="C640" s="4" t="s">
        <v>30</v>
      </c>
      <c r="D640" s="17">
        <v>60</v>
      </c>
      <c r="E640" s="6">
        <v>275.56</v>
      </c>
      <c r="F640" s="18">
        <f>$E640/$E$483 - 1</f>
        <v>9.6756218905472702E-2</v>
      </c>
      <c r="G640" s="6">
        <f t="shared" ref="G640:G647" si="96">$D640*$E640</f>
        <v>16533.599999999999</v>
      </c>
      <c r="H640" s="9">
        <f>$G640/$G$650</f>
        <v>0.15674995833236155</v>
      </c>
      <c r="I640" s="6">
        <v>0.75</v>
      </c>
      <c r="J640" s="29" t="s">
        <v>32</v>
      </c>
    </row>
    <row r="641" spans="1:14" x14ac:dyDescent="0.3">
      <c r="A641" s="27"/>
      <c r="B641" t="s">
        <v>11</v>
      </c>
      <c r="C641" t="s">
        <v>30</v>
      </c>
      <c r="D641" s="8">
        <v>125</v>
      </c>
      <c r="E641" s="5">
        <v>146.93</v>
      </c>
      <c r="F641" s="15">
        <f>$E641/$E$3 - 1</f>
        <v>8.0208792824584485E-2</v>
      </c>
      <c r="G641" s="5">
        <f>$D641*$E641</f>
        <v>18366.25</v>
      </c>
      <c r="H641" s="7">
        <f>$G641/$G$650</f>
        <v>0.17412474731587407</v>
      </c>
      <c r="I641" s="5">
        <v>0.72</v>
      </c>
      <c r="J641" s="30"/>
    </row>
    <row r="642" spans="1:14" x14ac:dyDescent="0.3">
      <c r="A642" s="27"/>
      <c r="B642" t="s">
        <v>16</v>
      </c>
      <c r="C642" t="s">
        <v>30</v>
      </c>
      <c r="D642" s="8">
        <v>50</v>
      </c>
      <c r="E642" s="5">
        <v>217.91</v>
      </c>
      <c r="F642" s="15">
        <f>$E642/$E$410 - 1</f>
        <v>7.3478760045930791E-4</v>
      </c>
      <c r="G642" s="5">
        <f t="shared" si="96"/>
        <v>10895.5</v>
      </c>
      <c r="H642" s="7">
        <f t="shared" ref="H642:H647" si="97">$G642/$G$650</f>
        <v>0.10329687249057952</v>
      </c>
      <c r="I642" s="5">
        <v>1.43</v>
      </c>
      <c r="J642" s="30"/>
    </row>
    <row r="643" spans="1:14" x14ac:dyDescent="0.3">
      <c r="A643" s="27"/>
      <c r="B643" t="s">
        <v>55</v>
      </c>
      <c r="C643" t="s">
        <v>30</v>
      </c>
      <c r="D643" s="8">
        <v>60</v>
      </c>
      <c r="E643" s="5">
        <v>197.51</v>
      </c>
      <c r="F643" s="15">
        <f>$E643/$E$632 - 1</f>
        <v>-9.0808749749147211E-3</v>
      </c>
      <c r="G643" s="5">
        <f t="shared" si="96"/>
        <v>11850.599999999999</v>
      </c>
      <c r="H643" s="7">
        <f t="shared" si="97"/>
        <v>0.11235188078902864</v>
      </c>
      <c r="I643" s="5">
        <v>1.06</v>
      </c>
      <c r="J643" s="30"/>
    </row>
    <row r="644" spans="1:14" x14ac:dyDescent="0.3">
      <c r="A644" s="27"/>
      <c r="B644" t="s">
        <v>56</v>
      </c>
      <c r="C644" t="s">
        <v>30</v>
      </c>
      <c r="D644" s="8">
        <v>202</v>
      </c>
      <c r="E644" s="5">
        <v>57.9</v>
      </c>
      <c r="F644" s="15">
        <f>$E644/$E$633 - 1</f>
        <v>-7.7120822622108731E-3</v>
      </c>
      <c r="G644" s="5">
        <f t="shared" si="96"/>
        <v>11695.8</v>
      </c>
      <c r="H644" s="7">
        <f t="shared" si="97"/>
        <v>0.11088426976965902</v>
      </c>
      <c r="I644" s="5">
        <v>0.93</v>
      </c>
      <c r="J644" s="30"/>
    </row>
    <row r="645" spans="1:14" x14ac:dyDescent="0.3">
      <c r="A645" s="27"/>
      <c r="B645" t="s">
        <v>14</v>
      </c>
      <c r="C645" t="s">
        <v>30</v>
      </c>
      <c r="D645" s="8">
        <v>70</v>
      </c>
      <c r="E645" s="5">
        <v>181.66</v>
      </c>
      <c r="F645" s="15">
        <f>$E645/$E$7 - 1</f>
        <v>2.6907857546636382E-2</v>
      </c>
      <c r="G645" s="5">
        <f t="shared" si="96"/>
        <v>12716.199999999999</v>
      </c>
      <c r="H645" s="7">
        <f t="shared" si="97"/>
        <v>0.12055836721258384</v>
      </c>
      <c r="I645" s="5">
        <v>0.81</v>
      </c>
      <c r="J645" s="30"/>
    </row>
    <row r="646" spans="1:14" x14ac:dyDescent="0.3">
      <c r="A646" s="27"/>
      <c r="B646" t="s">
        <v>15</v>
      </c>
      <c r="C646" t="s">
        <v>30</v>
      </c>
      <c r="D646" s="8">
        <v>360</v>
      </c>
      <c r="E646" s="5">
        <v>37.049999999999997</v>
      </c>
      <c r="F646" s="15">
        <f>$E646/$E$8 - 1</f>
        <v>6.5199674001628072E-3</v>
      </c>
      <c r="G646" s="5">
        <f t="shared" si="96"/>
        <v>13337.999999999998</v>
      </c>
      <c r="H646" s="7">
        <f t="shared" si="97"/>
        <v>0.12645346108754527</v>
      </c>
      <c r="I646" s="5">
        <v>0.4</v>
      </c>
      <c r="J646" s="30"/>
    </row>
    <row r="647" spans="1:14" x14ac:dyDescent="0.3">
      <c r="A647" s="28"/>
      <c r="B647" t="s">
        <v>57</v>
      </c>
      <c r="C647" t="s">
        <v>30</v>
      </c>
      <c r="D647" s="8">
        <v>33</v>
      </c>
      <c r="E647" s="5">
        <v>305.16000000000003</v>
      </c>
      <c r="F647" s="15">
        <f>$E647/$E$634 - 1</f>
        <v>8.4600132187706567E-3</v>
      </c>
      <c r="G647" s="5">
        <f t="shared" si="96"/>
        <v>10070.280000000001</v>
      </c>
      <c r="H647" s="7">
        <f t="shared" si="97"/>
        <v>9.5473216383317253E-2</v>
      </c>
      <c r="I647" s="5">
        <v>1.26</v>
      </c>
      <c r="J647" s="30"/>
    </row>
    <row r="648" spans="1:14" x14ac:dyDescent="0.3">
      <c r="A648" s="3" t="s">
        <v>1</v>
      </c>
      <c r="B648" s="4"/>
      <c r="C648" s="4"/>
      <c r="D648" s="6"/>
      <c r="E648" s="6"/>
      <c r="F648" s="6"/>
      <c r="G648" s="6">
        <f>SUM(G640:G647)</f>
        <v>105466.23</v>
      </c>
      <c r="H648" s="9">
        <f>SUM(H640:H647)</f>
        <v>0.99989277338094928</v>
      </c>
      <c r="I648" s="6">
        <f>SUMPRODUCT(I640:I647,H640:H647)</f>
        <v>0.88139209352057324</v>
      </c>
    </row>
    <row r="649" spans="1:14" ht="15" thickBot="1" x14ac:dyDescent="0.35">
      <c r="A649" s="1" t="s">
        <v>10</v>
      </c>
      <c r="G649" s="10">
        <v>11.31</v>
      </c>
    </row>
    <row r="650" spans="1:14" ht="15" thickTop="1" x14ac:dyDescent="0.3">
      <c r="A650" s="12" t="s">
        <v>18</v>
      </c>
      <c r="B650" s="13"/>
      <c r="C650" s="13"/>
      <c r="D650" s="13"/>
      <c r="E650" s="13"/>
      <c r="F650" s="13"/>
      <c r="G650" s="14">
        <f>$G648+$G649</f>
        <v>105477.54</v>
      </c>
      <c r="H650" s="16">
        <f>($G650/100000 - 1)</f>
        <v>5.477540000000003E-2</v>
      </c>
      <c r="J650" s="10"/>
    </row>
    <row r="652" spans="1:14" ht="16.2" customHeight="1" x14ac:dyDescent="0.3">
      <c r="J652" s="32" t="s">
        <v>74</v>
      </c>
      <c r="K652" s="33"/>
      <c r="L652" s="34" t="s">
        <v>69</v>
      </c>
      <c r="M652" s="34" t="s">
        <v>1</v>
      </c>
      <c r="N652" s="33"/>
    </row>
    <row r="653" spans="1:14" ht="14.4" customHeight="1" x14ac:dyDescent="0.3">
      <c r="J653" s="32"/>
      <c r="K653" s="33" t="s">
        <v>68</v>
      </c>
      <c r="L653" s="33">
        <v>47</v>
      </c>
      <c r="M653" s="33">
        <v>47</v>
      </c>
      <c r="N653" s="33"/>
    </row>
    <row r="654" spans="1:14" x14ac:dyDescent="0.3">
      <c r="J654" s="32"/>
      <c r="K654" s="33" t="s">
        <v>75</v>
      </c>
      <c r="L654" s="33">
        <v>252</v>
      </c>
      <c r="M654" s="33">
        <v>252</v>
      </c>
      <c r="N654" s="33"/>
    </row>
    <row r="655" spans="1:14" x14ac:dyDescent="0.3">
      <c r="J655" s="32"/>
      <c r="K655" s="33" t="s">
        <v>65</v>
      </c>
      <c r="L655" s="35">
        <v>2997.96</v>
      </c>
      <c r="M655" s="35">
        <v>100000</v>
      </c>
      <c r="N655" s="33"/>
    </row>
    <row r="656" spans="1:14" x14ac:dyDescent="0.3">
      <c r="J656" s="32"/>
      <c r="K656" s="36" t="s">
        <v>66</v>
      </c>
      <c r="L656" s="37">
        <v>3108.46</v>
      </c>
      <c r="M656" s="37">
        <v>105477.54</v>
      </c>
      <c r="N656" s="33"/>
    </row>
    <row r="657" spans="10:14" x14ac:dyDescent="0.3">
      <c r="J657" s="32"/>
      <c r="K657" s="33" t="s">
        <v>63</v>
      </c>
      <c r="L657" s="38">
        <f>L656/L655 - 1</f>
        <v>3.6858397043322721E-2</v>
      </c>
      <c r="M657" s="38">
        <f>M656/M655 - 1</f>
        <v>5.477540000000003E-2</v>
      </c>
      <c r="N657" s="33"/>
    </row>
    <row r="658" spans="10:14" x14ac:dyDescent="0.3">
      <c r="J658" s="32"/>
      <c r="K658" s="33" t="s">
        <v>64</v>
      </c>
      <c r="L658" s="38">
        <f>(1+L657)^(L654/L653) - 1</f>
        <v>0.21417980204734466</v>
      </c>
      <c r="M658" s="38">
        <f>(1+M657)^(M654/M653) - 1</f>
        <v>0.33099670567126149</v>
      </c>
      <c r="N658" s="33"/>
    </row>
    <row r="659" spans="10:14" x14ac:dyDescent="0.3">
      <c r="J659" s="32"/>
      <c r="K659" s="36" t="s">
        <v>70</v>
      </c>
      <c r="L659" s="39">
        <v>1.5299999999999999E-2</v>
      </c>
      <c r="M659" s="39">
        <v>1.5299999999999999E-2</v>
      </c>
      <c r="N659" s="33"/>
    </row>
    <row r="660" spans="10:14" x14ac:dyDescent="0.3">
      <c r="J660" s="32"/>
      <c r="K660" s="33" t="s">
        <v>76</v>
      </c>
      <c r="L660" s="38">
        <f>L658-L659</f>
        <v>0.19887980204734465</v>
      </c>
      <c r="M660" s="38">
        <f>M658-M659</f>
        <v>0.31569670567126151</v>
      </c>
      <c r="N660" s="33"/>
    </row>
    <row r="661" spans="10:14" ht="15" thickBot="1" x14ac:dyDescent="0.35">
      <c r="J661" s="32"/>
      <c r="K661" s="33" t="s">
        <v>67</v>
      </c>
      <c r="L661" s="40">
        <v>1</v>
      </c>
      <c r="M661" s="40">
        <v>0.99299999999999999</v>
      </c>
    </row>
    <row r="662" spans="10:14" ht="15" thickTop="1" x14ac:dyDescent="0.3">
      <c r="J662" s="32"/>
      <c r="K662" s="41" t="s">
        <v>71</v>
      </c>
      <c r="L662" s="42">
        <f>(L658-L659)/L661</f>
        <v>0.19887980204734465</v>
      </c>
      <c r="M662" s="42">
        <f>(M658-M659)/M661</f>
        <v>0.31792216079683938</v>
      </c>
      <c r="N662" s="33" t="s">
        <v>73</v>
      </c>
    </row>
    <row r="663" spans="10:14" x14ac:dyDescent="0.3">
      <c r="J663" s="32"/>
      <c r="K663" s="34" t="s">
        <v>72</v>
      </c>
      <c r="L663" s="43">
        <f>M662-L662</f>
        <v>0.11904235874949473</v>
      </c>
      <c r="M663" s="38"/>
      <c r="N663" s="33"/>
    </row>
    <row r="664" spans="10:14" x14ac:dyDescent="0.3">
      <c r="L664" s="23"/>
    </row>
  </sheetData>
  <mergeCells count="96">
    <mergeCell ref="J619:J626"/>
    <mergeCell ref="A619:A634"/>
    <mergeCell ref="A640:A647"/>
    <mergeCell ref="J640:J647"/>
    <mergeCell ref="J652:J663"/>
    <mergeCell ref="A606:A613"/>
    <mergeCell ref="J606:J613"/>
    <mergeCell ref="A580:A587"/>
    <mergeCell ref="J580:J587"/>
    <mergeCell ref="A554:A561"/>
    <mergeCell ref="J554:J561"/>
    <mergeCell ref="A593:A600"/>
    <mergeCell ref="J593:J600"/>
    <mergeCell ref="A515:A522"/>
    <mergeCell ref="J515:J522"/>
    <mergeCell ref="A567:A574"/>
    <mergeCell ref="J567:J574"/>
    <mergeCell ref="A445:A452"/>
    <mergeCell ref="J445:J452"/>
    <mergeCell ref="A502:A509"/>
    <mergeCell ref="J502:J509"/>
    <mergeCell ref="J471:J478"/>
    <mergeCell ref="A471:A483"/>
    <mergeCell ref="A489:A496"/>
    <mergeCell ref="J489:J496"/>
    <mergeCell ref="A541:A548"/>
    <mergeCell ref="J541:J548"/>
    <mergeCell ref="A528:A535"/>
    <mergeCell ref="J528:J535"/>
    <mergeCell ref="A432:A439"/>
    <mergeCell ref="J432:J439"/>
    <mergeCell ref="A400:A413"/>
    <mergeCell ref="A419:A426"/>
    <mergeCell ref="J419:J426"/>
    <mergeCell ref="J400:J407"/>
    <mergeCell ref="A2:A9"/>
    <mergeCell ref="A15:A22"/>
    <mergeCell ref="A28:A35"/>
    <mergeCell ref="A54:A61"/>
    <mergeCell ref="J54:J61"/>
    <mergeCell ref="A41:A48"/>
    <mergeCell ref="J41:J48"/>
    <mergeCell ref="J15:J22"/>
    <mergeCell ref="J28:J35"/>
    <mergeCell ref="A67:A78"/>
    <mergeCell ref="J67:J74"/>
    <mergeCell ref="J135:J141"/>
    <mergeCell ref="J216:J223"/>
    <mergeCell ref="A242:A249"/>
    <mergeCell ref="A96:A103"/>
    <mergeCell ref="J96:J103"/>
    <mergeCell ref="A84:A91"/>
    <mergeCell ref="J84:J91"/>
    <mergeCell ref="A135:A145"/>
    <mergeCell ref="A109:A116"/>
    <mergeCell ref="J109:J116"/>
    <mergeCell ref="A122:A129"/>
    <mergeCell ref="J122:J129"/>
    <mergeCell ref="A151:A158"/>
    <mergeCell ref="J151:J158"/>
    <mergeCell ref="A164:A171"/>
    <mergeCell ref="J164:J171"/>
    <mergeCell ref="A203:A210"/>
    <mergeCell ref="J203:J210"/>
    <mergeCell ref="A190:A197"/>
    <mergeCell ref="J190:J197"/>
    <mergeCell ref="A177:A184"/>
    <mergeCell ref="J177:J184"/>
    <mergeCell ref="J268:J275"/>
    <mergeCell ref="A281:A288"/>
    <mergeCell ref="A320:A327"/>
    <mergeCell ref="J320:J327"/>
    <mergeCell ref="A374:A381"/>
    <mergeCell ref="J374:J381"/>
    <mergeCell ref="A348:A355"/>
    <mergeCell ref="J348:J355"/>
    <mergeCell ref="A333:A342"/>
    <mergeCell ref="J333:J340"/>
    <mergeCell ref="J307:J314"/>
    <mergeCell ref="A268:A275"/>
    <mergeCell ref="A387:A394"/>
    <mergeCell ref="J387:J394"/>
    <mergeCell ref="A216:A223"/>
    <mergeCell ref="A458:A465"/>
    <mergeCell ref="J458:J465"/>
    <mergeCell ref="J281:J288"/>
    <mergeCell ref="A255:A262"/>
    <mergeCell ref="J255:J262"/>
    <mergeCell ref="A294:A301"/>
    <mergeCell ref="J294:J301"/>
    <mergeCell ref="A229:A236"/>
    <mergeCell ref="J229:J236"/>
    <mergeCell ref="A361:A368"/>
    <mergeCell ref="J361:J368"/>
    <mergeCell ref="J242:J249"/>
    <mergeCell ref="A307:A314"/>
  </mergeCells>
  <conditionalFormatting sqref="H12">
    <cfRule type="cellIs" dxfId="511" priority="589" operator="lessThan">
      <formula>0</formula>
    </cfRule>
    <cfRule type="cellIs" dxfId="510" priority="591" operator="greaterThan">
      <formula>0</formula>
    </cfRule>
  </conditionalFormatting>
  <conditionalFormatting sqref="H25">
    <cfRule type="cellIs" dxfId="509" priority="572" operator="lessThan">
      <formula>0</formula>
    </cfRule>
    <cfRule type="cellIs" dxfId="508" priority="573" operator="greaterThan">
      <formula>0</formula>
    </cfRule>
  </conditionalFormatting>
  <conditionalFormatting sqref="F2:F9 F135:F141 F333:F336 F338:F340 F471:F478">
    <cfRule type="cellIs" dxfId="507" priority="578" operator="lessThan">
      <formula>0</formula>
    </cfRule>
    <cfRule type="cellIs" dxfId="506" priority="579" operator="greaterThan">
      <formula>0</formula>
    </cfRule>
    <cfRule type="cellIs" dxfId="505" priority="580" operator="greaterThan">
      <formula>-0.000001</formula>
    </cfRule>
    <cfRule type="cellIs" dxfId="504" priority="581" operator="lessThan">
      <formula>0</formula>
    </cfRule>
    <cfRule type="cellIs" dxfId="503" priority="582" operator="greaterThan">
      <formula>0</formula>
    </cfRule>
  </conditionalFormatting>
  <conditionalFormatting sqref="F2:F9 F135:F141 F333:F336 F338:F340 F471:F478">
    <cfRule type="cellIs" dxfId="502" priority="574" operator="equal">
      <formula>0</formula>
    </cfRule>
    <cfRule type="cellIs" dxfId="501" priority="575" operator="greaterThan">
      <formula>0</formula>
    </cfRule>
    <cfRule type="cellIs" dxfId="500" priority="576" operator="greaterThan">
      <formula>0</formula>
    </cfRule>
    <cfRule type="cellIs" dxfId="499" priority="577" operator="lessThan">
      <formula>0</formula>
    </cfRule>
  </conditionalFormatting>
  <conditionalFormatting sqref="F15:F22">
    <cfRule type="cellIs" dxfId="498" priority="567" operator="lessThan">
      <formula>0</formula>
    </cfRule>
    <cfRule type="cellIs" dxfId="497" priority="568" operator="greaterThan">
      <formula>0</formula>
    </cfRule>
    <cfRule type="cellIs" dxfId="496" priority="569" operator="greaterThan">
      <formula>-0.000001</formula>
    </cfRule>
    <cfRule type="cellIs" dxfId="495" priority="570" operator="lessThan">
      <formula>0</formula>
    </cfRule>
    <cfRule type="cellIs" dxfId="494" priority="571" operator="greaterThan">
      <formula>0</formula>
    </cfRule>
  </conditionalFormatting>
  <conditionalFormatting sqref="F15:F22">
    <cfRule type="cellIs" dxfId="493" priority="563" operator="equal">
      <formula>0</formula>
    </cfRule>
    <cfRule type="cellIs" dxfId="492" priority="564" operator="greaterThan">
      <formula>0</formula>
    </cfRule>
    <cfRule type="cellIs" dxfId="491" priority="565" operator="greaterThan">
      <formula>0</formula>
    </cfRule>
    <cfRule type="cellIs" dxfId="490" priority="566" operator="lessThan">
      <formula>0</formula>
    </cfRule>
  </conditionalFormatting>
  <conditionalFormatting sqref="H38:H39">
    <cfRule type="cellIs" dxfId="489" priority="561" operator="lessThan">
      <formula>0</formula>
    </cfRule>
    <cfRule type="cellIs" dxfId="488" priority="562" operator="greaterThan">
      <formula>0</formula>
    </cfRule>
  </conditionalFormatting>
  <conditionalFormatting sqref="F28:F35">
    <cfRule type="cellIs" dxfId="487" priority="556" operator="lessThan">
      <formula>0</formula>
    </cfRule>
    <cfRule type="cellIs" dxfId="486" priority="557" operator="greaterThan">
      <formula>0</formula>
    </cfRule>
    <cfRule type="cellIs" dxfId="485" priority="558" operator="greaterThan">
      <formula>-0.000001</formula>
    </cfRule>
    <cfRule type="cellIs" dxfId="484" priority="559" operator="lessThan">
      <formula>0</formula>
    </cfRule>
    <cfRule type="cellIs" dxfId="483" priority="560" operator="greaterThan">
      <formula>0</formula>
    </cfRule>
  </conditionalFormatting>
  <conditionalFormatting sqref="F28:F35">
    <cfRule type="cellIs" dxfId="482" priority="552" operator="equal">
      <formula>0</formula>
    </cfRule>
    <cfRule type="cellIs" dxfId="481" priority="553" operator="greaterThan">
      <formula>0</formula>
    </cfRule>
    <cfRule type="cellIs" dxfId="480" priority="554" operator="greaterThan">
      <formula>0</formula>
    </cfRule>
    <cfRule type="cellIs" dxfId="479" priority="555" operator="lessThan">
      <formula>0</formula>
    </cfRule>
  </conditionalFormatting>
  <conditionalFormatting sqref="H51:H52">
    <cfRule type="cellIs" dxfId="478" priority="550" operator="lessThan">
      <formula>0</formula>
    </cfRule>
    <cfRule type="cellIs" dxfId="477" priority="551" operator="greaterThan">
      <formula>0</formula>
    </cfRule>
  </conditionalFormatting>
  <conditionalFormatting sqref="F41:F48">
    <cfRule type="cellIs" dxfId="476" priority="545" operator="lessThan">
      <formula>0</formula>
    </cfRule>
    <cfRule type="cellIs" dxfId="475" priority="546" operator="greaterThan">
      <formula>0</formula>
    </cfRule>
    <cfRule type="cellIs" dxfId="474" priority="547" operator="greaterThan">
      <formula>-0.000001</formula>
    </cfRule>
    <cfRule type="cellIs" dxfId="473" priority="548" operator="lessThan">
      <formula>0</formula>
    </cfRule>
    <cfRule type="cellIs" dxfId="472" priority="549" operator="greaterThan">
      <formula>0</formula>
    </cfRule>
  </conditionalFormatting>
  <conditionalFormatting sqref="F41:F48">
    <cfRule type="cellIs" dxfId="471" priority="541" operator="equal">
      <formula>0</formula>
    </cfRule>
    <cfRule type="cellIs" dxfId="470" priority="542" operator="greaterThan">
      <formula>0</formula>
    </cfRule>
    <cfRule type="cellIs" dxfId="469" priority="543" operator="greaterThan">
      <formula>0</formula>
    </cfRule>
    <cfRule type="cellIs" dxfId="468" priority="544" operator="lessThan">
      <formula>0</formula>
    </cfRule>
  </conditionalFormatting>
  <conditionalFormatting sqref="H64">
    <cfRule type="cellIs" dxfId="467" priority="539" operator="lessThan">
      <formula>0</formula>
    </cfRule>
    <cfRule type="cellIs" dxfId="466" priority="540" operator="greaterThan">
      <formula>0</formula>
    </cfRule>
  </conditionalFormatting>
  <conditionalFormatting sqref="F54:F61">
    <cfRule type="cellIs" dxfId="465" priority="534" operator="lessThan">
      <formula>0</formula>
    </cfRule>
    <cfRule type="cellIs" dxfId="464" priority="535" operator="greaterThan">
      <formula>0</formula>
    </cfRule>
    <cfRule type="cellIs" dxfId="463" priority="536" operator="greaterThan">
      <formula>-0.000001</formula>
    </cfRule>
    <cfRule type="cellIs" dxfId="462" priority="537" operator="lessThan">
      <formula>0</formula>
    </cfRule>
    <cfRule type="cellIs" dxfId="461" priority="538" operator="greaterThan">
      <formula>0</formula>
    </cfRule>
  </conditionalFormatting>
  <conditionalFormatting sqref="F54:F61">
    <cfRule type="cellIs" dxfId="460" priority="530" operator="equal">
      <formula>0</formula>
    </cfRule>
    <cfRule type="cellIs" dxfId="459" priority="531" operator="greaterThan">
      <formula>0</formula>
    </cfRule>
    <cfRule type="cellIs" dxfId="458" priority="532" operator="greaterThan">
      <formula>0</formula>
    </cfRule>
    <cfRule type="cellIs" dxfId="457" priority="533" operator="lessThan">
      <formula>0</formula>
    </cfRule>
  </conditionalFormatting>
  <conditionalFormatting sqref="F67:F74">
    <cfRule type="cellIs" dxfId="456" priority="519" operator="equal">
      <formula>0</formula>
    </cfRule>
    <cfRule type="cellIs" dxfId="455" priority="520" operator="greaterThan">
      <formula>0</formula>
    </cfRule>
    <cfRule type="cellIs" dxfId="454" priority="521" operator="greaterThan">
      <formula>0</formula>
    </cfRule>
    <cfRule type="cellIs" dxfId="453" priority="522" operator="lessThan">
      <formula>0</formula>
    </cfRule>
  </conditionalFormatting>
  <conditionalFormatting sqref="H81">
    <cfRule type="cellIs" dxfId="452" priority="528" operator="lessThan">
      <formula>0</formula>
    </cfRule>
    <cfRule type="cellIs" dxfId="451" priority="529" operator="greaterThan">
      <formula>0</formula>
    </cfRule>
  </conditionalFormatting>
  <conditionalFormatting sqref="F67:F74">
    <cfRule type="cellIs" dxfId="450" priority="523" operator="lessThan">
      <formula>0</formula>
    </cfRule>
    <cfRule type="cellIs" dxfId="449" priority="524" operator="greaterThan">
      <formula>0</formula>
    </cfRule>
    <cfRule type="cellIs" dxfId="448" priority="525" operator="greaterThan">
      <formula>-0.000001</formula>
    </cfRule>
    <cfRule type="cellIs" dxfId="447" priority="526" operator="lessThan">
      <formula>0</formula>
    </cfRule>
    <cfRule type="cellIs" dxfId="446" priority="527" operator="greaterThan">
      <formula>0</formula>
    </cfRule>
  </conditionalFormatting>
  <conditionalFormatting sqref="H94">
    <cfRule type="cellIs" dxfId="445" priority="517" operator="lessThan">
      <formula>0</formula>
    </cfRule>
    <cfRule type="cellIs" dxfId="444" priority="518" operator="greaterThan">
      <formula>0</formula>
    </cfRule>
  </conditionalFormatting>
  <conditionalFormatting sqref="F84:F91">
    <cfRule type="cellIs" dxfId="443" priority="512" operator="lessThan">
      <formula>0</formula>
    </cfRule>
    <cfRule type="cellIs" dxfId="442" priority="513" operator="greaterThan">
      <formula>0</formula>
    </cfRule>
    <cfRule type="cellIs" dxfId="441" priority="514" operator="greaterThan">
      <formula>-0.000001</formula>
    </cfRule>
    <cfRule type="cellIs" dxfId="440" priority="515" operator="lessThan">
      <formula>0</formula>
    </cfRule>
    <cfRule type="cellIs" dxfId="439" priority="516" operator="greaterThan">
      <formula>0</formula>
    </cfRule>
  </conditionalFormatting>
  <conditionalFormatting sqref="F84:F91">
    <cfRule type="cellIs" dxfId="438" priority="508" operator="equal">
      <formula>0</formula>
    </cfRule>
    <cfRule type="cellIs" dxfId="437" priority="509" operator="greaterThan">
      <formula>0</formula>
    </cfRule>
    <cfRule type="cellIs" dxfId="436" priority="510" operator="greaterThan">
      <formula>0</formula>
    </cfRule>
    <cfRule type="cellIs" dxfId="435" priority="511" operator="lessThan">
      <formula>0</formula>
    </cfRule>
  </conditionalFormatting>
  <conditionalFormatting sqref="H106">
    <cfRule type="cellIs" dxfId="434" priority="506" operator="lessThan">
      <formula>0</formula>
    </cfRule>
    <cfRule type="cellIs" dxfId="433" priority="507" operator="greaterThan">
      <formula>0</formula>
    </cfRule>
  </conditionalFormatting>
  <conditionalFormatting sqref="F96:F103">
    <cfRule type="cellIs" dxfId="432" priority="501" operator="lessThan">
      <formula>0</formula>
    </cfRule>
    <cfRule type="cellIs" dxfId="431" priority="502" operator="greaterThan">
      <formula>0</formula>
    </cfRule>
    <cfRule type="cellIs" dxfId="430" priority="503" operator="greaterThan">
      <formula>-0.000001</formula>
    </cfRule>
    <cfRule type="cellIs" dxfId="429" priority="504" operator="lessThan">
      <formula>0</formula>
    </cfRule>
    <cfRule type="cellIs" dxfId="428" priority="505" operator="greaterThan">
      <formula>0</formula>
    </cfRule>
  </conditionalFormatting>
  <conditionalFormatting sqref="F96:F103">
    <cfRule type="cellIs" dxfId="427" priority="497" operator="equal">
      <formula>0</formula>
    </cfRule>
    <cfRule type="cellIs" dxfId="426" priority="498" operator="greaterThan">
      <formula>0</formula>
    </cfRule>
    <cfRule type="cellIs" dxfId="425" priority="499" operator="greaterThan">
      <formula>0</formula>
    </cfRule>
    <cfRule type="cellIs" dxfId="424" priority="500" operator="lessThan">
      <formula>0</formula>
    </cfRule>
  </conditionalFormatting>
  <conditionalFormatting sqref="H119">
    <cfRule type="cellIs" dxfId="423" priority="495" operator="lessThan">
      <formula>0</formula>
    </cfRule>
    <cfRule type="cellIs" dxfId="422" priority="496" operator="greaterThan">
      <formula>0</formula>
    </cfRule>
  </conditionalFormatting>
  <conditionalFormatting sqref="F109:F116">
    <cfRule type="cellIs" dxfId="421" priority="490" operator="lessThan">
      <formula>0</formula>
    </cfRule>
    <cfRule type="cellIs" dxfId="420" priority="491" operator="greaterThan">
      <formula>0</formula>
    </cfRule>
    <cfRule type="cellIs" dxfId="419" priority="492" operator="greaterThan">
      <formula>-0.000001</formula>
    </cfRule>
    <cfRule type="cellIs" dxfId="418" priority="493" operator="lessThan">
      <formula>0</formula>
    </cfRule>
    <cfRule type="cellIs" dxfId="417" priority="494" operator="greaterThan">
      <formula>0</formula>
    </cfRule>
  </conditionalFormatting>
  <conditionalFormatting sqref="F109:F116">
    <cfRule type="cellIs" dxfId="416" priority="486" operator="equal">
      <formula>0</formula>
    </cfRule>
    <cfRule type="cellIs" dxfId="415" priority="487" operator="greaterThan">
      <formula>0</formula>
    </cfRule>
    <cfRule type="cellIs" dxfId="414" priority="488" operator="greaterThan">
      <formula>0</formula>
    </cfRule>
    <cfRule type="cellIs" dxfId="413" priority="489" operator="lessThan">
      <formula>0</formula>
    </cfRule>
  </conditionalFormatting>
  <conditionalFormatting sqref="H132">
    <cfRule type="cellIs" dxfId="412" priority="484" operator="lessThan">
      <formula>0</formula>
    </cfRule>
    <cfRule type="cellIs" dxfId="411" priority="485" operator="greaterThan">
      <formula>0</formula>
    </cfRule>
  </conditionalFormatting>
  <conditionalFormatting sqref="F122:F129">
    <cfRule type="cellIs" dxfId="410" priority="479" operator="lessThan">
      <formula>0</formula>
    </cfRule>
    <cfRule type="cellIs" dxfId="409" priority="480" operator="greaterThan">
      <formula>0</formula>
    </cfRule>
    <cfRule type="cellIs" dxfId="408" priority="481" operator="greaterThan">
      <formula>-0.000001</formula>
    </cfRule>
    <cfRule type="cellIs" dxfId="407" priority="482" operator="lessThan">
      <formula>0</formula>
    </cfRule>
    <cfRule type="cellIs" dxfId="406" priority="483" operator="greaterThan">
      <formula>0</formula>
    </cfRule>
  </conditionalFormatting>
  <conditionalFormatting sqref="F122:F129">
    <cfRule type="cellIs" dxfId="405" priority="475" operator="equal">
      <formula>0</formula>
    </cfRule>
    <cfRule type="cellIs" dxfId="404" priority="476" operator="greaterThan">
      <formula>0</formula>
    </cfRule>
    <cfRule type="cellIs" dxfId="403" priority="477" operator="greaterThan">
      <formula>0</formula>
    </cfRule>
    <cfRule type="cellIs" dxfId="402" priority="478" operator="lessThan">
      <formula>0</formula>
    </cfRule>
  </conditionalFormatting>
  <conditionalFormatting sqref="H148">
    <cfRule type="cellIs" dxfId="401" priority="462" operator="lessThan">
      <formula>0</formula>
    </cfRule>
    <cfRule type="cellIs" dxfId="400" priority="463" operator="greaterThan">
      <formula>0</formula>
    </cfRule>
  </conditionalFormatting>
  <conditionalFormatting sqref="H161">
    <cfRule type="cellIs" dxfId="399" priority="451" operator="lessThan">
      <formula>0</formula>
    </cfRule>
    <cfRule type="cellIs" dxfId="398" priority="452" operator="greaterThan">
      <formula>0</formula>
    </cfRule>
  </conditionalFormatting>
  <conditionalFormatting sqref="F151:F158">
    <cfRule type="cellIs" dxfId="397" priority="446" operator="lessThan">
      <formula>0</formula>
    </cfRule>
    <cfRule type="cellIs" dxfId="396" priority="447" operator="greaterThan">
      <formula>0</formula>
    </cfRule>
    <cfRule type="cellIs" dxfId="395" priority="448" operator="greaterThan">
      <formula>-0.000001</formula>
    </cfRule>
    <cfRule type="cellIs" dxfId="394" priority="449" operator="lessThan">
      <formula>0</formula>
    </cfRule>
    <cfRule type="cellIs" dxfId="393" priority="450" operator="greaterThan">
      <formula>0</formula>
    </cfRule>
  </conditionalFormatting>
  <conditionalFormatting sqref="F151:F158">
    <cfRule type="cellIs" dxfId="392" priority="442" operator="equal">
      <formula>0</formula>
    </cfRule>
    <cfRule type="cellIs" dxfId="391" priority="443" operator="greaterThan">
      <formula>0</formula>
    </cfRule>
    <cfRule type="cellIs" dxfId="390" priority="444" operator="greaterThan">
      <formula>0</formula>
    </cfRule>
    <cfRule type="cellIs" dxfId="389" priority="445" operator="lessThan">
      <formula>0</formula>
    </cfRule>
  </conditionalFormatting>
  <conditionalFormatting sqref="H174">
    <cfRule type="cellIs" dxfId="388" priority="429" operator="lessThan">
      <formula>0</formula>
    </cfRule>
    <cfRule type="cellIs" dxfId="387" priority="430" operator="greaterThan">
      <formula>0</formula>
    </cfRule>
  </conditionalFormatting>
  <conditionalFormatting sqref="F164:F171">
    <cfRule type="cellIs" dxfId="386" priority="424" operator="lessThan">
      <formula>0</formula>
    </cfRule>
    <cfRule type="cellIs" dxfId="385" priority="425" operator="greaterThan">
      <formula>0</formula>
    </cfRule>
    <cfRule type="cellIs" dxfId="384" priority="426" operator="greaterThan">
      <formula>-0.000001</formula>
    </cfRule>
    <cfRule type="cellIs" dxfId="383" priority="427" operator="lessThan">
      <formula>0</formula>
    </cfRule>
    <cfRule type="cellIs" dxfId="382" priority="428" operator="greaterThan">
      <formula>0</formula>
    </cfRule>
  </conditionalFormatting>
  <conditionalFormatting sqref="F164:F171">
    <cfRule type="cellIs" dxfId="381" priority="420" operator="equal">
      <formula>0</formula>
    </cfRule>
    <cfRule type="cellIs" dxfId="380" priority="421" operator="greaterThan">
      <formula>0</formula>
    </cfRule>
    <cfRule type="cellIs" dxfId="379" priority="422" operator="greaterThan">
      <formula>0</formula>
    </cfRule>
    <cfRule type="cellIs" dxfId="378" priority="423" operator="lessThan">
      <formula>0</formula>
    </cfRule>
  </conditionalFormatting>
  <conditionalFormatting sqref="F142">
    <cfRule type="cellIs" dxfId="377" priority="419" operator="equal">
      <formula>0</formula>
    </cfRule>
  </conditionalFormatting>
  <conditionalFormatting sqref="H187">
    <cfRule type="cellIs" dxfId="376" priority="417" operator="lessThan">
      <formula>0</formula>
    </cfRule>
    <cfRule type="cellIs" dxfId="375" priority="418" operator="greaterThan">
      <formula>0</formula>
    </cfRule>
  </conditionalFormatting>
  <conditionalFormatting sqref="F177:F184">
    <cfRule type="cellIs" dxfId="374" priority="412" operator="lessThan">
      <formula>0</formula>
    </cfRule>
    <cfRule type="cellIs" dxfId="373" priority="413" operator="greaterThan">
      <formula>0</formula>
    </cfRule>
    <cfRule type="cellIs" dxfId="372" priority="414" operator="greaterThan">
      <formula>-0.000001</formula>
    </cfRule>
    <cfRule type="cellIs" dxfId="371" priority="415" operator="lessThan">
      <formula>0</formula>
    </cfRule>
    <cfRule type="cellIs" dxfId="370" priority="416" operator="greaterThan">
      <formula>0</formula>
    </cfRule>
  </conditionalFormatting>
  <conditionalFormatting sqref="F177:F184">
    <cfRule type="cellIs" dxfId="369" priority="408" operator="equal">
      <formula>0</formula>
    </cfRule>
    <cfRule type="cellIs" dxfId="368" priority="409" operator="greaterThan">
      <formula>0</formula>
    </cfRule>
    <cfRule type="cellIs" dxfId="367" priority="410" operator="greaterThan">
      <formula>0</formula>
    </cfRule>
    <cfRule type="cellIs" dxfId="366" priority="411" operator="lessThan">
      <formula>0</formula>
    </cfRule>
  </conditionalFormatting>
  <conditionalFormatting sqref="H200">
    <cfRule type="cellIs" dxfId="365" priority="406" operator="lessThan">
      <formula>0</formula>
    </cfRule>
    <cfRule type="cellIs" dxfId="364" priority="407" operator="greaterThan">
      <formula>0</formula>
    </cfRule>
  </conditionalFormatting>
  <conditionalFormatting sqref="F190:F197">
    <cfRule type="cellIs" dxfId="363" priority="401" operator="lessThan">
      <formula>0</formula>
    </cfRule>
    <cfRule type="cellIs" dxfId="362" priority="402" operator="greaterThan">
      <formula>0</formula>
    </cfRule>
    <cfRule type="cellIs" dxfId="361" priority="403" operator="greaterThan">
      <formula>-0.000001</formula>
    </cfRule>
    <cfRule type="cellIs" dxfId="360" priority="404" operator="lessThan">
      <formula>0</formula>
    </cfRule>
    <cfRule type="cellIs" dxfId="359" priority="405" operator="greaterThan">
      <formula>0</formula>
    </cfRule>
  </conditionalFormatting>
  <conditionalFormatting sqref="F190:F197">
    <cfRule type="cellIs" dxfId="358" priority="397" operator="equal">
      <formula>0</formula>
    </cfRule>
    <cfRule type="cellIs" dxfId="357" priority="398" operator="greaterThan">
      <formula>0</formula>
    </cfRule>
    <cfRule type="cellIs" dxfId="356" priority="399" operator="greaterThan">
      <formula>0</formula>
    </cfRule>
    <cfRule type="cellIs" dxfId="355" priority="400" operator="lessThan">
      <formula>0</formula>
    </cfRule>
  </conditionalFormatting>
  <conditionalFormatting sqref="H213">
    <cfRule type="cellIs" dxfId="354" priority="395" operator="lessThan">
      <formula>0</formula>
    </cfRule>
    <cfRule type="cellIs" dxfId="353" priority="396" operator="greaterThan">
      <formula>0</formula>
    </cfRule>
  </conditionalFormatting>
  <conditionalFormatting sqref="F203:F210">
    <cfRule type="cellIs" dxfId="352" priority="390" operator="lessThan">
      <formula>0</formula>
    </cfRule>
    <cfRule type="cellIs" dxfId="351" priority="391" operator="greaterThan">
      <formula>0</formula>
    </cfRule>
    <cfRule type="cellIs" dxfId="350" priority="392" operator="greaterThan">
      <formula>-0.000001</formula>
    </cfRule>
    <cfRule type="cellIs" dxfId="349" priority="393" operator="lessThan">
      <formula>0</formula>
    </cfRule>
    <cfRule type="cellIs" dxfId="348" priority="394" operator="greaterThan">
      <formula>0</formula>
    </cfRule>
  </conditionalFormatting>
  <conditionalFormatting sqref="F203:F210">
    <cfRule type="cellIs" dxfId="347" priority="386" operator="equal">
      <formula>0</formula>
    </cfRule>
    <cfRule type="cellIs" dxfId="346" priority="387" operator="greaterThan">
      <formula>0</formula>
    </cfRule>
    <cfRule type="cellIs" dxfId="345" priority="388" operator="greaterThan">
      <formula>0</formula>
    </cfRule>
    <cfRule type="cellIs" dxfId="344" priority="389" operator="lessThan">
      <formula>0</formula>
    </cfRule>
  </conditionalFormatting>
  <conditionalFormatting sqref="H226">
    <cfRule type="cellIs" dxfId="343" priority="384" operator="lessThan">
      <formula>0</formula>
    </cfRule>
    <cfRule type="cellIs" dxfId="342" priority="385" operator="greaterThan">
      <formula>0</formula>
    </cfRule>
  </conditionalFormatting>
  <conditionalFormatting sqref="F216:F223">
    <cfRule type="cellIs" dxfId="341" priority="379" operator="lessThan">
      <formula>0</formula>
    </cfRule>
    <cfRule type="cellIs" dxfId="340" priority="380" operator="greaterThan">
      <formula>0</formula>
    </cfRule>
    <cfRule type="cellIs" dxfId="339" priority="381" operator="greaterThan">
      <formula>-0.000001</formula>
    </cfRule>
    <cfRule type="cellIs" dxfId="338" priority="382" operator="lessThan">
      <formula>0</formula>
    </cfRule>
    <cfRule type="cellIs" dxfId="337" priority="383" operator="greaterThan">
      <formula>0</formula>
    </cfRule>
  </conditionalFormatting>
  <conditionalFormatting sqref="F216:F223">
    <cfRule type="cellIs" dxfId="336" priority="375" operator="equal">
      <formula>0</formula>
    </cfRule>
    <cfRule type="cellIs" dxfId="335" priority="376" operator="greaterThan">
      <formula>0</formula>
    </cfRule>
    <cfRule type="cellIs" dxfId="334" priority="377" operator="greaterThan">
      <formula>0</formula>
    </cfRule>
    <cfRule type="cellIs" dxfId="333" priority="378" operator="lessThan">
      <formula>0</formula>
    </cfRule>
  </conditionalFormatting>
  <conditionalFormatting sqref="H239">
    <cfRule type="cellIs" dxfId="332" priority="373" operator="lessThan">
      <formula>0</formula>
    </cfRule>
    <cfRule type="cellIs" dxfId="331" priority="374" operator="greaterThan">
      <formula>0</formula>
    </cfRule>
  </conditionalFormatting>
  <conditionalFormatting sqref="F229:F236">
    <cfRule type="cellIs" dxfId="330" priority="368" operator="lessThan">
      <formula>0</formula>
    </cfRule>
    <cfRule type="cellIs" dxfId="329" priority="369" operator="greaterThan">
      <formula>0</formula>
    </cfRule>
    <cfRule type="cellIs" dxfId="328" priority="370" operator="greaterThan">
      <formula>-0.000001</formula>
    </cfRule>
    <cfRule type="cellIs" dxfId="327" priority="371" operator="lessThan">
      <formula>0</formula>
    </cfRule>
    <cfRule type="cellIs" dxfId="326" priority="372" operator="greaterThan">
      <formula>0</formula>
    </cfRule>
  </conditionalFormatting>
  <conditionalFormatting sqref="F229:F236">
    <cfRule type="cellIs" dxfId="325" priority="364" operator="equal">
      <formula>0</formula>
    </cfRule>
    <cfRule type="cellIs" dxfId="324" priority="365" operator="greaterThan">
      <formula>0</formula>
    </cfRule>
    <cfRule type="cellIs" dxfId="323" priority="366" operator="greaterThan">
      <formula>0</formula>
    </cfRule>
    <cfRule type="cellIs" dxfId="322" priority="367" operator="lessThan">
      <formula>0</formula>
    </cfRule>
  </conditionalFormatting>
  <conditionalFormatting sqref="H252">
    <cfRule type="cellIs" dxfId="321" priority="362" operator="lessThan">
      <formula>0</formula>
    </cfRule>
    <cfRule type="cellIs" dxfId="320" priority="363" operator="greaterThan">
      <formula>0</formula>
    </cfRule>
  </conditionalFormatting>
  <conditionalFormatting sqref="F242:F249">
    <cfRule type="cellIs" dxfId="319" priority="357" operator="lessThan">
      <formula>0</formula>
    </cfRule>
    <cfRule type="cellIs" dxfId="318" priority="358" operator="greaterThan">
      <formula>0</formula>
    </cfRule>
    <cfRule type="cellIs" dxfId="317" priority="359" operator="greaterThan">
      <formula>-0.000001</formula>
    </cfRule>
    <cfRule type="cellIs" dxfId="316" priority="360" operator="lessThan">
      <formula>0</formula>
    </cfRule>
    <cfRule type="cellIs" dxfId="315" priority="361" operator="greaterThan">
      <formula>0</formula>
    </cfRule>
  </conditionalFormatting>
  <conditionalFormatting sqref="F242:F249">
    <cfRule type="cellIs" dxfId="314" priority="353" operator="equal">
      <formula>0</formula>
    </cfRule>
    <cfRule type="cellIs" dxfId="313" priority="354" operator="greaterThan">
      <formula>0</formula>
    </cfRule>
    <cfRule type="cellIs" dxfId="312" priority="355" operator="greaterThan">
      <formula>0</formula>
    </cfRule>
    <cfRule type="cellIs" dxfId="311" priority="356" operator="lessThan">
      <formula>0</formula>
    </cfRule>
  </conditionalFormatting>
  <conditionalFormatting sqref="H265">
    <cfRule type="cellIs" dxfId="310" priority="351" operator="lessThan">
      <formula>0</formula>
    </cfRule>
    <cfRule type="cellIs" dxfId="309" priority="352" operator="greaterThan">
      <formula>0</formula>
    </cfRule>
  </conditionalFormatting>
  <conditionalFormatting sqref="F255:F262">
    <cfRule type="cellIs" dxfId="308" priority="346" operator="lessThan">
      <formula>0</formula>
    </cfRule>
    <cfRule type="cellIs" dxfId="307" priority="347" operator="greaterThan">
      <formula>0</formula>
    </cfRule>
    <cfRule type="cellIs" dxfId="306" priority="348" operator="greaterThan">
      <formula>-0.000001</formula>
    </cfRule>
    <cfRule type="cellIs" dxfId="305" priority="349" operator="lessThan">
      <formula>0</formula>
    </cfRule>
    <cfRule type="cellIs" dxfId="304" priority="350" operator="greaterThan">
      <formula>0</formula>
    </cfRule>
  </conditionalFormatting>
  <conditionalFormatting sqref="F255:F262">
    <cfRule type="cellIs" dxfId="303" priority="342" operator="equal">
      <formula>0</formula>
    </cfRule>
    <cfRule type="cellIs" dxfId="302" priority="343" operator="greaterThan">
      <formula>0</formula>
    </cfRule>
    <cfRule type="cellIs" dxfId="301" priority="344" operator="greaterThan">
      <formula>0</formula>
    </cfRule>
    <cfRule type="cellIs" dxfId="300" priority="345" operator="lessThan">
      <formula>0</formula>
    </cfRule>
  </conditionalFormatting>
  <conditionalFormatting sqref="H278">
    <cfRule type="cellIs" dxfId="299" priority="340" operator="lessThan">
      <formula>0</formula>
    </cfRule>
    <cfRule type="cellIs" dxfId="298" priority="341" operator="greaterThan">
      <formula>0</formula>
    </cfRule>
  </conditionalFormatting>
  <conditionalFormatting sqref="F268:F275">
    <cfRule type="cellIs" dxfId="297" priority="335" operator="lessThan">
      <formula>0</formula>
    </cfRule>
    <cfRule type="cellIs" dxfId="296" priority="336" operator="greaterThan">
      <formula>0</formula>
    </cfRule>
    <cfRule type="cellIs" dxfId="295" priority="337" operator="greaterThan">
      <formula>-0.000001</formula>
    </cfRule>
    <cfRule type="cellIs" dxfId="294" priority="338" operator="lessThan">
      <formula>0</formula>
    </cfRule>
    <cfRule type="cellIs" dxfId="293" priority="339" operator="greaterThan">
      <formula>0</formula>
    </cfRule>
  </conditionalFormatting>
  <conditionalFormatting sqref="F268:F275">
    <cfRule type="cellIs" dxfId="292" priority="331" operator="equal">
      <formula>0</formula>
    </cfRule>
    <cfRule type="cellIs" dxfId="291" priority="332" operator="greaterThan">
      <formula>0</formula>
    </cfRule>
    <cfRule type="cellIs" dxfId="290" priority="333" operator="greaterThan">
      <formula>0</formula>
    </cfRule>
    <cfRule type="cellIs" dxfId="289" priority="334" operator="lessThan">
      <formula>0</formula>
    </cfRule>
  </conditionalFormatting>
  <conditionalFormatting sqref="H291">
    <cfRule type="cellIs" dxfId="288" priority="329" operator="lessThan">
      <formula>0</formula>
    </cfRule>
    <cfRule type="cellIs" dxfId="287" priority="330" operator="greaterThan">
      <formula>0</formula>
    </cfRule>
  </conditionalFormatting>
  <conditionalFormatting sqref="F281:F288">
    <cfRule type="cellIs" dxfId="286" priority="324" operator="lessThan">
      <formula>0</formula>
    </cfRule>
    <cfRule type="cellIs" dxfId="285" priority="325" operator="greaterThan">
      <formula>0</formula>
    </cfRule>
    <cfRule type="cellIs" dxfId="284" priority="326" operator="greaterThan">
      <formula>-0.000001</formula>
    </cfRule>
    <cfRule type="cellIs" dxfId="283" priority="327" operator="lessThan">
      <formula>0</formula>
    </cfRule>
    <cfRule type="cellIs" dxfId="282" priority="328" operator="greaterThan">
      <formula>0</formula>
    </cfRule>
  </conditionalFormatting>
  <conditionalFormatting sqref="F281:F288">
    <cfRule type="cellIs" dxfId="281" priority="320" operator="equal">
      <formula>0</formula>
    </cfRule>
    <cfRule type="cellIs" dxfId="280" priority="321" operator="greaterThan">
      <formula>0</formula>
    </cfRule>
    <cfRule type="cellIs" dxfId="279" priority="322" operator="greaterThan">
      <formula>0</formula>
    </cfRule>
    <cfRule type="cellIs" dxfId="278" priority="323" operator="lessThan">
      <formula>0</formula>
    </cfRule>
  </conditionalFormatting>
  <conditionalFormatting sqref="H304">
    <cfRule type="cellIs" dxfId="277" priority="318" operator="lessThan">
      <formula>0</formula>
    </cfRule>
    <cfRule type="cellIs" dxfId="276" priority="319" operator="greaterThan">
      <formula>0</formula>
    </cfRule>
  </conditionalFormatting>
  <conditionalFormatting sqref="F294:F301">
    <cfRule type="cellIs" dxfId="275" priority="313" operator="lessThan">
      <formula>0</formula>
    </cfRule>
    <cfRule type="cellIs" dxfId="274" priority="314" operator="greaterThan">
      <formula>0</formula>
    </cfRule>
    <cfRule type="cellIs" dxfId="273" priority="315" operator="greaterThan">
      <formula>-0.000001</formula>
    </cfRule>
    <cfRule type="cellIs" dxfId="272" priority="316" operator="lessThan">
      <formula>0</formula>
    </cfRule>
    <cfRule type="cellIs" dxfId="271" priority="317" operator="greaterThan">
      <formula>0</formula>
    </cfRule>
  </conditionalFormatting>
  <conditionalFormatting sqref="F294:F301">
    <cfRule type="cellIs" dxfId="270" priority="309" operator="equal">
      <formula>0</formula>
    </cfRule>
    <cfRule type="cellIs" dxfId="269" priority="310" operator="greaterThan">
      <formula>0</formula>
    </cfRule>
    <cfRule type="cellIs" dxfId="268" priority="311" operator="greaterThan">
      <formula>0</formula>
    </cfRule>
    <cfRule type="cellIs" dxfId="267" priority="312" operator="lessThan">
      <formula>0</formula>
    </cfRule>
  </conditionalFormatting>
  <conditionalFormatting sqref="H317">
    <cfRule type="cellIs" dxfId="266" priority="307" operator="lessThan">
      <formula>0</formula>
    </cfRule>
    <cfRule type="cellIs" dxfId="265" priority="308" operator="greaterThan">
      <formula>0</formula>
    </cfRule>
  </conditionalFormatting>
  <conditionalFormatting sqref="F307:F314">
    <cfRule type="cellIs" dxfId="264" priority="302" operator="lessThan">
      <formula>0</formula>
    </cfRule>
    <cfRule type="cellIs" dxfId="263" priority="303" operator="greaterThan">
      <formula>0</formula>
    </cfRule>
    <cfRule type="cellIs" dxfId="262" priority="304" operator="greaterThan">
      <formula>-0.000001</formula>
    </cfRule>
    <cfRule type="cellIs" dxfId="261" priority="305" operator="lessThan">
      <formula>0</formula>
    </cfRule>
    <cfRule type="cellIs" dxfId="260" priority="306" operator="greaterThan">
      <formula>0</formula>
    </cfRule>
  </conditionalFormatting>
  <conditionalFormatting sqref="F307:F314">
    <cfRule type="cellIs" dxfId="259" priority="298" operator="equal">
      <formula>0</formula>
    </cfRule>
    <cfRule type="cellIs" dxfId="258" priority="299" operator="greaterThan">
      <formula>0</formula>
    </cfRule>
    <cfRule type="cellIs" dxfId="257" priority="300" operator="greaterThan">
      <formula>0</formula>
    </cfRule>
    <cfRule type="cellIs" dxfId="256" priority="301" operator="lessThan">
      <formula>0</formula>
    </cfRule>
  </conditionalFormatting>
  <conditionalFormatting sqref="H330">
    <cfRule type="cellIs" dxfId="255" priority="296" operator="lessThan">
      <formula>0</formula>
    </cfRule>
    <cfRule type="cellIs" dxfId="254" priority="297" operator="greaterThan">
      <formula>0</formula>
    </cfRule>
  </conditionalFormatting>
  <conditionalFormatting sqref="F320:F327">
    <cfRule type="cellIs" dxfId="253" priority="291" operator="lessThan">
      <formula>0</formula>
    </cfRule>
    <cfRule type="cellIs" dxfId="252" priority="292" operator="greaterThan">
      <formula>0</formula>
    </cfRule>
    <cfRule type="cellIs" dxfId="251" priority="293" operator="greaterThan">
      <formula>-0.000001</formula>
    </cfRule>
    <cfRule type="cellIs" dxfId="250" priority="294" operator="lessThan">
      <formula>0</formula>
    </cfRule>
    <cfRule type="cellIs" dxfId="249" priority="295" operator="greaterThan">
      <formula>0</formula>
    </cfRule>
  </conditionalFormatting>
  <conditionalFormatting sqref="F320:F327">
    <cfRule type="cellIs" dxfId="248" priority="287" operator="equal">
      <formula>0</formula>
    </cfRule>
    <cfRule type="cellIs" dxfId="247" priority="288" operator="greaterThan">
      <formula>0</formula>
    </cfRule>
    <cfRule type="cellIs" dxfId="246" priority="289" operator="greaterThan">
      <formula>0</formula>
    </cfRule>
    <cfRule type="cellIs" dxfId="245" priority="290" operator="lessThan">
      <formula>0</formula>
    </cfRule>
  </conditionalFormatting>
  <conditionalFormatting sqref="H345">
    <cfRule type="cellIs" dxfId="244" priority="265" operator="lessThan">
      <formula>0</formula>
    </cfRule>
    <cfRule type="cellIs" dxfId="243" priority="266" operator="greaterThan">
      <formula>0</formula>
    </cfRule>
  </conditionalFormatting>
  <conditionalFormatting sqref="F337">
    <cfRule type="cellIs" dxfId="242" priority="260" operator="equal">
      <formula>0</formula>
    </cfRule>
    <cfRule type="cellIs" dxfId="241" priority="261" operator="lessThan">
      <formula>0</formula>
    </cfRule>
    <cfRule type="cellIs" dxfId="240" priority="262" operator="greaterThan">
      <formula>0</formula>
    </cfRule>
    <cfRule type="cellIs" dxfId="239" priority="263" operator="equal">
      <formula>0</formula>
    </cfRule>
  </conditionalFormatting>
  <conditionalFormatting sqref="H358">
    <cfRule type="cellIs" dxfId="238" priority="258" operator="lessThan">
      <formula>0</formula>
    </cfRule>
    <cfRule type="cellIs" dxfId="237" priority="259" operator="greaterThan">
      <formula>0</formula>
    </cfRule>
  </conditionalFormatting>
  <conditionalFormatting sqref="F348:F355">
    <cfRule type="cellIs" dxfId="236" priority="253" operator="lessThan">
      <formula>0</formula>
    </cfRule>
    <cfRule type="cellIs" dxfId="235" priority="254" operator="greaterThan">
      <formula>0</formula>
    </cfRule>
    <cfRule type="cellIs" dxfId="234" priority="255" operator="greaterThan">
      <formula>-0.000001</formula>
    </cfRule>
    <cfRule type="cellIs" dxfId="233" priority="256" operator="lessThan">
      <formula>0</formula>
    </cfRule>
    <cfRule type="cellIs" dxfId="232" priority="257" operator="greaterThan">
      <formula>0</formula>
    </cfRule>
  </conditionalFormatting>
  <conditionalFormatting sqref="F348:F355">
    <cfRule type="cellIs" dxfId="231" priority="249" operator="equal">
      <formula>0</formula>
    </cfRule>
    <cfRule type="cellIs" dxfId="230" priority="250" operator="greaterThan">
      <formula>0</formula>
    </cfRule>
    <cfRule type="cellIs" dxfId="229" priority="251" operator="greaterThan">
      <formula>0</formula>
    </cfRule>
    <cfRule type="cellIs" dxfId="228" priority="252" operator="lessThan">
      <formula>0</formula>
    </cfRule>
  </conditionalFormatting>
  <conditionalFormatting sqref="H371">
    <cfRule type="cellIs" dxfId="227" priority="247" operator="lessThan">
      <formula>0</formula>
    </cfRule>
    <cfRule type="cellIs" dxfId="226" priority="248" operator="greaterThan">
      <formula>0</formula>
    </cfRule>
  </conditionalFormatting>
  <conditionalFormatting sqref="F361:F368">
    <cfRule type="cellIs" dxfId="225" priority="242" operator="lessThan">
      <formula>0</formula>
    </cfRule>
    <cfRule type="cellIs" dxfId="224" priority="243" operator="greaterThan">
      <formula>0</formula>
    </cfRule>
    <cfRule type="cellIs" dxfId="223" priority="244" operator="greaterThan">
      <formula>-0.000001</formula>
    </cfRule>
    <cfRule type="cellIs" dxfId="222" priority="245" operator="lessThan">
      <formula>0</formula>
    </cfRule>
    <cfRule type="cellIs" dxfId="221" priority="246" operator="greaterThan">
      <formula>0</formula>
    </cfRule>
  </conditionalFormatting>
  <conditionalFormatting sqref="F361:F368">
    <cfRule type="cellIs" dxfId="220" priority="238" operator="equal">
      <formula>0</formula>
    </cfRule>
    <cfRule type="cellIs" dxfId="219" priority="239" operator="greaterThan">
      <formula>0</formula>
    </cfRule>
    <cfRule type="cellIs" dxfId="218" priority="240" operator="greaterThan">
      <formula>0</formula>
    </cfRule>
    <cfRule type="cellIs" dxfId="217" priority="241" operator="lessThan">
      <formula>0</formula>
    </cfRule>
  </conditionalFormatting>
  <conditionalFormatting sqref="H384">
    <cfRule type="cellIs" dxfId="216" priority="236" operator="lessThan">
      <formula>0</formula>
    </cfRule>
    <cfRule type="cellIs" dxfId="215" priority="237" operator="greaterThan">
      <formula>0</formula>
    </cfRule>
  </conditionalFormatting>
  <conditionalFormatting sqref="F374:F381">
    <cfRule type="cellIs" dxfId="214" priority="231" operator="lessThan">
      <formula>0</formula>
    </cfRule>
    <cfRule type="cellIs" dxfId="213" priority="232" operator="greaterThan">
      <formula>0</formula>
    </cfRule>
    <cfRule type="cellIs" dxfId="212" priority="233" operator="greaterThan">
      <formula>-0.000001</formula>
    </cfRule>
    <cfRule type="cellIs" dxfId="211" priority="234" operator="lessThan">
      <formula>0</formula>
    </cfRule>
    <cfRule type="cellIs" dxfId="210" priority="235" operator="greaterThan">
      <formula>0</formula>
    </cfRule>
  </conditionalFormatting>
  <conditionalFormatting sqref="F374:F381">
    <cfRule type="cellIs" dxfId="209" priority="227" operator="equal">
      <formula>0</formula>
    </cfRule>
    <cfRule type="cellIs" dxfId="208" priority="228" operator="greaterThan">
      <formula>0</formula>
    </cfRule>
    <cfRule type="cellIs" dxfId="207" priority="229" operator="greaterThan">
      <formula>0</formula>
    </cfRule>
    <cfRule type="cellIs" dxfId="206" priority="230" operator="lessThan">
      <formula>0</formula>
    </cfRule>
  </conditionalFormatting>
  <conditionalFormatting sqref="H397">
    <cfRule type="cellIs" dxfId="205" priority="225" operator="lessThan">
      <formula>0</formula>
    </cfRule>
    <cfRule type="cellIs" dxfId="204" priority="226" operator="greaterThan">
      <formula>0</formula>
    </cfRule>
  </conditionalFormatting>
  <conditionalFormatting sqref="F387:F394">
    <cfRule type="cellIs" dxfId="203" priority="220" operator="lessThan">
      <formula>0</formula>
    </cfRule>
    <cfRule type="cellIs" dxfId="202" priority="221" operator="greaterThan">
      <formula>0</formula>
    </cfRule>
    <cfRule type="cellIs" dxfId="201" priority="222" operator="greaterThan">
      <formula>-0.000001</formula>
    </cfRule>
    <cfRule type="cellIs" dxfId="200" priority="223" operator="lessThan">
      <formula>0</formula>
    </cfRule>
    <cfRule type="cellIs" dxfId="199" priority="224" operator="greaterThan">
      <formula>0</formula>
    </cfRule>
  </conditionalFormatting>
  <conditionalFormatting sqref="F387:F394">
    <cfRule type="cellIs" dxfId="198" priority="216" operator="equal">
      <formula>0</formula>
    </cfRule>
    <cfRule type="cellIs" dxfId="197" priority="217" operator="greaterThan">
      <formula>0</formula>
    </cfRule>
    <cfRule type="cellIs" dxfId="196" priority="218" operator="greaterThan">
      <formula>0</formula>
    </cfRule>
    <cfRule type="cellIs" dxfId="195" priority="219" operator="lessThan">
      <formula>0</formula>
    </cfRule>
  </conditionalFormatting>
  <conditionalFormatting sqref="F400:F403 F405:F407">
    <cfRule type="cellIs" dxfId="194" priority="200" operator="lessThan">
      <formula>0</formula>
    </cfRule>
    <cfRule type="cellIs" dxfId="193" priority="201" operator="greaterThan">
      <formula>0</formula>
    </cfRule>
    <cfRule type="cellIs" dxfId="192" priority="202" operator="greaterThan">
      <formula>-0.000001</formula>
    </cfRule>
    <cfRule type="cellIs" dxfId="191" priority="203" operator="lessThan">
      <formula>0</formula>
    </cfRule>
    <cfRule type="cellIs" dxfId="190" priority="204" operator="greaterThan">
      <formula>0</formula>
    </cfRule>
  </conditionalFormatting>
  <conditionalFormatting sqref="F400:F403 F405:F407">
    <cfRule type="cellIs" dxfId="189" priority="196" operator="equal">
      <formula>0</formula>
    </cfRule>
    <cfRule type="cellIs" dxfId="188" priority="197" operator="greaterThan">
      <formula>0</formula>
    </cfRule>
    <cfRule type="cellIs" dxfId="187" priority="198" operator="greaterThan">
      <formula>0</formula>
    </cfRule>
    <cfRule type="cellIs" dxfId="186" priority="199" operator="lessThan">
      <formula>0</formula>
    </cfRule>
  </conditionalFormatting>
  <conditionalFormatting sqref="H416">
    <cfRule type="cellIs" dxfId="185" priority="194" operator="lessThan">
      <formula>0</formula>
    </cfRule>
    <cfRule type="cellIs" dxfId="184" priority="195" operator="greaterThan">
      <formula>0</formula>
    </cfRule>
  </conditionalFormatting>
  <conditionalFormatting sqref="F404">
    <cfRule type="cellIs" dxfId="183" priority="190" operator="equal">
      <formula>0</formula>
    </cfRule>
    <cfRule type="cellIs" dxfId="182" priority="191" operator="lessThan">
      <formula>0</formula>
    </cfRule>
    <cfRule type="cellIs" dxfId="181" priority="192" operator="greaterThan">
      <formula>0</formula>
    </cfRule>
    <cfRule type="cellIs" dxfId="180" priority="193" operator="equal">
      <formula>0</formula>
    </cfRule>
  </conditionalFormatting>
  <conditionalFormatting sqref="H429">
    <cfRule type="cellIs" dxfId="179" priority="188" operator="lessThan">
      <formula>0</formula>
    </cfRule>
    <cfRule type="cellIs" dxfId="178" priority="189" operator="greaterThan">
      <formula>0</formula>
    </cfRule>
  </conditionalFormatting>
  <conditionalFormatting sqref="F419:F426">
    <cfRule type="cellIs" dxfId="177" priority="183" operator="lessThan">
      <formula>0</formula>
    </cfRule>
    <cfRule type="cellIs" dxfId="176" priority="184" operator="greaterThan">
      <formula>0</formula>
    </cfRule>
    <cfRule type="cellIs" dxfId="175" priority="185" operator="greaterThan">
      <formula>-0.000001</formula>
    </cfRule>
    <cfRule type="cellIs" dxfId="174" priority="186" operator="lessThan">
      <formula>0</formula>
    </cfRule>
    <cfRule type="cellIs" dxfId="173" priority="187" operator="greaterThan">
      <formula>0</formula>
    </cfRule>
  </conditionalFormatting>
  <conditionalFormatting sqref="F419:F426">
    <cfRule type="cellIs" dxfId="172" priority="179" operator="equal">
      <formula>0</formula>
    </cfRule>
    <cfRule type="cellIs" dxfId="171" priority="180" operator="greaterThan">
      <formula>0</formula>
    </cfRule>
    <cfRule type="cellIs" dxfId="170" priority="181" operator="greaterThan">
      <formula>0</formula>
    </cfRule>
    <cfRule type="cellIs" dxfId="169" priority="182" operator="lessThan">
      <formula>0</formula>
    </cfRule>
  </conditionalFormatting>
  <conditionalFormatting sqref="H442">
    <cfRule type="cellIs" dxfId="168" priority="177" operator="lessThan">
      <formula>0</formula>
    </cfRule>
    <cfRule type="cellIs" dxfId="167" priority="178" operator="greaterThan">
      <formula>0</formula>
    </cfRule>
  </conditionalFormatting>
  <conditionalFormatting sqref="F432:F439">
    <cfRule type="cellIs" dxfId="166" priority="172" operator="lessThan">
      <formula>0</formula>
    </cfRule>
    <cfRule type="cellIs" dxfId="165" priority="173" operator="greaterThan">
      <formula>0</formula>
    </cfRule>
    <cfRule type="cellIs" dxfId="164" priority="174" operator="greaterThan">
      <formula>-0.000001</formula>
    </cfRule>
    <cfRule type="cellIs" dxfId="163" priority="175" operator="lessThan">
      <formula>0</formula>
    </cfRule>
    <cfRule type="cellIs" dxfId="162" priority="176" operator="greaterThan">
      <formula>0</formula>
    </cfRule>
  </conditionalFormatting>
  <conditionalFormatting sqref="F432:F439">
    <cfRule type="cellIs" dxfId="161" priority="168" operator="equal">
      <formula>0</formula>
    </cfRule>
    <cfRule type="cellIs" dxfId="160" priority="169" operator="greaterThan">
      <formula>0</formula>
    </cfRule>
    <cfRule type="cellIs" dxfId="159" priority="170" operator="greaterThan">
      <formula>0</formula>
    </cfRule>
    <cfRule type="cellIs" dxfId="158" priority="171" operator="lessThan">
      <formula>0</formula>
    </cfRule>
  </conditionalFormatting>
  <conditionalFormatting sqref="H455">
    <cfRule type="cellIs" dxfId="157" priority="166" operator="lessThan">
      <formula>0</formula>
    </cfRule>
    <cfRule type="cellIs" dxfId="156" priority="167" operator="greaterThan">
      <formula>0</formula>
    </cfRule>
  </conditionalFormatting>
  <conditionalFormatting sqref="F445:F452">
    <cfRule type="cellIs" dxfId="155" priority="161" operator="lessThan">
      <formula>0</formula>
    </cfRule>
    <cfRule type="cellIs" dxfId="154" priority="162" operator="greaterThan">
      <formula>0</formula>
    </cfRule>
    <cfRule type="cellIs" dxfId="153" priority="163" operator="greaterThan">
      <formula>-0.000001</formula>
    </cfRule>
    <cfRule type="cellIs" dxfId="152" priority="164" operator="lessThan">
      <formula>0</formula>
    </cfRule>
    <cfRule type="cellIs" dxfId="151" priority="165" operator="greaterThan">
      <formula>0</formula>
    </cfRule>
  </conditionalFormatting>
  <conditionalFormatting sqref="F445:F452">
    <cfRule type="cellIs" dxfId="150" priority="157" operator="equal">
      <formula>0</formula>
    </cfRule>
    <cfRule type="cellIs" dxfId="149" priority="158" operator="greaterThan">
      <formula>0</formula>
    </cfRule>
    <cfRule type="cellIs" dxfId="148" priority="159" operator="greaterThan">
      <formula>0</formula>
    </cfRule>
    <cfRule type="cellIs" dxfId="147" priority="160" operator="lessThan">
      <formula>0</formula>
    </cfRule>
  </conditionalFormatting>
  <conditionalFormatting sqref="H468">
    <cfRule type="cellIs" dxfId="146" priority="155" operator="lessThan">
      <formula>0</formula>
    </cfRule>
    <cfRule type="cellIs" dxfId="145" priority="156" operator="greaterThan">
      <formula>0</formula>
    </cfRule>
  </conditionalFormatting>
  <conditionalFormatting sqref="F458:F465">
    <cfRule type="cellIs" dxfId="144" priority="150" operator="lessThan">
      <formula>0</formula>
    </cfRule>
    <cfRule type="cellIs" dxfId="143" priority="151" operator="greaterThan">
      <formula>0</formula>
    </cfRule>
    <cfRule type="cellIs" dxfId="142" priority="152" operator="greaterThan">
      <formula>-0.000001</formula>
    </cfRule>
    <cfRule type="cellIs" dxfId="141" priority="153" operator="lessThan">
      <formula>0</formula>
    </cfRule>
    <cfRule type="cellIs" dxfId="140" priority="154" operator="greaterThan">
      <formula>0</formula>
    </cfRule>
  </conditionalFormatting>
  <conditionalFormatting sqref="F458:F465">
    <cfRule type="cellIs" dxfId="139" priority="146" operator="equal">
      <formula>0</formula>
    </cfRule>
    <cfRule type="cellIs" dxfId="138" priority="147" operator="greaterThan">
      <formula>0</formula>
    </cfRule>
    <cfRule type="cellIs" dxfId="137" priority="148" operator="greaterThan">
      <formula>0</formula>
    </cfRule>
    <cfRule type="cellIs" dxfId="136" priority="149" operator="lessThan">
      <formula>0</formula>
    </cfRule>
  </conditionalFormatting>
  <conditionalFormatting sqref="H486">
    <cfRule type="cellIs" dxfId="135" priority="144" operator="lessThan">
      <formula>0</formula>
    </cfRule>
    <cfRule type="cellIs" dxfId="134" priority="145" operator="greaterThan">
      <formula>0</formula>
    </cfRule>
  </conditionalFormatting>
  <conditionalFormatting sqref="H499">
    <cfRule type="cellIs" dxfId="133" priority="133" operator="lessThan">
      <formula>0</formula>
    </cfRule>
    <cfRule type="cellIs" dxfId="132" priority="134" operator="greaterThan">
      <formula>0</formula>
    </cfRule>
  </conditionalFormatting>
  <conditionalFormatting sqref="F489:F496">
    <cfRule type="cellIs" dxfId="131" priority="128" operator="lessThan">
      <formula>0</formula>
    </cfRule>
    <cfRule type="cellIs" dxfId="130" priority="129" operator="greaterThan">
      <formula>0</formula>
    </cfRule>
    <cfRule type="cellIs" dxfId="129" priority="130" operator="greaterThan">
      <formula>-0.000001</formula>
    </cfRule>
    <cfRule type="cellIs" dxfId="128" priority="131" operator="lessThan">
      <formula>0</formula>
    </cfRule>
    <cfRule type="cellIs" dxfId="127" priority="132" operator="greaterThan">
      <formula>0</formula>
    </cfRule>
  </conditionalFormatting>
  <conditionalFormatting sqref="F489:F496">
    <cfRule type="cellIs" dxfId="126" priority="124" operator="equal">
      <formula>0</formula>
    </cfRule>
    <cfRule type="cellIs" dxfId="125" priority="125" operator="greaterThan">
      <formula>0</formula>
    </cfRule>
    <cfRule type="cellIs" dxfId="124" priority="126" operator="greaterThan">
      <formula>0</formula>
    </cfRule>
    <cfRule type="cellIs" dxfId="123" priority="127" operator="lessThan">
      <formula>0</formula>
    </cfRule>
  </conditionalFormatting>
  <conditionalFormatting sqref="H512">
    <cfRule type="cellIs" dxfId="122" priority="122" operator="lessThan">
      <formula>0</formula>
    </cfRule>
    <cfRule type="cellIs" dxfId="121" priority="123" operator="greaterThan">
      <formula>0</formula>
    </cfRule>
  </conditionalFormatting>
  <conditionalFormatting sqref="F502:F509">
    <cfRule type="cellIs" dxfId="120" priority="117" operator="lessThan">
      <formula>0</formula>
    </cfRule>
    <cfRule type="cellIs" dxfId="119" priority="118" operator="greaterThan">
      <formula>0</formula>
    </cfRule>
    <cfRule type="cellIs" dxfId="118" priority="119" operator="greaterThan">
      <formula>-0.000001</formula>
    </cfRule>
    <cfRule type="cellIs" dxfId="117" priority="120" operator="lessThan">
      <formula>0</formula>
    </cfRule>
    <cfRule type="cellIs" dxfId="116" priority="121" operator="greaterThan">
      <formula>0</formula>
    </cfRule>
  </conditionalFormatting>
  <conditionalFormatting sqref="F502:F509">
    <cfRule type="cellIs" dxfId="115" priority="113" operator="equal">
      <formula>0</formula>
    </cfRule>
    <cfRule type="cellIs" dxfId="114" priority="114" operator="greaterThan">
      <formula>0</formula>
    </cfRule>
    <cfRule type="cellIs" dxfId="113" priority="115" operator="greaterThan">
      <formula>0</formula>
    </cfRule>
    <cfRule type="cellIs" dxfId="112" priority="116" operator="lessThan">
      <formula>0</formula>
    </cfRule>
  </conditionalFormatting>
  <conditionalFormatting sqref="H525">
    <cfRule type="cellIs" dxfId="111" priority="111" operator="lessThan">
      <formula>0</formula>
    </cfRule>
    <cfRule type="cellIs" dxfId="110" priority="112" operator="greaterThan">
      <formula>0</formula>
    </cfRule>
  </conditionalFormatting>
  <conditionalFormatting sqref="F515:F522">
    <cfRule type="cellIs" dxfId="109" priority="106" operator="lessThan">
      <formula>0</formula>
    </cfRule>
    <cfRule type="cellIs" dxfId="108" priority="107" operator="greaterThan">
      <formula>0</formula>
    </cfRule>
    <cfRule type="cellIs" dxfId="107" priority="108" operator="greaterThan">
      <formula>-0.000001</formula>
    </cfRule>
    <cfRule type="cellIs" dxfId="106" priority="109" operator="lessThan">
      <formula>0</formula>
    </cfRule>
    <cfRule type="cellIs" dxfId="105" priority="110" operator="greaterThan">
      <formula>0</formula>
    </cfRule>
  </conditionalFormatting>
  <conditionalFormatting sqref="F515:F522">
    <cfRule type="cellIs" dxfId="104" priority="102" operator="equal">
      <formula>0</formula>
    </cfRule>
    <cfRule type="cellIs" dxfId="103" priority="103" operator="greaterThan">
      <formula>0</formula>
    </cfRule>
    <cfRule type="cellIs" dxfId="102" priority="104" operator="greaterThan">
      <formula>0</formula>
    </cfRule>
    <cfRule type="cellIs" dxfId="101" priority="105" operator="lessThan">
      <formula>0</formula>
    </cfRule>
  </conditionalFormatting>
  <conditionalFormatting sqref="H538">
    <cfRule type="cellIs" dxfId="100" priority="100" operator="lessThan">
      <formula>0</formula>
    </cfRule>
    <cfRule type="cellIs" dxfId="99" priority="101" operator="greaterThan">
      <formula>0</formula>
    </cfRule>
  </conditionalFormatting>
  <conditionalFormatting sqref="F528:F535">
    <cfRule type="cellIs" dxfId="98" priority="95" operator="lessThan">
      <formula>0</formula>
    </cfRule>
    <cfRule type="cellIs" dxfId="97" priority="96" operator="greaterThan">
      <formula>0</formula>
    </cfRule>
    <cfRule type="cellIs" dxfId="96" priority="97" operator="greaterThan">
      <formula>-0.000001</formula>
    </cfRule>
    <cfRule type="cellIs" dxfId="95" priority="98" operator="lessThan">
      <formula>0</formula>
    </cfRule>
    <cfRule type="cellIs" dxfId="94" priority="99" operator="greaterThan">
      <formula>0</formula>
    </cfRule>
  </conditionalFormatting>
  <conditionalFormatting sqref="F528:F535">
    <cfRule type="cellIs" dxfId="93" priority="91" operator="equal">
      <formula>0</formula>
    </cfRule>
    <cfRule type="cellIs" dxfId="92" priority="92" operator="greaterThan">
      <formula>0</formula>
    </cfRule>
    <cfRule type="cellIs" dxfId="91" priority="93" operator="greaterThan">
      <formula>0</formula>
    </cfRule>
    <cfRule type="cellIs" dxfId="90" priority="94" operator="lessThan">
      <formula>0</formula>
    </cfRule>
  </conditionalFormatting>
  <conditionalFormatting sqref="H551">
    <cfRule type="cellIs" dxfId="89" priority="89" operator="lessThan">
      <formula>0</formula>
    </cfRule>
    <cfRule type="cellIs" dxfId="88" priority="90" operator="greaterThan">
      <formula>0</formula>
    </cfRule>
  </conditionalFormatting>
  <conditionalFormatting sqref="F541:F548">
    <cfRule type="cellIs" dxfId="87" priority="84" operator="lessThan">
      <formula>0</formula>
    </cfRule>
    <cfRule type="cellIs" dxfId="86" priority="85" operator="greaterThan">
      <formula>0</formula>
    </cfRule>
    <cfRule type="cellIs" dxfId="85" priority="86" operator="greaterThan">
      <formula>-0.000001</formula>
    </cfRule>
    <cfRule type="cellIs" dxfId="84" priority="87" operator="lessThan">
      <formula>0</formula>
    </cfRule>
    <cfRule type="cellIs" dxfId="83" priority="88" operator="greaterThan">
      <formula>0</formula>
    </cfRule>
  </conditionalFormatting>
  <conditionalFormatting sqref="F541:F548">
    <cfRule type="cellIs" dxfId="82" priority="80" operator="equal">
      <formula>0</formula>
    </cfRule>
    <cfRule type="cellIs" dxfId="81" priority="81" operator="greaterThan">
      <formula>0</formula>
    </cfRule>
    <cfRule type="cellIs" dxfId="80" priority="82" operator="greaterThan">
      <formula>0</formula>
    </cfRule>
    <cfRule type="cellIs" dxfId="79" priority="83" operator="lessThan">
      <formula>0</formula>
    </cfRule>
  </conditionalFormatting>
  <conditionalFormatting sqref="H564">
    <cfRule type="cellIs" dxfId="78" priority="78" operator="lessThan">
      <formula>0</formula>
    </cfRule>
    <cfRule type="cellIs" dxfId="77" priority="79" operator="greaterThan">
      <formula>0</formula>
    </cfRule>
  </conditionalFormatting>
  <conditionalFormatting sqref="F554:F561">
    <cfRule type="cellIs" dxfId="76" priority="73" operator="lessThan">
      <formula>0</formula>
    </cfRule>
    <cfRule type="cellIs" dxfId="75" priority="74" operator="greaterThan">
      <formula>0</formula>
    </cfRule>
    <cfRule type="cellIs" dxfId="74" priority="75" operator="greaterThan">
      <formula>-0.000001</formula>
    </cfRule>
    <cfRule type="cellIs" dxfId="73" priority="76" operator="lessThan">
      <formula>0</formula>
    </cfRule>
    <cfRule type="cellIs" dxfId="72" priority="77" operator="greaterThan">
      <formula>0</formula>
    </cfRule>
  </conditionalFormatting>
  <conditionalFormatting sqref="F554:F561">
    <cfRule type="cellIs" dxfId="71" priority="69" operator="equal">
      <formula>0</formula>
    </cfRule>
    <cfRule type="cellIs" dxfId="70" priority="70" operator="greaterThan">
      <formula>0</formula>
    </cfRule>
    <cfRule type="cellIs" dxfId="69" priority="71" operator="greaterThan">
      <formula>0</formula>
    </cfRule>
    <cfRule type="cellIs" dxfId="68" priority="72" operator="lessThan">
      <formula>0</formula>
    </cfRule>
  </conditionalFormatting>
  <conditionalFormatting sqref="H577">
    <cfRule type="cellIs" dxfId="67" priority="67" operator="lessThan">
      <formula>0</formula>
    </cfRule>
    <cfRule type="cellIs" dxfId="66" priority="68" operator="greaterThan">
      <formula>0</formula>
    </cfRule>
  </conditionalFormatting>
  <conditionalFormatting sqref="F567:F574">
    <cfRule type="cellIs" dxfId="65" priority="62" operator="lessThan">
      <formula>0</formula>
    </cfRule>
    <cfRule type="cellIs" dxfId="64" priority="63" operator="greaterThan">
      <formula>0</formula>
    </cfRule>
    <cfRule type="cellIs" dxfId="63" priority="64" operator="greaterThan">
      <formula>-0.000001</formula>
    </cfRule>
    <cfRule type="cellIs" dxfId="62" priority="65" operator="lessThan">
      <formula>0</formula>
    </cfRule>
    <cfRule type="cellIs" dxfId="61" priority="66" operator="greaterThan">
      <formula>0</formula>
    </cfRule>
  </conditionalFormatting>
  <conditionalFormatting sqref="F567:F574">
    <cfRule type="cellIs" dxfId="60" priority="58" operator="equal">
      <formula>0</formula>
    </cfRule>
    <cfRule type="cellIs" dxfId="59" priority="59" operator="greaterThan">
      <formula>0</formula>
    </cfRule>
    <cfRule type="cellIs" dxfId="58" priority="60" operator="greaterThan">
      <formula>0</formula>
    </cfRule>
    <cfRule type="cellIs" dxfId="57" priority="61" operator="lessThan">
      <formula>0</formula>
    </cfRule>
  </conditionalFormatting>
  <conditionalFormatting sqref="H590">
    <cfRule type="cellIs" dxfId="56" priority="56" operator="lessThan">
      <formula>0</formula>
    </cfRule>
    <cfRule type="cellIs" dxfId="55" priority="57" operator="greaterThan">
      <formula>0</formula>
    </cfRule>
  </conditionalFormatting>
  <conditionalFormatting sqref="F580:F587">
    <cfRule type="cellIs" dxfId="54" priority="51" operator="lessThan">
      <formula>0</formula>
    </cfRule>
    <cfRule type="cellIs" dxfId="53" priority="52" operator="greaterThan">
      <formula>0</formula>
    </cfRule>
    <cfRule type="cellIs" dxfId="52" priority="53" operator="greaterThan">
      <formula>-0.000001</formula>
    </cfRule>
    <cfRule type="cellIs" dxfId="51" priority="54" operator="lessThan">
      <formula>0</formula>
    </cfRule>
    <cfRule type="cellIs" dxfId="50" priority="55" operator="greaterThan">
      <formula>0</formula>
    </cfRule>
  </conditionalFormatting>
  <conditionalFormatting sqref="F580:F587">
    <cfRule type="cellIs" dxfId="49" priority="47" operator="equal">
      <formula>0</formula>
    </cfRule>
    <cfRule type="cellIs" dxfId="48" priority="48" operator="greaterThan">
      <formula>0</formula>
    </cfRule>
    <cfRule type="cellIs" dxfId="47" priority="49" operator="greaterThan">
      <formula>0</formula>
    </cfRule>
    <cfRule type="cellIs" dxfId="46" priority="50" operator="lessThan">
      <formula>0</formula>
    </cfRule>
  </conditionalFormatting>
  <conditionalFormatting sqref="H603">
    <cfRule type="cellIs" dxfId="45" priority="45" operator="lessThan">
      <formula>0</formula>
    </cfRule>
    <cfRule type="cellIs" dxfId="44" priority="46" operator="greaterThan">
      <formula>0</formula>
    </cfRule>
  </conditionalFormatting>
  <conditionalFormatting sqref="F593:F600">
    <cfRule type="cellIs" dxfId="43" priority="40" operator="lessThan">
      <formula>0</formula>
    </cfRule>
    <cfRule type="cellIs" dxfId="42" priority="41" operator="greaterThan">
      <formula>0</formula>
    </cfRule>
    <cfRule type="cellIs" dxfId="41" priority="42" operator="greaterThan">
      <formula>-0.000001</formula>
    </cfRule>
    <cfRule type="cellIs" dxfId="40" priority="43" operator="lessThan">
      <formula>0</formula>
    </cfRule>
    <cfRule type="cellIs" dxfId="39" priority="44" operator="greaterThan">
      <formula>0</formula>
    </cfRule>
  </conditionalFormatting>
  <conditionalFormatting sqref="F593:F600">
    <cfRule type="cellIs" dxfId="38" priority="36" operator="equal">
      <formula>0</formula>
    </cfRule>
    <cfRule type="cellIs" dxfId="37" priority="37" operator="greaterThan">
      <formula>0</formula>
    </cfRule>
    <cfRule type="cellIs" dxfId="36" priority="38" operator="greaterThan">
      <formula>0</formula>
    </cfRule>
    <cfRule type="cellIs" dxfId="35" priority="39" operator="lessThan">
      <formula>0</formula>
    </cfRule>
  </conditionalFormatting>
  <conditionalFormatting sqref="H616">
    <cfRule type="cellIs" dxfId="34" priority="34" operator="lessThan">
      <formula>0</formula>
    </cfRule>
    <cfRule type="cellIs" dxfId="33" priority="35" operator="greaterThan">
      <formula>0</formula>
    </cfRule>
  </conditionalFormatting>
  <conditionalFormatting sqref="F606:F613">
    <cfRule type="cellIs" dxfId="32" priority="29" operator="lessThan">
      <formula>0</formula>
    </cfRule>
    <cfRule type="cellIs" dxfId="31" priority="30" operator="greaterThan">
      <formula>0</formula>
    </cfRule>
    <cfRule type="cellIs" dxfId="30" priority="31" operator="greaterThan">
      <formula>-0.000001</formula>
    </cfRule>
    <cfRule type="cellIs" dxfId="29" priority="32" operator="lessThan">
      <formula>0</formula>
    </cfRule>
    <cfRule type="cellIs" dxfId="28" priority="33" operator="greaterThan">
      <formula>0</formula>
    </cfRule>
  </conditionalFormatting>
  <conditionalFormatting sqref="F606:F613">
    <cfRule type="cellIs" dxfId="27" priority="25" operator="equal">
      <formula>0</formula>
    </cfRule>
    <cfRule type="cellIs" dxfId="26" priority="26" operator="greaterThan">
      <formula>0</formula>
    </cfRule>
    <cfRule type="cellIs" dxfId="25" priority="27" operator="greaterThan">
      <formula>0</formula>
    </cfRule>
    <cfRule type="cellIs" dxfId="24" priority="28" operator="lessThan">
      <formula>0</formula>
    </cfRule>
  </conditionalFormatting>
  <conditionalFormatting sqref="H637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F619:F626">
    <cfRule type="cellIs" dxfId="21" priority="18" operator="lessThan">
      <formula>0</formula>
    </cfRule>
    <cfRule type="cellIs" dxfId="20" priority="19" operator="greaterThan">
      <formula>0</formula>
    </cfRule>
    <cfRule type="cellIs" dxfId="19" priority="20" operator="greaterThan">
      <formula>-0.000001</formula>
    </cfRule>
    <cfRule type="cellIs" dxfId="18" priority="21" operator="lessThan">
      <formula>0</formula>
    </cfRule>
    <cfRule type="cellIs" dxfId="17" priority="22" operator="greaterThan">
      <formula>0</formula>
    </cfRule>
  </conditionalFormatting>
  <conditionalFormatting sqref="F619:F626">
    <cfRule type="cellIs" dxfId="16" priority="14" operator="equal">
      <formula>0</formula>
    </cfRule>
    <cfRule type="cellIs" dxfId="15" priority="15" operator="greaterThan">
      <formula>0</formula>
    </cfRule>
    <cfRule type="cellIs" dxfId="14" priority="16" operator="greaterThan">
      <formula>0</formula>
    </cfRule>
    <cfRule type="cellIs" dxfId="13" priority="17" operator="lessThan">
      <formula>0</formula>
    </cfRule>
  </conditionalFormatting>
  <conditionalFormatting sqref="H650">
    <cfRule type="cellIs" dxfId="12" priority="12" operator="lessThan">
      <formula>0</formula>
    </cfRule>
    <cfRule type="cellIs" dxfId="11" priority="13" operator="greaterThan">
      <formula>0</formula>
    </cfRule>
  </conditionalFormatting>
  <conditionalFormatting sqref="F640:F647">
    <cfRule type="cellIs" dxfId="10" priority="7" operator="lessThan">
      <formula>0</formula>
    </cfRule>
    <cfRule type="cellIs" dxfId="9" priority="8" operator="greaterThan">
      <formula>0</formula>
    </cfRule>
    <cfRule type="cellIs" dxfId="8" priority="9" operator="greaterThan">
      <formula>-0.000001</formula>
    </cfRule>
    <cfRule type="cellIs" dxfId="7" priority="10" operator="lessThan">
      <formula>0</formula>
    </cfRule>
    <cfRule type="cellIs" dxfId="6" priority="11" operator="greaterThan">
      <formula>0</formula>
    </cfRule>
  </conditionalFormatting>
  <conditionalFormatting sqref="F640:F647">
    <cfRule type="cellIs" dxfId="5" priority="3" operator="equal">
      <formula>0</formula>
    </cfRule>
    <cfRule type="cellIs" dxfId="4" priority="4" operator="greaterThan">
      <formula>0</formula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L663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ignoredErrors>
    <ignoredError sqref="G63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Andrews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Kirkpatrick</dc:creator>
  <cp:lastModifiedBy>Matthew Agard</cp:lastModifiedBy>
  <cp:lastPrinted>2019-08-26T15:56:36Z</cp:lastPrinted>
  <dcterms:created xsi:type="dcterms:W3CDTF">2016-09-06T20:51:34Z</dcterms:created>
  <dcterms:modified xsi:type="dcterms:W3CDTF">2019-12-02T05:48:33Z</dcterms:modified>
</cp:coreProperties>
</file>