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Does this column add anything over "Total"?
	-Christopher Markiewicz</t>
      </text>
    </comment>
    <comment authorId="0" ref="G3">
      <text>
        <t xml:space="preserve">I'm assuming we don't need to justify a portion of the hourly rate as "benefit equivalent" or anything like that, so I would be inclined to remove this column.
	-Christopher Markiewicz
Similarly, without benefits, no diifference between salary and total.
	-Christopher Markiewicz
Yup
	-Oscar Esteban</t>
      </text>
    </comment>
    <comment authorId="0" ref="A13">
      <text>
        <t xml:space="preserve">Suggest deleting. I don't see value to initiating service contracts that we'll have to cancel or otherwise fund after 1yr. Travis and Azure have been working well.
	-Christopher Markiewicz
Sure
	-Oscar Esteban
----
Are we going to try to put out a paper? I assume not 3...
	-Christopher Markiewicz
I left these things here to illustrate the kind of other expenses we may want to have
	-Oscar Esteban
----
Example, just in case CM goes this route
	-Oscar Esteban
Oscar, can consultants be moved immediately under Salaries, or is this ordering preferred?
	-Christopher Markiewicz</t>
      </text>
    </comment>
    <comment authorId="0" ref="C13">
      <text>
        <t xml:space="preserve">To be filled in with sensible values.
	-Christopher Markiewicz</t>
      </text>
    </comment>
    <comment authorId="0" ref="B13">
      <text>
        <t xml:space="preserve">This is to be filled in with any overhead from 2I2C or NumFocus. I currently assume that the IDC for Oscar's subcontract are independent of 2I2C/NumFocus IDC.
	-Christopher Markiewicz
Yup
	-Oscar Esteban</t>
      </text>
    </comment>
  </commentList>
</comments>
</file>

<file path=xl/sharedStrings.xml><?xml version="1.0" encoding="utf-8"?>
<sst xmlns="http://schemas.openxmlformats.org/spreadsheetml/2006/main" count="24" uniqueCount="24">
  <si>
    <t>BUDGET  - EOSS3-0000000224:  Strengthening community and code foundations for brain imaging</t>
  </si>
  <si>
    <t>$/h</t>
  </si>
  <si>
    <t>Hours</t>
  </si>
  <si>
    <t>%</t>
  </si>
  <si>
    <t>Rate</t>
  </si>
  <si>
    <t>Effort</t>
  </si>
  <si>
    <t>Subtotal</t>
  </si>
  <si>
    <t>IDC Rate</t>
  </si>
  <si>
    <t>IDC</t>
  </si>
  <si>
    <t>Total</t>
  </si>
  <si>
    <t>Matthew Brett</t>
  </si>
  <si>
    <t>Christopher Markiewicz</t>
  </si>
  <si>
    <t>Oscar Esteban</t>
  </si>
  <si>
    <t>TOTAL SALARIES</t>
  </si>
  <si>
    <t>Subcontract - 2i2c</t>
  </si>
  <si>
    <t>Personnel cost</t>
  </si>
  <si>
    <t>1 month senior engineer, 2 months junior</t>
  </si>
  <si>
    <t>Cloud costs</t>
  </si>
  <si>
    <t>100 students, 3 months at $5 / student / month</t>
  </si>
  <si>
    <t>2i2c admin, cloud costs</t>
  </si>
  <si>
    <t>37% cloud administration costs</t>
  </si>
  <si>
    <t>SUBTOTAL - 2i2c</t>
  </si>
  <si>
    <t>TOTAL</t>
  </si>
  <si>
    <t>Max = $250K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</si>
</sst>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_);_(@_)"/>
  </numFmts>
  <fonts count="10">
    <font>
      <sz val="10.0"/>
      <color rgb="FF000000"/>
      <name val="Arial"/>
    </font>
    <font>
      <b/>
      <color theme="1"/>
      <name val="Arimo"/>
    </font>
    <font>
      <b/>
      <sz val="9.0"/>
      <name val="Arimo"/>
    </font>
    <font>
      <color theme="1"/>
      <name val="Arial"/>
    </font>
    <font/>
    <font>
      <color theme="1"/>
      <name val="Arimo"/>
    </font>
    <font>
      <name val="Arimo"/>
    </font>
    <font>
      <b/>
      <color rgb="FF000000"/>
      <name val="Arimo"/>
    </font>
    <font>
      <b/>
      <name val="Arimo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4" numFmtId="0" xfId="0" applyBorder="1" applyFont="1"/>
    <xf borderId="4" fillId="0" fontId="2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/>
    </xf>
    <xf borderId="2" fillId="0" fontId="5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right" readingOrder="0"/>
    </xf>
    <xf borderId="2" fillId="0" fontId="5" numFmtId="3" xfId="0" applyAlignment="1" applyBorder="1" applyFont="1" applyNumberFormat="1">
      <alignment horizontal="center" readingOrder="0"/>
    </xf>
    <xf borderId="2" fillId="0" fontId="5" numFmtId="38" xfId="0" applyAlignment="1" applyBorder="1" applyFont="1" applyNumberFormat="1">
      <alignment horizontal="right"/>
    </xf>
    <xf borderId="2" fillId="0" fontId="6" numFmtId="10" xfId="0" applyAlignment="1" applyBorder="1" applyFont="1" applyNumberFormat="1">
      <alignment horizontal="right" readingOrder="0"/>
    </xf>
    <xf borderId="2" fillId="0" fontId="5" numFmtId="10" xfId="0" applyAlignment="1" applyBorder="1" applyFont="1" applyNumberFormat="1">
      <alignment horizontal="right" readingOrder="0"/>
    </xf>
    <xf borderId="5" fillId="0" fontId="1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2" fillId="2" fontId="7" numFmtId="164" xfId="0" applyAlignment="1" applyBorder="1" applyFill="1" applyFont="1" applyNumberFormat="1">
      <alignment horizontal="right"/>
    </xf>
    <xf borderId="2" fillId="2" fontId="1" numFmtId="164" xfId="0" applyAlignment="1" applyBorder="1" applyFont="1" applyNumberFormat="1">
      <alignment horizontal="right"/>
    </xf>
    <xf borderId="2" fillId="0" fontId="8" numFmtId="0" xfId="0" applyAlignment="1" applyBorder="1" applyFont="1">
      <alignment readingOrder="0"/>
    </xf>
    <xf borderId="8" fillId="0" fontId="3" numFmtId="0" xfId="0" applyBorder="1" applyFont="1"/>
    <xf borderId="3" fillId="0" fontId="4" numFmtId="0" xfId="0" applyBorder="1" applyFont="1"/>
    <xf borderId="3" fillId="0" fontId="5" numFmtId="164" xfId="0" applyAlignment="1" applyBorder="1" applyFont="1" applyNumberFormat="1">
      <alignment horizontal="right"/>
    </xf>
    <xf borderId="2" fillId="0" fontId="5" numFmtId="164" xfId="0" applyAlignment="1" applyBorder="1" applyFont="1" applyNumberFormat="1">
      <alignment horizontal="right"/>
    </xf>
    <xf borderId="0" fillId="0" fontId="3" numFmtId="0" xfId="0" applyAlignment="1" applyFont="1">
      <alignment readingOrder="0"/>
    </xf>
    <xf borderId="5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2" fillId="0" fontId="4" numFmtId="164" xfId="0" applyAlignment="1" applyBorder="1" applyFont="1" applyNumberFormat="1">
      <alignment readingOrder="0"/>
    </xf>
    <xf borderId="7" fillId="0" fontId="4" numFmtId="9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7" fillId="0" fontId="3" numFmtId="0" xfId="0" applyBorder="1" applyFont="1"/>
    <xf borderId="2" fillId="0" fontId="6" numFmtId="164" xfId="0" applyAlignment="1" applyBorder="1" applyFont="1" applyNumberFormat="1">
      <alignment horizontal="right" readingOrder="0"/>
    </xf>
    <xf borderId="5" fillId="0" fontId="1" numFmtId="0" xfId="0" applyAlignment="1" applyBorder="1" applyFont="1">
      <alignment horizontal="center" readingOrder="0"/>
    </xf>
    <xf borderId="2" fillId="0" fontId="1" numFmtId="0" xfId="0" applyBorder="1" applyFont="1"/>
    <xf borderId="5" fillId="0" fontId="1" numFmtId="164" xfId="0" applyAlignment="1" applyBorder="1" applyFont="1" applyNumberFormat="1">
      <alignment horizontal="center"/>
    </xf>
    <xf borderId="2" fillId="2" fontId="7" numFmtId="164" xfId="0" applyAlignment="1" applyBorder="1" applyFont="1" applyNumberFormat="1">
      <alignment horizontal="center"/>
    </xf>
    <xf borderId="3" fillId="2" fontId="7" numFmtId="164" xfId="0" applyAlignment="1" applyBorder="1" applyFont="1" applyNumberFormat="1">
      <alignment horizontal="center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7.71"/>
    <col customWidth="1" min="3" max="3" width="25.86"/>
  </cols>
  <sheetData>
    <row r="1">
      <c r="A1" s="1" t="s">
        <v>0</v>
      </c>
    </row>
    <row r="2">
      <c r="A2" s="2"/>
      <c r="B2" s="3" t="s">
        <v>1</v>
      </c>
      <c r="C2" s="4" t="s">
        <v>2</v>
      </c>
      <c r="D2" s="4"/>
      <c r="E2" s="4" t="s">
        <v>3</v>
      </c>
      <c r="F2" s="5"/>
      <c r="G2" s="5"/>
    </row>
    <row r="3">
      <c r="A3" s="6"/>
      <c r="B3" s="7" t="s">
        <v>4</v>
      </c>
      <c r="C3" s="8" t="s">
        <v>5</v>
      </c>
      <c r="D3" s="4" t="s">
        <v>6</v>
      </c>
      <c r="E3" s="4" t="s">
        <v>7</v>
      </c>
      <c r="F3" s="4" t="s">
        <v>8</v>
      </c>
      <c r="G3" s="8" t="s">
        <v>9</v>
      </c>
    </row>
    <row r="4">
      <c r="A4" s="9" t="s">
        <v>10</v>
      </c>
      <c r="B4" s="10">
        <v>60.0</v>
      </c>
      <c r="C4" s="11">
        <v>832.0</v>
      </c>
      <c r="D4" s="12">
        <f t="shared" ref="D4:D6" si="1">ROUND($B4*C4,0)</f>
        <v>49920</v>
      </c>
      <c r="E4" s="13">
        <v>0.15</v>
      </c>
      <c r="F4" s="12">
        <f t="shared" ref="F4:F6" si="2">D4*E4</f>
        <v>7488</v>
      </c>
      <c r="G4" s="12">
        <f t="shared" ref="G4:G6" si="3">D4+F4</f>
        <v>57408</v>
      </c>
    </row>
    <row r="5">
      <c r="A5" s="9" t="s">
        <v>11</v>
      </c>
      <c r="B5" s="10">
        <v>60.0</v>
      </c>
      <c r="C5" s="11">
        <v>416.0</v>
      </c>
      <c r="D5" s="12">
        <f t="shared" si="1"/>
        <v>24960</v>
      </c>
      <c r="E5" s="14">
        <f>E4</f>
        <v>0.15</v>
      </c>
      <c r="F5" s="12">
        <f t="shared" si="2"/>
        <v>3744</v>
      </c>
      <c r="G5" s="12">
        <f t="shared" si="3"/>
        <v>28704</v>
      </c>
    </row>
    <row r="6">
      <c r="A6" s="9" t="s">
        <v>12</v>
      </c>
      <c r="B6" s="10">
        <v>60.0</v>
      </c>
      <c r="C6" s="11">
        <v>208.0</v>
      </c>
      <c r="D6" s="12">
        <f t="shared" si="1"/>
        <v>12480</v>
      </c>
      <c r="E6" s="14">
        <f>E4</f>
        <v>0.15</v>
      </c>
      <c r="F6" s="12">
        <f t="shared" si="2"/>
        <v>1872</v>
      </c>
      <c r="G6" s="12">
        <f t="shared" si="3"/>
        <v>14352</v>
      </c>
    </row>
    <row r="7">
      <c r="A7" s="15" t="s">
        <v>13</v>
      </c>
      <c r="B7" s="16"/>
      <c r="C7" s="17"/>
      <c r="D7" s="18">
        <f>ROUND(SUM(D4:D6),0)</f>
        <v>87360</v>
      </c>
      <c r="E7" s="18"/>
      <c r="F7" s="19">
        <f>SUM(F3:F6)</f>
        <v>13104</v>
      </c>
      <c r="G7" s="18">
        <f>ROUND(SUM(G4:G6),0)</f>
        <v>100464</v>
      </c>
    </row>
    <row r="8">
      <c r="A8" s="20" t="s">
        <v>14</v>
      </c>
      <c r="B8" s="21"/>
      <c r="C8" s="22"/>
      <c r="D8" s="23"/>
      <c r="E8" s="23"/>
      <c r="F8" s="23"/>
      <c r="G8" s="24">
        <v>0.0</v>
      </c>
    </row>
    <row r="9">
      <c r="A9" s="25" t="s">
        <v>15</v>
      </c>
      <c r="B9" s="26" t="s">
        <v>16</v>
      </c>
      <c r="C9" s="27"/>
      <c r="D9" s="28">
        <v>30833.33</v>
      </c>
      <c r="E9" s="29">
        <v>0.15</v>
      </c>
      <c r="F9" s="12">
        <f t="shared" ref="F9:F11" si="4">D9*E9</f>
        <v>4624.9995</v>
      </c>
      <c r="G9" s="12">
        <f t="shared" ref="G9:G11" si="5">D9+F9</f>
        <v>35458.3295</v>
      </c>
    </row>
    <row r="10">
      <c r="A10" s="9" t="s">
        <v>17</v>
      </c>
      <c r="B10" s="30" t="s">
        <v>18</v>
      </c>
      <c r="C10" s="31"/>
      <c r="D10" s="32">
        <v>1500.0</v>
      </c>
      <c r="E10" s="29">
        <v>0.15</v>
      </c>
      <c r="F10" s="12">
        <f t="shared" si="4"/>
        <v>225</v>
      </c>
      <c r="G10" s="12">
        <f t="shared" si="5"/>
        <v>1725</v>
      </c>
    </row>
    <row r="11">
      <c r="A11" s="9" t="s">
        <v>19</v>
      </c>
      <c r="B11" s="30" t="s">
        <v>20</v>
      </c>
      <c r="C11" s="31"/>
      <c r="D11" s="10">
        <f>D10 * 0.37</f>
        <v>555</v>
      </c>
      <c r="E11" s="29">
        <v>0.15</v>
      </c>
      <c r="F11" s="12">
        <f t="shared" si="4"/>
        <v>83.25</v>
      </c>
      <c r="G11" s="12">
        <f t="shared" si="5"/>
        <v>638.25</v>
      </c>
    </row>
    <row r="12">
      <c r="A12" s="33" t="s">
        <v>21</v>
      </c>
      <c r="B12" s="16"/>
      <c r="C12" s="17"/>
      <c r="D12" s="19">
        <f>SUM(D8:D11)</f>
        <v>32888.33</v>
      </c>
      <c r="E12" s="19"/>
      <c r="F12" s="19">
        <f t="shared" ref="F12:G12" si="6">SUM(F8:F11)</f>
        <v>4933.2495</v>
      </c>
      <c r="G12" s="19">
        <f t="shared" si="6"/>
        <v>37821.5795</v>
      </c>
    </row>
    <row r="13">
      <c r="A13" s="34" t="s">
        <v>22</v>
      </c>
      <c r="B13" s="35" t="s">
        <v>23</v>
      </c>
      <c r="C13" s="17"/>
      <c r="D13" s="36">
        <f>D7+D12</f>
        <v>120248.33</v>
      </c>
      <c r="E13" s="37"/>
      <c r="F13" s="36">
        <f t="shared" ref="F13:G13" si="7">F7+F12</f>
        <v>18037.2495</v>
      </c>
      <c r="G13" s="36">
        <f t="shared" si="7"/>
        <v>138285.5795</v>
      </c>
    </row>
    <row r="14">
      <c r="A14" s="38"/>
      <c r="B14" s="38"/>
      <c r="C14" s="38"/>
      <c r="D14" s="38"/>
      <c r="E14" s="38"/>
      <c r="F14" s="38"/>
      <c r="G14" s="38"/>
    </row>
  </sheetData>
  <mergeCells count="6">
    <mergeCell ref="A12:C12"/>
    <mergeCell ref="B13:C13"/>
    <mergeCell ref="A1:G1"/>
    <mergeCell ref="A2:A3"/>
    <mergeCell ref="A7:C7"/>
    <mergeCell ref="B8:C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