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 Results Summary\2015\"/>
    </mc:Choice>
  </mc:AlternateContent>
  <bookViews>
    <workbookView xWindow="120" yWindow="60" windowWidth="15180" windowHeight="9345" activeTab="4"/>
  </bookViews>
  <sheets>
    <sheet name="HS-VOC" sheetId="10" r:id="rId1"/>
    <sheet name="VOC" sheetId="2" r:id="rId2"/>
    <sheet name="SVOC" sheetId="3" r:id="rId3"/>
    <sheet name="NVOC" sheetId="4" r:id="rId4"/>
    <sheet name="LCUV" sheetId="9" r:id="rId5"/>
    <sheet name="pH - Conductivity" sheetId="6" r:id="rId6"/>
    <sheet name="TOC" sheetId="7" r:id="rId7"/>
    <sheet name="CAS #" sheetId="5" r:id="rId8"/>
  </sheets>
  <calcPr calcId="162913"/>
</workbook>
</file>

<file path=xl/calcChain.xml><?xml version="1.0" encoding="utf-8"?>
<calcChain xmlns="http://schemas.openxmlformats.org/spreadsheetml/2006/main">
  <c r="A45" i="9" l="1"/>
  <c r="G257" i="9" l="1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2" i="9"/>
  <c r="G191" i="9"/>
  <c r="G228" i="9"/>
  <c r="G227" i="9"/>
  <c r="G256" i="9"/>
  <c r="G173" i="9"/>
  <c r="G172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53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21" i="9"/>
  <c r="G101" i="9"/>
  <c r="G98" i="9"/>
  <c r="G99" i="9"/>
  <c r="G97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81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50" i="9"/>
  <c r="G39" i="9"/>
  <c r="G38" i="9"/>
  <c r="G37" i="9"/>
  <c r="G36" i="9"/>
  <c r="G35" i="9"/>
  <c r="G14" i="9"/>
  <c r="G13" i="9"/>
  <c r="G12" i="9"/>
  <c r="G11" i="9"/>
  <c r="I191" i="3" l="1"/>
  <c r="I186" i="3"/>
  <c r="I181" i="3"/>
  <c r="I176" i="3"/>
  <c r="I171" i="3"/>
  <c r="I166" i="3"/>
  <c r="H158" i="3"/>
  <c r="I158" i="3" s="1"/>
  <c r="H263" i="3" l="1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H254" i="3"/>
  <c r="I254" i="3" s="1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4" i="3"/>
  <c r="I244" i="3" s="1"/>
  <c r="H243" i="3"/>
  <c r="I243" i="3" s="1"/>
  <c r="H242" i="3"/>
  <c r="I242" i="3" s="1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H234" i="3"/>
  <c r="I234" i="3" s="1"/>
  <c r="H233" i="3"/>
  <c r="I233" i="3" s="1"/>
  <c r="H232" i="3"/>
  <c r="I232" i="3" s="1"/>
  <c r="H231" i="3"/>
  <c r="I231" i="3" s="1"/>
  <c r="H230" i="3"/>
  <c r="I230" i="3" s="1"/>
  <c r="H229" i="3"/>
  <c r="I229" i="3" s="1"/>
  <c r="H228" i="3"/>
  <c r="I228" i="3" s="1"/>
  <c r="H227" i="3"/>
  <c r="I227" i="3" s="1"/>
  <c r="H223" i="3"/>
  <c r="I223" i="3"/>
  <c r="H225" i="3"/>
  <c r="I225" i="3"/>
  <c r="H224" i="3"/>
  <c r="I224" i="3"/>
  <c r="H222" i="3"/>
  <c r="I222" i="3"/>
  <c r="H221" i="3"/>
  <c r="I221" i="3"/>
  <c r="H220" i="3"/>
  <c r="I220" i="3"/>
  <c r="H219" i="3"/>
  <c r="I219" i="3"/>
  <c r="H218" i="3"/>
  <c r="I218" i="3"/>
  <c r="H217" i="3"/>
  <c r="I217" i="3"/>
  <c r="H216" i="3"/>
  <c r="I216" i="3"/>
  <c r="H215" i="3"/>
  <c r="I215" i="3"/>
  <c r="H214" i="3"/>
  <c r="I214" i="3"/>
  <c r="H213" i="3"/>
  <c r="I213" i="3"/>
  <c r="H211" i="3"/>
  <c r="I211" i="3"/>
  <c r="H212" i="3"/>
  <c r="I212" i="3"/>
  <c r="H209" i="3"/>
  <c r="I209" i="3"/>
  <c r="H210" i="3"/>
  <c r="I210" i="3"/>
  <c r="I208" i="3"/>
  <c r="H208" i="3"/>
  <c r="I202" i="3" l="1"/>
  <c r="H202" i="3"/>
  <c r="H201" i="3"/>
  <c r="I201" i="3" s="1"/>
  <c r="H199" i="3"/>
  <c r="I199" i="3" s="1"/>
  <c r="H198" i="3"/>
  <c r="I198" i="3" s="1"/>
  <c r="H196" i="3"/>
  <c r="I196" i="3" s="1"/>
  <c r="H195" i="3"/>
  <c r="I195" i="3" s="1"/>
  <c r="H193" i="3"/>
  <c r="I193" i="3" s="1"/>
  <c r="H192" i="3"/>
  <c r="I192" i="3" s="1"/>
  <c r="H191" i="3"/>
  <c r="H190" i="3"/>
  <c r="I190" i="3" s="1"/>
  <c r="H188" i="3"/>
  <c r="I188" i="3" s="1"/>
  <c r="H187" i="3"/>
  <c r="I187" i="3" s="1"/>
  <c r="H186" i="3"/>
  <c r="H185" i="3"/>
  <c r="I185" i="3" s="1"/>
  <c r="H183" i="3"/>
  <c r="H182" i="3"/>
  <c r="H181" i="3"/>
  <c r="H180" i="3"/>
  <c r="I180" i="3" s="1"/>
  <c r="H178" i="3"/>
  <c r="H177" i="3"/>
  <c r="H176" i="3"/>
  <c r="H175" i="3"/>
  <c r="I175" i="3" s="1"/>
  <c r="H173" i="3"/>
  <c r="H172" i="3"/>
  <c r="H171" i="3"/>
  <c r="H170" i="3"/>
  <c r="I170" i="3" s="1"/>
  <c r="H165" i="3"/>
  <c r="I165" i="3"/>
  <c r="H166" i="3"/>
  <c r="H168" i="3"/>
  <c r="H167" i="3"/>
  <c r="H163" i="3"/>
  <c r="H162" i="3"/>
  <c r="H160" i="3"/>
  <c r="I160" i="3"/>
  <c r="I178" i="3" s="1"/>
  <c r="H159" i="3"/>
  <c r="I159" i="3"/>
  <c r="I177" i="3" s="1"/>
  <c r="I163" i="3" l="1"/>
  <c r="I173" i="3"/>
  <c r="I168" i="3"/>
  <c r="I183" i="3"/>
  <c r="I162" i="3"/>
  <c r="I167" i="3"/>
  <c r="I172" i="3"/>
  <c r="I182" i="3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H140" i="3"/>
  <c r="I140" i="3" s="1"/>
  <c r="H139" i="3"/>
  <c r="I139" i="3" s="1"/>
  <c r="H138" i="3"/>
  <c r="I138" i="3" s="1"/>
  <c r="H137" i="3"/>
  <c r="I137" i="3" s="1"/>
  <c r="H136" i="3"/>
  <c r="I136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/>
  <c r="H99" i="3"/>
  <c r="I99" i="3" s="1"/>
  <c r="H98" i="3"/>
  <c r="I98" i="3" s="1"/>
  <c r="H96" i="3" l="1"/>
  <c r="I96" i="3" s="1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H81" i="3"/>
  <c r="I81" i="3" s="1"/>
  <c r="H80" i="3"/>
  <c r="I80" i="3" s="1"/>
  <c r="H78" i="3"/>
  <c r="I78" i="3" s="1"/>
  <c r="H77" i="3"/>
  <c r="I77" i="3" s="1"/>
  <c r="H76" i="3"/>
  <c r="I76" i="3" s="1"/>
  <c r="H75" i="3"/>
  <c r="I75" i="3" s="1"/>
  <c r="H74" i="3"/>
  <c r="I74" i="3" s="1"/>
  <c r="I73" i="3"/>
  <c r="H73" i="3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60" i="3"/>
  <c r="I60" i="3"/>
  <c r="H59" i="3"/>
  <c r="I59" i="3" s="1"/>
  <c r="H58" i="3"/>
  <c r="I58" i="3" s="1"/>
  <c r="H57" i="3"/>
  <c r="I57" i="3"/>
  <c r="H56" i="3"/>
  <c r="I56" i="3" s="1"/>
  <c r="H55" i="3"/>
  <c r="I55" i="3" s="1"/>
  <c r="H53" i="3"/>
  <c r="I53" i="3" s="1"/>
  <c r="H54" i="3"/>
  <c r="I54" i="3" s="1"/>
  <c r="H52" i="3"/>
  <c r="I52" i="3" s="1"/>
  <c r="H51" i="3"/>
  <c r="I51" i="3" s="1"/>
  <c r="H50" i="3"/>
  <c r="I50" i="3"/>
  <c r="H49" i="3"/>
  <c r="I49" i="3"/>
  <c r="H48" i="3"/>
  <c r="I48" i="3"/>
  <c r="H47" i="3"/>
  <c r="I47" i="3" s="1"/>
  <c r="H46" i="3"/>
  <c r="I46" i="3" s="1"/>
  <c r="I45" i="3"/>
  <c r="H45" i="3"/>
  <c r="H44" i="3" l="1"/>
  <c r="I44" i="3" s="1"/>
  <c r="H42" i="3"/>
  <c r="I42" i="3" s="1"/>
  <c r="A36" i="3"/>
  <c r="H40" i="3"/>
  <c r="I40" i="3" s="1"/>
  <c r="A21" i="9" l="1"/>
  <c r="H342" i="4" l="1"/>
  <c r="I342" i="4" s="1"/>
  <c r="H341" i="4"/>
  <c r="I341" i="4" s="1"/>
  <c r="H340" i="4"/>
  <c r="I340" i="4" s="1"/>
  <c r="H339" i="4"/>
  <c r="I339" i="4" s="1"/>
  <c r="H338" i="4"/>
  <c r="I338" i="4" s="1"/>
  <c r="H337" i="4"/>
  <c r="I337" i="4" s="1"/>
  <c r="H335" i="4"/>
  <c r="I335" i="4" s="1"/>
  <c r="H334" i="4"/>
  <c r="I334" i="4" s="1"/>
  <c r="H333" i="4"/>
  <c r="I333" i="4" s="1"/>
  <c r="H332" i="4"/>
  <c r="I332" i="4" s="1"/>
  <c r="H331" i="4"/>
  <c r="I331" i="4" s="1"/>
  <c r="H330" i="4"/>
  <c r="I330" i="4" s="1"/>
  <c r="H329" i="4"/>
  <c r="I329" i="4" s="1"/>
  <c r="H327" i="4"/>
  <c r="I327" i="4" s="1"/>
  <c r="H326" i="4"/>
  <c r="I326" i="4" s="1"/>
  <c r="H325" i="4"/>
  <c r="I325" i="4" s="1"/>
  <c r="H324" i="4"/>
  <c r="I324" i="4" s="1"/>
  <c r="H323" i="4"/>
  <c r="I323" i="4" s="1"/>
  <c r="H322" i="4"/>
  <c r="I322" i="4" s="1"/>
  <c r="H321" i="4"/>
  <c r="I321" i="4" s="1"/>
  <c r="H320" i="4"/>
  <c r="I320" i="4" s="1"/>
  <c r="H319" i="4"/>
  <c r="I319" i="4" s="1"/>
  <c r="H304" i="4" l="1"/>
  <c r="I304" i="4" s="1"/>
  <c r="H317" i="4"/>
  <c r="I317" i="4" s="1"/>
  <c r="H316" i="4"/>
  <c r="I316" i="4" s="1"/>
  <c r="H315" i="4"/>
  <c r="I315" i="4" s="1"/>
  <c r="H314" i="4"/>
  <c r="I314" i="4" s="1"/>
  <c r="H313" i="4"/>
  <c r="I313" i="4" s="1"/>
  <c r="H312" i="4"/>
  <c r="I312" i="4" s="1"/>
  <c r="H310" i="4"/>
  <c r="I310" i="4" s="1"/>
  <c r="H309" i="4"/>
  <c r="I309" i="4" s="1"/>
  <c r="H308" i="4"/>
  <c r="I308" i="4" s="1"/>
  <c r="H307" i="4"/>
  <c r="I307" i="4" s="1"/>
  <c r="H306" i="4"/>
  <c r="I306" i="4" s="1"/>
  <c r="H305" i="4"/>
  <c r="I305" i="4" s="1"/>
  <c r="H303" i="4"/>
  <c r="I303" i="4" s="1"/>
  <c r="H301" i="4"/>
  <c r="I301" i="4" s="1"/>
  <c r="H300" i="4"/>
  <c r="I300" i="4" s="1"/>
  <c r="H299" i="4"/>
  <c r="I299" i="4" s="1"/>
  <c r="H298" i="4"/>
  <c r="I298" i="4" s="1"/>
  <c r="H297" i="4"/>
  <c r="I297" i="4" s="1"/>
  <c r="H296" i="4"/>
  <c r="I296" i="4" s="1"/>
  <c r="H295" i="4"/>
  <c r="I295" i="4" s="1"/>
  <c r="H294" i="4"/>
  <c r="I294" i="4" s="1"/>
  <c r="H293" i="4"/>
  <c r="I293" i="4" s="1"/>
  <c r="H291" i="4"/>
  <c r="I291" i="4" s="1"/>
  <c r="H290" i="4"/>
  <c r="I290" i="4" s="1"/>
  <c r="H289" i="4"/>
  <c r="I289" i="4" s="1"/>
  <c r="H288" i="4"/>
  <c r="I288" i="4" s="1"/>
  <c r="H287" i="4"/>
  <c r="I287" i="4" s="1"/>
  <c r="H286" i="4"/>
  <c r="I286" i="4" s="1"/>
  <c r="H284" i="4"/>
  <c r="I284" i="4" s="1"/>
  <c r="H283" i="4"/>
  <c r="I283" i="4" s="1"/>
  <c r="H282" i="4"/>
  <c r="I282" i="4" s="1"/>
  <c r="H281" i="4"/>
  <c r="I281" i="4" s="1"/>
  <c r="H280" i="4"/>
  <c r="I280" i="4" s="1"/>
  <c r="H279" i="4"/>
  <c r="I279" i="4" s="1"/>
  <c r="H278" i="4"/>
  <c r="I278" i="4" s="1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6" i="4"/>
  <c r="I266" i="4" s="1"/>
  <c r="H265" i="4"/>
  <c r="I265" i="4" s="1"/>
  <c r="H264" i="4"/>
  <c r="I264" i="4" s="1"/>
  <c r="H263" i="4"/>
  <c r="I263" i="4" s="1"/>
  <c r="H262" i="4"/>
  <c r="I262" i="4" s="1"/>
  <c r="H261" i="4"/>
  <c r="I261" i="4" s="1"/>
  <c r="H260" i="4"/>
  <c r="I260" i="4" s="1"/>
  <c r="H258" i="4"/>
  <c r="I258" i="4" s="1"/>
  <c r="H257" i="4"/>
  <c r="I257" i="4" s="1"/>
  <c r="H256" i="4"/>
  <c r="I256" i="4" s="1"/>
  <c r="H255" i="4"/>
  <c r="I255" i="4" s="1"/>
  <c r="H254" i="4"/>
  <c r="I254" i="4" s="1"/>
  <c r="H253" i="4"/>
  <c r="I253" i="4" s="1"/>
  <c r="H252" i="4"/>
  <c r="I252" i="4" s="1"/>
  <c r="H251" i="4"/>
  <c r="I251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H243" i="4"/>
  <c r="I243" i="4" s="1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2" i="4"/>
  <c r="I232" i="4" s="1"/>
  <c r="H231" i="4"/>
  <c r="I231" i="4" s="1"/>
  <c r="H230" i="4"/>
  <c r="I230" i="4" s="1"/>
  <c r="H229" i="4"/>
  <c r="I229" i="4" s="1"/>
  <c r="H228" i="4"/>
  <c r="I228" i="4" s="1"/>
  <c r="H227" i="4"/>
  <c r="I227" i="4" s="1"/>
  <c r="H226" i="4"/>
  <c r="I226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7" i="4" l="1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67" i="4"/>
  <c r="I167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H184" i="4"/>
  <c r="I184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56" i="4"/>
  <c r="I156" i="4" s="1"/>
  <c r="H155" i="4"/>
  <c r="I155" i="4" s="1"/>
  <c r="H154" i="4"/>
  <c r="I154" i="4" s="1"/>
  <c r="H153" i="4"/>
  <c r="I153" i="4" s="1"/>
  <c r="H151" i="4"/>
  <c r="I151" i="4" s="1"/>
  <c r="A147" i="4"/>
  <c r="H138" i="4"/>
  <c r="H137" i="4"/>
  <c r="H136" i="4"/>
  <c r="H135" i="4"/>
  <c r="H133" i="4"/>
  <c r="H132" i="4"/>
  <c r="H131" i="4"/>
  <c r="H130" i="4"/>
  <c r="H128" i="4"/>
  <c r="H127" i="4"/>
  <c r="H126" i="4"/>
  <c r="H125" i="4"/>
  <c r="H123" i="4"/>
  <c r="H122" i="4"/>
  <c r="H121" i="4"/>
  <c r="H120" i="4"/>
  <c r="H114" i="4"/>
  <c r="H118" i="4"/>
  <c r="H117" i="4"/>
  <c r="H116" i="4"/>
  <c r="H115" i="4"/>
  <c r="H112" i="4"/>
  <c r="H111" i="4"/>
  <c r="H110" i="4"/>
  <c r="H109" i="4"/>
  <c r="H107" i="4"/>
  <c r="H106" i="4"/>
  <c r="H105" i="4"/>
  <c r="H104" i="4"/>
  <c r="H102" i="4"/>
  <c r="H101" i="4"/>
  <c r="H100" i="4"/>
  <c r="H99" i="4"/>
  <c r="H97" i="4" l="1"/>
  <c r="H96" i="4"/>
  <c r="H95" i="4"/>
  <c r="H94" i="4"/>
  <c r="H92" i="4" l="1"/>
  <c r="H91" i="4"/>
  <c r="H90" i="4"/>
  <c r="H89" i="4"/>
  <c r="H84" i="4"/>
  <c r="I84" i="4" s="1"/>
  <c r="H85" i="4"/>
  <c r="I85" i="4" s="1"/>
  <c r="H86" i="4"/>
  <c r="I86" i="4" s="1"/>
  <c r="I96" i="4" s="1"/>
  <c r="H87" i="4"/>
  <c r="I87" i="4"/>
  <c r="A79" i="4"/>
  <c r="H83" i="4"/>
  <c r="I83" i="4" s="1"/>
  <c r="I114" i="4" s="1"/>
  <c r="H68" i="4"/>
  <c r="I68" i="4" s="1"/>
  <c r="H67" i="4"/>
  <c r="H66" i="4"/>
  <c r="H65" i="4"/>
  <c r="H64" i="4"/>
  <c r="H63" i="4"/>
  <c r="I63" i="4" s="1"/>
  <c r="H61" i="4"/>
  <c r="I61" i="4" s="1"/>
  <c r="H60" i="4"/>
  <c r="H59" i="4"/>
  <c r="H58" i="4"/>
  <c r="H57" i="4"/>
  <c r="H56" i="4"/>
  <c r="I56" i="4" s="1"/>
  <c r="H54" i="4"/>
  <c r="I54" i="4" s="1"/>
  <c r="H53" i="4"/>
  <c r="H52" i="4"/>
  <c r="H51" i="4"/>
  <c r="H50" i="4"/>
  <c r="H49" i="4"/>
  <c r="I49" i="4" s="1"/>
  <c r="H47" i="4"/>
  <c r="H46" i="4"/>
  <c r="H45" i="4"/>
  <c r="H44" i="4"/>
  <c r="H43" i="4"/>
  <c r="I43" i="4" s="1"/>
  <c r="H41" i="4"/>
  <c r="H40" i="4"/>
  <c r="H39" i="4"/>
  <c r="H38" i="4"/>
  <c r="I38" i="4" s="1"/>
  <c r="H36" i="4"/>
  <c r="H35" i="4"/>
  <c r="H34" i="4"/>
  <c r="H33" i="4"/>
  <c r="H32" i="4"/>
  <c r="I32" i="4" s="1"/>
  <c r="H22" i="4"/>
  <c r="H16" i="4"/>
  <c r="H11" i="4"/>
  <c r="H28" i="4"/>
  <c r="H30" i="4"/>
  <c r="H29" i="4"/>
  <c r="H27" i="4"/>
  <c r="H26" i="4"/>
  <c r="I26" i="4" s="1"/>
  <c r="H18" i="4"/>
  <c r="H24" i="4"/>
  <c r="H23" i="4"/>
  <c r="H21" i="4"/>
  <c r="H20" i="4"/>
  <c r="I20" i="4" s="1"/>
  <c r="H17" i="4"/>
  <c r="H15" i="4"/>
  <c r="H14" i="4"/>
  <c r="I14" i="4" s="1"/>
  <c r="H12" i="4"/>
  <c r="H10" i="4"/>
  <c r="H6" i="4"/>
  <c r="I6" i="4" s="1"/>
  <c r="H7" i="4"/>
  <c r="I7" i="4" s="1"/>
  <c r="H8" i="4"/>
  <c r="I8" i="4" s="1"/>
  <c r="G128" i="2"/>
  <c r="H128" i="2" s="1"/>
  <c r="I90" i="4" l="1"/>
  <c r="I123" i="4"/>
  <c r="I118" i="4"/>
  <c r="I128" i="4"/>
  <c r="I133" i="4"/>
  <c r="I138" i="4"/>
  <c r="I120" i="4"/>
  <c r="I125" i="4"/>
  <c r="I130" i="4"/>
  <c r="I115" i="4"/>
  <c r="I135" i="4"/>
  <c r="I36" i="4"/>
  <c r="I46" i="4"/>
  <c r="I59" i="4"/>
  <c r="I89" i="4"/>
  <c r="I47" i="4"/>
  <c r="I52" i="4"/>
  <c r="I60" i="4"/>
  <c r="I127" i="4"/>
  <c r="I132" i="4"/>
  <c r="I137" i="4"/>
  <c r="I117" i="4"/>
  <c r="I122" i="4"/>
  <c r="I66" i="4"/>
  <c r="I131" i="4"/>
  <c r="I136" i="4"/>
  <c r="I121" i="4"/>
  <c r="I126" i="4"/>
  <c r="I116" i="4"/>
  <c r="I91" i="4"/>
  <c r="I92" i="4"/>
  <c r="I105" i="4"/>
  <c r="I110" i="4"/>
  <c r="I100" i="4"/>
  <c r="I95" i="4"/>
  <c r="I102" i="4"/>
  <c r="I107" i="4"/>
  <c r="I112" i="4"/>
  <c r="I99" i="4"/>
  <c r="I104" i="4"/>
  <c r="I109" i="4"/>
  <c r="I111" i="4"/>
  <c r="I101" i="4"/>
  <c r="I106" i="4"/>
  <c r="I94" i="4"/>
  <c r="I97" i="4"/>
  <c r="I41" i="4"/>
  <c r="I51" i="4"/>
  <c r="I65" i="4"/>
  <c r="I53" i="4"/>
  <c r="I11" i="4"/>
  <c r="I45" i="4"/>
  <c r="I58" i="4"/>
  <c r="I67" i="4"/>
  <c r="I35" i="4"/>
  <c r="I40" i="4"/>
  <c r="I16" i="4"/>
  <c r="I34" i="4"/>
  <c r="I22" i="4"/>
  <c r="I28" i="4"/>
  <c r="I12" i="4"/>
  <c r="I23" i="4"/>
  <c r="I17" i="4"/>
  <c r="I24" i="4"/>
  <c r="I29" i="4"/>
  <c r="I18" i="4"/>
  <c r="I30" i="4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193" i="2"/>
  <c r="H193" i="2" s="1"/>
  <c r="G192" i="2"/>
  <c r="G190" i="2"/>
  <c r="H190" i="2" s="1"/>
  <c r="G187" i="2"/>
  <c r="H187" i="2" s="1"/>
  <c r="G189" i="2"/>
  <c r="H189" i="2" s="1"/>
  <c r="G188" i="2"/>
  <c r="H188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G180" i="2"/>
  <c r="H180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G170" i="2"/>
  <c r="H170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G160" i="2"/>
  <c r="H160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G151" i="2"/>
  <c r="H151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G140" i="2"/>
  <c r="H140" i="2" s="1"/>
  <c r="G138" i="2"/>
  <c r="H138" i="2" s="1"/>
  <c r="G137" i="2"/>
  <c r="H137" i="2" s="1"/>
  <c r="G133" i="2"/>
  <c r="H133" i="2" s="1"/>
  <c r="G131" i="2"/>
  <c r="H131" i="2" s="1"/>
  <c r="G132" i="2"/>
  <c r="H132" i="2" s="1"/>
  <c r="G134" i="2"/>
  <c r="H134" i="2" s="1"/>
  <c r="G135" i="2"/>
  <c r="H135" i="2" s="1"/>
  <c r="G136" i="2"/>
  <c r="H136" i="2" s="1"/>
  <c r="G130" i="2"/>
  <c r="H130" i="2" s="1"/>
  <c r="G126" i="2"/>
  <c r="H126" i="2" s="1"/>
  <c r="G120" i="2"/>
  <c r="H120" i="2" s="1"/>
  <c r="G119" i="2"/>
  <c r="H119" i="2" s="1"/>
  <c r="G118" i="2"/>
  <c r="H118" i="2" s="1"/>
  <c r="G115" i="2"/>
  <c r="H115" i="2" s="1"/>
  <c r="G116" i="2"/>
  <c r="H116" i="2" s="1"/>
  <c r="G114" i="2"/>
  <c r="H114" i="2" s="1"/>
  <c r="G111" i="2"/>
  <c r="H111" i="2" s="1"/>
  <c r="G112" i="2"/>
  <c r="H112" i="2" s="1"/>
  <c r="G110" i="2"/>
  <c r="H110" i="2" s="1"/>
  <c r="G107" i="2"/>
  <c r="H107" i="2" s="1"/>
  <c r="G108" i="2"/>
  <c r="H108" i="2" s="1"/>
  <c r="G104" i="2"/>
  <c r="H104" i="2" s="1"/>
  <c r="G105" i="2"/>
  <c r="H105" i="2" s="1"/>
  <c r="G106" i="2"/>
  <c r="H106" i="2" s="1"/>
  <c r="G103" i="2"/>
  <c r="H103" i="2" s="1"/>
  <c r="G96" i="2"/>
  <c r="H96" i="2" s="1"/>
  <c r="G97" i="2"/>
  <c r="H97" i="2" s="1"/>
  <c r="G98" i="2"/>
  <c r="H98" i="2" s="1"/>
  <c r="G99" i="2"/>
  <c r="H99" i="2" s="1"/>
  <c r="G100" i="2"/>
  <c r="H100" i="2" s="1"/>
  <c r="G89" i="2"/>
  <c r="H89" i="2" s="1"/>
  <c r="G90" i="2"/>
  <c r="H90" i="2" s="1"/>
  <c r="G95" i="2"/>
  <c r="H95" i="2" s="1"/>
  <c r="G93" i="2"/>
  <c r="H93" i="2" s="1"/>
  <c r="G92" i="2"/>
  <c r="H92" i="2" s="1"/>
  <c r="G91" i="2"/>
  <c r="H91" i="2" s="1"/>
  <c r="G88" i="2"/>
  <c r="H88" i="2" s="1"/>
  <c r="G86" i="2"/>
  <c r="H86" i="2" s="1"/>
  <c r="G85" i="2"/>
  <c r="H85" i="2" s="1"/>
  <c r="G84" i="2"/>
  <c r="H84" i="2" s="1"/>
  <c r="G83" i="2"/>
  <c r="H83" i="2" s="1"/>
  <c r="G81" i="2"/>
  <c r="H81" i="2" s="1"/>
  <c r="G82" i="2"/>
  <c r="H82" i="2" s="1"/>
  <c r="G79" i="2"/>
  <c r="H79" i="2" s="1"/>
  <c r="G78" i="2"/>
  <c r="H78" i="2" s="1"/>
  <c r="G77" i="2"/>
  <c r="H77" i="2" s="1"/>
  <c r="G76" i="2"/>
  <c r="H76" i="2" s="1"/>
  <c r="G75" i="2"/>
  <c r="H75" i="2" s="1"/>
  <c r="G73" i="2"/>
  <c r="H73" i="2" s="1"/>
  <c r="G72" i="2"/>
  <c r="H72" i="2" s="1"/>
  <c r="G71" i="2"/>
  <c r="H71" i="2" s="1"/>
  <c r="G70" i="2"/>
  <c r="H70" i="2" s="1"/>
  <c r="G69" i="2"/>
  <c r="H69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0" i="2"/>
  <c r="H40" i="2" s="1"/>
  <c r="G39" i="2"/>
  <c r="H39" i="2" s="1"/>
  <c r="G37" i="2"/>
  <c r="H37" i="2" s="1"/>
  <c r="G36" i="2"/>
  <c r="H36" i="2" s="1"/>
  <c r="G32" i="2"/>
  <c r="H32" i="2" s="1"/>
  <c r="G34" i="2"/>
  <c r="H34" i="2" s="1"/>
  <c r="G35" i="2"/>
  <c r="H35" i="2" s="1"/>
  <c r="G38" i="2"/>
  <c r="H38" i="2" s="1"/>
  <c r="G33" i="2"/>
  <c r="H33" i="2" s="1"/>
  <c r="G22" i="2"/>
  <c r="H22" i="2" s="1"/>
  <c r="G7" i="2"/>
  <c r="G5" i="2"/>
  <c r="H5" i="2" s="1"/>
  <c r="G24" i="2"/>
  <c r="G21" i="2"/>
  <c r="G19" i="2"/>
  <c r="G17" i="2"/>
  <c r="H17" i="2" s="1"/>
  <c r="G15" i="2"/>
  <c r="G13" i="2"/>
  <c r="G9" i="2"/>
  <c r="G11" i="2"/>
  <c r="H11" i="2" s="1"/>
  <c r="H13" i="2" l="1"/>
  <c r="H21" i="2"/>
  <c r="H192" i="2"/>
  <c r="H210" i="2"/>
  <c r="H181" i="2"/>
  <c r="H201" i="2"/>
  <c r="H161" i="2"/>
  <c r="H171" i="2"/>
  <c r="H152" i="2"/>
  <c r="H141" i="2"/>
  <c r="H9" i="2"/>
  <c r="H15" i="2"/>
  <c r="H19" i="2"/>
  <c r="H24" i="2"/>
  <c r="H7" i="2"/>
  <c r="H34" i="3"/>
  <c r="I34" i="3" s="1"/>
  <c r="H33" i="3"/>
  <c r="I33" i="3" s="1"/>
  <c r="H31" i="3"/>
  <c r="I31" i="3" s="1"/>
  <c r="H30" i="3"/>
  <c r="H28" i="3"/>
  <c r="I28" i="3" s="1"/>
  <c r="H27" i="3"/>
  <c r="I27" i="3" s="1"/>
  <c r="H25" i="3"/>
  <c r="I25" i="3" s="1"/>
  <c r="H24" i="3"/>
  <c r="H22" i="3"/>
  <c r="I22" i="3" s="1"/>
  <c r="H21" i="3"/>
  <c r="I21" i="3" s="1"/>
  <c r="H19" i="3"/>
  <c r="I19" i="3" s="1"/>
  <c r="H18" i="3"/>
  <c r="H16" i="3"/>
  <c r="I16" i="3" s="1"/>
  <c r="H15" i="3"/>
  <c r="I15" i="3" s="1"/>
  <c r="H13" i="3"/>
  <c r="I13" i="3" s="1"/>
  <c r="H12" i="3"/>
  <c r="H10" i="3"/>
  <c r="I10" i="3" s="1"/>
  <c r="H9" i="3"/>
  <c r="H7" i="3"/>
  <c r="H5" i="3"/>
  <c r="I5" i="3" s="1"/>
  <c r="I7" i="3" s="1"/>
  <c r="I18" i="3" l="1"/>
  <c r="I24" i="3"/>
  <c r="I30" i="3"/>
  <c r="I9" i="3"/>
  <c r="I12" i="3"/>
  <c r="A1" i="10" l="1"/>
  <c r="E38" i="10"/>
  <c r="F35" i="10" s="1"/>
  <c r="G35" i="10"/>
  <c r="H35" i="10" s="1"/>
  <c r="G34" i="10"/>
  <c r="H34" i="10" s="1"/>
  <c r="F34" i="10"/>
  <c r="G33" i="10"/>
  <c r="H33" i="10" s="1"/>
  <c r="H32" i="10"/>
  <c r="G32" i="10"/>
  <c r="F32" i="10"/>
  <c r="G31" i="10"/>
  <c r="H31" i="10" s="1"/>
  <c r="G30" i="10"/>
  <c r="H30" i="10"/>
  <c r="F30" i="10"/>
  <c r="G29" i="10"/>
  <c r="H29" i="10" s="1"/>
  <c r="G28" i="10"/>
  <c r="H28" i="10" s="1"/>
  <c r="F28" i="10"/>
  <c r="G27" i="10"/>
  <c r="H27" i="10" s="1"/>
  <c r="G25" i="10"/>
  <c r="H25" i="10" s="1"/>
  <c r="F25" i="10"/>
  <c r="G24" i="10"/>
  <c r="H24" i="10" s="1"/>
  <c r="H23" i="10"/>
  <c r="G23" i="10"/>
  <c r="F23" i="10"/>
  <c r="G22" i="10"/>
  <c r="H22" i="10"/>
  <c r="G21" i="10"/>
  <c r="H21" i="10" s="1"/>
  <c r="F21" i="10"/>
  <c r="G20" i="10"/>
  <c r="H20" i="10" s="1"/>
  <c r="H19" i="10"/>
  <c r="G19" i="10"/>
  <c r="F19" i="10"/>
  <c r="G18" i="10"/>
  <c r="H18" i="10" s="1"/>
  <c r="G17" i="10"/>
  <c r="H17" i="10" s="1"/>
  <c r="F17" i="10"/>
  <c r="G16" i="10"/>
  <c r="H16" i="10" s="1"/>
  <c r="H15" i="10"/>
  <c r="G15" i="10"/>
  <c r="F15" i="10"/>
  <c r="G14" i="10"/>
  <c r="H14" i="10" s="1"/>
  <c r="G12" i="10"/>
  <c r="H12" i="10"/>
  <c r="F12" i="10"/>
  <c r="G11" i="10"/>
  <c r="H11" i="10" s="1"/>
  <c r="G10" i="10"/>
  <c r="H10" i="10" s="1"/>
  <c r="F10" i="10"/>
  <c r="G9" i="10"/>
  <c r="H9" i="10" s="1"/>
  <c r="G8" i="10"/>
  <c r="H8" i="10" s="1"/>
  <c r="F8" i="10"/>
  <c r="G7" i="10"/>
  <c r="H7" i="10" s="1"/>
  <c r="H6" i="10"/>
  <c r="G6" i="10"/>
  <c r="F6" i="10"/>
  <c r="G5" i="10"/>
  <c r="H5" i="10"/>
  <c r="G4" i="10"/>
  <c r="H4" i="10" s="1"/>
  <c r="F4" i="10"/>
  <c r="A1" i="7"/>
  <c r="A1" i="6"/>
  <c r="A25" i="6" s="1"/>
  <c r="A1" i="9"/>
  <c r="A223" i="9" s="1"/>
  <c r="A1" i="4"/>
  <c r="A1" i="3"/>
  <c r="D5" i="7"/>
  <c r="D7" i="7" s="1"/>
  <c r="E30" i="6"/>
  <c r="D30" i="6"/>
  <c r="D29" i="6"/>
  <c r="E6" i="6"/>
  <c r="D6" i="6"/>
  <c r="D5" i="6"/>
  <c r="H5" i="4"/>
  <c r="I5" i="4" s="1"/>
  <c r="D6" i="7"/>
  <c r="D8" i="7"/>
  <c r="E5" i="7"/>
  <c r="F5" i="10"/>
  <c r="F7" i="10"/>
  <c r="F9" i="10"/>
  <c r="F11" i="10"/>
  <c r="F14" i="10"/>
  <c r="F16" i="10"/>
  <c r="F18" i="10"/>
  <c r="F20" i="10"/>
  <c r="F22" i="10"/>
  <c r="F24" i="10"/>
  <c r="F27" i="10"/>
  <c r="F29" i="10"/>
  <c r="F31" i="10"/>
  <c r="F33" i="10"/>
  <c r="A75" i="9" l="1"/>
  <c r="A149" i="9"/>
  <c r="I44" i="4"/>
  <c r="I50" i="4"/>
  <c r="I64" i="4"/>
  <c r="I57" i="4"/>
  <c r="I39" i="4"/>
  <c r="I33" i="4"/>
  <c r="I15" i="4"/>
  <c r="I10" i="4"/>
  <c r="I27" i="4"/>
  <c r="I21" i="4"/>
  <c r="E6" i="7"/>
  <c r="F6" i="7"/>
</calcChain>
</file>

<file path=xl/comments1.xml><?xml version="1.0" encoding="utf-8"?>
<comments xmlns="http://schemas.openxmlformats.org/spreadsheetml/2006/main">
  <authors>
    <author>sdoherty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sdoherty:</t>
        </r>
        <r>
          <rPr>
            <sz val="9"/>
            <color indexed="81"/>
            <rFont val="Tahoma"/>
            <family val="2"/>
          </rPr>
          <t xml:space="preserve">
Update formula in Column G</t>
        </r>
      </text>
    </comment>
  </commentList>
</comments>
</file>

<file path=xl/sharedStrings.xml><?xml version="1.0" encoding="utf-8"?>
<sst xmlns="http://schemas.openxmlformats.org/spreadsheetml/2006/main" count="3430" uniqueCount="380">
  <si>
    <t>Control</t>
  </si>
  <si>
    <t>Compound</t>
  </si>
  <si>
    <t xml:space="preserve">Ret Time </t>
  </si>
  <si>
    <t>None</t>
  </si>
  <si>
    <t>N/A</t>
  </si>
  <si>
    <t>Result (ug/mL)</t>
  </si>
  <si>
    <t>CAS #</t>
  </si>
  <si>
    <t>Sample 1</t>
  </si>
  <si>
    <t>Factor</t>
  </si>
  <si>
    <t xml:space="preserve">Concentration </t>
  </si>
  <si>
    <t>SVOC</t>
  </si>
  <si>
    <t>Instrument</t>
  </si>
  <si>
    <t>ID</t>
  </si>
  <si>
    <t>Corrected</t>
  </si>
  <si>
    <t>57-10-3</t>
  </si>
  <si>
    <t>57-11-4</t>
  </si>
  <si>
    <t>Sample 2</t>
  </si>
  <si>
    <t>Sample 3</t>
  </si>
  <si>
    <t>Dilution</t>
  </si>
  <si>
    <t>VOC</t>
  </si>
  <si>
    <t>NVOC</t>
  </si>
  <si>
    <t>Acetone</t>
  </si>
  <si>
    <t>67-64-1</t>
  </si>
  <si>
    <t>Caprolactam</t>
  </si>
  <si>
    <t>105-60-2</t>
  </si>
  <si>
    <t>544-63-8</t>
  </si>
  <si>
    <t>Tert butyl alcohol</t>
  </si>
  <si>
    <t>75-65-0</t>
  </si>
  <si>
    <t>Diethylphthalate</t>
  </si>
  <si>
    <t>84-66-2</t>
  </si>
  <si>
    <t>Palmitic acid</t>
  </si>
  <si>
    <t>Oleic acid</t>
  </si>
  <si>
    <t>112-80-1</t>
  </si>
  <si>
    <t>2 methyl 1 propene</t>
  </si>
  <si>
    <t>115-11-7</t>
  </si>
  <si>
    <t>Stearic acid</t>
  </si>
  <si>
    <t>ethyl alcohol</t>
  </si>
  <si>
    <t>64-17-5</t>
  </si>
  <si>
    <t>Erucamide</t>
  </si>
  <si>
    <t>112-84-5</t>
  </si>
  <si>
    <t>2-ethyl 1 hexanol</t>
  </si>
  <si>
    <t>104-76-7</t>
  </si>
  <si>
    <t>Irgafos 126</t>
  </si>
  <si>
    <t>26741-53-7</t>
  </si>
  <si>
    <t>Butanal</t>
  </si>
  <si>
    <t>123-72-8</t>
  </si>
  <si>
    <t>119-47-1</t>
  </si>
  <si>
    <t>Pentanal</t>
  </si>
  <si>
    <t>110-62-3</t>
  </si>
  <si>
    <t>Hexanal</t>
  </si>
  <si>
    <t>66-25-1</t>
  </si>
  <si>
    <t>Benzyl alcohol</t>
  </si>
  <si>
    <t>100-51-6</t>
  </si>
  <si>
    <t>2-butanone</t>
  </si>
  <si>
    <t>78-93-3</t>
  </si>
  <si>
    <t>2-hexanone</t>
  </si>
  <si>
    <t>591-78-6</t>
  </si>
  <si>
    <t>1-propene, 2methyl-</t>
  </si>
  <si>
    <t>methylene chloride</t>
  </si>
  <si>
    <t>75-09-2</t>
  </si>
  <si>
    <t>acetonitrile</t>
  </si>
  <si>
    <t>75-05-8</t>
  </si>
  <si>
    <t>chloromethane</t>
  </si>
  <si>
    <t>74-87-3</t>
  </si>
  <si>
    <t>bromomethane</t>
  </si>
  <si>
    <t>74-83-9</t>
  </si>
  <si>
    <t>IPA</t>
  </si>
  <si>
    <t>67-63-0</t>
  </si>
  <si>
    <t>tetrahydrofuran</t>
  </si>
  <si>
    <t>109-99-9</t>
  </si>
  <si>
    <t>acrylonitrile</t>
  </si>
  <si>
    <t>1424-48-2</t>
  </si>
  <si>
    <t>styrene</t>
  </si>
  <si>
    <t>100-42-5</t>
  </si>
  <si>
    <t>chloro benzene</t>
  </si>
  <si>
    <t>108-90-7</t>
  </si>
  <si>
    <t>4-methyl-2-pentanone</t>
  </si>
  <si>
    <t>108-10-1</t>
  </si>
  <si>
    <t>ethylbenzene</t>
  </si>
  <si>
    <t>100-41-4</t>
  </si>
  <si>
    <t>m,p-xylene</t>
  </si>
  <si>
    <t>1330-20-7</t>
  </si>
  <si>
    <t>n-hexane</t>
  </si>
  <si>
    <t>110-54-3</t>
  </si>
  <si>
    <t>Result (ug/L)</t>
  </si>
  <si>
    <t>MPC - &gt;80%</t>
  </si>
  <si>
    <t>TIC - &lt;80%</t>
  </si>
  <si>
    <t>Oleamide</t>
  </si>
  <si>
    <t>301-02-0</t>
  </si>
  <si>
    <t>IC</t>
  </si>
  <si>
    <t>Irganox 1330</t>
  </si>
  <si>
    <t>1709-70-5</t>
  </si>
  <si>
    <t>toluene</t>
  </si>
  <si>
    <t>108-88-3</t>
  </si>
  <si>
    <t>Benzene</t>
  </si>
  <si>
    <t>71-43-2</t>
  </si>
  <si>
    <t>naphthalene</t>
  </si>
  <si>
    <t>91-20-3</t>
  </si>
  <si>
    <t>1,1,1-trichloroethane</t>
  </si>
  <si>
    <t>71-55-6</t>
  </si>
  <si>
    <t>Carbon tetrachloride</t>
  </si>
  <si>
    <t>56-23-5</t>
  </si>
  <si>
    <t>ethyl tert-butyl ether</t>
  </si>
  <si>
    <t>637-92-3</t>
  </si>
  <si>
    <t>Irganox 1076</t>
  </si>
  <si>
    <t>2082-79-3</t>
  </si>
  <si>
    <t>1,3,5-trimethylbenzene</t>
  </si>
  <si>
    <t>108-67-8</t>
  </si>
  <si>
    <t>1,2,4-trimethylbenzene</t>
  </si>
  <si>
    <t>95-63-6</t>
  </si>
  <si>
    <t>Dimethylphthalate</t>
  </si>
  <si>
    <t>131-11-3</t>
  </si>
  <si>
    <t>Chloroform</t>
  </si>
  <si>
    <t>67-66-3</t>
  </si>
  <si>
    <t>128-37-0</t>
  </si>
  <si>
    <t>Irgafos 168</t>
  </si>
  <si>
    <t>31570-04-4</t>
  </si>
  <si>
    <t>2,2,4,6,6-pentamethylheptane</t>
  </si>
  <si>
    <t>13475-82-6</t>
  </si>
  <si>
    <t>bis (2-ethylhexyl) phthalate</t>
  </si>
  <si>
    <t>117-81-7</t>
  </si>
  <si>
    <t>Concentration Factor = Initial Extraction Volume/Concentrated Volume</t>
  </si>
  <si>
    <t>pH</t>
  </si>
  <si>
    <t>15 minute</t>
  </si>
  <si>
    <t>Result</t>
  </si>
  <si>
    <t>Average</t>
  </si>
  <si>
    <t>St dev</t>
  </si>
  <si>
    <t>WFI</t>
  </si>
  <si>
    <t>Conductivity</t>
  </si>
  <si>
    <t>Result (uS/cm)</t>
  </si>
  <si>
    <t>TOC</t>
  </si>
  <si>
    <t>15 Minute</t>
  </si>
  <si>
    <t>Blank Correct</t>
  </si>
  <si>
    <t>Result (mg/L)</t>
  </si>
  <si>
    <t>Average (mg/L)</t>
  </si>
  <si>
    <t>Std Dev</t>
  </si>
  <si>
    <t>Correct Result (ug/mL) = Instrument Result (mg/L) - Control Result (mg/L)</t>
  </si>
  <si>
    <t>80-05-7</t>
  </si>
  <si>
    <t>Bisphenol A</t>
  </si>
  <si>
    <t>Irganox 1010</t>
  </si>
  <si>
    <t>98584-37-3</t>
  </si>
  <si>
    <t>LC/UV</t>
  </si>
  <si>
    <t>Additional Peaks</t>
  </si>
  <si>
    <t>Wavelenth(s) (nm)</t>
  </si>
  <si>
    <t>Corrected Resulted (ug/mL) = (Instrument Result (ug/mL) * Dilution Factor)/Concentration Factor</t>
  </si>
  <si>
    <t>Corrected Result (ug/L) = Instrument Result (ug/L) * Dilution Factor - Control Result (ug/L)</t>
  </si>
  <si>
    <t>Compounds observed in blank not reported, as they are not test article/control related.</t>
  </si>
  <si>
    <t>Blank</t>
  </si>
  <si>
    <t xml:space="preserve"> Factor</t>
  </si>
  <si>
    <t>Corrected Result (ug/mL) = (Instrument Result (ug/mL) * Dilution Factor)/Concentration Factor</t>
  </si>
  <si>
    <t xml:space="preserve">Blank/Control Corrected Result (ug/mL) = Correct Result (ug/mL) - Corrected Result Corrected for Blank/Control (ug/mL) </t>
  </si>
  <si>
    <t>BRL - Below reporting Limit (&lt;1 ug/mL)</t>
  </si>
  <si>
    <t>HS-VOC</t>
  </si>
  <si>
    <t>Sample Mass (g)</t>
  </si>
  <si>
    <t>Retention Time</t>
  </si>
  <si>
    <t>Response</t>
  </si>
  <si>
    <t>Area &gt; 10 %</t>
  </si>
  <si>
    <t>Conc (ug)</t>
  </si>
  <si>
    <t>Conc (ug/g)</t>
  </si>
  <si>
    <t>CAS</t>
  </si>
  <si>
    <t>ID Level</t>
  </si>
  <si>
    <t>Ethylene Oxide</t>
  </si>
  <si>
    <t>75-21-8</t>
  </si>
  <si>
    <t>TIC</t>
  </si>
  <si>
    <t>Unknown</t>
  </si>
  <si>
    <t>U</t>
  </si>
  <si>
    <t>Cyclohexane</t>
  </si>
  <si>
    <t>110-82-7</t>
  </si>
  <si>
    <t>MPC</t>
  </si>
  <si>
    <t>Ethylene Benzene</t>
  </si>
  <si>
    <t>p-xylene</t>
  </si>
  <si>
    <t>106-42-3</t>
  </si>
  <si>
    <t>Decane</t>
  </si>
  <si>
    <t>124-18-5</t>
  </si>
  <si>
    <t>Undecane</t>
  </si>
  <si>
    <t>1120-21-4</t>
  </si>
  <si>
    <t>Dodecane</t>
  </si>
  <si>
    <t>629-50-5</t>
  </si>
  <si>
    <t>Tridecane</t>
  </si>
  <si>
    <t>Naphthalene</t>
  </si>
  <si>
    <t>1,2,3-trichloro benzene</t>
  </si>
  <si>
    <t>87-61-6</t>
  </si>
  <si>
    <t>Area Internal</t>
  </si>
  <si>
    <t>Run ID:</t>
  </si>
  <si>
    <t>A0074</t>
  </si>
  <si>
    <t xml:space="preserve">10% area internal </t>
  </si>
  <si>
    <t>Conc (ug) = Conc Standard (ug) * Area Sample/Area Standard</t>
  </si>
  <si>
    <t>Conc (ug/g) = Conc (ug)/Sample Mass (g)</t>
  </si>
  <si>
    <t>Highlighted results reported.</t>
  </si>
  <si>
    <t>Trioctyl Trimellitate (TOTM)</t>
  </si>
  <si>
    <t>3319-31-1</t>
  </si>
  <si>
    <t>BHT</t>
  </si>
  <si>
    <t>Irganox 245</t>
  </si>
  <si>
    <t>A.O. 2246</t>
  </si>
  <si>
    <t>Myristic acid</t>
  </si>
  <si>
    <t>Irganox 3114</t>
  </si>
  <si>
    <t>27676-62-6</t>
  </si>
  <si>
    <t>36443-68-2</t>
  </si>
  <si>
    <t>15-03379-N1</t>
  </si>
  <si>
    <t>mb1511020OE</t>
  </si>
  <si>
    <t>4-hydroxy-4-methyl-2-Pentanone</t>
  </si>
  <si>
    <t>Reportable</t>
  </si>
  <si>
    <t>Not Reportable</t>
  </si>
  <si>
    <t>(R/NR)</t>
  </si>
  <si>
    <t>123-42-2</t>
  </si>
  <si>
    <t>NR</t>
  </si>
  <si>
    <t>Acidified Water</t>
  </si>
  <si>
    <t>Syringe S1</t>
  </si>
  <si>
    <t>2,5-dimethyl-2,5-Hexanediol</t>
  </si>
  <si>
    <t>R</t>
  </si>
  <si>
    <t>110-03-2</t>
  </si>
  <si>
    <t>Syringe S2</t>
  </si>
  <si>
    <t>Syringe S3</t>
  </si>
  <si>
    <t>Accu-Chek S1</t>
  </si>
  <si>
    <t>1,6-dioxacyclododecane-7,12-dione</t>
  </si>
  <si>
    <t>777-95-7</t>
  </si>
  <si>
    <t>Accu-Chek S2</t>
  </si>
  <si>
    <t>Accu-Chek S3</t>
  </si>
  <si>
    <t>Neria S1</t>
  </si>
  <si>
    <t>Neria S2</t>
  </si>
  <si>
    <t xml:space="preserve">Drug Solution </t>
  </si>
  <si>
    <t xml:space="preserve">Isopropyl Alcohol </t>
  </si>
  <si>
    <t>67-63-1</t>
  </si>
  <si>
    <t>67-63-2</t>
  </si>
  <si>
    <t>67-63-3</t>
  </si>
  <si>
    <t>Neria S3</t>
  </si>
  <si>
    <t>Cyclopentasiloxane, decamethyl-</t>
  </si>
  <si>
    <t>541-02-6</t>
  </si>
  <si>
    <t xml:space="preserve">Acidic Water </t>
  </si>
  <si>
    <t xml:space="preserve">Acetone </t>
  </si>
  <si>
    <t>tert-Butyl alcohol</t>
  </si>
  <si>
    <t>methyl tert-butyl ether</t>
  </si>
  <si>
    <t>2-Butanone</t>
  </si>
  <si>
    <t>Acetaldehyde</t>
  </si>
  <si>
    <t xml:space="preserve">2-Butenal, (E)- </t>
  </si>
  <si>
    <t>5-Hepten-2-one</t>
  </si>
  <si>
    <t>1-Pentene, 2-methyl-</t>
  </si>
  <si>
    <t>Chloromethane</t>
  </si>
  <si>
    <t>Isopropyl Alcohol</t>
  </si>
  <si>
    <t xml:space="preserve">Tert-Butyl alcohol </t>
  </si>
  <si>
    <t>2-Propenoic acid, methyl ester</t>
  </si>
  <si>
    <t xml:space="preserve">2-Propenoic acid, 2-methyl-, methyl ester </t>
  </si>
  <si>
    <t xml:space="preserve">Chloromethane </t>
  </si>
  <si>
    <t xml:space="preserve">tert-Butyl alcohol </t>
  </si>
  <si>
    <t xml:space="preserve">TIC </t>
  </si>
  <si>
    <t xml:space="preserve">Acetaldehyde </t>
  </si>
  <si>
    <t>Propanal</t>
  </si>
  <si>
    <t>123-38-6</t>
  </si>
  <si>
    <t>80-62-6</t>
  </si>
  <si>
    <t>75-07-0</t>
  </si>
  <si>
    <t>Propananl</t>
  </si>
  <si>
    <t>Accu-Chek S1 Re-run</t>
  </si>
  <si>
    <t>96-33-3</t>
  </si>
  <si>
    <t>Syringe S1 DL5</t>
  </si>
  <si>
    <t>Syringe S2 DL5</t>
  </si>
  <si>
    <t>Syringe S3 DL5</t>
  </si>
  <si>
    <t>1634-04-4</t>
  </si>
  <si>
    <t>763-29-1</t>
  </si>
  <si>
    <t>123-73-9</t>
  </si>
  <si>
    <t>1071-94-9</t>
  </si>
  <si>
    <t>Control DL100</t>
  </si>
  <si>
    <t>Cloromethane</t>
  </si>
  <si>
    <t>Styrene</t>
  </si>
  <si>
    <t>Heptane, 2,2,4,6,6-pentamethyl-</t>
  </si>
  <si>
    <t>99-62-7</t>
  </si>
  <si>
    <t>Accu-Chek S1 DL100</t>
  </si>
  <si>
    <t>Accu-Chek S2 DL100</t>
  </si>
  <si>
    <t>Benzene, 1,3-bis(1-methylethyl)-</t>
  </si>
  <si>
    <t>Benzene, 1,4-bis(1-methylethyl)-</t>
  </si>
  <si>
    <t>100-18-5</t>
  </si>
  <si>
    <t>Accu-Chek S3 DL100</t>
  </si>
  <si>
    <t>Neria S1 DL100</t>
  </si>
  <si>
    <t>Neria S2 DL100</t>
  </si>
  <si>
    <t>Neria S3 DL100</t>
  </si>
  <si>
    <t>Unkown</t>
  </si>
  <si>
    <t>Butylated Hydroxytoluene</t>
  </si>
  <si>
    <t>Syringe S1 DL100</t>
  </si>
  <si>
    <t>19549-87-2</t>
  </si>
  <si>
    <t>2,4,6-trimethyl-decane</t>
  </si>
  <si>
    <t>62108-27-4</t>
  </si>
  <si>
    <t>Himachala-2,4-diene</t>
  </si>
  <si>
    <t>60909-27-5</t>
  </si>
  <si>
    <t>Syringe S2 DL100</t>
  </si>
  <si>
    <t>Syringe S3 DL100</t>
  </si>
  <si>
    <t>2,4-Dimethyl-1-heptene</t>
  </si>
  <si>
    <t>IPA Matrix Blank DL100</t>
  </si>
  <si>
    <t>-</t>
  </si>
  <si>
    <t>mb15110250oe</t>
  </si>
  <si>
    <t>Palmitic Acid</t>
  </si>
  <si>
    <t>Oleic Acid</t>
  </si>
  <si>
    <t>Stearic Acid</t>
  </si>
  <si>
    <t>Highlighted cells are peaks that were integrated but not automatically reported. Need to be analyst verified.</t>
  </si>
  <si>
    <t>Drug Product</t>
  </si>
  <si>
    <t>mb1511018oe</t>
  </si>
  <si>
    <t>mb1511024oe</t>
  </si>
  <si>
    <t>Myristic Acid</t>
  </si>
  <si>
    <t>Accu-Check d5 S1</t>
  </si>
  <si>
    <t>Accu-Check d5 S2</t>
  </si>
  <si>
    <t>Accu-Check d5 S3</t>
  </si>
  <si>
    <t>Neria d5 S1</t>
  </si>
  <si>
    <t>Neria d5 S2</t>
  </si>
  <si>
    <t>Neria d5 S3</t>
  </si>
  <si>
    <t>Yes</t>
  </si>
  <si>
    <t>Syringe d5 S1</t>
  </si>
  <si>
    <t>Syringe d5 S2</t>
  </si>
  <si>
    <t>Syringe d5 S3</t>
  </si>
  <si>
    <t xml:space="preserve">Drug </t>
  </si>
  <si>
    <t>Accu-Check S1</t>
  </si>
  <si>
    <t>Accu-Check S2</t>
  </si>
  <si>
    <t>Accu-Check S3</t>
  </si>
  <si>
    <t>.</t>
  </si>
  <si>
    <t>1,4-Butanediol</t>
  </si>
  <si>
    <t>110-63-4</t>
  </si>
  <si>
    <t>1-[4-(1-methylethyl)phenyl]-Ethanone</t>
  </si>
  <si>
    <t>1,6-Dioxacyclododecane-7,12-dione</t>
  </si>
  <si>
    <t>645-13-6</t>
  </si>
  <si>
    <t>Dodecyl acrylate</t>
  </si>
  <si>
    <t>2156-97-0</t>
  </si>
  <si>
    <t>(1-hydroxycyclohexyl)phenyl-Methanone</t>
  </si>
  <si>
    <t>947-19-3</t>
  </si>
  <si>
    <t>112-39-0</t>
  </si>
  <si>
    <t>57964-39-3</t>
  </si>
  <si>
    <t>Styrene-acrylonitrile Trimer</t>
  </si>
  <si>
    <t>Oleanitrile</t>
  </si>
  <si>
    <t>112-91-4</t>
  </si>
  <si>
    <t>(7 or 9)-Octadecanoic Acid methyl ester</t>
  </si>
  <si>
    <t xml:space="preserve">(7 or 9)-Octadecanoic Acid methyl ester </t>
  </si>
  <si>
    <t>Octadecanoic Acid methyl ester</t>
  </si>
  <si>
    <t>112-61-8</t>
  </si>
  <si>
    <t>Accu-Chek d10 S1</t>
  </si>
  <si>
    <t>Accu-Chek d10 S2</t>
  </si>
  <si>
    <t>Accu-Chek d10 S3</t>
  </si>
  <si>
    <t>Neria d10 S1</t>
  </si>
  <si>
    <t>Dodecanoic acid, 1-methylethyl ester</t>
  </si>
  <si>
    <t>10233-13-3</t>
  </si>
  <si>
    <t>Hexadecanoic acid, methyl ester</t>
  </si>
  <si>
    <t>n-Hexadecanoic Acid</t>
  </si>
  <si>
    <t>Octadecanoic Acid</t>
  </si>
  <si>
    <t>Neria d10 S2</t>
  </si>
  <si>
    <t>Neria d10 S3</t>
  </si>
  <si>
    <t>Accu-Check d10 S1</t>
  </si>
  <si>
    <t>Accu-Check d10 S2</t>
  </si>
  <si>
    <t>Accu-Check d10 S3</t>
  </si>
  <si>
    <t>Syringe d10 S1</t>
  </si>
  <si>
    <t>205, 250,330,350</t>
  </si>
  <si>
    <t>Syringe d10 S2</t>
  </si>
  <si>
    <t>Syringe d10 S3</t>
  </si>
  <si>
    <t>Drug solution 1week50C</t>
  </si>
  <si>
    <t>1512020oe</t>
  </si>
  <si>
    <t>unknown</t>
  </si>
  <si>
    <t>4H-Dibenzo[de,g]quinoline-10,11-diol,5,6,6a,7-tetrahydro-6-methyl-, (6aR)-</t>
  </si>
  <si>
    <t>control</t>
  </si>
  <si>
    <t>S1(Accu-Chek)</t>
  </si>
  <si>
    <t>58-00-4</t>
  </si>
  <si>
    <t>S2(Accu-Chek)</t>
  </si>
  <si>
    <t>S3(Accu-Chek)</t>
  </si>
  <si>
    <t>S1(Neria)</t>
  </si>
  <si>
    <t>S2(Neria)</t>
  </si>
  <si>
    <t>S3(Neria)</t>
  </si>
  <si>
    <t>S1(Syringe)</t>
  </si>
  <si>
    <t>S2(Syringe)</t>
  </si>
  <si>
    <t>IPA 1week 50C</t>
  </si>
  <si>
    <t>Ethane, 1,1,2,2-tetrachloro-</t>
  </si>
  <si>
    <t>1,7-Octadiene, 2-methyl-6-methylene-</t>
  </si>
  <si>
    <t>79-34-5</t>
  </si>
  <si>
    <t>1686-30-2</t>
  </si>
  <si>
    <t>n-Hexadecanoic acid</t>
  </si>
  <si>
    <t>Octadecanoic acid</t>
  </si>
  <si>
    <t>2-hydroxy-1-(hydroxymethyl)ethyl ester-9-(Z)-octadecenoic acid</t>
  </si>
  <si>
    <t>3443-84-3</t>
  </si>
  <si>
    <t>unknown phenol</t>
  </si>
  <si>
    <t xml:space="preserve">unknown </t>
  </si>
  <si>
    <t>S3(Syringe)</t>
  </si>
  <si>
    <t xml:space="preserve">Peak </t>
  </si>
  <si>
    <t>Area</t>
  </si>
  <si>
    <t>Results (ug/mL)</t>
  </si>
  <si>
    <t>Area of Standard</t>
  </si>
  <si>
    <t>Results (ug/mL) = (Area Peak*(Conc standard (ug/mL)))/Area Standard</t>
  </si>
  <si>
    <t>Conc of Standard = 10 ug/mL</t>
  </si>
  <si>
    <t>(cont)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</si>
</sst>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000"/>
    <numFmt numFmtId="166" formatCode="0.00000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3">
    <xf numFmtId="0" fontId="0" fillId="0" borderId="0"/>
    <xf numFmtId="0" fontId="2" fillId="0" borderId="0"/>
    <xf numFmtId="43" fontId="10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 applyAlignment="1">
      <alignment horizontal="center"/>
    </xf>
    <xf numFmtId="0" fontId="7" fillId="0" borderId="0" xfId="0" applyFo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1"/>
    <xf numFmtId="0" fontId="1" fillId="0" borderId="0" xfId="1" applyFont="1"/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0" xfId="1" applyFont="1" applyFill="1"/>
    <xf numFmtId="0" fontId="1" fillId="0" borderId="0" xfId="1" applyFont="1" applyFill="1" applyAlignment="1">
      <alignment horizontal="center"/>
    </xf>
    <xf numFmtId="0" fontId="2" fillId="0" borderId="0" xfId="1" applyFont="1" applyFill="1"/>
    <xf numFmtId="0" fontId="2" fillId="2" borderId="0" xfId="1" applyFill="1" applyAlignment="1">
      <alignment horizontal="center"/>
    </xf>
    <xf numFmtId="0" fontId="2" fillId="0" borderId="0" xfId="1" applyFont="1"/>
    <xf numFmtId="0" fontId="7" fillId="0" borderId="0" xfId="1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2" applyNumberFormat="1" applyFont="1" applyAlignment="1">
      <alignment horizontal="center"/>
    </xf>
    <xf numFmtId="3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/>
    <xf numFmtId="2" fontId="2" fillId="0" borderId="0" xfId="1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/>
    <xf numFmtId="166" fontId="2" fillId="0" borderId="0" xfId="1" applyNumberForma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workbookViewId="0">
      <selection activeCell="L19" sqref="L19"/>
    </sheetView>
  </sheetViews>
  <sheetFormatPr defaultRowHeight="12.75" x14ac:dyDescent="0.2"/>
  <cols>
    <col min="1" max="1" width="12" style="20" bestFit="1" customWidth="1"/>
    <col min="2" max="2" width="16.28515625" style="16" customWidth="1"/>
    <col min="3" max="3" width="31.5703125" style="16" bestFit="1" customWidth="1"/>
    <col min="4" max="4" width="16.140625" style="16" bestFit="1" customWidth="1"/>
    <col min="5" max="5" width="9.7109375" style="16" bestFit="1" customWidth="1"/>
    <col min="6" max="6" width="11.5703125" style="16" bestFit="1" customWidth="1"/>
    <col min="7" max="7" width="12" style="16" bestFit="1" customWidth="1"/>
    <col min="8" max="8" width="11.28515625" style="16" bestFit="1" customWidth="1"/>
    <col min="9" max="9" width="9.140625" style="16"/>
    <col min="10" max="10" width="11" style="16" customWidth="1"/>
    <col min="11" max="16384" width="9.140625" style="16"/>
  </cols>
  <sheetData>
    <row r="1" spans="1:11" ht="15" x14ac:dyDescent="0.25">
      <c r="A1" s="36" t="str">
        <f>VOC!A1</f>
        <v>15-03379-N1</v>
      </c>
      <c r="D1" s="17" t="s">
        <v>152</v>
      </c>
    </row>
    <row r="2" spans="1:11" x14ac:dyDescent="0.2">
      <c r="A2" s="19"/>
      <c r="B2" s="18"/>
      <c r="C2" s="19"/>
      <c r="D2" s="18"/>
      <c r="E2" s="18"/>
      <c r="F2" s="18"/>
      <c r="G2" s="18"/>
      <c r="H2" s="18"/>
      <c r="I2" s="18"/>
      <c r="J2" s="18"/>
      <c r="K2" s="18"/>
    </row>
    <row r="3" spans="1:11" x14ac:dyDescent="0.2">
      <c r="A3" s="19"/>
      <c r="B3" s="28" t="s">
        <v>153</v>
      </c>
      <c r="C3" s="29" t="s">
        <v>1</v>
      </c>
      <c r="D3" s="29" t="s">
        <v>154</v>
      </c>
      <c r="E3" s="29" t="s">
        <v>155</v>
      </c>
      <c r="F3" s="29" t="s">
        <v>156</v>
      </c>
      <c r="G3" s="29" t="s">
        <v>157</v>
      </c>
      <c r="H3" s="29" t="s">
        <v>158</v>
      </c>
      <c r="I3" s="29" t="s">
        <v>160</v>
      </c>
      <c r="J3" s="29" t="s">
        <v>159</v>
      </c>
      <c r="K3" s="18"/>
    </row>
    <row r="4" spans="1:11" x14ac:dyDescent="0.2">
      <c r="A4" s="23" t="s">
        <v>7</v>
      </c>
      <c r="B4" s="19">
        <v>4.78</v>
      </c>
      <c r="C4" s="31" t="s">
        <v>161</v>
      </c>
      <c r="D4" s="31">
        <v>1.56</v>
      </c>
      <c r="E4" s="31">
        <v>5252650</v>
      </c>
      <c r="F4" s="31" t="b">
        <f t="shared" ref="F4:F12" si="0">E4&gt;$E$38</f>
        <v>1</v>
      </c>
      <c r="G4" s="31">
        <f t="shared" ref="G4:G12" si="1">$E$39*(E4/$E$37)</f>
        <v>2.7713307230895774</v>
      </c>
      <c r="H4" s="31">
        <f>G4/$B$4</f>
        <v>0.57977630190158524</v>
      </c>
      <c r="I4" s="31" t="s">
        <v>163</v>
      </c>
      <c r="J4" s="31" t="s">
        <v>162</v>
      </c>
      <c r="K4" s="18"/>
    </row>
    <row r="5" spans="1:11" x14ac:dyDescent="0.2">
      <c r="A5" s="23"/>
      <c r="B5" s="19"/>
      <c r="C5" s="31" t="s">
        <v>164</v>
      </c>
      <c r="D5" s="31">
        <v>2.69</v>
      </c>
      <c r="E5" s="31">
        <v>284523</v>
      </c>
      <c r="F5" s="31" t="b">
        <f t="shared" si="0"/>
        <v>1</v>
      </c>
      <c r="G5" s="31">
        <f t="shared" si="1"/>
        <v>0.15011609974500792</v>
      </c>
      <c r="H5" s="31">
        <f>G5/$B$4</f>
        <v>3.1405041787658558E-2</v>
      </c>
      <c r="I5" s="31" t="s">
        <v>165</v>
      </c>
      <c r="J5" s="31" t="s">
        <v>4</v>
      </c>
      <c r="K5" s="18"/>
    </row>
    <row r="6" spans="1:11" x14ac:dyDescent="0.2">
      <c r="A6" s="23"/>
      <c r="B6" s="19"/>
      <c r="C6" s="31" t="s">
        <v>166</v>
      </c>
      <c r="D6" s="31">
        <v>5.0999999999999996</v>
      </c>
      <c r="E6" s="31">
        <v>522608</v>
      </c>
      <c r="F6" s="31" t="b">
        <f t="shared" si="0"/>
        <v>1</v>
      </c>
      <c r="G6" s="31">
        <f t="shared" si="1"/>
        <v>0.27573122262713068</v>
      </c>
      <c r="H6" s="31">
        <f>G6/$B$4</f>
        <v>5.7684356198144493E-2</v>
      </c>
      <c r="I6" s="31" t="s">
        <v>168</v>
      </c>
      <c r="J6" s="31" t="s">
        <v>167</v>
      </c>
      <c r="K6" s="18"/>
    </row>
    <row r="7" spans="1:11" x14ac:dyDescent="0.2">
      <c r="A7" s="23"/>
      <c r="B7" s="19"/>
      <c r="C7" s="31" t="s">
        <v>169</v>
      </c>
      <c r="D7" s="31">
        <v>11.59</v>
      </c>
      <c r="E7" s="31">
        <v>263870</v>
      </c>
      <c r="F7" s="31" t="b">
        <f t="shared" si="0"/>
        <v>1</v>
      </c>
      <c r="G7" s="31">
        <f t="shared" si="1"/>
        <v>0.13921944883090379</v>
      </c>
      <c r="H7" s="31">
        <f t="shared" ref="H7:H12" si="2">G7/$B$4</f>
        <v>2.9125407705209997E-2</v>
      </c>
      <c r="I7" s="31" t="s">
        <v>168</v>
      </c>
      <c r="J7" s="31" t="s">
        <v>79</v>
      </c>
      <c r="K7" s="18"/>
    </row>
    <row r="8" spans="1:11" x14ac:dyDescent="0.2">
      <c r="A8" s="23"/>
      <c r="B8" s="19"/>
      <c r="C8" s="31" t="s">
        <v>170</v>
      </c>
      <c r="D8" s="31">
        <v>11.8</v>
      </c>
      <c r="E8" s="31">
        <v>202187</v>
      </c>
      <c r="F8" s="31" t="b">
        <f t="shared" si="0"/>
        <v>1</v>
      </c>
      <c r="G8" s="31">
        <f t="shared" si="1"/>
        <v>0.10667511540066679</v>
      </c>
      <c r="H8" s="31">
        <f t="shared" si="2"/>
        <v>2.231696974909347E-2</v>
      </c>
      <c r="I8" s="31" t="s">
        <v>163</v>
      </c>
      <c r="J8" s="31" t="s">
        <v>171</v>
      </c>
      <c r="K8" s="18"/>
    </row>
    <row r="9" spans="1:11" x14ac:dyDescent="0.2">
      <c r="A9" s="23"/>
      <c r="B9" s="19"/>
      <c r="C9" s="31" t="s">
        <v>172</v>
      </c>
      <c r="D9" s="31">
        <v>14.17</v>
      </c>
      <c r="E9" s="31">
        <v>196653</v>
      </c>
      <c r="F9" s="31" t="b">
        <f t="shared" si="0"/>
        <v>1</v>
      </c>
      <c r="G9" s="31">
        <f t="shared" si="1"/>
        <v>0.10375534267231487</v>
      </c>
      <c r="H9" s="31">
        <f t="shared" si="2"/>
        <v>2.1706138634375496E-2</v>
      </c>
      <c r="I9" s="31" t="s">
        <v>168</v>
      </c>
      <c r="J9" s="31" t="s">
        <v>173</v>
      </c>
      <c r="K9" s="18"/>
    </row>
    <row r="10" spans="1:11" x14ac:dyDescent="0.2">
      <c r="A10" s="23"/>
      <c r="B10" s="19"/>
      <c r="C10" s="31" t="s">
        <v>174</v>
      </c>
      <c r="D10" s="31">
        <v>16.11</v>
      </c>
      <c r="E10" s="31">
        <v>329712</v>
      </c>
      <c r="F10" s="31" t="b">
        <f t="shared" si="0"/>
        <v>1</v>
      </c>
      <c r="G10" s="31">
        <f t="shared" si="1"/>
        <v>0.17395809646013169</v>
      </c>
      <c r="H10" s="31">
        <f t="shared" si="2"/>
        <v>3.6392907209232571E-2</v>
      </c>
      <c r="I10" s="31" t="s">
        <v>168</v>
      </c>
      <c r="J10" s="31" t="s">
        <v>175</v>
      </c>
      <c r="K10" s="18"/>
    </row>
    <row r="11" spans="1:11" x14ac:dyDescent="0.2">
      <c r="A11" s="23"/>
      <c r="B11" s="19"/>
      <c r="C11" s="31" t="s">
        <v>176</v>
      </c>
      <c r="D11" s="31">
        <v>17.88</v>
      </c>
      <c r="E11" s="31">
        <v>406980</v>
      </c>
      <c r="F11" s="31" t="b">
        <f t="shared" si="0"/>
        <v>1</v>
      </c>
      <c r="G11" s="31">
        <f t="shared" si="1"/>
        <v>0.21472517256679891</v>
      </c>
      <c r="H11" s="31">
        <f t="shared" si="2"/>
        <v>4.4921584218995586E-2</v>
      </c>
      <c r="I11" s="31" t="s">
        <v>168</v>
      </c>
      <c r="J11" s="31" t="s">
        <v>177</v>
      </c>
      <c r="K11" s="18"/>
    </row>
    <row r="12" spans="1:11" x14ac:dyDescent="0.2">
      <c r="A12" s="23"/>
      <c r="B12" s="19"/>
      <c r="C12" s="31" t="s">
        <v>178</v>
      </c>
      <c r="D12" s="31">
        <v>19.52</v>
      </c>
      <c r="E12" s="31">
        <v>284356</v>
      </c>
      <c r="F12" s="31" t="b">
        <f t="shared" si="0"/>
        <v>1</v>
      </c>
      <c r="G12" s="31">
        <f t="shared" si="1"/>
        <v>0.15002798950907825</v>
      </c>
      <c r="H12" s="31">
        <f t="shared" si="2"/>
        <v>3.138660868390758E-2</v>
      </c>
      <c r="I12" s="31" t="s">
        <v>168</v>
      </c>
      <c r="J12" s="31" t="s">
        <v>177</v>
      </c>
      <c r="K12" s="18"/>
    </row>
    <row r="13" spans="1:11" x14ac:dyDescent="0.2">
      <c r="A13" s="19"/>
      <c r="B13" s="18"/>
      <c r="C13" s="19"/>
      <c r="D13" s="18"/>
      <c r="E13" s="18"/>
      <c r="F13" s="18"/>
      <c r="G13" s="18"/>
      <c r="H13" s="18"/>
      <c r="I13" s="18"/>
      <c r="J13" s="18"/>
      <c r="K13" s="18"/>
    </row>
    <row r="14" spans="1:11" x14ac:dyDescent="0.2">
      <c r="A14" s="23" t="s">
        <v>16</v>
      </c>
      <c r="B14" s="19">
        <v>4.79</v>
      </c>
      <c r="C14" s="31" t="s">
        <v>161</v>
      </c>
      <c r="D14" s="31">
        <v>1.46</v>
      </c>
      <c r="E14" s="31">
        <v>5382570</v>
      </c>
      <c r="F14" s="31" t="b">
        <f>E14&gt;$E$38</f>
        <v>1</v>
      </c>
      <c r="G14" s="31">
        <f t="shared" ref="G14:G25" si="3">$E$39*(E14/$E$37)</f>
        <v>2.8398773210056385</v>
      </c>
      <c r="H14" s="31">
        <f>G14/$B$14</f>
        <v>0.59287626743332744</v>
      </c>
      <c r="I14" s="31" t="s">
        <v>163</v>
      </c>
      <c r="J14" s="31" t="s">
        <v>162</v>
      </c>
      <c r="K14" s="18"/>
    </row>
    <row r="15" spans="1:11" x14ac:dyDescent="0.2">
      <c r="A15" s="23"/>
      <c r="B15" s="19"/>
      <c r="C15" s="31" t="s">
        <v>164</v>
      </c>
      <c r="D15" s="31">
        <v>2.68</v>
      </c>
      <c r="E15" s="31">
        <v>247449</v>
      </c>
      <c r="F15" s="31" t="b">
        <f t="shared" ref="F15:F25" si="4">E15&gt;$E$38</f>
        <v>1</v>
      </c>
      <c r="G15" s="31">
        <f t="shared" si="3"/>
        <v>0.13055562736862208</v>
      </c>
      <c r="H15" s="31">
        <f t="shared" ref="H15:H25" si="5">G15/$B$14</f>
        <v>2.7255872102008787E-2</v>
      </c>
      <c r="I15" s="31" t="s">
        <v>165</v>
      </c>
      <c r="J15" s="31" t="s">
        <v>4</v>
      </c>
      <c r="K15" s="18"/>
    </row>
    <row r="16" spans="1:11" x14ac:dyDescent="0.2">
      <c r="A16" s="23"/>
      <c r="B16" s="19"/>
      <c r="C16" s="31" t="s">
        <v>166</v>
      </c>
      <c r="D16" s="31">
        <v>5.09</v>
      </c>
      <c r="E16" s="31">
        <v>568846</v>
      </c>
      <c r="F16" s="31" t="b">
        <f t="shared" si="4"/>
        <v>1</v>
      </c>
      <c r="G16" s="31">
        <f t="shared" si="3"/>
        <v>0.3001266782493815</v>
      </c>
      <c r="H16" s="31">
        <f t="shared" si="5"/>
        <v>6.2656926565632876E-2</v>
      </c>
      <c r="I16" s="31" t="s">
        <v>168</v>
      </c>
      <c r="J16" s="31" t="s">
        <v>167</v>
      </c>
      <c r="K16" s="18"/>
    </row>
    <row r="17" spans="1:11" x14ac:dyDescent="0.2">
      <c r="A17" s="23"/>
      <c r="B17" s="19"/>
      <c r="C17" s="31" t="s">
        <v>169</v>
      </c>
      <c r="D17" s="31">
        <v>11.6</v>
      </c>
      <c r="E17" s="31">
        <v>272592</v>
      </c>
      <c r="F17" s="31" t="b">
        <f t="shared" si="4"/>
        <v>1</v>
      </c>
      <c r="G17" s="31">
        <f t="shared" si="3"/>
        <v>0.14382123013496695</v>
      </c>
      <c r="H17" s="31">
        <f t="shared" si="5"/>
        <v>3.0025309005212306E-2</v>
      </c>
      <c r="I17" s="31" t="s">
        <v>168</v>
      </c>
      <c r="J17" s="31" t="s">
        <v>79</v>
      </c>
      <c r="K17" s="18"/>
    </row>
    <row r="18" spans="1:11" x14ac:dyDescent="0.2">
      <c r="A18" s="23"/>
      <c r="B18" s="19"/>
      <c r="C18" s="31" t="s">
        <v>170</v>
      </c>
      <c r="D18" s="31">
        <v>11.8</v>
      </c>
      <c r="E18" s="31">
        <v>236796</v>
      </c>
      <c r="F18" s="31" t="b">
        <f t="shared" si="4"/>
        <v>1</v>
      </c>
      <c r="G18" s="31">
        <f t="shared" si="3"/>
        <v>0.1249350384862345</v>
      </c>
      <c r="H18" s="31">
        <f t="shared" si="5"/>
        <v>2.6082471500257724E-2</v>
      </c>
      <c r="I18" s="31" t="s">
        <v>163</v>
      </c>
      <c r="J18" s="31" t="s">
        <v>171</v>
      </c>
      <c r="K18" s="18"/>
    </row>
    <row r="19" spans="1:11" x14ac:dyDescent="0.2">
      <c r="A19" s="23"/>
      <c r="B19" s="19"/>
      <c r="C19" s="19" t="s">
        <v>172</v>
      </c>
      <c r="D19" s="19">
        <v>14.17</v>
      </c>
      <c r="E19" s="19">
        <v>122330</v>
      </c>
      <c r="F19" s="19" t="b">
        <f t="shared" si="4"/>
        <v>0</v>
      </c>
      <c r="G19" s="19">
        <f t="shared" si="3"/>
        <v>6.4542066833988179E-2</v>
      </c>
      <c r="H19" s="19">
        <f t="shared" si="5"/>
        <v>1.3474335455947428E-2</v>
      </c>
      <c r="I19" s="19" t="s">
        <v>168</v>
      </c>
      <c r="J19" s="19" t="s">
        <v>173</v>
      </c>
      <c r="K19" s="18"/>
    </row>
    <row r="20" spans="1:11" x14ac:dyDescent="0.2">
      <c r="A20" s="23"/>
      <c r="B20" s="19"/>
      <c r="C20" s="31" t="s">
        <v>174</v>
      </c>
      <c r="D20" s="31">
        <v>16.11</v>
      </c>
      <c r="E20" s="31">
        <v>330961</v>
      </c>
      <c r="F20" s="31" t="b">
        <f t="shared" si="4"/>
        <v>1</v>
      </c>
      <c r="G20" s="31">
        <f t="shared" si="3"/>
        <v>0.17461707660789311</v>
      </c>
      <c r="H20" s="31">
        <f t="shared" si="5"/>
        <v>3.6454504511042402E-2</v>
      </c>
      <c r="I20" s="31" t="s">
        <v>168</v>
      </c>
      <c r="J20" s="31" t="s">
        <v>175</v>
      </c>
      <c r="K20" s="18"/>
    </row>
    <row r="21" spans="1:11" x14ac:dyDescent="0.2">
      <c r="A21" s="23"/>
      <c r="B21" s="19"/>
      <c r="C21" s="31" t="s">
        <v>164</v>
      </c>
      <c r="D21" s="31">
        <v>16.920000000000002</v>
      </c>
      <c r="E21" s="31">
        <v>253812</v>
      </c>
      <c r="F21" s="31" t="b">
        <f t="shared" si="4"/>
        <v>1</v>
      </c>
      <c r="G21" s="31">
        <f t="shared" si="3"/>
        <v>0.13391278563940331</v>
      </c>
      <c r="H21" s="31">
        <f t="shared" si="5"/>
        <v>2.795674021699443E-2</v>
      </c>
      <c r="I21" s="31" t="s">
        <v>165</v>
      </c>
      <c r="J21" s="31" t="s">
        <v>4</v>
      </c>
      <c r="K21" s="18"/>
    </row>
    <row r="22" spans="1:11" x14ac:dyDescent="0.2">
      <c r="A22" s="23"/>
      <c r="B22" s="19"/>
      <c r="C22" s="31" t="s">
        <v>176</v>
      </c>
      <c r="D22" s="31">
        <v>17.88</v>
      </c>
      <c r="E22" s="31">
        <v>436297</v>
      </c>
      <c r="F22" s="31" t="b">
        <f t="shared" si="4"/>
        <v>1</v>
      </c>
      <c r="G22" s="31">
        <f t="shared" si="3"/>
        <v>0.23019300362518222</v>
      </c>
      <c r="H22" s="31">
        <f t="shared" si="5"/>
        <v>4.8056994493774992E-2</v>
      </c>
      <c r="I22" s="31" t="s">
        <v>168</v>
      </c>
      <c r="J22" s="31" t="s">
        <v>177</v>
      </c>
      <c r="K22" s="18"/>
    </row>
    <row r="23" spans="1:11" x14ac:dyDescent="0.2">
      <c r="A23" s="23"/>
      <c r="B23" s="19"/>
      <c r="C23" s="31" t="s">
        <v>179</v>
      </c>
      <c r="D23" s="31">
        <v>18.600000000000001</v>
      </c>
      <c r="E23" s="31">
        <v>502096</v>
      </c>
      <c r="F23" s="31" t="b">
        <f t="shared" si="4"/>
        <v>1</v>
      </c>
      <c r="G23" s="31">
        <f t="shared" si="3"/>
        <v>0.26490896418767373</v>
      </c>
      <c r="H23" s="31">
        <f t="shared" si="5"/>
        <v>5.5304585425401613E-2</v>
      </c>
      <c r="I23" s="31" t="s">
        <v>168</v>
      </c>
      <c r="J23" s="31" t="s">
        <v>97</v>
      </c>
      <c r="K23" s="18"/>
    </row>
    <row r="24" spans="1:11" x14ac:dyDescent="0.2">
      <c r="A24" s="23"/>
      <c r="B24" s="19"/>
      <c r="C24" s="31" t="s">
        <v>180</v>
      </c>
      <c r="D24" s="31">
        <v>19</v>
      </c>
      <c r="E24" s="31">
        <v>298301</v>
      </c>
      <c r="F24" s="31" t="b">
        <f t="shared" si="4"/>
        <v>1</v>
      </c>
      <c r="G24" s="31">
        <f t="shared" si="3"/>
        <v>0.15738545801230694</v>
      </c>
      <c r="H24" s="31">
        <f t="shared" si="5"/>
        <v>3.285708935538767E-2</v>
      </c>
      <c r="I24" s="31" t="s">
        <v>168</v>
      </c>
      <c r="J24" s="31" t="s">
        <v>181</v>
      </c>
      <c r="K24" s="18"/>
    </row>
    <row r="25" spans="1:11" x14ac:dyDescent="0.2">
      <c r="A25" s="23"/>
      <c r="B25" s="19"/>
      <c r="C25" s="31" t="s">
        <v>178</v>
      </c>
      <c r="D25" s="31">
        <v>19.52</v>
      </c>
      <c r="E25" s="31">
        <v>274919</v>
      </c>
      <c r="F25" s="31" t="b">
        <f t="shared" si="4"/>
        <v>1</v>
      </c>
      <c r="G25" s="31">
        <f t="shared" si="3"/>
        <v>0.14504896976974738</v>
      </c>
      <c r="H25" s="31">
        <f t="shared" si="5"/>
        <v>3.0281622081366883E-2</v>
      </c>
      <c r="I25" s="31" t="s">
        <v>163</v>
      </c>
      <c r="J25" s="31" t="s">
        <v>177</v>
      </c>
      <c r="K25" s="18"/>
    </row>
    <row r="26" spans="1:11" x14ac:dyDescent="0.2">
      <c r="A26" s="19"/>
      <c r="B26" s="18"/>
      <c r="C26" s="19"/>
      <c r="D26" s="18"/>
      <c r="E26" s="18"/>
      <c r="F26" s="18"/>
      <c r="G26" s="18"/>
      <c r="H26" s="18"/>
      <c r="I26" s="18"/>
      <c r="J26" s="18"/>
      <c r="K26" s="18"/>
    </row>
    <row r="27" spans="1:11" x14ac:dyDescent="0.2">
      <c r="A27" s="23" t="s">
        <v>17</v>
      </c>
      <c r="B27" s="19">
        <v>4.79</v>
      </c>
      <c r="C27" s="31" t="s">
        <v>161</v>
      </c>
      <c r="D27" s="31">
        <v>1.46</v>
      </c>
      <c r="E27" s="31">
        <v>5526490</v>
      </c>
      <c r="F27" s="31" t="b">
        <f t="shared" ref="F27:F35" si="6">E27&gt;$E$38</f>
        <v>1</v>
      </c>
      <c r="G27" s="31">
        <f t="shared" ref="G27:G35" si="7">$E$39*(E27/$E$37)</f>
        <v>2.9158104057661025</v>
      </c>
      <c r="H27" s="31">
        <f>G27/$B$27</f>
        <v>0.60872868596369567</v>
      </c>
      <c r="I27" s="31" t="s">
        <v>163</v>
      </c>
      <c r="J27" s="31" t="s">
        <v>162</v>
      </c>
      <c r="K27" s="18"/>
    </row>
    <row r="28" spans="1:11" x14ac:dyDescent="0.2">
      <c r="A28" s="23"/>
      <c r="B28" s="19"/>
      <c r="C28" s="31" t="s">
        <v>164</v>
      </c>
      <c r="D28" s="31">
        <v>2.69</v>
      </c>
      <c r="E28" s="31">
        <v>251825</v>
      </c>
      <c r="F28" s="31" t="b">
        <f t="shared" si="6"/>
        <v>1</v>
      </c>
      <c r="G28" s="31">
        <f t="shared" si="7"/>
        <v>0.13286443211370125</v>
      </c>
      <c r="H28" s="31">
        <f t="shared" ref="H28:H35" si="8">G28/$B$27</f>
        <v>2.7737877267996085E-2</v>
      </c>
      <c r="I28" s="31" t="s">
        <v>165</v>
      </c>
      <c r="J28" s="31" t="s">
        <v>4</v>
      </c>
      <c r="K28" s="18"/>
    </row>
    <row r="29" spans="1:11" x14ac:dyDescent="0.2">
      <c r="A29" s="23"/>
      <c r="B29" s="19"/>
      <c r="C29" s="31" t="s">
        <v>166</v>
      </c>
      <c r="D29" s="31">
        <v>5.09</v>
      </c>
      <c r="E29" s="31">
        <v>612789</v>
      </c>
      <c r="F29" s="31" t="b">
        <f t="shared" si="6"/>
        <v>1</v>
      </c>
      <c r="G29" s="31">
        <f t="shared" si="7"/>
        <v>0.32331127763535339</v>
      </c>
      <c r="H29" s="31">
        <f t="shared" si="8"/>
        <v>6.7497135205710518E-2</v>
      </c>
      <c r="I29" s="31" t="s">
        <v>168</v>
      </c>
      <c r="J29" s="31" t="s">
        <v>167</v>
      </c>
      <c r="K29" s="18"/>
    </row>
    <row r="30" spans="1:11" x14ac:dyDescent="0.2">
      <c r="A30" s="23"/>
      <c r="B30" s="19"/>
      <c r="C30" s="31" t="s">
        <v>169</v>
      </c>
      <c r="D30" s="31">
        <v>11.6</v>
      </c>
      <c r="E30" s="31">
        <v>283055</v>
      </c>
      <c r="F30" s="31" t="b">
        <f t="shared" si="6"/>
        <v>1</v>
      </c>
      <c r="G30" s="31">
        <f t="shared" si="7"/>
        <v>0.14934157383875193</v>
      </c>
      <c r="H30" s="31">
        <f t="shared" si="8"/>
        <v>3.1177781594729004E-2</v>
      </c>
      <c r="I30" s="31" t="s">
        <v>168</v>
      </c>
      <c r="J30" s="31" t="s">
        <v>79</v>
      </c>
      <c r="K30" s="18"/>
    </row>
    <row r="31" spans="1:11" x14ac:dyDescent="0.2">
      <c r="A31" s="23"/>
      <c r="B31" s="19"/>
      <c r="C31" s="19" t="s">
        <v>170</v>
      </c>
      <c r="D31" s="19">
        <v>11.8</v>
      </c>
      <c r="E31" s="19">
        <v>171869</v>
      </c>
      <c r="F31" s="19" t="b">
        <f t="shared" si="6"/>
        <v>0</v>
      </c>
      <c r="G31" s="19">
        <f t="shared" si="7"/>
        <v>9.0679150532908648E-2</v>
      </c>
      <c r="H31" s="19">
        <f t="shared" si="8"/>
        <v>1.8930929130043558E-2</v>
      </c>
      <c r="I31" s="19" t="s">
        <v>163</v>
      </c>
      <c r="J31" s="19" t="s">
        <v>171</v>
      </c>
      <c r="K31" s="18"/>
    </row>
    <row r="32" spans="1:11" x14ac:dyDescent="0.2">
      <c r="A32" s="23"/>
      <c r="B32" s="19"/>
      <c r="C32" s="31" t="s">
        <v>172</v>
      </c>
      <c r="D32" s="31">
        <v>14.17</v>
      </c>
      <c r="E32" s="31">
        <v>191250</v>
      </c>
      <c r="F32" s="31" t="b">
        <f t="shared" si="6"/>
        <v>1</v>
      </c>
      <c r="G32" s="31">
        <f t="shared" si="7"/>
        <v>0.10090468635657843</v>
      </c>
      <c r="H32" s="31">
        <f t="shared" si="8"/>
        <v>2.1065696525381716E-2</v>
      </c>
      <c r="I32" s="31" t="s">
        <v>168</v>
      </c>
      <c r="J32" s="31" t="s">
        <v>173</v>
      </c>
      <c r="K32" s="18"/>
    </row>
    <row r="33" spans="1:11" x14ac:dyDescent="0.2">
      <c r="A33" s="23"/>
      <c r="B33" s="19"/>
      <c r="C33" s="31" t="s">
        <v>174</v>
      </c>
      <c r="D33" s="31">
        <v>16.11</v>
      </c>
      <c r="E33" s="31">
        <v>403632</v>
      </c>
      <c r="F33" s="31" t="b">
        <f t="shared" si="6"/>
        <v>1</v>
      </c>
      <c r="G33" s="31">
        <f t="shared" si="7"/>
        <v>0.21295874699858022</v>
      </c>
      <c r="H33" s="31">
        <f t="shared" si="8"/>
        <v>4.4459028600956206E-2</v>
      </c>
      <c r="I33" s="31" t="s">
        <v>168</v>
      </c>
      <c r="J33" s="31" t="s">
        <v>175</v>
      </c>
      <c r="K33" s="18"/>
    </row>
    <row r="34" spans="1:11" x14ac:dyDescent="0.2">
      <c r="A34" s="23"/>
      <c r="B34" s="19"/>
      <c r="C34" s="31" t="s">
        <v>176</v>
      </c>
      <c r="D34" s="31">
        <v>17.88</v>
      </c>
      <c r="E34" s="31">
        <v>501143</v>
      </c>
      <c r="F34" s="31" t="b">
        <f t="shared" si="6"/>
        <v>1</v>
      </c>
      <c r="G34" s="31">
        <f t="shared" si="7"/>
        <v>0.26440615547605117</v>
      </c>
      <c r="H34" s="31">
        <f t="shared" si="8"/>
        <v>5.5199614921931352E-2</v>
      </c>
      <c r="I34" s="31" t="s">
        <v>168</v>
      </c>
      <c r="J34" s="31" t="s">
        <v>177</v>
      </c>
      <c r="K34" s="18"/>
    </row>
    <row r="35" spans="1:11" x14ac:dyDescent="0.2">
      <c r="A35" s="23"/>
      <c r="B35" s="19"/>
      <c r="C35" s="31" t="s">
        <v>178</v>
      </c>
      <c r="D35" s="31">
        <v>19.52</v>
      </c>
      <c r="E35" s="31">
        <v>342529</v>
      </c>
      <c r="F35" s="31" t="b">
        <f t="shared" si="6"/>
        <v>1</v>
      </c>
      <c r="G35" s="31">
        <f t="shared" si="7"/>
        <v>0.18072042516618275</v>
      </c>
      <c r="H35" s="31">
        <f t="shared" si="8"/>
        <v>3.772869001381686E-2</v>
      </c>
      <c r="I35" s="31" t="s">
        <v>163</v>
      </c>
      <c r="J35" s="31" t="s">
        <v>177</v>
      </c>
      <c r="K35" s="18"/>
    </row>
    <row r="36" spans="1:11" x14ac:dyDescent="0.2">
      <c r="A36" s="19"/>
      <c r="B36" s="18"/>
      <c r="C36" s="19"/>
      <c r="D36" s="18"/>
      <c r="E36" s="18"/>
      <c r="F36" s="18"/>
      <c r="G36" s="18"/>
      <c r="H36" s="18"/>
      <c r="I36" s="18"/>
      <c r="J36" s="18"/>
      <c r="K36" s="18"/>
    </row>
    <row r="37" spans="1:11" x14ac:dyDescent="0.2">
      <c r="A37" s="19"/>
      <c r="B37" s="18"/>
      <c r="C37" s="18"/>
      <c r="D37" s="30" t="s">
        <v>182</v>
      </c>
      <c r="E37" s="18">
        <v>1895353</v>
      </c>
      <c r="F37" s="28" t="s">
        <v>183</v>
      </c>
      <c r="G37" s="30" t="s">
        <v>184</v>
      </c>
      <c r="H37" s="18"/>
      <c r="I37" s="18"/>
      <c r="J37" s="18"/>
      <c r="K37" s="18"/>
    </row>
    <row r="38" spans="1:11" x14ac:dyDescent="0.2">
      <c r="A38" s="19"/>
      <c r="B38" s="18"/>
      <c r="C38" s="18"/>
      <c r="D38" s="30" t="s">
        <v>185</v>
      </c>
      <c r="E38" s="18">
        <f>E37*0.1</f>
        <v>189535.30000000002</v>
      </c>
      <c r="F38" s="18"/>
      <c r="G38" s="18"/>
      <c r="H38" s="18"/>
      <c r="I38" s="18"/>
      <c r="J38" s="18"/>
      <c r="K38" s="18"/>
    </row>
    <row r="39" spans="1:11" x14ac:dyDescent="0.2">
      <c r="A39" s="19"/>
      <c r="B39" s="18"/>
      <c r="C39" s="18"/>
      <c r="D39" s="30" t="s">
        <v>157</v>
      </c>
      <c r="E39" s="18">
        <v>1</v>
      </c>
      <c r="F39" s="18"/>
      <c r="G39" s="18"/>
      <c r="H39" s="18"/>
      <c r="I39" s="18"/>
      <c r="J39" s="18"/>
      <c r="K39" s="18"/>
    </row>
    <row r="40" spans="1:11" x14ac:dyDescent="0.2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x14ac:dyDescent="0.2">
      <c r="C41" s="32" t="s">
        <v>186</v>
      </c>
    </row>
    <row r="42" spans="1:11" x14ac:dyDescent="0.2">
      <c r="C42" s="32" t="s">
        <v>187</v>
      </c>
    </row>
    <row r="43" spans="1:11" x14ac:dyDescent="0.2">
      <c r="A43" s="19"/>
      <c r="B43" s="18"/>
      <c r="C43" s="18" t="s">
        <v>188</v>
      </c>
      <c r="D43" s="18"/>
      <c r="E43" s="18"/>
      <c r="F43" s="18"/>
      <c r="G43" s="18"/>
      <c r="H43" s="18"/>
      <c r="I43" s="18"/>
      <c r="J43" s="18"/>
      <c r="K43" s="18"/>
    </row>
    <row r="44" spans="1:11" x14ac:dyDescent="0.2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x14ac:dyDescent="0.2">
      <c r="C45" s="33" t="s">
        <v>85</v>
      </c>
    </row>
    <row r="46" spans="1:11" x14ac:dyDescent="0.2">
      <c r="C46" s="33" t="s">
        <v>86</v>
      </c>
    </row>
  </sheetData>
  <pageMargins left="0.7" right="0.7" top="0.75" bottom="0.75" header="0.3" footer="0.3"/>
  <pageSetup scale="8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2"/>
  <sheetViews>
    <sheetView topLeftCell="A85" workbookViewId="0">
      <selection activeCell="H100" sqref="H100"/>
    </sheetView>
  </sheetViews>
  <sheetFormatPr defaultRowHeight="12.75" x14ac:dyDescent="0.2"/>
  <cols>
    <col min="1" max="1" width="14.5703125" style="2" bestFit="1" customWidth="1"/>
    <col min="2" max="2" width="20.85546875" style="2" customWidth="1"/>
    <col min="3" max="3" width="35.140625" customWidth="1"/>
    <col min="4" max="4" width="12.28515625" bestFit="1" customWidth="1"/>
    <col min="5" max="5" width="14.140625" bestFit="1" customWidth="1"/>
    <col min="7" max="7" width="14.140625" bestFit="1" customWidth="1"/>
    <col min="8" max="9" width="14.140625" customWidth="1"/>
    <col min="11" max="11" width="10.5703125" customWidth="1"/>
  </cols>
  <sheetData>
    <row r="1" spans="1:11" ht="15" x14ac:dyDescent="0.25">
      <c r="A1" s="37" t="s">
        <v>198</v>
      </c>
      <c r="C1" s="1" t="s">
        <v>19</v>
      </c>
    </row>
    <row r="2" spans="1:11" x14ac:dyDescent="0.2">
      <c r="C2" s="2"/>
      <c r="D2" s="2"/>
      <c r="E2" s="2"/>
      <c r="F2" s="2"/>
      <c r="G2" s="2"/>
      <c r="H2" s="3" t="s">
        <v>0</v>
      </c>
      <c r="I2" s="3" t="s">
        <v>201</v>
      </c>
    </row>
    <row r="3" spans="1:11" x14ac:dyDescent="0.2">
      <c r="C3" s="2"/>
      <c r="D3" s="2"/>
      <c r="E3" s="3" t="s">
        <v>11</v>
      </c>
      <c r="F3" s="3" t="s">
        <v>18</v>
      </c>
      <c r="G3" s="3" t="s">
        <v>13</v>
      </c>
      <c r="H3" s="3" t="s">
        <v>13</v>
      </c>
      <c r="I3" s="3" t="s">
        <v>202</v>
      </c>
    </row>
    <row r="4" spans="1:11" x14ac:dyDescent="0.2">
      <c r="C4" s="3" t="s">
        <v>1</v>
      </c>
      <c r="D4" s="3" t="s">
        <v>2</v>
      </c>
      <c r="E4" s="3" t="s">
        <v>84</v>
      </c>
      <c r="F4" s="3" t="s">
        <v>8</v>
      </c>
      <c r="G4" s="3" t="s">
        <v>84</v>
      </c>
      <c r="H4" s="3" t="s">
        <v>84</v>
      </c>
      <c r="I4" s="3" t="s">
        <v>203</v>
      </c>
      <c r="J4" s="3" t="s">
        <v>12</v>
      </c>
      <c r="K4" s="3" t="s">
        <v>6</v>
      </c>
    </row>
    <row r="5" spans="1:11" x14ac:dyDescent="0.2">
      <c r="A5" s="3" t="s">
        <v>220</v>
      </c>
      <c r="B5" s="2" t="s">
        <v>0</v>
      </c>
      <c r="C5" s="4" t="s">
        <v>221</v>
      </c>
      <c r="D5" s="2">
        <v>3.1349999999999998</v>
      </c>
      <c r="E5" s="2">
        <v>1191.56</v>
      </c>
      <c r="F5" s="2">
        <v>5000</v>
      </c>
      <c r="G5" s="2">
        <f>E5*F5</f>
        <v>5957800</v>
      </c>
      <c r="H5" s="2">
        <f>G5-$G$5</f>
        <v>0</v>
      </c>
      <c r="I5" s="4" t="s">
        <v>286</v>
      </c>
      <c r="J5" s="2" t="s">
        <v>89</v>
      </c>
      <c r="K5" s="4" t="s">
        <v>67</v>
      </c>
    </row>
    <row r="6" spans="1:11" x14ac:dyDescent="0.2">
      <c r="A6" s="3"/>
      <c r="C6" s="4"/>
      <c r="D6" s="2"/>
      <c r="E6" s="2"/>
      <c r="F6" s="2"/>
      <c r="G6" s="2"/>
      <c r="H6" s="2"/>
      <c r="I6" s="2"/>
      <c r="J6" s="2"/>
      <c r="K6" s="4"/>
    </row>
    <row r="7" spans="1:11" x14ac:dyDescent="0.2">
      <c r="A7" s="3"/>
      <c r="B7" s="2" t="s">
        <v>207</v>
      </c>
      <c r="C7" s="4" t="s">
        <v>221</v>
      </c>
      <c r="D7" s="2">
        <v>3.1240000000000001</v>
      </c>
      <c r="E7" s="2">
        <v>1048.28</v>
      </c>
      <c r="F7" s="2">
        <v>5000</v>
      </c>
      <c r="G7" s="2">
        <f>E7*F7</f>
        <v>5241400</v>
      </c>
      <c r="H7" s="2">
        <f t="shared" ref="H7:H24" si="0">G7-$G$5</f>
        <v>-716400</v>
      </c>
      <c r="I7" s="2" t="s">
        <v>205</v>
      </c>
      <c r="J7" s="2" t="s">
        <v>89</v>
      </c>
      <c r="K7" s="4" t="s">
        <v>222</v>
      </c>
    </row>
    <row r="8" spans="1:11" x14ac:dyDescent="0.2">
      <c r="A8" s="3"/>
      <c r="C8" s="4"/>
      <c r="D8" s="2"/>
      <c r="E8" s="2"/>
      <c r="F8" s="2"/>
      <c r="G8" s="2"/>
      <c r="H8" s="2"/>
      <c r="I8" s="2"/>
      <c r="J8" s="2"/>
      <c r="K8" s="4"/>
    </row>
    <row r="9" spans="1:11" x14ac:dyDescent="0.2">
      <c r="B9" s="2" t="s">
        <v>211</v>
      </c>
      <c r="C9" s="4" t="s">
        <v>221</v>
      </c>
      <c r="D9" s="2">
        <v>3.1240000000000001</v>
      </c>
      <c r="E9" s="2">
        <v>1097.4000000000001</v>
      </c>
      <c r="F9" s="2">
        <v>5000</v>
      </c>
      <c r="G9" s="2">
        <f t="shared" ref="G9:G11" si="1">E9*F9</f>
        <v>5487000</v>
      </c>
      <c r="H9" s="2">
        <f t="shared" si="0"/>
        <v>-470800</v>
      </c>
      <c r="I9" s="2" t="s">
        <v>205</v>
      </c>
      <c r="J9" s="2" t="s">
        <v>89</v>
      </c>
      <c r="K9" s="4" t="s">
        <v>223</v>
      </c>
    </row>
    <row r="10" spans="1:11" x14ac:dyDescent="0.2">
      <c r="C10" s="4"/>
      <c r="D10" s="2"/>
      <c r="E10" s="2"/>
      <c r="F10" s="2"/>
      <c r="G10" s="2"/>
      <c r="H10" s="2"/>
      <c r="I10" s="2"/>
      <c r="J10" s="2"/>
      <c r="K10" s="4"/>
    </row>
    <row r="11" spans="1:11" x14ac:dyDescent="0.2">
      <c r="B11" s="2" t="s">
        <v>212</v>
      </c>
      <c r="C11" s="4" t="s">
        <v>221</v>
      </c>
      <c r="D11" s="2">
        <v>3.1349999999999998</v>
      </c>
      <c r="E11" s="2">
        <v>1242.3399999999999</v>
      </c>
      <c r="F11" s="2">
        <v>5000</v>
      </c>
      <c r="G11" s="2">
        <f t="shared" si="1"/>
        <v>6211700</v>
      </c>
      <c r="H11" s="2">
        <f t="shared" si="0"/>
        <v>253900</v>
      </c>
      <c r="I11" s="2" t="s">
        <v>205</v>
      </c>
      <c r="J11" s="2" t="s">
        <v>89</v>
      </c>
      <c r="K11" s="4" t="s">
        <v>224</v>
      </c>
    </row>
    <row r="12" spans="1:11" x14ac:dyDescent="0.2">
      <c r="C12" s="4"/>
      <c r="D12" s="2"/>
      <c r="E12" s="2"/>
      <c r="F12" s="2"/>
      <c r="G12" s="2"/>
      <c r="H12" s="2"/>
      <c r="I12" s="2"/>
      <c r="J12" s="2"/>
      <c r="K12" s="2"/>
    </row>
    <row r="13" spans="1:11" x14ac:dyDescent="0.2">
      <c r="B13" s="2" t="s">
        <v>213</v>
      </c>
      <c r="C13" s="4" t="s">
        <v>221</v>
      </c>
      <c r="D13" s="2">
        <v>3.1349999999999998</v>
      </c>
      <c r="E13" s="2">
        <v>969.73</v>
      </c>
      <c r="F13" s="2">
        <v>5000</v>
      </c>
      <c r="G13" s="2">
        <f t="shared" ref="G13" si="2">E13*F13</f>
        <v>4848650</v>
      </c>
      <c r="H13" s="2">
        <f t="shared" si="0"/>
        <v>-1109150</v>
      </c>
      <c r="I13" s="2" t="s">
        <v>205</v>
      </c>
      <c r="J13" s="2" t="s">
        <v>89</v>
      </c>
      <c r="K13" s="4" t="s">
        <v>222</v>
      </c>
    </row>
    <row r="14" spans="1:11" x14ac:dyDescent="0.2">
      <c r="C14" s="4"/>
      <c r="D14" s="2"/>
      <c r="E14" s="2"/>
      <c r="F14" s="2"/>
      <c r="G14" s="2"/>
      <c r="H14" s="2"/>
      <c r="I14" s="2"/>
      <c r="J14" s="2"/>
      <c r="K14" s="4"/>
    </row>
    <row r="15" spans="1:11" x14ac:dyDescent="0.2">
      <c r="B15" s="2" t="s">
        <v>216</v>
      </c>
      <c r="C15" s="4" t="s">
        <v>221</v>
      </c>
      <c r="D15" s="2">
        <v>3.1349999999999998</v>
      </c>
      <c r="E15" s="2">
        <v>1029.46</v>
      </c>
      <c r="F15" s="2">
        <v>5000</v>
      </c>
      <c r="G15" s="2">
        <f t="shared" ref="G15" si="3">E15*F15</f>
        <v>5147300</v>
      </c>
      <c r="H15" s="2">
        <f t="shared" si="0"/>
        <v>-810500</v>
      </c>
      <c r="I15" s="2" t="s">
        <v>205</v>
      </c>
      <c r="J15" s="2" t="s">
        <v>89</v>
      </c>
      <c r="K15" s="4" t="s">
        <v>223</v>
      </c>
    </row>
    <row r="16" spans="1:11" x14ac:dyDescent="0.2">
      <c r="C16" s="4"/>
      <c r="D16" s="2"/>
      <c r="E16" s="2"/>
      <c r="F16" s="2"/>
      <c r="G16" s="2"/>
      <c r="H16" s="2"/>
      <c r="I16" s="2"/>
      <c r="J16" s="2"/>
      <c r="K16" s="4"/>
    </row>
    <row r="17" spans="1:11" x14ac:dyDescent="0.2">
      <c r="B17" s="2" t="s">
        <v>217</v>
      </c>
      <c r="C17" s="4" t="s">
        <v>221</v>
      </c>
      <c r="D17" s="2">
        <v>3.1349999999999998</v>
      </c>
      <c r="E17" s="2">
        <v>1063.05</v>
      </c>
      <c r="F17" s="2">
        <v>5000</v>
      </c>
      <c r="G17" s="2">
        <f t="shared" ref="G17" si="4">E17*F17</f>
        <v>5315250</v>
      </c>
      <c r="H17" s="2">
        <f t="shared" si="0"/>
        <v>-642550</v>
      </c>
      <c r="I17" s="2" t="s">
        <v>205</v>
      </c>
      <c r="J17" s="2" t="s">
        <v>89</v>
      </c>
      <c r="K17" s="4" t="s">
        <v>224</v>
      </c>
    </row>
    <row r="18" spans="1:11" x14ac:dyDescent="0.2">
      <c r="C18" s="4"/>
      <c r="D18" s="2"/>
      <c r="E18" s="2"/>
      <c r="F18" s="2"/>
      <c r="G18" s="2"/>
      <c r="H18" s="2"/>
      <c r="I18" s="2"/>
      <c r="J18" s="2"/>
      <c r="K18" s="2"/>
    </row>
    <row r="19" spans="1:11" x14ac:dyDescent="0.2">
      <c r="B19" s="2" t="s">
        <v>218</v>
      </c>
      <c r="C19" s="4" t="s">
        <v>221</v>
      </c>
      <c r="D19" s="2">
        <v>3.1349999999999998</v>
      </c>
      <c r="E19" s="2">
        <v>1056.6099999999999</v>
      </c>
      <c r="F19" s="2">
        <v>5000</v>
      </c>
      <c r="G19" s="2">
        <f t="shared" ref="G19" si="5">E19*F19</f>
        <v>5283049.9999999991</v>
      </c>
      <c r="H19" s="2">
        <f t="shared" si="0"/>
        <v>-674750.00000000093</v>
      </c>
      <c r="I19" s="2" t="s">
        <v>205</v>
      </c>
      <c r="J19" s="2" t="s">
        <v>89</v>
      </c>
      <c r="K19" s="4" t="s">
        <v>222</v>
      </c>
    </row>
    <row r="20" spans="1:11" x14ac:dyDescent="0.2">
      <c r="C20" s="4"/>
      <c r="D20" s="2"/>
      <c r="E20" s="2"/>
      <c r="F20" s="2"/>
      <c r="G20" s="2"/>
      <c r="H20" s="2"/>
      <c r="I20" s="2"/>
      <c r="J20" s="2"/>
      <c r="K20" s="4"/>
    </row>
    <row r="21" spans="1:11" x14ac:dyDescent="0.2">
      <c r="B21" s="2" t="s">
        <v>219</v>
      </c>
      <c r="C21" s="4" t="s">
        <v>221</v>
      </c>
      <c r="D21" s="2">
        <v>3.1349999999999998</v>
      </c>
      <c r="E21" s="2">
        <v>1072.5899999999999</v>
      </c>
      <c r="F21" s="2">
        <v>5000</v>
      </c>
      <c r="G21" s="2">
        <f t="shared" ref="G21" si="6">E21*F21</f>
        <v>5362950</v>
      </c>
      <c r="H21" s="2">
        <f t="shared" si="0"/>
        <v>-594850</v>
      </c>
      <c r="I21" s="2" t="s">
        <v>205</v>
      </c>
      <c r="J21" s="2" t="s">
        <v>89</v>
      </c>
      <c r="K21" s="4" t="s">
        <v>223</v>
      </c>
    </row>
    <row r="22" spans="1:11" x14ac:dyDescent="0.2">
      <c r="C22" s="4" t="s">
        <v>226</v>
      </c>
      <c r="D22" s="2">
        <v>18.3</v>
      </c>
      <c r="E22" s="2">
        <v>8.6199999999999992</v>
      </c>
      <c r="F22" s="2">
        <v>5000</v>
      </c>
      <c r="G22" s="2">
        <f t="shared" ref="G22" si="7">E22*F22</f>
        <v>43099.999999999993</v>
      </c>
      <c r="H22" s="2">
        <f>G22</f>
        <v>43099.999999999993</v>
      </c>
      <c r="I22" s="3" t="s">
        <v>209</v>
      </c>
      <c r="J22" s="4" t="s">
        <v>163</v>
      </c>
      <c r="K22" s="4" t="s">
        <v>227</v>
      </c>
    </row>
    <row r="23" spans="1:11" x14ac:dyDescent="0.2">
      <c r="C23" s="39"/>
      <c r="D23" s="2"/>
      <c r="E23" s="2"/>
      <c r="F23" s="2"/>
      <c r="G23" s="2"/>
      <c r="H23" s="2"/>
      <c r="I23" s="2"/>
      <c r="J23" s="2"/>
      <c r="K23" s="4"/>
    </row>
    <row r="24" spans="1:11" x14ac:dyDescent="0.2">
      <c r="B24" s="2" t="s">
        <v>225</v>
      </c>
      <c r="C24" s="4" t="s">
        <v>221</v>
      </c>
      <c r="D24" s="2">
        <v>3.1240000000000001</v>
      </c>
      <c r="E24" s="2">
        <v>1088.9100000000001</v>
      </c>
      <c r="F24" s="2">
        <v>5000</v>
      </c>
      <c r="G24" s="2">
        <f t="shared" ref="G24" si="8">E24*F24</f>
        <v>5444550</v>
      </c>
      <c r="H24" s="2">
        <f t="shared" si="0"/>
        <v>-513250</v>
      </c>
      <c r="I24" s="4" t="s">
        <v>205</v>
      </c>
      <c r="J24" s="2" t="s">
        <v>89</v>
      </c>
      <c r="K24" s="4" t="s">
        <v>224</v>
      </c>
    </row>
    <row r="25" spans="1:11" x14ac:dyDescent="0.2">
      <c r="C25" s="4"/>
      <c r="D25" s="2"/>
      <c r="E25" s="2"/>
      <c r="F25" s="2"/>
      <c r="G25" s="2"/>
      <c r="H25" s="2"/>
      <c r="I25" s="2"/>
      <c r="J25" s="2"/>
      <c r="K25" s="4"/>
    </row>
    <row r="26" spans="1:11" ht="15" x14ac:dyDescent="0.25">
      <c r="A26" s="37" t="s">
        <v>198</v>
      </c>
      <c r="C26" s="1" t="s">
        <v>19</v>
      </c>
    </row>
    <row r="27" spans="1:11" x14ac:dyDescent="0.2">
      <c r="C27" s="2"/>
      <c r="D27" s="2"/>
      <c r="E27" s="2"/>
      <c r="F27" s="2"/>
      <c r="G27" s="2"/>
      <c r="H27" s="3" t="s">
        <v>0</v>
      </c>
      <c r="I27" s="3" t="s">
        <v>201</v>
      </c>
    </row>
    <row r="28" spans="1:11" x14ac:dyDescent="0.2">
      <c r="C28" s="2"/>
      <c r="D28" s="2"/>
      <c r="E28" s="3" t="s">
        <v>11</v>
      </c>
      <c r="F28" s="3" t="s">
        <v>18</v>
      </c>
      <c r="G28" s="3" t="s">
        <v>13</v>
      </c>
      <c r="H28" s="3" t="s">
        <v>13</v>
      </c>
      <c r="I28" s="3" t="s">
        <v>202</v>
      </c>
    </row>
    <row r="29" spans="1:11" x14ac:dyDescent="0.2">
      <c r="C29" s="3" t="s">
        <v>1</v>
      </c>
      <c r="D29" s="3" t="s">
        <v>2</v>
      </c>
      <c r="E29" s="3" t="s">
        <v>84</v>
      </c>
      <c r="F29" s="3" t="s">
        <v>8</v>
      </c>
      <c r="G29" s="3" t="s">
        <v>84</v>
      </c>
      <c r="H29" s="3" t="s">
        <v>84</v>
      </c>
      <c r="I29" s="3" t="s">
        <v>203</v>
      </c>
      <c r="J29" s="3" t="s">
        <v>12</v>
      </c>
      <c r="K29" s="3" t="s">
        <v>6</v>
      </c>
    </row>
    <row r="30" spans="1:11" x14ac:dyDescent="0.2">
      <c r="A30" s="3" t="s">
        <v>228</v>
      </c>
      <c r="B30" s="2" t="s">
        <v>0</v>
      </c>
      <c r="C30" s="4" t="s">
        <v>4</v>
      </c>
      <c r="D30" s="4" t="s">
        <v>4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286</v>
      </c>
      <c r="J30" s="4" t="s">
        <v>4</v>
      </c>
      <c r="K30" s="4" t="s">
        <v>4</v>
      </c>
    </row>
    <row r="31" spans="1:11" x14ac:dyDescent="0.2">
      <c r="C31" s="4"/>
      <c r="D31" s="2"/>
      <c r="E31" s="2"/>
      <c r="F31" s="2"/>
      <c r="G31" s="2"/>
      <c r="H31" s="2"/>
      <c r="I31" s="2"/>
      <c r="J31" s="2"/>
      <c r="K31" s="2"/>
    </row>
    <row r="32" spans="1:11" x14ac:dyDescent="0.2">
      <c r="B32" s="2" t="s">
        <v>207</v>
      </c>
      <c r="C32" s="4" t="s">
        <v>233</v>
      </c>
      <c r="D32" s="15">
        <v>1.32</v>
      </c>
      <c r="E32" s="15">
        <v>7.91</v>
      </c>
      <c r="F32" s="2">
        <v>1</v>
      </c>
      <c r="G32" s="15">
        <f>E32*F32</f>
        <v>7.91</v>
      </c>
      <c r="H32" s="15">
        <f>G32</f>
        <v>7.91</v>
      </c>
      <c r="I32" s="3" t="s">
        <v>209</v>
      </c>
      <c r="J32" s="4" t="s">
        <v>163</v>
      </c>
      <c r="K32" s="2" t="s">
        <v>249</v>
      </c>
    </row>
    <row r="33" spans="2:11" x14ac:dyDescent="0.2">
      <c r="C33" s="4" t="s">
        <v>229</v>
      </c>
      <c r="D33" s="15">
        <v>2.2400000000000002</v>
      </c>
      <c r="E33" s="15">
        <v>493.08</v>
      </c>
      <c r="F33" s="2">
        <v>1</v>
      </c>
      <c r="G33" s="15">
        <f>E33*F33</f>
        <v>493.08</v>
      </c>
      <c r="H33" s="15">
        <f>G33</f>
        <v>493.08</v>
      </c>
      <c r="I33" s="4" t="s">
        <v>205</v>
      </c>
      <c r="J33" s="4" t="s">
        <v>89</v>
      </c>
      <c r="K33" s="4" t="s">
        <v>22</v>
      </c>
    </row>
    <row r="34" spans="2:11" x14ac:dyDescent="0.2">
      <c r="C34" s="4" t="s">
        <v>230</v>
      </c>
      <c r="D34" s="15">
        <v>2.87</v>
      </c>
      <c r="E34" s="15">
        <v>5946.39</v>
      </c>
      <c r="F34" s="2">
        <v>1</v>
      </c>
      <c r="G34" s="15">
        <f t="shared" ref="G34:G40" si="9">E34*F34</f>
        <v>5946.39</v>
      </c>
      <c r="H34" s="15">
        <f t="shared" ref="H34:H40" si="10">G34</f>
        <v>5946.39</v>
      </c>
      <c r="I34" s="4" t="s">
        <v>205</v>
      </c>
      <c r="J34" s="4" t="s">
        <v>89</v>
      </c>
      <c r="K34" s="2" t="s">
        <v>27</v>
      </c>
    </row>
    <row r="35" spans="2:11" x14ac:dyDescent="0.2">
      <c r="C35" s="4" t="s">
        <v>231</v>
      </c>
      <c r="D35" s="15">
        <v>2.98</v>
      </c>
      <c r="E35" s="15">
        <v>36.04</v>
      </c>
      <c r="F35" s="2">
        <v>1</v>
      </c>
      <c r="G35" s="15">
        <f t="shared" si="9"/>
        <v>36.04</v>
      </c>
      <c r="H35" s="15">
        <f t="shared" si="10"/>
        <v>36.04</v>
      </c>
      <c r="I35" s="3" t="s">
        <v>209</v>
      </c>
      <c r="J35" s="4" t="s">
        <v>89</v>
      </c>
      <c r="K35" s="2" t="s">
        <v>256</v>
      </c>
    </row>
    <row r="36" spans="2:11" x14ac:dyDescent="0.2">
      <c r="C36" s="4" t="s">
        <v>236</v>
      </c>
      <c r="D36" s="15">
        <v>3.17</v>
      </c>
      <c r="E36" s="15">
        <v>5.6</v>
      </c>
      <c r="F36" s="2">
        <v>1</v>
      </c>
      <c r="G36" s="15">
        <f t="shared" si="9"/>
        <v>5.6</v>
      </c>
      <c r="H36" s="15">
        <f t="shared" si="10"/>
        <v>5.6</v>
      </c>
      <c r="I36" s="4" t="s">
        <v>205</v>
      </c>
      <c r="J36" s="4" t="s">
        <v>168</v>
      </c>
      <c r="K36" s="2" t="s">
        <v>257</v>
      </c>
    </row>
    <row r="37" spans="2:11" x14ac:dyDescent="0.2">
      <c r="C37" s="4" t="s">
        <v>234</v>
      </c>
      <c r="D37" s="15">
        <v>3.45</v>
      </c>
      <c r="E37" s="15">
        <v>7.22</v>
      </c>
      <c r="F37" s="2">
        <v>1</v>
      </c>
      <c r="G37" s="15">
        <f t="shared" si="9"/>
        <v>7.22</v>
      </c>
      <c r="H37" s="15">
        <f t="shared" si="10"/>
        <v>7.22</v>
      </c>
      <c r="I37" s="4" t="s">
        <v>205</v>
      </c>
      <c r="J37" s="4" t="s">
        <v>168</v>
      </c>
      <c r="K37" s="2" t="s">
        <v>258</v>
      </c>
    </row>
    <row r="38" spans="2:11" x14ac:dyDescent="0.2">
      <c r="C38" s="4" t="s">
        <v>232</v>
      </c>
      <c r="D38" s="15">
        <v>4.51</v>
      </c>
      <c r="E38" s="15">
        <v>11.3</v>
      </c>
      <c r="F38" s="2">
        <v>1</v>
      </c>
      <c r="G38" s="15">
        <f t="shared" si="9"/>
        <v>11.3</v>
      </c>
      <c r="H38" s="15">
        <f t="shared" si="10"/>
        <v>11.3</v>
      </c>
      <c r="I38" s="3" t="s">
        <v>209</v>
      </c>
      <c r="J38" s="4" t="s">
        <v>89</v>
      </c>
      <c r="K38" s="2" t="s">
        <v>54</v>
      </c>
    </row>
    <row r="39" spans="2:11" x14ac:dyDescent="0.2">
      <c r="C39" s="4" t="s">
        <v>235</v>
      </c>
      <c r="D39" s="15">
        <v>18.8</v>
      </c>
      <c r="E39" s="15">
        <v>3.91</v>
      </c>
      <c r="F39" s="2">
        <v>1</v>
      </c>
      <c r="G39" s="15">
        <f t="shared" si="9"/>
        <v>3.91</v>
      </c>
      <c r="H39" s="15">
        <f t="shared" si="10"/>
        <v>3.91</v>
      </c>
      <c r="I39" s="3" t="s">
        <v>209</v>
      </c>
      <c r="J39" s="4" t="s">
        <v>163</v>
      </c>
      <c r="K39" s="2" t="s">
        <v>259</v>
      </c>
    </row>
    <row r="40" spans="2:11" x14ac:dyDescent="0.2">
      <c r="C40" s="4" t="s">
        <v>164</v>
      </c>
      <c r="D40" s="15">
        <v>19.03</v>
      </c>
      <c r="E40" s="15">
        <v>12.55</v>
      </c>
      <c r="F40" s="2">
        <v>1</v>
      </c>
      <c r="G40" s="15">
        <f t="shared" si="9"/>
        <v>12.55</v>
      </c>
      <c r="H40" s="15">
        <f t="shared" si="10"/>
        <v>12.55</v>
      </c>
      <c r="I40" s="3" t="s">
        <v>209</v>
      </c>
      <c r="J40" s="4" t="s">
        <v>165</v>
      </c>
      <c r="K40" s="4" t="s">
        <v>4</v>
      </c>
    </row>
    <row r="41" spans="2:11" x14ac:dyDescent="0.2">
      <c r="C41" s="4"/>
      <c r="D41" s="15"/>
      <c r="E41" s="15"/>
      <c r="F41" s="2"/>
      <c r="G41" s="15"/>
      <c r="H41" s="15"/>
      <c r="I41" s="2"/>
      <c r="J41" s="2"/>
      <c r="K41" s="2"/>
    </row>
    <row r="42" spans="2:11" x14ac:dyDescent="0.2">
      <c r="B42" s="2" t="s">
        <v>211</v>
      </c>
      <c r="C42" s="4" t="s">
        <v>233</v>
      </c>
      <c r="D42" s="15">
        <v>1.32</v>
      </c>
      <c r="E42" s="15">
        <v>6.19</v>
      </c>
      <c r="F42" s="2">
        <v>1</v>
      </c>
      <c r="G42" s="15">
        <f>E42*F42</f>
        <v>6.19</v>
      </c>
      <c r="H42" s="15">
        <f>G42</f>
        <v>6.19</v>
      </c>
      <c r="I42" s="3" t="s">
        <v>209</v>
      </c>
      <c r="J42" s="4" t="s">
        <v>163</v>
      </c>
      <c r="K42" s="2" t="s">
        <v>249</v>
      </c>
    </row>
    <row r="43" spans="2:11" x14ac:dyDescent="0.2">
      <c r="C43" s="4" t="s">
        <v>229</v>
      </c>
      <c r="D43" s="15">
        <v>2.2400000000000002</v>
      </c>
      <c r="E43" s="15">
        <v>474.31</v>
      </c>
      <c r="F43" s="2">
        <v>1</v>
      </c>
      <c r="G43" s="15">
        <f>E43*F43</f>
        <v>474.31</v>
      </c>
      <c r="H43" s="15">
        <f>G43</f>
        <v>474.31</v>
      </c>
      <c r="I43" s="4" t="s">
        <v>205</v>
      </c>
      <c r="J43" s="4" t="s">
        <v>89</v>
      </c>
      <c r="K43" s="4" t="s">
        <v>22</v>
      </c>
    </row>
    <row r="44" spans="2:11" x14ac:dyDescent="0.2">
      <c r="C44" s="4" t="s">
        <v>230</v>
      </c>
      <c r="D44" s="15">
        <v>2.86</v>
      </c>
      <c r="E44" s="15">
        <v>4944.29</v>
      </c>
      <c r="F44" s="2">
        <v>1</v>
      </c>
      <c r="G44" s="15">
        <f t="shared" ref="G44:G50" si="11">E44*F44</f>
        <v>4944.29</v>
      </c>
      <c r="H44" s="15">
        <f t="shared" ref="H44:H50" si="12">G44</f>
        <v>4944.29</v>
      </c>
      <c r="I44" s="4" t="s">
        <v>205</v>
      </c>
      <c r="J44" s="4" t="s">
        <v>89</v>
      </c>
      <c r="K44" s="2" t="s">
        <v>27</v>
      </c>
    </row>
    <row r="45" spans="2:11" x14ac:dyDescent="0.2">
      <c r="C45" s="4" t="s">
        <v>231</v>
      </c>
      <c r="D45" s="15">
        <v>2.98</v>
      </c>
      <c r="E45" s="15">
        <v>28.86</v>
      </c>
      <c r="F45" s="2">
        <v>1</v>
      </c>
      <c r="G45" s="15">
        <f t="shared" si="11"/>
        <v>28.86</v>
      </c>
      <c r="H45" s="15">
        <f t="shared" si="12"/>
        <v>28.86</v>
      </c>
      <c r="I45" s="3" t="s">
        <v>209</v>
      </c>
      <c r="J45" s="4" t="s">
        <v>89</v>
      </c>
      <c r="K45" s="2" t="s">
        <v>256</v>
      </c>
    </row>
    <row r="46" spans="2:11" x14ac:dyDescent="0.2">
      <c r="C46" s="4" t="s">
        <v>236</v>
      </c>
      <c r="D46" s="15">
        <v>3.17</v>
      </c>
      <c r="E46" s="15">
        <v>5.0999999999999996</v>
      </c>
      <c r="F46" s="2">
        <v>1</v>
      </c>
      <c r="G46" s="15">
        <f t="shared" si="11"/>
        <v>5.0999999999999996</v>
      </c>
      <c r="H46" s="15">
        <f t="shared" si="12"/>
        <v>5.0999999999999996</v>
      </c>
      <c r="I46" s="4" t="s">
        <v>205</v>
      </c>
      <c r="J46" s="4" t="s">
        <v>163</v>
      </c>
      <c r="K46" s="2" t="s">
        <v>257</v>
      </c>
    </row>
    <row r="47" spans="2:11" x14ac:dyDescent="0.2">
      <c r="C47" s="4" t="s">
        <v>234</v>
      </c>
      <c r="D47" s="15">
        <v>3.45</v>
      </c>
      <c r="E47" s="15">
        <v>6.28</v>
      </c>
      <c r="F47" s="2">
        <v>1</v>
      </c>
      <c r="G47" s="15">
        <f t="shared" si="11"/>
        <v>6.28</v>
      </c>
      <c r="H47" s="15">
        <f t="shared" si="12"/>
        <v>6.28</v>
      </c>
      <c r="I47" s="4" t="s">
        <v>205</v>
      </c>
      <c r="J47" s="4" t="s">
        <v>168</v>
      </c>
      <c r="K47" s="2" t="s">
        <v>258</v>
      </c>
    </row>
    <row r="48" spans="2:11" x14ac:dyDescent="0.2">
      <c r="C48" s="4" t="s">
        <v>232</v>
      </c>
      <c r="D48" s="15">
        <v>4.49</v>
      </c>
      <c r="E48" s="15">
        <v>9.24</v>
      </c>
      <c r="F48" s="2">
        <v>1</v>
      </c>
      <c r="G48" s="15">
        <f t="shared" si="11"/>
        <v>9.24</v>
      </c>
      <c r="H48" s="15">
        <f t="shared" si="12"/>
        <v>9.24</v>
      </c>
      <c r="I48" s="3" t="s">
        <v>209</v>
      </c>
      <c r="J48" s="4" t="s">
        <v>89</v>
      </c>
      <c r="K48" s="2" t="s">
        <v>54</v>
      </c>
    </row>
    <row r="49" spans="2:11" x14ac:dyDescent="0.2">
      <c r="C49" s="4" t="s">
        <v>235</v>
      </c>
      <c r="D49" s="15">
        <v>18.8</v>
      </c>
      <c r="E49" s="15">
        <v>6.96</v>
      </c>
      <c r="F49" s="2">
        <v>1</v>
      </c>
      <c r="G49" s="15">
        <f t="shared" si="11"/>
        <v>6.96</v>
      </c>
      <c r="H49" s="15">
        <f t="shared" si="12"/>
        <v>6.96</v>
      </c>
      <c r="I49" s="3" t="s">
        <v>209</v>
      </c>
      <c r="J49" s="4" t="s">
        <v>163</v>
      </c>
      <c r="K49" s="2" t="s">
        <v>259</v>
      </c>
    </row>
    <row r="50" spans="2:11" x14ac:dyDescent="0.2">
      <c r="C50" s="4" t="s">
        <v>164</v>
      </c>
      <c r="D50" s="15">
        <v>19.03</v>
      </c>
      <c r="E50" s="15">
        <v>50.7</v>
      </c>
      <c r="F50" s="2">
        <v>1</v>
      </c>
      <c r="G50" s="15">
        <f t="shared" si="11"/>
        <v>50.7</v>
      </c>
      <c r="H50" s="15">
        <f t="shared" si="12"/>
        <v>50.7</v>
      </c>
      <c r="I50" s="3" t="s">
        <v>209</v>
      </c>
      <c r="J50" s="4" t="s">
        <v>165</v>
      </c>
      <c r="K50" s="4" t="s">
        <v>4</v>
      </c>
    </row>
    <row r="51" spans="2:11" x14ac:dyDescent="0.2">
      <c r="C51" s="4"/>
      <c r="D51" s="15"/>
      <c r="E51" s="15"/>
      <c r="F51" s="2"/>
      <c r="G51" s="15"/>
      <c r="H51" s="15"/>
      <c r="I51" s="2"/>
      <c r="J51" s="2"/>
      <c r="K51" s="2"/>
    </row>
    <row r="52" spans="2:11" x14ac:dyDescent="0.2">
      <c r="B52" s="2" t="s">
        <v>212</v>
      </c>
      <c r="C52" s="4" t="s">
        <v>233</v>
      </c>
      <c r="D52" s="15">
        <v>1.32</v>
      </c>
      <c r="E52" s="15">
        <v>6.76</v>
      </c>
      <c r="F52" s="2">
        <v>1</v>
      </c>
      <c r="G52" s="15">
        <f>E52*F52</f>
        <v>6.76</v>
      </c>
      <c r="H52" s="15">
        <f>G52</f>
        <v>6.76</v>
      </c>
      <c r="I52" s="3" t="s">
        <v>209</v>
      </c>
      <c r="J52" s="4" t="s">
        <v>163</v>
      </c>
      <c r="K52" s="2" t="s">
        <v>249</v>
      </c>
    </row>
    <row r="53" spans="2:11" x14ac:dyDescent="0.2">
      <c r="C53" s="4" t="s">
        <v>229</v>
      </c>
      <c r="D53" s="15">
        <v>2.2400000000000002</v>
      </c>
      <c r="E53" s="15">
        <v>459.11</v>
      </c>
      <c r="F53" s="2">
        <v>1</v>
      </c>
      <c r="G53" s="15">
        <f>E53*F53</f>
        <v>459.11</v>
      </c>
      <c r="H53" s="15">
        <f>G53</f>
        <v>459.11</v>
      </c>
      <c r="I53" s="4" t="s">
        <v>205</v>
      </c>
      <c r="J53" s="4" t="s">
        <v>89</v>
      </c>
      <c r="K53" s="4" t="s">
        <v>22</v>
      </c>
    </row>
    <row r="54" spans="2:11" x14ac:dyDescent="0.2">
      <c r="C54" s="4" t="s">
        <v>230</v>
      </c>
      <c r="D54" s="15">
        <v>2.86</v>
      </c>
      <c r="E54" s="15">
        <v>4700.21</v>
      </c>
      <c r="F54" s="2">
        <v>1</v>
      </c>
      <c r="G54" s="15">
        <f t="shared" ref="G54:G60" si="13">E54*F54</f>
        <v>4700.21</v>
      </c>
      <c r="H54" s="15">
        <f t="shared" ref="H54:H93" si="14">G54</f>
        <v>4700.21</v>
      </c>
      <c r="I54" s="4" t="s">
        <v>205</v>
      </c>
      <c r="J54" s="4" t="s">
        <v>89</v>
      </c>
      <c r="K54" s="2" t="s">
        <v>27</v>
      </c>
    </row>
    <row r="55" spans="2:11" x14ac:dyDescent="0.2">
      <c r="C55" s="4" t="s">
        <v>231</v>
      </c>
      <c r="D55" s="15">
        <v>2.96</v>
      </c>
      <c r="E55" s="15">
        <v>22.52</v>
      </c>
      <c r="F55" s="2">
        <v>1</v>
      </c>
      <c r="G55" s="15">
        <f t="shared" si="13"/>
        <v>22.52</v>
      </c>
      <c r="H55" s="15">
        <f t="shared" si="14"/>
        <v>22.52</v>
      </c>
      <c r="I55" s="3" t="s">
        <v>209</v>
      </c>
      <c r="J55" s="4" t="s">
        <v>89</v>
      </c>
      <c r="K55" s="2" t="s">
        <v>256</v>
      </c>
    </row>
    <row r="56" spans="2:11" x14ac:dyDescent="0.2">
      <c r="C56" s="4" t="s">
        <v>236</v>
      </c>
      <c r="D56" s="15">
        <v>3.16</v>
      </c>
      <c r="E56" s="15">
        <v>4.54</v>
      </c>
      <c r="F56" s="2">
        <v>1</v>
      </c>
      <c r="G56" s="15">
        <f t="shared" si="13"/>
        <v>4.54</v>
      </c>
      <c r="H56" s="15">
        <f t="shared" si="14"/>
        <v>4.54</v>
      </c>
      <c r="I56" s="4" t="s">
        <v>205</v>
      </c>
      <c r="J56" s="4" t="s">
        <v>163</v>
      </c>
      <c r="K56" s="2" t="s">
        <v>257</v>
      </c>
    </row>
    <row r="57" spans="2:11" x14ac:dyDescent="0.2">
      <c r="C57" s="4" t="s">
        <v>234</v>
      </c>
      <c r="D57" s="15">
        <v>3.45</v>
      </c>
      <c r="E57" s="15">
        <v>5.86</v>
      </c>
      <c r="F57" s="2">
        <v>1</v>
      </c>
      <c r="G57" s="15">
        <f t="shared" si="13"/>
        <v>5.86</v>
      </c>
      <c r="H57" s="15">
        <f t="shared" si="14"/>
        <v>5.86</v>
      </c>
      <c r="I57" s="4" t="s">
        <v>205</v>
      </c>
      <c r="J57" s="4" t="s">
        <v>168</v>
      </c>
      <c r="K57" s="2" t="s">
        <v>258</v>
      </c>
    </row>
    <row r="58" spans="2:11" x14ac:dyDescent="0.2">
      <c r="C58" s="4" t="s">
        <v>232</v>
      </c>
      <c r="D58" s="15">
        <v>4.51</v>
      </c>
      <c r="E58" s="15">
        <v>8.1199999999999992</v>
      </c>
      <c r="F58" s="2">
        <v>1</v>
      </c>
      <c r="G58" s="15">
        <f t="shared" si="13"/>
        <v>8.1199999999999992</v>
      </c>
      <c r="H58" s="15">
        <f t="shared" si="14"/>
        <v>8.1199999999999992</v>
      </c>
      <c r="I58" s="3" t="s">
        <v>209</v>
      </c>
      <c r="J58" s="4" t="s">
        <v>89</v>
      </c>
      <c r="K58" s="2" t="s">
        <v>54</v>
      </c>
    </row>
    <row r="59" spans="2:11" x14ac:dyDescent="0.2">
      <c r="C59" s="4" t="s">
        <v>235</v>
      </c>
      <c r="D59" s="15">
        <v>18.8</v>
      </c>
      <c r="E59" s="15">
        <v>6.97</v>
      </c>
      <c r="F59" s="2">
        <v>1</v>
      </c>
      <c r="G59" s="15">
        <f t="shared" si="13"/>
        <v>6.97</v>
      </c>
      <c r="H59" s="15">
        <f t="shared" si="14"/>
        <v>6.97</v>
      </c>
      <c r="I59" s="3" t="s">
        <v>209</v>
      </c>
      <c r="J59" s="4" t="s">
        <v>163</v>
      </c>
      <c r="K59" s="2" t="s">
        <v>259</v>
      </c>
    </row>
    <row r="60" spans="2:11" x14ac:dyDescent="0.2">
      <c r="C60" s="4" t="s">
        <v>164</v>
      </c>
      <c r="D60" s="15">
        <v>19.03</v>
      </c>
      <c r="E60" s="15">
        <v>50.64</v>
      </c>
      <c r="F60" s="2">
        <v>1</v>
      </c>
      <c r="G60" s="15">
        <f t="shared" si="13"/>
        <v>50.64</v>
      </c>
      <c r="H60" s="15">
        <f t="shared" si="14"/>
        <v>50.64</v>
      </c>
      <c r="I60" s="3" t="s">
        <v>209</v>
      </c>
      <c r="J60" s="4" t="s">
        <v>165</v>
      </c>
      <c r="K60" s="4" t="s">
        <v>4</v>
      </c>
    </row>
    <row r="61" spans="2:11" x14ac:dyDescent="0.2">
      <c r="C61" s="4"/>
      <c r="D61" s="15"/>
      <c r="E61" s="15"/>
      <c r="F61" s="2"/>
      <c r="G61" s="15"/>
      <c r="H61" s="15"/>
      <c r="I61" s="2"/>
      <c r="J61" s="2"/>
      <c r="K61" s="2"/>
    </row>
    <row r="62" spans="2:11" x14ac:dyDescent="0.2">
      <c r="B62" s="2" t="s">
        <v>213</v>
      </c>
      <c r="C62" s="4" t="s">
        <v>237</v>
      </c>
      <c r="D62" s="15">
        <v>1.1599999999999999</v>
      </c>
      <c r="E62" s="15">
        <v>41.19</v>
      </c>
      <c r="F62" s="2">
        <v>1</v>
      </c>
      <c r="G62" s="15">
        <f t="shared" ref="G62:G67" si="15">E62*F62</f>
        <v>41.19</v>
      </c>
      <c r="H62" s="15">
        <f t="shared" si="14"/>
        <v>41.19</v>
      </c>
      <c r="I62" s="4" t="s">
        <v>205</v>
      </c>
      <c r="J62" s="4" t="s">
        <v>89</v>
      </c>
      <c r="K62" s="4" t="s">
        <v>63</v>
      </c>
    </row>
    <row r="63" spans="2:11" x14ac:dyDescent="0.2">
      <c r="C63" s="4" t="s">
        <v>229</v>
      </c>
      <c r="D63" s="15">
        <v>2.2400000000000002</v>
      </c>
      <c r="E63" s="15">
        <v>128.1</v>
      </c>
      <c r="F63" s="2">
        <v>1</v>
      </c>
      <c r="G63" s="15">
        <f t="shared" si="15"/>
        <v>128.1</v>
      </c>
      <c r="H63" s="15">
        <f t="shared" si="14"/>
        <v>128.1</v>
      </c>
      <c r="I63" s="4" t="s">
        <v>205</v>
      </c>
      <c r="J63" s="4" t="s">
        <v>89</v>
      </c>
      <c r="K63" s="4" t="s">
        <v>22</v>
      </c>
    </row>
    <row r="64" spans="2:11" x14ac:dyDescent="0.2">
      <c r="C64" s="4" t="s">
        <v>238</v>
      </c>
      <c r="D64" s="15">
        <v>2.42</v>
      </c>
      <c r="E64" s="15">
        <v>491.48</v>
      </c>
      <c r="F64" s="2">
        <v>1</v>
      </c>
      <c r="G64" s="15">
        <f t="shared" si="15"/>
        <v>491.48</v>
      </c>
      <c r="H64" s="15">
        <f t="shared" si="14"/>
        <v>491.48</v>
      </c>
      <c r="I64" s="4" t="s">
        <v>205</v>
      </c>
      <c r="J64" s="4" t="s">
        <v>89</v>
      </c>
      <c r="K64" s="4" t="s">
        <v>67</v>
      </c>
    </row>
    <row r="65" spans="2:11" x14ac:dyDescent="0.2">
      <c r="C65" s="4" t="s">
        <v>239</v>
      </c>
      <c r="D65" s="15">
        <v>2.86</v>
      </c>
      <c r="E65" s="15">
        <v>993.1</v>
      </c>
      <c r="F65" s="2">
        <v>1</v>
      </c>
      <c r="G65" s="15">
        <f t="shared" si="15"/>
        <v>993.1</v>
      </c>
      <c r="H65" s="15">
        <f t="shared" si="14"/>
        <v>993.1</v>
      </c>
      <c r="I65" s="4" t="s">
        <v>205</v>
      </c>
      <c r="J65" s="4" t="s">
        <v>89</v>
      </c>
      <c r="K65" s="2" t="s">
        <v>27</v>
      </c>
    </row>
    <row r="66" spans="2:11" x14ac:dyDescent="0.2">
      <c r="C66" s="4" t="s">
        <v>240</v>
      </c>
      <c r="D66" s="15">
        <v>4.67</v>
      </c>
      <c r="E66" s="15">
        <v>20.16</v>
      </c>
      <c r="F66" s="2">
        <v>1</v>
      </c>
      <c r="G66" s="15">
        <f t="shared" si="15"/>
        <v>20.16</v>
      </c>
      <c r="H66" s="15">
        <f t="shared" si="14"/>
        <v>20.16</v>
      </c>
      <c r="I66" s="4" t="s">
        <v>205</v>
      </c>
      <c r="J66" s="4" t="s">
        <v>163</v>
      </c>
      <c r="K66" s="2" t="s">
        <v>252</v>
      </c>
    </row>
    <row r="67" spans="2:11" x14ac:dyDescent="0.2">
      <c r="C67" s="4" t="s">
        <v>241</v>
      </c>
      <c r="D67" s="15">
        <v>7.98</v>
      </c>
      <c r="E67" s="15">
        <v>95.6</v>
      </c>
      <c r="F67" s="2">
        <v>1</v>
      </c>
      <c r="G67" s="15">
        <f t="shared" si="15"/>
        <v>95.6</v>
      </c>
      <c r="H67" s="15">
        <f t="shared" si="14"/>
        <v>95.6</v>
      </c>
      <c r="I67" s="4" t="s">
        <v>205</v>
      </c>
      <c r="J67" s="4" t="s">
        <v>168</v>
      </c>
      <c r="K67" s="2" t="s">
        <v>248</v>
      </c>
    </row>
    <row r="68" spans="2:11" x14ac:dyDescent="0.2">
      <c r="C68" s="4"/>
      <c r="D68" s="15"/>
      <c r="E68" s="15"/>
      <c r="F68" s="2"/>
      <c r="G68" s="15"/>
      <c r="H68" s="15"/>
      <c r="I68" s="2"/>
      <c r="J68" s="2"/>
      <c r="K68" s="2"/>
    </row>
    <row r="69" spans="2:11" x14ac:dyDescent="0.2">
      <c r="B69" s="2" t="s">
        <v>216</v>
      </c>
      <c r="C69" s="4" t="s">
        <v>242</v>
      </c>
      <c r="D69" s="15">
        <v>1.1599999999999999</v>
      </c>
      <c r="E69" s="15">
        <v>48.75</v>
      </c>
      <c r="F69" s="2">
        <v>1</v>
      </c>
      <c r="G69" s="15">
        <f t="shared" ref="G69:G73" si="16">E69*F69</f>
        <v>48.75</v>
      </c>
      <c r="H69" s="15">
        <f t="shared" si="14"/>
        <v>48.75</v>
      </c>
      <c r="I69" s="3" t="s">
        <v>209</v>
      </c>
      <c r="J69" s="4" t="s">
        <v>89</v>
      </c>
      <c r="K69" s="4" t="s">
        <v>63</v>
      </c>
    </row>
    <row r="70" spans="2:11" x14ac:dyDescent="0.2">
      <c r="C70" s="4" t="s">
        <v>21</v>
      </c>
      <c r="D70" s="15">
        <v>2.2400000000000002</v>
      </c>
      <c r="E70" s="15">
        <v>37.43</v>
      </c>
      <c r="F70" s="2">
        <v>1</v>
      </c>
      <c r="G70" s="15">
        <f t="shared" si="16"/>
        <v>37.43</v>
      </c>
      <c r="H70" s="15">
        <f t="shared" si="14"/>
        <v>37.43</v>
      </c>
      <c r="I70" s="3" t="s">
        <v>209</v>
      </c>
      <c r="J70" s="4" t="s">
        <v>89</v>
      </c>
      <c r="K70" s="4" t="s">
        <v>22</v>
      </c>
    </row>
    <row r="71" spans="2:11" x14ac:dyDescent="0.2">
      <c r="C71" s="4" t="s">
        <v>243</v>
      </c>
      <c r="D71" s="15">
        <v>2.86</v>
      </c>
      <c r="E71" s="15">
        <v>220.19</v>
      </c>
      <c r="F71" s="2">
        <v>1</v>
      </c>
      <c r="G71" s="15">
        <f t="shared" si="16"/>
        <v>220.19</v>
      </c>
      <c r="H71" s="15">
        <f t="shared" si="14"/>
        <v>220.19</v>
      </c>
      <c r="I71" s="3" t="s">
        <v>209</v>
      </c>
      <c r="J71" s="4" t="s">
        <v>89</v>
      </c>
      <c r="K71" s="2" t="s">
        <v>27</v>
      </c>
    </row>
    <row r="72" spans="2:11" x14ac:dyDescent="0.2">
      <c r="C72" s="4" t="s">
        <v>240</v>
      </c>
      <c r="D72" s="15">
        <v>4.67</v>
      </c>
      <c r="E72" s="15">
        <v>21.66</v>
      </c>
      <c r="F72" s="2">
        <v>1</v>
      </c>
      <c r="G72" s="15">
        <f t="shared" si="16"/>
        <v>21.66</v>
      </c>
      <c r="H72" s="15">
        <f t="shared" si="14"/>
        <v>21.66</v>
      </c>
      <c r="I72" s="3" t="s">
        <v>209</v>
      </c>
      <c r="J72" s="4" t="s">
        <v>163</v>
      </c>
      <c r="K72" s="2" t="s">
        <v>252</v>
      </c>
    </row>
    <row r="73" spans="2:11" x14ac:dyDescent="0.2">
      <c r="C73" s="4" t="s">
        <v>241</v>
      </c>
      <c r="D73" s="15">
        <v>7.98</v>
      </c>
      <c r="E73" s="15">
        <v>84.04</v>
      </c>
      <c r="F73" s="2">
        <v>1</v>
      </c>
      <c r="G73" s="15">
        <f t="shared" si="16"/>
        <v>84.04</v>
      </c>
      <c r="H73" s="15">
        <f t="shared" si="14"/>
        <v>84.04</v>
      </c>
      <c r="I73" s="3" t="s">
        <v>209</v>
      </c>
      <c r="J73" s="4" t="s">
        <v>168</v>
      </c>
      <c r="K73" s="2" t="s">
        <v>248</v>
      </c>
    </row>
    <row r="74" spans="2:11" x14ac:dyDescent="0.2">
      <c r="C74" s="4"/>
      <c r="D74" s="15"/>
      <c r="E74" s="15"/>
      <c r="F74" s="2"/>
      <c r="G74" s="15"/>
      <c r="H74" s="15"/>
      <c r="I74" s="3"/>
      <c r="J74" s="2"/>
      <c r="K74" s="2"/>
    </row>
    <row r="75" spans="2:11" x14ac:dyDescent="0.2">
      <c r="B75" s="2" t="s">
        <v>217</v>
      </c>
      <c r="C75" s="4" t="s">
        <v>242</v>
      </c>
      <c r="D75" s="15">
        <v>1.1599999999999999</v>
      </c>
      <c r="E75" s="15">
        <v>28.03</v>
      </c>
      <c r="F75" s="2">
        <v>1</v>
      </c>
      <c r="G75" s="15">
        <f t="shared" ref="G75:G79" si="17">E75*F75</f>
        <v>28.03</v>
      </c>
      <c r="H75" s="15">
        <f t="shared" si="14"/>
        <v>28.03</v>
      </c>
      <c r="I75" s="3" t="s">
        <v>209</v>
      </c>
      <c r="J75" s="4" t="s">
        <v>89</v>
      </c>
      <c r="K75" s="4" t="s">
        <v>63</v>
      </c>
    </row>
    <row r="76" spans="2:11" x14ac:dyDescent="0.2">
      <c r="C76" s="4" t="s">
        <v>21</v>
      </c>
      <c r="D76" s="15">
        <v>2.23</v>
      </c>
      <c r="E76" s="15">
        <v>28.13</v>
      </c>
      <c r="F76" s="2">
        <v>1</v>
      </c>
      <c r="G76" s="15">
        <f t="shared" si="17"/>
        <v>28.13</v>
      </c>
      <c r="H76" s="15">
        <f t="shared" si="14"/>
        <v>28.13</v>
      </c>
      <c r="I76" s="3" t="s">
        <v>209</v>
      </c>
      <c r="J76" s="4" t="s">
        <v>89</v>
      </c>
      <c r="K76" s="4" t="s">
        <v>22</v>
      </c>
    </row>
    <row r="77" spans="2:11" x14ac:dyDescent="0.2">
      <c r="C77" s="4" t="s">
        <v>243</v>
      </c>
      <c r="D77" s="15">
        <v>2.86</v>
      </c>
      <c r="E77" s="15">
        <v>99.86</v>
      </c>
      <c r="F77" s="2">
        <v>1</v>
      </c>
      <c r="G77" s="15">
        <f t="shared" si="17"/>
        <v>99.86</v>
      </c>
      <c r="H77" s="15">
        <f t="shared" si="14"/>
        <v>99.86</v>
      </c>
      <c r="I77" s="3" t="s">
        <v>209</v>
      </c>
      <c r="J77" s="4" t="s">
        <v>89</v>
      </c>
      <c r="K77" s="2" t="s">
        <v>27</v>
      </c>
    </row>
    <row r="78" spans="2:11" x14ac:dyDescent="0.2">
      <c r="C78" s="4" t="s">
        <v>240</v>
      </c>
      <c r="D78" s="15">
        <v>4.66</v>
      </c>
      <c r="E78" s="15">
        <v>20.92</v>
      </c>
      <c r="F78" s="2">
        <v>1</v>
      </c>
      <c r="G78" s="15">
        <f t="shared" si="17"/>
        <v>20.92</v>
      </c>
      <c r="H78" s="15">
        <f t="shared" si="14"/>
        <v>20.92</v>
      </c>
      <c r="I78" s="3" t="s">
        <v>209</v>
      </c>
      <c r="J78" s="4" t="s">
        <v>244</v>
      </c>
      <c r="K78" s="2" t="s">
        <v>252</v>
      </c>
    </row>
    <row r="79" spans="2:11" x14ac:dyDescent="0.2">
      <c r="C79" s="4" t="s">
        <v>241</v>
      </c>
      <c r="D79" s="15">
        <v>7.98</v>
      </c>
      <c r="E79" s="15">
        <v>83.91</v>
      </c>
      <c r="F79" s="2">
        <v>1</v>
      </c>
      <c r="G79" s="15">
        <f t="shared" si="17"/>
        <v>83.91</v>
      </c>
      <c r="H79" s="15">
        <f t="shared" si="14"/>
        <v>83.91</v>
      </c>
      <c r="I79" s="3" t="s">
        <v>209</v>
      </c>
      <c r="J79" s="4" t="s">
        <v>168</v>
      </c>
      <c r="K79" s="2" t="s">
        <v>248</v>
      </c>
    </row>
    <row r="80" spans="2:11" x14ac:dyDescent="0.2">
      <c r="C80" s="4"/>
      <c r="D80" s="15"/>
      <c r="E80" s="15"/>
      <c r="F80" s="2"/>
      <c r="G80" s="15"/>
      <c r="H80" s="15"/>
      <c r="I80" s="2"/>
      <c r="J80" s="2"/>
      <c r="K80" s="2"/>
    </row>
    <row r="81" spans="2:11" x14ac:dyDescent="0.2">
      <c r="B81" s="2" t="s">
        <v>218</v>
      </c>
      <c r="C81" s="4" t="s">
        <v>242</v>
      </c>
      <c r="D81" s="15">
        <v>1.1599999999999999</v>
      </c>
      <c r="E81" s="15">
        <v>16.12</v>
      </c>
      <c r="F81" s="2">
        <v>1</v>
      </c>
      <c r="G81" s="15">
        <f>E81*F81</f>
        <v>16.12</v>
      </c>
      <c r="H81" s="15">
        <f>G81</f>
        <v>16.12</v>
      </c>
      <c r="I81" s="3" t="s">
        <v>209</v>
      </c>
      <c r="J81" s="4" t="s">
        <v>89</v>
      </c>
      <c r="K81" s="4" t="s">
        <v>63</v>
      </c>
    </row>
    <row r="82" spans="2:11" x14ac:dyDescent="0.2">
      <c r="C82" s="4" t="s">
        <v>245</v>
      </c>
      <c r="D82" s="15">
        <v>1.32</v>
      </c>
      <c r="E82" s="15">
        <v>1.6080000000000001</v>
      </c>
      <c r="F82" s="2">
        <v>1</v>
      </c>
      <c r="G82" s="15">
        <f>E82*F82</f>
        <v>1.6080000000000001</v>
      </c>
      <c r="H82" s="15">
        <f>G82</f>
        <v>1.6080000000000001</v>
      </c>
      <c r="I82" s="3" t="s">
        <v>209</v>
      </c>
      <c r="J82" s="2" t="s">
        <v>163</v>
      </c>
      <c r="K82" s="2" t="s">
        <v>249</v>
      </c>
    </row>
    <row r="83" spans="2:11" x14ac:dyDescent="0.2">
      <c r="C83" s="4" t="s">
        <v>246</v>
      </c>
      <c r="D83" s="15">
        <v>2.15</v>
      </c>
      <c r="E83" s="15">
        <v>1.89</v>
      </c>
      <c r="F83" s="2">
        <v>1</v>
      </c>
      <c r="G83" s="15">
        <f t="shared" ref="G83:G86" si="18">E83*F83</f>
        <v>1.89</v>
      </c>
      <c r="H83" s="15">
        <f t="shared" si="14"/>
        <v>1.89</v>
      </c>
      <c r="I83" s="3" t="s">
        <v>209</v>
      </c>
      <c r="J83" s="2" t="s">
        <v>163</v>
      </c>
      <c r="K83" s="2" t="s">
        <v>247</v>
      </c>
    </row>
    <row r="84" spans="2:11" x14ac:dyDescent="0.2">
      <c r="C84" s="4" t="s">
        <v>21</v>
      </c>
      <c r="D84" s="15">
        <v>2.2400000000000002</v>
      </c>
      <c r="E84" s="15">
        <v>21.8</v>
      </c>
      <c r="F84" s="2">
        <v>1</v>
      </c>
      <c r="G84" s="15">
        <f t="shared" si="18"/>
        <v>21.8</v>
      </c>
      <c r="H84" s="15">
        <f t="shared" si="14"/>
        <v>21.8</v>
      </c>
      <c r="I84" s="3" t="s">
        <v>209</v>
      </c>
      <c r="J84" s="4" t="s">
        <v>89</v>
      </c>
      <c r="K84" s="4" t="s">
        <v>22</v>
      </c>
    </row>
    <row r="85" spans="2:11" x14ac:dyDescent="0.2">
      <c r="C85" s="4" t="s">
        <v>240</v>
      </c>
      <c r="D85" s="15">
        <v>4.66</v>
      </c>
      <c r="E85" s="15">
        <v>25.94</v>
      </c>
      <c r="F85" s="2">
        <v>1</v>
      </c>
      <c r="G85" s="15">
        <f t="shared" si="18"/>
        <v>25.94</v>
      </c>
      <c r="H85" s="15">
        <f t="shared" si="14"/>
        <v>25.94</v>
      </c>
      <c r="I85" s="3" t="s">
        <v>209</v>
      </c>
      <c r="J85" s="2" t="s">
        <v>163</v>
      </c>
      <c r="K85" s="2" t="s">
        <v>252</v>
      </c>
    </row>
    <row r="86" spans="2:11" x14ac:dyDescent="0.2">
      <c r="C86" s="4" t="s">
        <v>241</v>
      </c>
      <c r="D86" s="15">
        <v>7.98</v>
      </c>
      <c r="E86" s="15">
        <v>68.38</v>
      </c>
      <c r="F86" s="2">
        <v>1</v>
      </c>
      <c r="G86" s="15">
        <f t="shared" si="18"/>
        <v>68.38</v>
      </c>
      <c r="H86" s="15">
        <f t="shared" si="14"/>
        <v>68.38</v>
      </c>
      <c r="I86" s="3" t="s">
        <v>209</v>
      </c>
      <c r="J86" s="2" t="s">
        <v>163</v>
      </c>
      <c r="K86" s="2" t="s">
        <v>248</v>
      </c>
    </row>
    <row r="87" spans="2:11" x14ac:dyDescent="0.2">
      <c r="B87" s="2" t="s">
        <v>219</v>
      </c>
      <c r="C87" s="4"/>
      <c r="D87" s="15"/>
      <c r="E87" s="15"/>
      <c r="F87" s="2"/>
      <c r="G87" s="15"/>
      <c r="H87" s="15"/>
      <c r="I87" s="2"/>
      <c r="J87" s="2"/>
      <c r="K87" s="2"/>
    </row>
    <row r="88" spans="2:11" x14ac:dyDescent="0.2">
      <c r="C88" s="4" t="s">
        <v>242</v>
      </c>
      <c r="D88" s="15">
        <v>1.1599999999999999</v>
      </c>
      <c r="E88" s="15">
        <v>12.96</v>
      </c>
      <c r="F88" s="2">
        <v>1</v>
      </c>
      <c r="G88" s="15">
        <f t="shared" ref="G88:G93" si="19">E88*F88</f>
        <v>12.96</v>
      </c>
      <c r="H88" s="15">
        <f t="shared" si="14"/>
        <v>12.96</v>
      </c>
      <c r="I88" s="3" t="s">
        <v>209</v>
      </c>
      <c r="J88" s="2" t="s">
        <v>89</v>
      </c>
      <c r="K88" s="4" t="s">
        <v>63</v>
      </c>
    </row>
    <row r="89" spans="2:11" x14ac:dyDescent="0.2">
      <c r="C89" s="4" t="s">
        <v>245</v>
      </c>
      <c r="D89" s="15">
        <v>1.32</v>
      </c>
      <c r="E89" s="15">
        <v>6.83</v>
      </c>
      <c r="F89" s="2">
        <v>1</v>
      </c>
      <c r="G89" s="15">
        <f t="shared" ref="G89:G90" si="20">E89*F89</f>
        <v>6.83</v>
      </c>
      <c r="H89" s="15">
        <f t="shared" si="14"/>
        <v>6.83</v>
      </c>
      <c r="I89" s="3" t="s">
        <v>209</v>
      </c>
      <c r="J89" s="2" t="s">
        <v>168</v>
      </c>
      <c r="K89" s="2" t="s">
        <v>249</v>
      </c>
    </row>
    <row r="90" spans="2:11" x14ac:dyDescent="0.2">
      <c r="C90" s="4" t="s">
        <v>246</v>
      </c>
      <c r="D90" s="15">
        <v>2.15</v>
      </c>
      <c r="E90" s="15">
        <v>9.84</v>
      </c>
      <c r="F90" s="2">
        <v>1</v>
      </c>
      <c r="G90" s="15">
        <f t="shared" si="20"/>
        <v>9.84</v>
      </c>
      <c r="H90" s="15">
        <f t="shared" si="14"/>
        <v>9.84</v>
      </c>
      <c r="I90" s="3" t="s">
        <v>209</v>
      </c>
      <c r="J90" s="2" t="s">
        <v>163</v>
      </c>
      <c r="K90" s="2" t="s">
        <v>247</v>
      </c>
    </row>
    <row r="91" spans="2:11" x14ac:dyDescent="0.2">
      <c r="C91" s="4" t="s">
        <v>229</v>
      </c>
      <c r="D91" s="15">
        <v>2.2400000000000002</v>
      </c>
      <c r="E91" s="15">
        <v>18.940000000000001</v>
      </c>
      <c r="F91" s="2">
        <v>1</v>
      </c>
      <c r="G91" s="15">
        <f t="shared" si="19"/>
        <v>18.940000000000001</v>
      </c>
      <c r="H91" s="15">
        <f t="shared" si="14"/>
        <v>18.940000000000001</v>
      </c>
      <c r="I91" s="3" t="s">
        <v>209</v>
      </c>
      <c r="J91" s="2" t="s">
        <v>89</v>
      </c>
      <c r="K91" s="4" t="s">
        <v>22</v>
      </c>
    </row>
    <row r="92" spans="2:11" x14ac:dyDescent="0.2">
      <c r="C92" s="4" t="s">
        <v>240</v>
      </c>
      <c r="D92" s="15">
        <v>4.6399999999999997</v>
      </c>
      <c r="E92" s="15">
        <v>26.34</v>
      </c>
      <c r="F92" s="2">
        <v>1</v>
      </c>
      <c r="G92" s="15">
        <f t="shared" si="19"/>
        <v>26.34</v>
      </c>
      <c r="H92" s="15">
        <f t="shared" si="14"/>
        <v>26.34</v>
      </c>
      <c r="I92" s="3" t="s">
        <v>209</v>
      </c>
      <c r="J92" s="2" t="s">
        <v>163</v>
      </c>
      <c r="K92" s="2" t="s">
        <v>252</v>
      </c>
    </row>
    <row r="93" spans="2:11" x14ac:dyDescent="0.2">
      <c r="C93" s="4" t="s">
        <v>241</v>
      </c>
      <c r="D93" s="15">
        <v>7.98</v>
      </c>
      <c r="E93" s="15">
        <v>61.65</v>
      </c>
      <c r="F93" s="2">
        <v>1</v>
      </c>
      <c r="G93" s="15">
        <f t="shared" si="19"/>
        <v>61.65</v>
      </c>
      <c r="H93" s="15">
        <f t="shared" si="14"/>
        <v>61.65</v>
      </c>
      <c r="I93" s="3" t="s">
        <v>209</v>
      </c>
      <c r="J93" s="2" t="s">
        <v>163</v>
      </c>
      <c r="K93" s="2" t="s">
        <v>248</v>
      </c>
    </row>
    <row r="94" spans="2:11" x14ac:dyDescent="0.2">
      <c r="C94" s="4"/>
      <c r="D94" s="15"/>
      <c r="E94" s="15"/>
      <c r="F94" s="2"/>
      <c r="G94" s="15"/>
      <c r="H94" s="15"/>
      <c r="I94" s="2"/>
      <c r="J94" s="2"/>
      <c r="K94" s="2"/>
    </row>
    <row r="95" spans="2:11" x14ac:dyDescent="0.2">
      <c r="B95" s="2" t="s">
        <v>225</v>
      </c>
      <c r="C95" s="4" t="s">
        <v>242</v>
      </c>
      <c r="D95" s="15">
        <v>1.1599999999999999</v>
      </c>
      <c r="E95" s="15">
        <v>22.4</v>
      </c>
      <c r="F95" s="2">
        <v>1</v>
      </c>
      <c r="G95" s="15">
        <f>E95*F95</f>
        <v>22.4</v>
      </c>
      <c r="H95" s="15">
        <f>G95</f>
        <v>22.4</v>
      </c>
      <c r="I95" s="3" t="s">
        <v>209</v>
      </c>
      <c r="J95" s="2" t="s">
        <v>89</v>
      </c>
      <c r="K95" s="4" t="s">
        <v>63</v>
      </c>
    </row>
    <row r="96" spans="2:11" x14ac:dyDescent="0.2">
      <c r="C96" s="4" t="s">
        <v>233</v>
      </c>
      <c r="D96" s="15">
        <v>1.32</v>
      </c>
      <c r="E96" s="15">
        <v>10.15</v>
      </c>
      <c r="F96" s="2">
        <v>1</v>
      </c>
      <c r="G96" s="15">
        <f t="shared" ref="G96:G100" si="21">E96*F96</f>
        <v>10.15</v>
      </c>
      <c r="H96" s="15">
        <f t="shared" ref="H96:H100" si="22">G96</f>
        <v>10.15</v>
      </c>
      <c r="I96" s="3" t="s">
        <v>209</v>
      </c>
      <c r="J96" s="2" t="s">
        <v>168</v>
      </c>
      <c r="K96" s="2" t="s">
        <v>249</v>
      </c>
    </row>
    <row r="97" spans="1:11" x14ac:dyDescent="0.2">
      <c r="A97" s="5"/>
      <c r="C97" s="4" t="s">
        <v>250</v>
      </c>
      <c r="D97" s="15">
        <v>2.15</v>
      </c>
      <c r="E97" s="15">
        <v>13.3</v>
      </c>
      <c r="F97" s="2">
        <v>1</v>
      </c>
      <c r="G97" s="15">
        <f t="shared" si="21"/>
        <v>13.3</v>
      </c>
      <c r="H97" s="15">
        <f t="shared" si="22"/>
        <v>13.3</v>
      </c>
      <c r="I97" s="3" t="s">
        <v>209</v>
      </c>
      <c r="J97" s="2" t="s">
        <v>163</v>
      </c>
      <c r="K97" s="2" t="s">
        <v>247</v>
      </c>
    </row>
    <row r="98" spans="1:11" x14ac:dyDescent="0.2">
      <c r="A98" s="5"/>
      <c r="C98" s="4" t="s">
        <v>229</v>
      </c>
      <c r="D98" s="15">
        <v>2.2400000000000002</v>
      </c>
      <c r="E98" s="15">
        <v>29.55</v>
      </c>
      <c r="F98" s="2">
        <v>1</v>
      </c>
      <c r="G98" s="15">
        <f t="shared" si="21"/>
        <v>29.55</v>
      </c>
      <c r="H98" s="15">
        <f t="shared" si="22"/>
        <v>29.55</v>
      </c>
      <c r="I98" s="3" t="s">
        <v>209</v>
      </c>
      <c r="J98" s="2" t="s">
        <v>89</v>
      </c>
      <c r="K98" s="4" t="s">
        <v>22</v>
      </c>
    </row>
    <row r="99" spans="1:11" x14ac:dyDescent="0.2">
      <c r="C99" s="4" t="s">
        <v>240</v>
      </c>
      <c r="D99" s="15">
        <v>4.66</v>
      </c>
      <c r="E99" s="15">
        <v>34.1</v>
      </c>
      <c r="F99" s="2">
        <v>1</v>
      </c>
      <c r="G99" s="15">
        <f t="shared" si="21"/>
        <v>34.1</v>
      </c>
      <c r="H99" s="15">
        <f t="shared" si="22"/>
        <v>34.1</v>
      </c>
      <c r="I99" s="3" t="s">
        <v>209</v>
      </c>
      <c r="J99" s="2" t="s">
        <v>163</v>
      </c>
      <c r="K99" s="2" t="s">
        <v>252</v>
      </c>
    </row>
    <row r="100" spans="1:11" x14ac:dyDescent="0.2">
      <c r="C100" s="4" t="s">
        <v>241</v>
      </c>
      <c r="D100" s="15">
        <v>7.98</v>
      </c>
      <c r="E100" s="15">
        <v>84.35</v>
      </c>
      <c r="F100" s="2">
        <v>1</v>
      </c>
      <c r="G100" s="15">
        <f t="shared" si="21"/>
        <v>84.35</v>
      </c>
      <c r="H100" s="15">
        <f t="shared" si="22"/>
        <v>84.35</v>
      </c>
      <c r="I100" s="3" t="s">
        <v>209</v>
      </c>
      <c r="J100" s="2" t="s">
        <v>163</v>
      </c>
      <c r="K100" s="2" t="s">
        <v>248</v>
      </c>
    </row>
    <row r="101" spans="1:11" x14ac:dyDescent="0.2">
      <c r="C101" s="4"/>
      <c r="D101" s="15"/>
      <c r="E101" s="15"/>
      <c r="F101" s="2"/>
      <c r="G101" s="15"/>
      <c r="H101" s="15"/>
      <c r="I101" s="2"/>
    </row>
    <row r="102" spans="1:11" x14ac:dyDescent="0.2">
      <c r="C102" s="4"/>
      <c r="D102" s="15"/>
      <c r="E102" s="15"/>
      <c r="F102" s="2"/>
      <c r="G102" s="15"/>
      <c r="H102" s="15"/>
      <c r="I102" s="2"/>
    </row>
    <row r="103" spans="1:11" x14ac:dyDescent="0.2">
      <c r="B103" s="2" t="s">
        <v>251</v>
      </c>
      <c r="C103" s="4" t="s">
        <v>242</v>
      </c>
      <c r="D103" s="15">
        <v>1.1599999999999999</v>
      </c>
      <c r="E103" s="15">
        <v>39.57</v>
      </c>
      <c r="F103" s="2">
        <v>1</v>
      </c>
      <c r="G103" s="15">
        <f t="shared" ref="G103" si="23">E103*F103</f>
        <v>39.57</v>
      </c>
      <c r="H103" s="15">
        <f t="shared" ref="H103:H120" si="24">G103</f>
        <v>39.57</v>
      </c>
      <c r="I103" s="3" t="s">
        <v>209</v>
      </c>
      <c r="J103" s="2" t="s">
        <v>89</v>
      </c>
      <c r="K103" s="4" t="s">
        <v>63</v>
      </c>
    </row>
    <row r="104" spans="1:11" x14ac:dyDescent="0.2">
      <c r="C104" s="4" t="s">
        <v>21</v>
      </c>
      <c r="D104" s="15">
        <v>2.2400000000000002</v>
      </c>
      <c r="E104" s="15">
        <v>35</v>
      </c>
      <c r="F104" s="2">
        <v>1</v>
      </c>
      <c r="G104" s="15">
        <f t="shared" ref="G104:G106" si="25">E104*F104</f>
        <v>35</v>
      </c>
      <c r="H104" s="15">
        <f t="shared" si="24"/>
        <v>35</v>
      </c>
      <c r="I104" s="3" t="s">
        <v>209</v>
      </c>
      <c r="J104" s="2" t="s">
        <v>89</v>
      </c>
      <c r="K104" s="4" t="s">
        <v>22</v>
      </c>
    </row>
    <row r="105" spans="1:11" x14ac:dyDescent="0.2">
      <c r="C105" s="4" t="s">
        <v>238</v>
      </c>
      <c r="D105" s="15">
        <v>2.4300000000000002</v>
      </c>
      <c r="E105" s="15">
        <v>386.77</v>
      </c>
      <c r="F105" s="2">
        <v>1</v>
      </c>
      <c r="G105" s="15">
        <f t="shared" si="25"/>
        <v>386.77</v>
      </c>
      <c r="H105" s="15">
        <f t="shared" si="24"/>
        <v>386.77</v>
      </c>
      <c r="I105" s="3" t="s">
        <v>209</v>
      </c>
      <c r="J105" s="2" t="s">
        <v>89</v>
      </c>
      <c r="K105" s="4" t="s">
        <v>67</v>
      </c>
    </row>
    <row r="106" spans="1:11" x14ac:dyDescent="0.2">
      <c r="C106" s="4" t="s">
        <v>230</v>
      </c>
      <c r="D106" s="15">
        <v>2.86</v>
      </c>
      <c r="E106" s="15">
        <v>44.48</v>
      </c>
      <c r="F106" s="2">
        <v>1</v>
      </c>
      <c r="G106" s="15">
        <f t="shared" si="25"/>
        <v>44.48</v>
      </c>
      <c r="H106" s="15">
        <f t="shared" si="24"/>
        <v>44.48</v>
      </c>
      <c r="I106" s="3" t="s">
        <v>209</v>
      </c>
      <c r="J106" s="2" t="s">
        <v>89</v>
      </c>
      <c r="K106" s="2" t="s">
        <v>27</v>
      </c>
    </row>
    <row r="107" spans="1:11" x14ac:dyDescent="0.2">
      <c r="C107" s="4" t="s">
        <v>240</v>
      </c>
      <c r="D107" s="15">
        <v>4.67</v>
      </c>
      <c r="E107" s="15">
        <v>18.07</v>
      </c>
      <c r="F107" s="2">
        <v>1</v>
      </c>
      <c r="G107" s="15">
        <f t="shared" ref="G107:G108" si="26">E107*F107</f>
        <v>18.07</v>
      </c>
      <c r="H107" s="15">
        <f t="shared" si="24"/>
        <v>18.07</v>
      </c>
      <c r="I107" s="3" t="s">
        <v>209</v>
      </c>
      <c r="J107" s="2" t="s">
        <v>163</v>
      </c>
      <c r="K107" s="2" t="s">
        <v>252</v>
      </c>
    </row>
    <row r="108" spans="1:11" x14ac:dyDescent="0.2">
      <c r="C108" s="4" t="s">
        <v>241</v>
      </c>
      <c r="D108" s="15">
        <v>7.98</v>
      </c>
      <c r="E108" s="15">
        <v>82.59</v>
      </c>
      <c r="F108" s="2">
        <v>1</v>
      </c>
      <c r="G108" s="15">
        <f t="shared" si="26"/>
        <v>82.59</v>
      </c>
      <c r="H108" s="15">
        <f t="shared" si="24"/>
        <v>82.59</v>
      </c>
      <c r="I108" s="3" t="s">
        <v>209</v>
      </c>
      <c r="J108" s="2" t="s">
        <v>168</v>
      </c>
      <c r="K108" s="2" t="s">
        <v>248</v>
      </c>
    </row>
    <row r="109" spans="1:11" x14ac:dyDescent="0.2">
      <c r="C109" s="4"/>
      <c r="D109" s="15"/>
      <c r="E109" s="15"/>
      <c r="F109" s="2"/>
      <c r="G109" s="15"/>
      <c r="H109" s="15"/>
      <c r="I109" s="2"/>
    </row>
    <row r="110" spans="1:11" x14ac:dyDescent="0.2">
      <c r="B110" s="2" t="s">
        <v>253</v>
      </c>
      <c r="C110" s="4" t="s">
        <v>21</v>
      </c>
      <c r="D110" s="15">
        <v>2.2400000000000002</v>
      </c>
      <c r="E110" s="15">
        <v>90.06</v>
      </c>
      <c r="F110" s="2">
        <v>5</v>
      </c>
      <c r="G110" s="15">
        <f t="shared" ref="G110" si="27">E110*F110</f>
        <v>450.3</v>
      </c>
      <c r="H110" s="15">
        <f t="shared" si="24"/>
        <v>450.3</v>
      </c>
      <c r="I110" s="3" t="s">
        <v>209</v>
      </c>
      <c r="J110" s="2" t="s">
        <v>89</v>
      </c>
      <c r="K110" s="4" t="s">
        <v>22</v>
      </c>
    </row>
    <row r="111" spans="1:11" x14ac:dyDescent="0.2">
      <c r="C111" s="4" t="s">
        <v>230</v>
      </c>
      <c r="D111" s="15">
        <v>2.86</v>
      </c>
      <c r="E111" s="15">
        <v>947.79</v>
      </c>
      <c r="F111" s="2">
        <v>5</v>
      </c>
      <c r="G111" s="15">
        <f t="shared" ref="G111:G112" si="28">E111*F111</f>
        <v>4738.95</v>
      </c>
      <c r="H111" s="15">
        <f t="shared" si="24"/>
        <v>4738.95</v>
      </c>
      <c r="I111" s="3" t="s">
        <v>209</v>
      </c>
      <c r="J111" s="2" t="s">
        <v>89</v>
      </c>
      <c r="K111" s="4" t="s">
        <v>67</v>
      </c>
    </row>
    <row r="112" spans="1:11" x14ac:dyDescent="0.2">
      <c r="C112" s="4" t="s">
        <v>231</v>
      </c>
      <c r="D112" s="15">
        <v>2.97</v>
      </c>
      <c r="E112" s="15">
        <v>6.1</v>
      </c>
      <c r="F112" s="2">
        <v>5</v>
      </c>
      <c r="G112" s="15">
        <f t="shared" si="28"/>
        <v>30.5</v>
      </c>
      <c r="H112" s="15">
        <f t="shared" si="24"/>
        <v>30.5</v>
      </c>
      <c r="I112" s="4" t="s">
        <v>205</v>
      </c>
      <c r="J112" s="2" t="s">
        <v>89</v>
      </c>
      <c r="K112" s="2" t="s">
        <v>256</v>
      </c>
    </row>
    <row r="113" spans="1:11" x14ac:dyDescent="0.2">
      <c r="C113" s="4"/>
      <c r="D113" s="15"/>
      <c r="E113" s="15"/>
      <c r="F113" s="2"/>
      <c r="G113" s="15"/>
      <c r="H113" s="15"/>
      <c r="I113" s="2"/>
    </row>
    <row r="114" spans="1:11" x14ac:dyDescent="0.2">
      <c r="B114" s="2" t="s">
        <v>254</v>
      </c>
      <c r="C114" s="4" t="s">
        <v>21</v>
      </c>
      <c r="D114" s="15">
        <v>2.2400000000000002</v>
      </c>
      <c r="E114" s="15">
        <v>85.3</v>
      </c>
      <c r="F114" s="2">
        <v>5</v>
      </c>
      <c r="G114" s="15">
        <f t="shared" ref="G114" si="29">E114*F114</f>
        <v>426.5</v>
      </c>
      <c r="H114" s="15">
        <f t="shared" si="24"/>
        <v>426.5</v>
      </c>
      <c r="I114" s="3" t="s">
        <v>209</v>
      </c>
      <c r="J114" s="2" t="s">
        <v>89</v>
      </c>
      <c r="K114" s="4" t="s">
        <v>22</v>
      </c>
    </row>
    <row r="115" spans="1:11" x14ac:dyDescent="0.2">
      <c r="C115" s="4" t="s">
        <v>230</v>
      </c>
      <c r="D115" s="15">
        <v>2.87</v>
      </c>
      <c r="E115" s="15">
        <v>815.64</v>
      </c>
      <c r="F115" s="2">
        <v>5</v>
      </c>
      <c r="G115" s="15">
        <f t="shared" ref="G115:G116" si="30">E115*F115</f>
        <v>4078.2</v>
      </c>
      <c r="H115" s="15">
        <f t="shared" si="24"/>
        <v>4078.2</v>
      </c>
      <c r="I115" s="3" t="s">
        <v>209</v>
      </c>
      <c r="J115" s="2" t="s">
        <v>89</v>
      </c>
      <c r="K115" s="4" t="s">
        <v>67</v>
      </c>
    </row>
    <row r="116" spans="1:11" x14ac:dyDescent="0.2">
      <c r="C116" s="4" t="s">
        <v>231</v>
      </c>
      <c r="D116" s="15">
        <v>2.98</v>
      </c>
      <c r="E116" s="15">
        <v>5.7</v>
      </c>
      <c r="F116" s="2">
        <v>5</v>
      </c>
      <c r="G116" s="15">
        <f t="shared" si="30"/>
        <v>28.5</v>
      </c>
      <c r="H116" s="15">
        <f t="shared" si="24"/>
        <v>28.5</v>
      </c>
      <c r="I116" s="4" t="s">
        <v>205</v>
      </c>
      <c r="J116" s="2" t="s">
        <v>89</v>
      </c>
      <c r="K116" s="2" t="s">
        <v>256</v>
      </c>
    </row>
    <row r="117" spans="1:11" x14ac:dyDescent="0.2">
      <c r="C117" s="4"/>
      <c r="D117" s="15"/>
      <c r="E117" s="15"/>
      <c r="F117" s="2"/>
      <c r="G117" s="15"/>
      <c r="H117" s="15"/>
      <c r="I117" s="2"/>
    </row>
    <row r="118" spans="1:11" x14ac:dyDescent="0.2">
      <c r="B118" s="2" t="s">
        <v>255</v>
      </c>
      <c r="C118" s="4" t="s">
        <v>21</v>
      </c>
      <c r="D118" s="15">
        <v>2.2400000000000002</v>
      </c>
      <c r="E118" s="15">
        <v>75.7</v>
      </c>
      <c r="F118" s="2">
        <v>5</v>
      </c>
      <c r="G118" s="15">
        <f t="shared" ref="G118:G120" si="31">E118*F118</f>
        <v>378.5</v>
      </c>
      <c r="H118" s="15">
        <f t="shared" si="24"/>
        <v>378.5</v>
      </c>
      <c r="I118" s="3" t="s">
        <v>209</v>
      </c>
      <c r="J118" s="2" t="s">
        <v>89</v>
      </c>
      <c r="K118" s="4" t="s">
        <v>22</v>
      </c>
    </row>
    <row r="119" spans="1:11" x14ac:dyDescent="0.2">
      <c r="C119" s="4" t="s">
        <v>230</v>
      </c>
      <c r="D119" s="15">
        <v>2.87</v>
      </c>
      <c r="E119" s="15">
        <v>752.29</v>
      </c>
      <c r="F119" s="2">
        <v>5</v>
      </c>
      <c r="G119" s="15">
        <f t="shared" si="31"/>
        <v>3761.45</v>
      </c>
      <c r="H119" s="15">
        <f t="shared" si="24"/>
        <v>3761.45</v>
      </c>
      <c r="I119" s="3" t="s">
        <v>209</v>
      </c>
      <c r="J119" s="2" t="s">
        <v>89</v>
      </c>
      <c r="K119" s="4" t="s">
        <v>67</v>
      </c>
    </row>
    <row r="120" spans="1:11" x14ac:dyDescent="0.2">
      <c r="C120" s="4" t="s">
        <v>231</v>
      </c>
      <c r="D120" s="15">
        <v>2.98</v>
      </c>
      <c r="E120" s="15">
        <v>4</v>
      </c>
      <c r="F120" s="2">
        <v>5</v>
      </c>
      <c r="G120" s="15">
        <f t="shared" si="31"/>
        <v>20</v>
      </c>
      <c r="H120" s="15">
        <f t="shared" si="24"/>
        <v>20</v>
      </c>
      <c r="I120" s="4" t="s">
        <v>205</v>
      </c>
      <c r="J120" s="2" t="s">
        <v>89</v>
      </c>
      <c r="K120" s="2" t="s">
        <v>256</v>
      </c>
    </row>
    <row r="121" spans="1:11" x14ac:dyDescent="0.2">
      <c r="C121" s="4"/>
      <c r="D121" s="2"/>
      <c r="E121" s="2"/>
      <c r="F121" s="2"/>
      <c r="G121" s="2"/>
      <c r="H121" s="2"/>
      <c r="I121" s="2"/>
      <c r="J121" s="2"/>
      <c r="K121" s="2"/>
    </row>
    <row r="122" spans="1:11" ht="15" x14ac:dyDescent="0.25">
      <c r="A122" s="37" t="s">
        <v>198</v>
      </c>
      <c r="C122" s="1" t="s">
        <v>19</v>
      </c>
    </row>
    <row r="123" spans="1:11" x14ac:dyDescent="0.2">
      <c r="C123" s="2"/>
      <c r="D123" s="2"/>
      <c r="E123" s="2"/>
      <c r="F123" s="2"/>
      <c r="G123" s="2"/>
      <c r="H123" s="3" t="s">
        <v>0</v>
      </c>
      <c r="I123" s="3" t="s">
        <v>201</v>
      </c>
    </row>
    <row r="124" spans="1:11" x14ac:dyDescent="0.2">
      <c r="C124" s="2"/>
      <c r="D124" s="2"/>
      <c r="E124" s="3" t="s">
        <v>11</v>
      </c>
      <c r="F124" s="3" t="s">
        <v>18</v>
      </c>
      <c r="G124" s="3" t="s">
        <v>13</v>
      </c>
      <c r="H124" s="3" t="s">
        <v>13</v>
      </c>
      <c r="I124" s="3" t="s">
        <v>202</v>
      </c>
    </row>
    <row r="125" spans="1:11" x14ac:dyDescent="0.2">
      <c r="C125" s="3" t="s">
        <v>1</v>
      </c>
      <c r="D125" s="3" t="s">
        <v>2</v>
      </c>
      <c r="E125" s="3" t="s">
        <v>84</v>
      </c>
      <c r="F125" s="3" t="s">
        <v>8</v>
      </c>
      <c r="G125" s="3" t="s">
        <v>84</v>
      </c>
      <c r="H125" s="3" t="s">
        <v>84</v>
      </c>
      <c r="I125" s="3" t="s">
        <v>203</v>
      </c>
      <c r="J125" s="3" t="s">
        <v>12</v>
      </c>
      <c r="K125" s="3" t="s">
        <v>6</v>
      </c>
    </row>
    <row r="126" spans="1:11" x14ac:dyDescent="0.2">
      <c r="A126" s="3" t="s">
        <v>66</v>
      </c>
      <c r="B126" s="4" t="s">
        <v>260</v>
      </c>
      <c r="C126" s="4" t="s">
        <v>21</v>
      </c>
      <c r="D126" s="2">
        <v>2.25</v>
      </c>
      <c r="E126" s="2">
        <v>20.51</v>
      </c>
      <c r="F126" s="2">
        <v>100</v>
      </c>
      <c r="G126" s="2">
        <f t="shared" ref="G126" si="32">E126*F126</f>
        <v>2051</v>
      </c>
      <c r="H126" s="2">
        <f t="shared" ref="H126:H190" si="33">G126</f>
        <v>2051</v>
      </c>
      <c r="I126" s="40" t="s">
        <v>286</v>
      </c>
      <c r="J126" s="2" t="s">
        <v>89</v>
      </c>
      <c r="K126" s="4" t="s">
        <v>22</v>
      </c>
    </row>
    <row r="127" spans="1:11" x14ac:dyDescent="0.2">
      <c r="A127" s="3"/>
      <c r="B127" s="4"/>
      <c r="C127" s="4"/>
      <c r="D127" s="2"/>
      <c r="E127" s="2"/>
      <c r="F127" s="2"/>
      <c r="G127" s="2"/>
      <c r="H127" s="2"/>
      <c r="I127" s="2"/>
      <c r="J127" s="2"/>
      <c r="K127" s="4"/>
    </row>
    <row r="128" spans="1:11" x14ac:dyDescent="0.2">
      <c r="B128" s="2" t="s">
        <v>285</v>
      </c>
      <c r="C128" s="4" t="s">
        <v>229</v>
      </c>
      <c r="D128" s="2">
        <v>2.27</v>
      </c>
      <c r="E128" s="2">
        <v>44.68</v>
      </c>
      <c r="F128" s="2">
        <v>100</v>
      </c>
      <c r="G128" s="2">
        <f t="shared" ref="G128" si="34">E128*F128</f>
        <v>4468</v>
      </c>
      <c r="H128" s="2">
        <f t="shared" ref="H128" si="35">G128</f>
        <v>4468</v>
      </c>
      <c r="I128" s="40" t="s">
        <v>286</v>
      </c>
      <c r="J128" s="4" t="s">
        <v>89</v>
      </c>
      <c r="K128" s="4" t="s">
        <v>22</v>
      </c>
    </row>
    <row r="129" spans="1:11" x14ac:dyDescent="0.2">
      <c r="A129" s="3"/>
      <c r="B129" s="4"/>
      <c r="C129" s="4"/>
      <c r="D129" s="2"/>
      <c r="E129" s="2"/>
      <c r="F129" s="2"/>
      <c r="G129" s="2"/>
      <c r="H129" s="2"/>
      <c r="I129" s="2"/>
      <c r="J129" s="2"/>
      <c r="K129" s="4"/>
    </row>
    <row r="130" spans="1:11" x14ac:dyDescent="0.2">
      <c r="A130" s="3"/>
      <c r="B130" s="4" t="s">
        <v>265</v>
      </c>
      <c r="C130" s="4" t="s">
        <v>261</v>
      </c>
      <c r="D130" s="2">
        <v>1.1599999999999999</v>
      </c>
      <c r="E130" s="2">
        <v>4.03</v>
      </c>
      <c r="F130" s="2">
        <v>100</v>
      </c>
      <c r="G130" s="2">
        <f t="shared" ref="G130" si="36">E130*F130</f>
        <v>403</v>
      </c>
      <c r="H130" s="2">
        <f t="shared" si="33"/>
        <v>403</v>
      </c>
      <c r="I130" s="4" t="s">
        <v>205</v>
      </c>
      <c r="J130" s="2" t="s">
        <v>89</v>
      </c>
      <c r="K130" s="4" t="s">
        <v>63</v>
      </c>
    </row>
    <row r="131" spans="1:11" x14ac:dyDescent="0.2">
      <c r="A131" s="3"/>
      <c r="B131" s="4"/>
      <c r="C131" s="4" t="s">
        <v>21</v>
      </c>
      <c r="D131" s="2">
        <v>2.25</v>
      </c>
      <c r="E131" s="2">
        <v>39.340000000000003</v>
      </c>
      <c r="F131" s="2">
        <v>100</v>
      </c>
      <c r="G131" s="2">
        <f t="shared" ref="G131:G136" si="37">E131*F131</f>
        <v>3934.0000000000005</v>
      </c>
      <c r="H131" s="2">
        <f>G131-$H$126</f>
        <v>1883.0000000000005</v>
      </c>
      <c r="I131" s="40"/>
      <c r="J131" s="2" t="s">
        <v>89</v>
      </c>
      <c r="K131" s="4" t="s">
        <v>22</v>
      </c>
    </row>
    <row r="132" spans="1:11" x14ac:dyDescent="0.2">
      <c r="A132" s="3"/>
      <c r="B132" s="4"/>
      <c r="C132" s="4" t="s">
        <v>102</v>
      </c>
      <c r="D132" s="2">
        <v>4.2699999999999996</v>
      </c>
      <c r="E132" s="2">
        <v>5.44</v>
      </c>
      <c r="F132" s="2">
        <v>100</v>
      </c>
      <c r="G132" s="2">
        <f t="shared" si="37"/>
        <v>544</v>
      </c>
      <c r="H132" s="2">
        <f t="shared" si="33"/>
        <v>544</v>
      </c>
      <c r="I132" s="4" t="s">
        <v>205</v>
      </c>
      <c r="J132" s="2" t="s">
        <v>89</v>
      </c>
      <c r="K132" s="2" t="s">
        <v>256</v>
      </c>
    </row>
    <row r="133" spans="1:11" x14ac:dyDescent="0.2">
      <c r="A133" s="3"/>
      <c r="B133" s="4"/>
      <c r="C133" s="4" t="s">
        <v>241</v>
      </c>
      <c r="D133" s="2">
        <v>8.01</v>
      </c>
      <c r="E133" s="2">
        <v>382.18</v>
      </c>
      <c r="F133" s="2">
        <v>100</v>
      </c>
      <c r="G133" s="2">
        <f t="shared" ref="G133" si="38">E133*F133</f>
        <v>38218</v>
      </c>
      <c r="H133" s="2">
        <f>G133</f>
        <v>38218</v>
      </c>
      <c r="I133" s="3" t="s">
        <v>209</v>
      </c>
      <c r="J133" s="4" t="s">
        <v>168</v>
      </c>
      <c r="K133" s="4" t="s">
        <v>248</v>
      </c>
    </row>
    <row r="134" spans="1:11" x14ac:dyDescent="0.2">
      <c r="A134" s="3"/>
      <c r="B134" s="4"/>
      <c r="C134" s="4" t="s">
        <v>92</v>
      </c>
      <c r="D134" s="2">
        <v>9.4</v>
      </c>
      <c r="E134" s="15">
        <v>2.6</v>
      </c>
      <c r="F134" s="2">
        <v>100</v>
      </c>
      <c r="G134" s="2">
        <f t="shared" si="37"/>
        <v>260</v>
      </c>
      <c r="H134" s="2">
        <f t="shared" si="33"/>
        <v>260</v>
      </c>
      <c r="I134" s="4" t="s">
        <v>205</v>
      </c>
      <c r="J134" s="2" t="s">
        <v>89</v>
      </c>
      <c r="K134" s="4" t="s">
        <v>93</v>
      </c>
    </row>
    <row r="135" spans="1:11" x14ac:dyDescent="0.2">
      <c r="A135" s="3"/>
      <c r="B135" s="4"/>
      <c r="C135" s="4" t="s">
        <v>78</v>
      </c>
      <c r="D135" s="2">
        <v>11.89</v>
      </c>
      <c r="E135" s="2">
        <v>2.4700000000000002</v>
      </c>
      <c r="F135" s="2">
        <v>100</v>
      </c>
      <c r="G135" s="2">
        <f t="shared" si="37"/>
        <v>247.00000000000003</v>
      </c>
      <c r="H135" s="2">
        <f t="shared" si="33"/>
        <v>247.00000000000003</v>
      </c>
      <c r="I135" s="4" t="s">
        <v>205</v>
      </c>
      <c r="J135" s="2" t="s">
        <v>89</v>
      </c>
      <c r="K135" s="4" t="s">
        <v>79</v>
      </c>
    </row>
    <row r="136" spans="1:11" x14ac:dyDescent="0.2">
      <c r="A136" s="3"/>
      <c r="B136" s="4"/>
      <c r="C136" s="4" t="s">
        <v>262</v>
      </c>
      <c r="D136" s="2">
        <v>12.74</v>
      </c>
      <c r="E136" s="2">
        <v>56.62</v>
      </c>
      <c r="F136" s="2">
        <v>100</v>
      </c>
      <c r="G136" s="2">
        <f t="shared" si="37"/>
        <v>5662</v>
      </c>
      <c r="H136" s="2">
        <f t="shared" si="33"/>
        <v>5662</v>
      </c>
      <c r="I136" s="3" t="s">
        <v>209</v>
      </c>
      <c r="J136" s="2" t="s">
        <v>89</v>
      </c>
      <c r="K136" s="4" t="s">
        <v>73</v>
      </c>
    </row>
    <row r="137" spans="1:11" x14ac:dyDescent="0.2">
      <c r="A137" s="3"/>
      <c r="B137" s="4"/>
      <c r="C137" s="4" t="s">
        <v>263</v>
      </c>
      <c r="D137" s="2">
        <v>14.35</v>
      </c>
      <c r="E137" s="2">
        <v>25.12</v>
      </c>
      <c r="F137" s="2">
        <v>100</v>
      </c>
      <c r="G137" s="2">
        <f t="shared" ref="G137" si="39">E137*F137</f>
        <v>2512</v>
      </c>
      <c r="H137" s="2">
        <f t="shared" si="33"/>
        <v>2512</v>
      </c>
      <c r="I137" s="3" t="s">
        <v>209</v>
      </c>
      <c r="J137" s="4" t="s">
        <v>168</v>
      </c>
      <c r="K137" s="4" t="s">
        <v>118</v>
      </c>
    </row>
    <row r="138" spans="1:11" x14ac:dyDescent="0.2">
      <c r="A138" s="3"/>
      <c r="B138" s="4"/>
      <c r="C138" s="4" t="s">
        <v>267</v>
      </c>
      <c r="D138" s="2">
        <v>17.739999999999998</v>
      </c>
      <c r="E138" s="2">
        <v>31.39</v>
      </c>
      <c r="F138" s="2">
        <v>100</v>
      </c>
      <c r="G138" s="2">
        <f t="shared" ref="G138" si="40">E138*F138</f>
        <v>3139</v>
      </c>
      <c r="H138" s="2">
        <f t="shared" si="33"/>
        <v>3139</v>
      </c>
      <c r="I138" s="3" t="s">
        <v>209</v>
      </c>
      <c r="J138" s="4" t="s">
        <v>168</v>
      </c>
      <c r="K138" s="4" t="s">
        <v>264</v>
      </c>
    </row>
    <row r="139" spans="1:11" x14ac:dyDescent="0.2">
      <c r="A139" s="3"/>
      <c r="B139" s="4"/>
      <c r="C139" s="4"/>
      <c r="D139" s="2"/>
      <c r="E139" s="2"/>
      <c r="F139" s="2"/>
      <c r="G139" s="2"/>
      <c r="H139" s="2"/>
      <c r="I139" s="2"/>
      <c r="J139" s="2"/>
      <c r="K139" s="4"/>
    </row>
    <row r="140" spans="1:11" x14ac:dyDescent="0.2">
      <c r="A140" s="3"/>
      <c r="B140" s="4" t="s">
        <v>266</v>
      </c>
      <c r="C140" s="4" t="s">
        <v>261</v>
      </c>
      <c r="D140" s="2">
        <v>1.1599999999999999</v>
      </c>
      <c r="E140" s="2">
        <v>3.92</v>
      </c>
      <c r="F140" s="2">
        <v>100</v>
      </c>
      <c r="G140" s="2">
        <f t="shared" ref="G140:G148" si="41">E140*F140</f>
        <v>392</v>
      </c>
      <c r="H140" s="2">
        <f t="shared" si="33"/>
        <v>392</v>
      </c>
      <c r="I140" s="4" t="s">
        <v>205</v>
      </c>
      <c r="J140" s="4" t="s">
        <v>89</v>
      </c>
      <c r="K140" s="4" t="s">
        <v>63</v>
      </c>
    </row>
    <row r="141" spans="1:11" x14ac:dyDescent="0.2">
      <c r="A141" s="3"/>
      <c r="B141" s="4"/>
      <c r="C141" s="4" t="s">
        <v>21</v>
      </c>
      <c r="D141" s="2">
        <v>2.25</v>
      </c>
      <c r="E141" s="2">
        <v>56.28</v>
      </c>
      <c r="F141" s="2">
        <v>100</v>
      </c>
      <c r="G141" s="2">
        <f t="shared" si="41"/>
        <v>5628</v>
      </c>
      <c r="H141" s="2">
        <f>G141-$H$126</f>
        <v>3577</v>
      </c>
      <c r="I141" s="40"/>
      <c r="J141" s="4" t="s">
        <v>89</v>
      </c>
      <c r="K141" s="4" t="s">
        <v>22</v>
      </c>
    </row>
    <row r="142" spans="1:11" x14ac:dyDescent="0.2">
      <c r="A142" s="3"/>
      <c r="B142" s="4"/>
      <c r="C142" s="4" t="s">
        <v>102</v>
      </c>
      <c r="D142" s="2">
        <v>4.2699999999999996</v>
      </c>
      <c r="E142" s="2">
        <v>5.26</v>
      </c>
      <c r="F142" s="2">
        <v>100</v>
      </c>
      <c r="G142" s="2">
        <f t="shared" si="41"/>
        <v>526</v>
      </c>
      <c r="H142" s="2">
        <f t="shared" si="33"/>
        <v>526</v>
      </c>
      <c r="I142" s="4" t="s">
        <v>205</v>
      </c>
      <c r="J142" s="4" t="s">
        <v>89</v>
      </c>
      <c r="K142" s="2" t="s">
        <v>256</v>
      </c>
    </row>
    <row r="143" spans="1:11" x14ac:dyDescent="0.2">
      <c r="A143" s="3"/>
      <c r="B143" s="4"/>
      <c r="C143" s="4" t="s">
        <v>241</v>
      </c>
      <c r="D143" s="2">
        <v>8.01</v>
      </c>
      <c r="E143" s="2">
        <v>392.91</v>
      </c>
      <c r="F143" s="2">
        <v>100</v>
      </c>
      <c r="G143" s="2">
        <f t="shared" si="41"/>
        <v>39291</v>
      </c>
      <c r="H143" s="2">
        <f>G143</f>
        <v>39291</v>
      </c>
      <c r="I143" s="3" t="s">
        <v>209</v>
      </c>
      <c r="J143" s="4" t="s">
        <v>168</v>
      </c>
      <c r="K143" s="4" t="s">
        <v>248</v>
      </c>
    </row>
    <row r="144" spans="1:11" x14ac:dyDescent="0.2">
      <c r="A144" s="3"/>
      <c r="B144" s="4"/>
      <c r="C144" s="4" t="s">
        <v>92</v>
      </c>
      <c r="D144" s="2">
        <v>9.4</v>
      </c>
      <c r="E144" s="15">
        <v>2.5</v>
      </c>
      <c r="F144" s="2">
        <v>100</v>
      </c>
      <c r="G144" s="2">
        <f t="shared" si="41"/>
        <v>250</v>
      </c>
      <c r="H144" s="2">
        <f t="shared" si="33"/>
        <v>250</v>
      </c>
      <c r="I144" s="4" t="s">
        <v>205</v>
      </c>
      <c r="J144" s="4" t="s">
        <v>89</v>
      </c>
      <c r="K144" s="4" t="s">
        <v>93</v>
      </c>
    </row>
    <row r="145" spans="1:11" x14ac:dyDescent="0.2">
      <c r="A145" s="3"/>
      <c r="B145" s="4"/>
      <c r="C145" s="4" t="s">
        <v>78</v>
      </c>
      <c r="D145" s="2">
        <v>11.89</v>
      </c>
      <c r="E145" s="2">
        <v>2.77</v>
      </c>
      <c r="F145" s="2">
        <v>100</v>
      </c>
      <c r="G145" s="2">
        <f t="shared" si="41"/>
        <v>277</v>
      </c>
      <c r="H145" s="2">
        <f t="shared" si="33"/>
        <v>277</v>
      </c>
      <c r="I145" s="4" t="s">
        <v>205</v>
      </c>
      <c r="J145" s="4" t="s">
        <v>89</v>
      </c>
      <c r="K145" s="4" t="s">
        <v>79</v>
      </c>
    </row>
    <row r="146" spans="1:11" x14ac:dyDescent="0.2">
      <c r="A146" s="3"/>
      <c r="B146" s="4"/>
      <c r="C146" s="4" t="s">
        <v>262</v>
      </c>
      <c r="D146" s="2">
        <v>12.74</v>
      </c>
      <c r="E146" s="2">
        <v>60.17</v>
      </c>
      <c r="F146" s="2">
        <v>100</v>
      </c>
      <c r="G146" s="2">
        <f t="shared" si="41"/>
        <v>6017</v>
      </c>
      <c r="H146" s="2">
        <f t="shared" si="33"/>
        <v>6017</v>
      </c>
      <c r="I146" s="3" t="s">
        <v>209</v>
      </c>
      <c r="J146" s="4" t="s">
        <v>89</v>
      </c>
      <c r="K146" s="4" t="s">
        <v>73</v>
      </c>
    </row>
    <row r="147" spans="1:11" x14ac:dyDescent="0.2">
      <c r="A147" s="3"/>
      <c r="B147" s="4"/>
      <c r="C147" s="4" t="s">
        <v>263</v>
      </c>
      <c r="D147" s="2">
        <v>14.36</v>
      </c>
      <c r="E147" s="2">
        <v>25.75</v>
      </c>
      <c r="F147" s="2">
        <v>100</v>
      </c>
      <c r="G147" s="2">
        <f t="shared" si="41"/>
        <v>2575</v>
      </c>
      <c r="H147" s="2">
        <f t="shared" si="33"/>
        <v>2575</v>
      </c>
      <c r="I147" s="3" t="s">
        <v>209</v>
      </c>
      <c r="J147" s="4" t="s">
        <v>163</v>
      </c>
      <c r="K147" s="4" t="s">
        <v>118</v>
      </c>
    </row>
    <row r="148" spans="1:11" x14ac:dyDescent="0.2">
      <c r="A148" s="3"/>
      <c r="B148" s="4"/>
      <c r="C148" s="4" t="s">
        <v>267</v>
      </c>
      <c r="D148" s="2">
        <v>17.739999999999998</v>
      </c>
      <c r="E148" s="2">
        <v>32.659999999999997</v>
      </c>
      <c r="F148" s="2">
        <v>100</v>
      </c>
      <c r="G148" s="2">
        <f t="shared" si="41"/>
        <v>3265.9999999999995</v>
      </c>
      <c r="H148" s="2">
        <f t="shared" si="33"/>
        <v>3265.9999999999995</v>
      </c>
      <c r="I148" s="3" t="s">
        <v>209</v>
      </c>
      <c r="J148" s="4" t="s">
        <v>168</v>
      </c>
      <c r="K148" s="4" t="s">
        <v>264</v>
      </c>
    </row>
    <row r="149" spans="1:11" x14ac:dyDescent="0.2">
      <c r="A149" s="3"/>
      <c r="B149" s="4"/>
      <c r="C149" s="4" t="s">
        <v>268</v>
      </c>
      <c r="D149" s="2">
        <v>18.100000000000001</v>
      </c>
      <c r="E149" s="2">
        <v>19.46</v>
      </c>
      <c r="F149" s="2">
        <v>100</v>
      </c>
      <c r="G149" s="2">
        <f t="shared" ref="G149" si="42">E149*F149</f>
        <v>1946</v>
      </c>
      <c r="H149" s="2">
        <f t="shared" si="33"/>
        <v>1946</v>
      </c>
      <c r="I149" s="3" t="s">
        <v>209</v>
      </c>
      <c r="J149" s="4" t="s">
        <v>168</v>
      </c>
      <c r="K149" s="4" t="s">
        <v>269</v>
      </c>
    </row>
    <row r="150" spans="1:11" x14ac:dyDescent="0.2">
      <c r="A150" s="3"/>
      <c r="B150" s="4"/>
      <c r="C150" s="4"/>
      <c r="D150" s="2"/>
      <c r="E150" s="2"/>
      <c r="F150" s="2"/>
      <c r="G150" s="2"/>
      <c r="H150" s="2"/>
      <c r="I150" s="2"/>
      <c r="J150" s="2"/>
      <c r="K150" s="4"/>
    </row>
    <row r="151" spans="1:11" x14ac:dyDescent="0.2">
      <c r="A151" s="3"/>
      <c r="B151" s="4" t="s">
        <v>270</v>
      </c>
      <c r="C151" s="4" t="s">
        <v>261</v>
      </c>
      <c r="D151" s="2">
        <v>1.1599999999999999</v>
      </c>
      <c r="E151" s="2">
        <v>4.05</v>
      </c>
      <c r="F151" s="2">
        <v>100</v>
      </c>
      <c r="G151" s="2">
        <f t="shared" ref="G151:G158" si="43">E151*F151</f>
        <v>405</v>
      </c>
      <c r="H151" s="2">
        <f t="shared" si="33"/>
        <v>405</v>
      </c>
      <c r="I151" s="4" t="s">
        <v>205</v>
      </c>
      <c r="J151" s="4" t="s">
        <v>89</v>
      </c>
      <c r="K151" s="4" t="s">
        <v>63</v>
      </c>
    </row>
    <row r="152" spans="1:11" x14ac:dyDescent="0.2">
      <c r="A152" s="3"/>
      <c r="B152" s="4"/>
      <c r="C152" s="4" t="s">
        <v>21</v>
      </c>
      <c r="D152" s="2">
        <v>2.27</v>
      </c>
      <c r="E152" s="2">
        <v>60.19</v>
      </c>
      <c r="F152" s="2">
        <v>100</v>
      </c>
      <c r="G152" s="2">
        <f t="shared" si="43"/>
        <v>6019</v>
      </c>
      <c r="H152" s="2">
        <f>G152-$H$126</f>
        <v>3968</v>
      </c>
      <c r="I152" s="40"/>
      <c r="J152" s="4" t="s">
        <v>89</v>
      </c>
      <c r="K152" s="4" t="s">
        <v>22</v>
      </c>
    </row>
    <row r="153" spans="1:11" x14ac:dyDescent="0.2">
      <c r="A153" s="3"/>
      <c r="B153" s="4"/>
      <c r="C153" s="4" t="s">
        <v>241</v>
      </c>
      <c r="D153" s="2">
        <v>8</v>
      </c>
      <c r="E153" s="2">
        <v>389.55</v>
      </c>
      <c r="F153" s="2">
        <v>100</v>
      </c>
      <c r="G153" s="2">
        <f t="shared" si="43"/>
        <v>38955</v>
      </c>
      <c r="H153" s="2">
        <f>G153</f>
        <v>38955</v>
      </c>
      <c r="I153" s="3" t="s">
        <v>209</v>
      </c>
      <c r="J153" s="4" t="s">
        <v>168</v>
      </c>
      <c r="K153" s="4" t="s">
        <v>248</v>
      </c>
    </row>
    <row r="154" spans="1:11" x14ac:dyDescent="0.2">
      <c r="A154" s="3"/>
      <c r="B154" s="4"/>
      <c r="C154" s="4" t="s">
        <v>92</v>
      </c>
      <c r="D154" s="2">
        <v>9.4</v>
      </c>
      <c r="E154" s="2">
        <v>2.97</v>
      </c>
      <c r="F154" s="2">
        <v>100</v>
      </c>
      <c r="G154" s="2">
        <f t="shared" si="43"/>
        <v>297</v>
      </c>
      <c r="H154" s="2">
        <f t="shared" si="33"/>
        <v>297</v>
      </c>
      <c r="I154" s="4" t="s">
        <v>205</v>
      </c>
      <c r="J154" s="4" t="s">
        <v>89</v>
      </c>
      <c r="K154" s="4" t="s">
        <v>93</v>
      </c>
    </row>
    <row r="155" spans="1:11" x14ac:dyDescent="0.2">
      <c r="A155" s="3"/>
      <c r="B155" s="4"/>
      <c r="C155" s="4" t="s">
        <v>78</v>
      </c>
      <c r="D155" s="2">
        <v>11.89</v>
      </c>
      <c r="E155" s="2">
        <v>2.83</v>
      </c>
      <c r="F155" s="2">
        <v>100</v>
      </c>
      <c r="G155" s="2">
        <f t="shared" si="43"/>
        <v>283</v>
      </c>
      <c r="H155" s="2">
        <f t="shared" si="33"/>
        <v>283</v>
      </c>
      <c r="I155" s="4" t="s">
        <v>205</v>
      </c>
      <c r="J155" s="4" t="s">
        <v>89</v>
      </c>
      <c r="K155" s="4" t="s">
        <v>79</v>
      </c>
    </row>
    <row r="156" spans="1:11" x14ac:dyDescent="0.2">
      <c r="A156" s="3"/>
      <c r="B156" s="4"/>
      <c r="C156" s="4" t="s">
        <v>262</v>
      </c>
      <c r="D156" s="2">
        <v>12.74</v>
      </c>
      <c r="E156" s="2">
        <v>64.099999999999994</v>
      </c>
      <c r="F156" s="2">
        <v>100</v>
      </c>
      <c r="G156" s="2">
        <f t="shared" si="43"/>
        <v>6409.9999999999991</v>
      </c>
      <c r="H156" s="2">
        <f t="shared" si="33"/>
        <v>6409.9999999999991</v>
      </c>
      <c r="I156" s="3" t="s">
        <v>209</v>
      </c>
      <c r="J156" s="4" t="s">
        <v>89</v>
      </c>
      <c r="K156" s="4" t="s">
        <v>73</v>
      </c>
    </row>
    <row r="157" spans="1:11" x14ac:dyDescent="0.2">
      <c r="A157" s="3"/>
      <c r="B157" s="4"/>
      <c r="C157" s="4" t="s">
        <v>263</v>
      </c>
      <c r="D157" s="2">
        <v>14.35</v>
      </c>
      <c r="E157" s="2">
        <v>32.21</v>
      </c>
      <c r="F157" s="2">
        <v>100</v>
      </c>
      <c r="G157" s="2">
        <f t="shared" si="43"/>
        <v>3221</v>
      </c>
      <c r="H157" s="2">
        <f t="shared" si="33"/>
        <v>3221</v>
      </c>
      <c r="I157" s="3" t="s">
        <v>209</v>
      </c>
      <c r="J157" s="4" t="s">
        <v>168</v>
      </c>
      <c r="K157" s="4" t="s">
        <v>118</v>
      </c>
    </row>
    <row r="158" spans="1:11" x14ac:dyDescent="0.2">
      <c r="A158" s="3"/>
      <c r="B158" s="4"/>
      <c r="C158" s="4" t="s">
        <v>267</v>
      </c>
      <c r="D158" s="2">
        <v>17.739999999999998</v>
      </c>
      <c r="E158" s="2">
        <v>35.82</v>
      </c>
      <c r="F158" s="2">
        <v>100</v>
      </c>
      <c r="G158" s="2">
        <f t="shared" si="43"/>
        <v>3582</v>
      </c>
      <c r="H158" s="2">
        <f t="shared" si="33"/>
        <v>3582</v>
      </c>
      <c r="I158" s="3" t="s">
        <v>209</v>
      </c>
      <c r="J158" s="4" t="s">
        <v>168</v>
      </c>
      <c r="K158" s="4" t="s">
        <v>264</v>
      </c>
    </row>
    <row r="159" spans="1:11" x14ac:dyDescent="0.2">
      <c r="A159" s="3"/>
      <c r="B159" s="4"/>
      <c r="C159" s="4"/>
      <c r="D159" s="2"/>
      <c r="E159" s="2"/>
      <c r="F159" s="2"/>
      <c r="G159" s="2"/>
      <c r="H159" s="2"/>
      <c r="I159" s="2"/>
      <c r="J159" s="4"/>
      <c r="K159" s="4"/>
    </row>
    <row r="160" spans="1:11" x14ac:dyDescent="0.2">
      <c r="A160" s="3"/>
      <c r="B160" s="4" t="s">
        <v>271</v>
      </c>
      <c r="C160" s="4" t="s">
        <v>261</v>
      </c>
      <c r="D160" s="2">
        <v>1.1599999999999999</v>
      </c>
      <c r="E160" s="2">
        <v>1.29</v>
      </c>
      <c r="F160" s="2">
        <v>100</v>
      </c>
      <c r="G160" s="2">
        <f t="shared" ref="G160:G167" si="44">E160*F160</f>
        <v>129</v>
      </c>
      <c r="H160" s="2">
        <f t="shared" si="33"/>
        <v>129</v>
      </c>
      <c r="I160" s="4" t="s">
        <v>205</v>
      </c>
      <c r="J160" s="4" t="s">
        <v>89</v>
      </c>
      <c r="K160" s="4" t="s">
        <v>63</v>
      </c>
    </row>
    <row r="161" spans="1:11" x14ac:dyDescent="0.2">
      <c r="A161" s="3"/>
      <c r="B161" s="4"/>
      <c r="C161" s="4" t="s">
        <v>21</v>
      </c>
      <c r="D161" s="2">
        <v>2.27</v>
      </c>
      <c r="E161" s="2">
        <v>55.86</v>
      </c>
      <c r="F161" s="2">
        <v>100</v>
      </c>
      <c r="G161" s="2">
        <f t="shared" si="44"/>
        <v>5586</v>
      </c>
      <c r="H161" s="2">
        <f>G161-$H$126</f>
        <v>3535</v>
      </c>
      <c r="I161" s="13"/>
      <c r="J161" s="4" t="s">
        <v>89</v>
      </c>
      <c r="K161" s="4" t="s">
        <v>22</v>
      </c>
    </row>
    <row r="162" spans="1:11" x14ac:dyDescent="0.2">
      <c r="A162" s="3"/>
      <c r="B162" s="4"/>
      <c r="C162" s="4" t="s">
        <v>241</v>
      </c>
      <c r="D162" s="2">
        <v>8</v>
      </c>
      <c r="E162" s="2">
        <v>328.37</v>
      </c>
      <c r="F162" s="2">
        <v>100</v>
      </c>
      <c r="G162" s="2">
        <f t="shared" si="44"/>
        <v>32837</v>
      </c>
      <c r="H162" s="2">
        <f>G162</f>
        <v>32837</v>
      </c>
      <c r="I162" s="3" t="s">
        <v>209</v>
      </c>
      <c r="J162" s="4" t="s">
        <v>168</v>
      </c>
      <c r="K162" s="4" t="s">
        <v>248</v>
      </c>
    </row>
    <row r="163" spans="1:11" x14ac:dyDescent="0.2">
      <c r="A163" s="3"/>
      <c r="B163" s="4"/>
      <c r="C163" s="4" t="s">
        <v>92</v>
      </c>
      <c r="D163" s="2">
        <v>9.4</v>
      </c>
      <c r="E163" s="2">
        <v>1.88</v>
      </c>
      <c r="F163" s="2">
        <v>100</v>
      </c>
      <c r="G163" s="2">
        <f t="shared" si="44"/>
        <v>188</v>
      </c>
      <c r="H163" s="2">
        <f t="shared" si="33"/>
        <v>188</v>
      </c>
      <c r="I163" s="4" t="s">
        <v>205</v>
      </c>
      <c r="J163" s="4" t="s">
        <v>89</v>
      </c>
      <c r="K163" s="4" t="s">
        <v>93</v>
      </c>
    </row>
    <row r="164" spans="1:11" x14ac:dyDescent="0.2">
      <c r="A164" s="3"/>
      <c r="B164" s="4"/>
      <c r="C164" s="4" t="s">
        <v>78</v>
      </c>
      <c r="D164" s="2">
        <v>11.88</v>
      </c>
      <c r="E164" s="2">
        <v>2.25</v>
      </c>
      <c r="F164" s="2">
        <v>100</v>
      </c>
      <c r="G164" s="2">
        <f t="shared" si="44"/>
        <v>225</v>
      </c>
      <c r="H164" s="2">
        <f t="shared" si="33"/>
        <v>225</v>
      </c>
      <c r="I164" s="4" t="s">
        <v>205</v>
      </c>
      <c r="J164" s="4" t="s">
        <v>89</v>
      </c>
      <c r="K164" s="4" t="s">
        <v>79</v>
      </c>
    </row>
    <row r="165" spans="1:11" x14ac:dyDescent="0.2">
      <c r="A165" s="3"/>
      <c r="B165" s="4"/>
      <c r="C165" s="4" t="s">
        <v>262</v>
      </c>
      <c r="D165" s="2">
        <v>12.74</v>
      </c>
      <c r="E165" s="2">
        <v>47.05</v>
      </c>
      <c r="F165" s="2">
        <v>100</v>
      </c>
      <c r="G165" s="2">
        <f t="shared" si="44"/>
        <v>4705</v>
      </c>
      <c r="H165" s="2">
        <f t="shared" si="33"/>
        <v>4705</v>
      </c>
      <c r="I165" s="3" t="s">
        <v>209</v>
      </c>
      <c r="J165" s="4" t="s">
        <v>89</v>
      </c>
      <c r="K165" s="4" t="s">
        <v>73</v>
      </c>
    </row>
    <row r="166" spans="1:11" x14ac:dyDescent="0.2">
      <c r="A166" s="3"/>
      <c r="B166" s="4"/>
      <c r="C166" s="4" t="s">
        <v>263</v>
      </c>
      <c r="D166" s="2">
        <v>14.35</v>
      </c>
      <c r="E166" s="2">
        <v>24.9</v>
      </c>
      <c r="F166" s="2">
        <v>100</v>
      </c>
      <c r="G166" s="2">
        <f t="shared" si="44"/>
        <v>2490</v>
      </c>
      <c r="H166" s="2">
        <f t="shared" si="33"/>
        <v>2490</v>
      </c>
      <c r="I166" s="3" t="s">
        <v>209</v>
      </c>
      <c r="J166" s="4" t="s">
        <v>168</v>
      </c>
      <c r="K166" s="4" t="s">
        <v>118</v>
      </c>
    </row>
    <row r="167" spans="1:11" x14ac:dyDescent="0.2">
      <c r="A167" s="3"/>
      <c r="B167" s="4"/>
      <c r="C167" s="4" t="s">
        <v>267</v>
      </c>
      <c r="D167" s="2">
        <v>17.739999999999998</v>
      </c>
      <c r="E167" s="2">
        <v>33.869999999999997</v>
      </c>
      <c r="F167" s="2">
        <v>100</v>
      </c>
      <c r="G167" s="2">
        <f t="shared" si="44"/>
        <v>3386.9999999999995</v>
      </c>
      <c r="H167" s="2">
        <f t="shared" si="33"/>
        <v>3386.9999999999995</v>
      </c>
      <c r="I167" s="3" t="s">
        <v>209</v>
      </c>
      <c r="J167" s="4" t="s">
        <v>168</v>
      </c>
      <c r="K167" s="4" t="s">
        <v>264</v>
      </c>
    </row>
    <row r="168" spans="1:11" x14ac:dyDescent="0.2">
      <c r="A168" s="3"/>
      <c r="B168" s="4"/>
      <c r="C168" s="4" t="s">
        <v>268</v>
      </c>
      <c r="D168" s="2">
        <v>18.100000000000001</v>
      </c>
      <c r="E168" s="2">
        <v>18.97</v>
      </c>
      <c r="F168" s="2">
        <v>100</v>
      </c>
      <c r="G168" s="2">
        <f t="shared" ref="G168" si="45">E168*F168</f>
        <v>1897</v>
      </c>
      <c r="H168" s="2">
        <f t="shared" si="33"/>
        <v>1897</v>
      </c>
      <c r="I168" s="3" t="s">
        <v>209</v>
      </c>
      <c r="J168" s="4" t="s">
        <v>168</v>
      </c>
      <c r="K168" s="4" t="s">
        <v>269</v>
      </c>
    </row>
    <row r="169" spans="1:11" x14ac:dyDescent="0.2">
      <c r="A169" s="3"/>
      <c r="B169" s="4"/>
      <c r="C169" s="4"/>
      <c r="D169" s="2"/>
      <c r="E169" s="2"/>
      <c r="F169" s="2"/>
      <c r="G169" s="2"/>
      <c r="H169" s="2"/>
      <c r="I169" s="2"/>
      <c r="J169" s="4"/>
      <c r="K169" s="4"/>
    </row>
    <row r="170" spans="1:11" x14ac:dyDescent="0.2">
      <c r="A170" s="3"/>
      <c r="B170" s="4" t="s">
        <v>272</v>
      </c>
      <c r="C170" s="4" t="s">
        <v>261</v>
      </c>
      <c r="D170" s="2">
        <v>1.1599999999999999</v>
      </c>
      <c r="E170" s="2">
        <v>1.35</v>
      </c>
      <c r="F170" s="2">
        <v>100</v>
      </c>
      <c r="G170" s="2">
        <f t="shared" ref="G170:G178" si="46">E170*F170</f>
        <v>135</v>
      </c>
      <c r="H170" s="2">
        <f t="shared" si="33"/>
        <v>135</v>
      </c>
      <c r="I170" s="4" t="s">
        <v>205</v>
      </c>
      <c r="J170" s="4" t="s">
        <v>89</v>
      </c>
      <c r="K170" s="4" t="s">
        <v>63</v>
      </c>
    </row>
    <row r="171" spans="1:11" x14ac:dyDescent="0.2">
      <c r="A171" s="3"/>
      <c r="B171" s="4"/>
      <c r="C171" s="4" t="s">
        <v>21</v>
      </c>
      <c r="D171" s="2">
        <v>2.25</v>
      </c>
      <c r="E171" s="2">
        <v>41.02</v>
      </c>
      <c r="F171" s="2">
        <v>100</v>
      </c>
      <c r="G171" s="2">
        <f t="shared" si="46"/>
        <v>4102</v>
      </c>
      <c r="H171" s="2">
        <f>G171-$H$126</f>
        <v>2051</v>
      </c>
      <c r="I171" s="13"/>
      <c r="J171" s="4" t="s">
        <v>89</v>
      </c>
      <c r="K171" s="4" t="s">
        <v>22</v>
      </c>
    </row>
    <row r="172" spans="1:11" x14ac:dyDescent="0.2">
      <c r="A172" s="3"/>
      <c r="B172" s="4"/>
      <c r="C172" s="4" t="s">
        <v>241</v>
      </c>
      <c r="D172" s="2">
        <v>7.99</v>
      </c>
      <c r="E172" s="2">
        <v>326.01</v>
      </c>
      <c r="F172" s="2">
        <v>100</v>
      </c>
      <c r="G172" s="2">
        <f t="shared" si="46"/>
        <v>32601</v>
      </c>
      <c r="H172" s="2">
        <f>G172</f>
        <v>32601</v>
      </c>
      <c r="I172" s="3" t="s">
        <v>209</v>
      </c>
      <c r="J172" s="4" t="s">
        <v>168</v>
      </c>
      <c r="K172" s="4" t="s">
        <v>248</v>
      </c>
    </row>
    <row r="173" spans="1:11" x14ac:dyDescent="0.2">
      <c r="A173" s="3"/>
      <c r="B173" s="4"/>
      <c r="C173" s="4" t="s">
        <v>92</v>
      </c>
      <c r="D173" s="2">
        <v>9.4</v>
      </c>
      <c r="E173" s="2">
        <v>2.23</v>
      </c>
      <c r="F173" s="2">
        <v>100</v>
      </c>
      <c r="G173" s="2">
        <f t="shared" si="46"/>
        <v>223</v>
      </c>
      <c r="H173" s="2">
        <f t="shared" si="33"/>
        <v>223</v>
      </c>
      <c r="I173" s="4" t="s">
        <v>205</v>
      </c>
      <c r="J173" s="4" t="s">
        <v>89</v>
      </c>
      <c r="K173" s="4" t="s">
        <v>93</v>
      </c>
    </row>
    <row r="174" spans="1:11" x14ac:dyDescent="0.2">
      <c r="A174" s="3"/>
      <c r="B174" s="4"/>
      <c r="C174" s="4" t="s">
        <v>78</v>
      </c>
      <c r="D174" s="2">
        <v>11.88</v>
      </c>
      <c r="E174" s="2">
        <v>2.59</v>
      </c>
      <c r="F174" s="2">
        <v>100</v>
      </c>
      <c r="G174" s="2">
        <f t="shared" si="46"/>
        <v>259</v>
      </c>
      <c r="H174" s="2">
        <f t="shared" si="33"/>
        <v>259</v>
      </c>
      <c r="I174" s="4" t="s">
        <v>205</v>
      </c>
      <c r="J174" s="4" t="s">
        <v>89</v>
      </c>
      <c r="K174" s="4" t="s">
        <v>79</v>
      </c>
    </row>
    <row r="175" spans="1:11" x14ac:dyDescent="0.2">
      <c r="A175" s="3"/>
      <c r="B175" s="4"/>
      <c r="C175" s="4" t="s">
        <v>262</v>
      </c>
      <c r="D175" s="2">
        <v>12.74</v>
      </c>
      <c r="E175" s="2">
        <v>55.42</v>
      </c>
      <c r="F175" s="2">
        <v>100</v>
      </c>
      <c r="G175" s="2">
        <f t="shared" si="46"/>
        <v>5542</v>
      </c>
      <c r="H175" s="2">
        <f t="shared" si="33"/>
        <v>5542</v>
      </c>
      <c r="I175" s="3" t="s">
        <v>209</v>
      </c>
      <c r="J175" s="4" t="s">
        <v>89</v>
      </c>
      <c r="K175" s="4" t="s">
        <v>73</v>
      </c>
    </row>
    <row r="176" spans="1:11" x14ac:dyDescent="0.2">
      <c r="A176" s="3"/>
      <c r="B176" s="4"/>
      <c r="C176" s="4" t="s">
        <v>263</v>
      </c>
      <c r="D176" s="2">
        <v>14.35</v>
      </c>
      <c r="E176" s="2">
        <v>29.94</v>
      </c>
      <c r="F176" s="2">
        <v>100</v>
      </c>
      <c r="G176" s="2">
        <f t="shared" si="46"/>
        <v>2994</v>
      </c>
      <c r="H176" s="2">
        <f t="shared" si="33"/>
        <v>2994</v>
      </c>
      <c r="I176" s="3" t="s">
        <v>209</v>
      </c>
      <c r="J176" s="4" t="s">
        <v>168</v>
      </c>
      <c r="K176" s="4" t="s">
        <v>118</v>
      </c>
    </row>
    <row r="177" spans="1:11" x14ac:dyDescent="0.2">
      <c r="A177" s="3"/>
      <c r="B177" s="4"/>
      <c r="C177" s="4" t="s">
        <v>267</v>
      </c>
      <c r="D177" s="2">
        <v>17.73</v>
      </c>
      <c r="E177" s="2">
        <v>38.619999999999997</v>
      </c>
      <c r="F177" s="2">
        <v>100</v>
      </c>
      <c r="G177" s="2">
        <f t="shared" si="46"/>
        <v>3861.9999999999995</v>
      </c>
      <c r="H177" s="2">
        <f t="shared" si="33"/>
        <v>3861.9999999999995</v>
      </c>
      <c r="I177" s="3" t="s">
        <v>209</v>
      </c>
      <c r="J177" s="4" t="s">
        <v>168</v>
      </c>
      <c r="K177" s="4" t="s">
        <v>264</v>
      </c>
    </row>
    <row r="178" spans="1:11" x14ac:dyDescent="0.2">
      <c r="A178" s="3"/>
      <c r="B178" s="4"/>
      <c r="C178" s="4" t="s">
        <v>268</v>
      </c>
      <c r="D178" s="2">
        <v>18.100000000000001</v>
      </c>
      <c r="E178" s="2">
        <v>21.39</v>
      </c>
      <c r="F178" s="2">
        <v>100</v>
      </c>
      <c r="G178" s="2">
        <f t="shared" si="46"/>
        <v>2139</v>
      </c>
      <c r="H178" s="2">
        <f t="shared" si="33"/>
        <v>2139</v>
      </c>
      <c r="I178" s="3" t="s">
        <v>209</v>
      </c>
      <c r="J178" s="4" t="s">
        <v>168</v>
      </c>
      <c r="K178" s="4" t="s">
        <v>269</v>
      </c>
    </row>
    <row r="179" spans="1:11" x14ac:dyDescent="0.2">
      <c r="A179" s="3"/>
      <c r="B179" s="4"/>
      <c r="C179" s="4"/>
      <c r="D179" s="2"/>
      <c r="E179" s="2"/>
      <c r="F179" s="2"/>
      <c r="G179" s="2"/>
      <c r="H179" s="2"/>
      <c r="I179" s="2"/>
      <c r="J179" s="4"/>
      <c r="K179" s="4"/>
    </row>
    <row r="180" spans="1:11" x14ac:dyDescent="0.2">
      <c r="A180" s="3"/>
      <c r="B180" s="4" t="s">
        <v>273</v>
      </c>
      <c r="C180" s="4" t="s">
        <v>261</v>
      </c>
      <c r="D180" s="2">
        <v>1.1599999999999999</v>
      </c>
      <c r="E180" s="2">
        <v>1.42</v>
      </c>
      <c r="F180" s="2">
        <v>100</v>
      </c>
      <c r="G180" s="2">
        <f t="shared" ref="G180:G189" si="47">E180*F180</f>
        <v>142</v>
      </c>
      <c r="H180" s="2">
        <f t="shared" si="33"/>
        <v>142</v>
      </c>
      <c r="I180" s="4" t="s">
        <v>205</v>
      </c>
      <c r="J180" s="4" t="s">
        <v>89</v>
      </c>
      <c r="K180" s="4" t="s">
        <v>63</v>
      </c>
    </row>
    <row r="181" spans="1:11" x14ac:dyDescent="0.2">
      <c r="A181" s="3"/>
      <c r="B181" s="4"/>
      <c r="C181" s="4" t="s">
        <v>21</v>
      </c>
      <c r="D181" s="2">
        <v>2.2599999999999998</v>
      </c>
      <c r="E181" s="2">
        <v>36.32</v>
      </c>
      <c r="F181" s="2">
        <v>100</v>
      </c>
      <c r="G181" s="2">
        <f t="shared" si="47"/>
        <v>3632</v>
      </c>
      <c r="H181" s="2">
        <f>G181-$H$126</f>
        <v>1581</v>
      </c>
      <c r="I181" s="13"/>
      <c r="J181" s="4" t="s">
        <v>89</v>
      </c>
      <c r="K181" s="4" t="s">
        <v>22</v>
      </c>
    </row>
    <row r="182" spans="1:11" x14ac:dyDescent="0.2">
      <c r="A182" s="3"/>
      <c r="B182" s="4"/>
      <c r="C182" s="4" t="s">
        <v>241</v>
      </c>
      <c r="D182" s="2">
        <v>7.99</v>
      </c>
      <c r="E182" s="2">
        <v>319.83</v>
      </c>
      <c r="F182" s="2">
        <v>100</v>
      </c>
      <c r="G182" s="2">
        <f t="shared" si="47"/>
        <v>31983</v>
      </c>
      <c r="H182" s="2">
        <f>G182</f>
        <v>31983</v>
      </c>
      <c r="I182" s="3" t="s">
        <v>209</v>
      </c>
      <c r="J182" s="4" t="s">
        <v>168</v>
      </c>
      <c r="K182" s="4" t="s">
        <v>248</v>
      </c>
    </row>
    <row r="183" spans="1:11" x14ac:dyDescent="0.2">
      <c r="A183" s="3"/>
      <c r="B183" s="4"/>
      <c r="C183" s="4" t="s">
        <v>92</v>
      </c>
      <c r="D183" s="2">
        <v>9.39</v>
      </c>
      <c r="E183" s="2">
        <v>1.91</v>
      </c>
      <c r="F183" s="2">
        <v>100</v>
      </c>
      <c r="G183" s="2">
        <f t="shared" si="47"/>
        <v>191</v>
      </c>
      <c r="H183" s="2">
        <f t="shared" si="33"/>
        <v>191</v>
      </c>
      <c r="I183" s="4" t="s">
        <v>205</v>
      </c>
      <c r="J183" s="4" t="s">
        <v>89</v>
      </c>
      <c r="K183" s="4" t="s">
        <v>93</v>
      </c>
    </row>
    <row r="184" spans="1:11" x14ac:dyDescent="0.2">
      <c r="A184" s="3"/>
      <c r="B184" s="4"/>
      <c r="C184" s="4" t="s">
        <v>78</v>
      </c>
      <c r="D184" s="2">
        <v>11.88</v>
      </c>
      <c r="E184" s="2">
        <v>2.27</v>
      </c>
      <c r="F184" s="2">
        <v>100</v>
      </c>
      <c r="G184" s="2">
        <f t="shared" si="47"/>
        <v>227</v>
      </c>
      <c r="H184" s="2">
        <f t="shared" si="33"/>
        <v>227</v>
      </c>
      <c r="I184" s="4" t="s">
        <v>205</v>
      </c>
      <c r="J184" s="4" t="s">
        <v>89</v>
      </c>
      <c r="K184" s="4" t="s">
        <v>79</v>
      </c>
    </row>
    <row r="185" spans="1:11" x14ac:dyDescent="0.2">
      <c r="A185" s="3"/>
      <c r="B185" s="4"/>
      <c r="C185" s="4" t="s">
        <v>262</v>
      </c>
      <c r="D185" s="2">
        <v>12.74</v>
      </c>
      <c r="E185" s="2">
        <v>46.57</v>
      </c>
      <c r="F185" s="2">
        <v>100</v>
      </c>
      <c r="G185" s="2">
        <f t="shared" si="47"/>
        <v>4657</v>
      </c>
      <c r="H185" s="2">
        <f t="shared" si="33"/>
        <v>4657</v>
      </c>
      <c r="I185" s="3" t="s">
        <v>209</v>
      </c>
      <c r="J185" s="4" t="s">
        <v>89</v>
      </c>
      <c r="K185" s="4" t="s">
        <v>73</v>
      </c>
    </row>
    <row r="186" spans="1:11" x14ac:dyDescent="0.2">
      <c r="A186" s="3"/>
      <c r="B186" s="4"/>
      <c r="C186" s="4" t="s">
        <v>263</v>
      </c>
      <c r="D186" s="2">
        <v>14.35</v>
      </c>
      <c r="E186" s="2">
        <v>26.08</v>
      </c>
      <c r="F186" s="2">
        <v>100</v>
      </c>
      <c r="G186" s="2">
        <f t="shared" si="47"/>
        <v>2608</v>
      </c>
      <c r="H186" s="2">
        <f t="shared" si="33"/>
        <v>2608</v>
      </c>
      <c r="I186" s="3" t="s">
        <v>209</v>
      </c>
      <c r="J186" s="4" t="s">
        <v>168</v>
      </c>
      <c r="K186" s="4" t="s">
        <v>118</v>
      </c>
    </row>
    <row r="187" spans="1:11" x14ac:dyDescent="0.2">
      <c r="A187" s="3"/>
      <c r="B187" s="4"/>
      <c r="C187" s="4" t="s">
        <v>274</v>
      </c>
      <c r="D187" s="2">
        <v>15.42</v>
      </c>
      <c r="E187" s="2">
        <v>16.600000000000001</v>
      </c>
      <c r="F187" s="2">
        <v>100</v>
      </c>
      <c r="G187" s="2">
        <f t="shared" ref="G187" si="48">E187*F187</f>
        <v>1660.0000000000002</v>
      </c>
      <c r="H187" s="2">
        <f t="shared" si="33"/>
        <v>1660.0000000000002</v>
      </c>
      <c r="I187" s="3" t="s">
        <v>209</v>
      </c>
      <c r="J187" s="4" t="s">
        <v>165</v>
      </c>
      <c r="K187" s="4" t="s">
        <v>4</v>
      </c>
    </row>
    <row r="188" spans="1:11" x14ac:dyDescent="0.2">
      <c r="A188" s="3"/>
      <c r="B188" s="4"/>
      <c r="C188" s="4" t="s">
        <v>267</v>
      </c>
      <c r="D188" s="2">
        <v>17.73</v>
      </c>
      <c r="E188" s="2">
        <v>31.13</v>
      </c>
      <c r="F188" s="2">
        <v>100</v>
      </c>
      <c r="G188" s="2">
        <f t="shared" si="47"/>
        <v>3113</v>
      </c>
      <c r="H188" s="2">
        <f t="shared" si="33"/>
        <v>3113</v>
      </c>
      <c r="I188" s="3" t="s">
        <v>209</v>
      </c>
      <c r="J188" s="4" t="s">
        <v>168</v>
      </c>
      <c r="K188" s="4" t="s">
        <v>264</v>
      </c>
    </row>
    <row r="189" spans="1:11" x14ac:dyDescent="0.2">
      <c r="A189" s="3"/>
      <c r="B189" s="4"/>
      <c r="C189" s="4" t="s">
        <v>268</v>
      </c>
      <c r="D189" s="2">
        <v>18.100000000000001</v>
      </c>
      <c r="E189" s="2">
        <v>16.940000000000001</v>
      </c>
      <c r="F189" s="2">
        <v>100</v>
      </c>
      <c r="G189" s="2">
        <f t="shared" si="47"/>
        <v>1694.0000000000002</v>
      </c>
      <c r="H189" s="2">
        <f t="shared" si="33"/>
        <v>1694.0000000000002</v>
      </c>
      <c r="I189" s="3" t="s">
        <v>209</v>
      </c>
      <c r="J189" s="4" t="s">
        <v>168</v>
      </c>
      <c r="K189" s="4" t="s">
        <v>269</v>
      </c>
    </row>
    <row r="190" spans="1:11" x14ac:dyDescent="0.2">
      <c r="A190" s="3"/>
      <c r="B190" s="4"/>
      <c r="C190" s="4" t="s">
        <v>275</v>
      </c>
      <c r="D190" s="2">
        <v>20.23</v>
      </c>
      <c r="E190" s="2">
        <v>27.95</v>
      </c>
      <c r="F190" s="2">
        <v>100</v>
      </c>
      <c r="G190" s="2">
        <f t="shared" ref="G190" si="49">E190*F190</f>
        <v>2795</v>
      </c>
      <c r="H190" s="2">
        <f t="shared" si="33"/>
        <v>2795</v>
      </c>
      <c r="I190" s="3" t="s">
        <v>209</v>
      </c>
      <c r="J190" s="4" t="s">
        <v>168</v>
      </c>
      <c r="K190" s="4" t="s">
        <v>114</v>
      </c>
    </row>
    <row r="191" spans="1:11" x14ac:dyDescent="0.2">
      <c r="A191" s="3"/>
      <c r="B191" s="4"/>
      <c r="C191" s="4"/>
      <c r="D191" s="2"/>
      <c r="E191" s="2"/>
      <c r="F191" s="2"/>
      <c r="G191" s="2"/>
      <c r="H191" s="2"/>
      <c r="I191" s="2"/>
      <c r="J191" s="4"/>
      <c r="K191" s="4"/>
    </row>
    <row r="192" spans="1:11" x14ac:dyDescent="0.2">
      <c r="A192" s="3"/>
      <c r="B192" s="4" t="s">
        <v>276</v>
      </c>
      <c r="C192" s="4" t="s">
        <v>21</v>
      </c>
      <c r="D192" s="2">
        <v>2.27</v>
      </c>
      <c r="E192" s="2">
        <v>191.22</v>
      </c>
      <c r="F192" s="2">
        <v>100</v>
      </c>
      <c r="G192" s="2">
        <f t="shared" ref="G192:G193" si="50">E192*F192</f>
        <v>19122</v>
      </c>
      <c r="H192" s="2">
        <f>G192-$H$126</f>
        <v>17071</v>
      </c>
      <c r="I192" s="24"/>
      <c r="J192" s="4" t="s">
        <v>89</v>
      </c>
      <c r="K192" s="4" t="s">
        <v>22</v>
      </c>
    </row>
    <row r="193" spans="1:11" x14ac:dyDescent="0.2">
      <c r="A193" s="3"/>
      <c r="B193" s="4"/>
      <c r="C193" s="4" t="s">
        <v>284</v>
      </c>
      <c r="D193" s="2">
        <v>10.95</v>
      </c>
      <c r="E193" s="2">
        <v>27.66</v>
      </c>
      <c r="F193" s="2">
        <v>100</v>
      </c>
      <c r="G193" s="2">
        <f t="shared" si="50"/>
        <v>2766</v>
      </c>
      <c r="H193" s="2">
        <f>G193</f>
        <v>2766</v>
      </c>
      <c r="I193" s="3" t="s">
        <v>209</v>
      </c>
      <c r="J193" s="4" t="s">
        <v>168</v>
      </c>
      <c r="K193" s="4" t="s">
        <v>277</v>
      </c>
    </row>
    <row r="194" spans="1:11" x14ac:dyDescent="0.2">
      <c r="A194" s="3"/>
      <c r="B194" s="4"/>
      <c r="C194" s="4" t="s">
        <v>278</v>
      </c>
      <c r="D194" s="2">
        <v>15.59</v>
      </c>
      <c r="E194" s="2">
        <v>17.27</v>
      </c>
      <c r="F194" s="2">
        <v>100</v>
      </c>
      <c r="G194" s="2">
        <f t="shared" ref="G194:G199" si="51">E194*F194</f>
        <v>1727</v>
      </c>
      <c r="H194" s="2">
        <f t="shared" ref="H194:H199" si="52">G194</f>
        <v>1727</v>
      </c>
      <c r="I194" s="3" t="s">
        <v>209</v>
      </c>
      <c r="J194" s="4" t="s">
        <v>163</v>
      </c>
      <c r="K194" s="4" t="s">
        <v>279</v>
      </c>
    </row>
    <row r="195" spans="1:11" x14ac:dyDescent="0.2">
      <c r="A195" s="3"/>
      <c r="B195" s="4"/>
      <c r="C195" s="4" t="s">
        <v>275</v>
      </c>
      <c r="D195" s="2">
        <v>20.23</v>
      </c>
      <c r="E195" s="2">
        <v>19.260000000000002</v>
      </c>
      <c r="F195" s="2">
        <v>100</v>
      </c>
      <c r="G195" s="2">
        <f t="shared" si="51"/>
        <v>1926.0000000000002</v>
      </c>
      <c r="H195" s="2">
        <f t="shared" si="52"/>
        <v>1926.0000000000002</v>
      </c>
      <c r="I195" s="3" t="s">
        <v>209</v>
      </c>
      <c r="J195" s="4" t="s">
        <v>168</v>
      </c>
      <c r="K195" s="4" t="s">
        <v>114</v>
      </c>
    </row>
    <row r="196" spans="1:11" x14ac:dyDescent="0.2">
      <c r="C196" s="4" t="s">
        <v>164</v>
      </c>
      <c r="D196" s="2">
        <v>20.75</v>
      </c>
      <c r="E196" s="2">
        <v>75.64</v>
      </c>
      <c r="F196" s="2">
        <v>100</v>
      </c>
      <c r="G196" s="2">
        <f t="shared" si="51"/>
        <v>7564</v>
      </c>
      <c r="H196" s="2">
        <f t="shared" si="52"/>
        <v>7564</v>
      </c>
      <c r="I196" s="3" t="s">
        <v>209</v>
      </c>
      <c r="J196" s="4" t="s">
        <v>165</v>
      </c>
      <c r="K196" s="4" t="s">
        <v>4</v>
      </c>
    </row>
    <row r="197" spans="1:11" x14ac:dyDescent="0.2">
      <c r="C197" s="4" t="s">
        <v>164</v>
      </c>
      <c r="D197" s="2">
        <v>20.99</v>
      </c>
      <c r="E197" s="2">
        <v>64.36</v>
      </c>
      <c r="F197" s="2">
        <v>100</v>
      </c>
      <c r="G197" s="2">
        <f t="shared" si="51"/>
        <v>6436</v>
      </c>
      <c r="H197" s="2">
        <f t="shared" si="52"/>
        <v>6436</v>
      </c>
      <c r="I197" s="3" t="s">
        <v>209</v>
      </c>
      <c r="J197" s="4" t="s">
        <v>165</v>
      </c>
      <c r="K197" s="4" t="s">
        <v>4</v>
      </c>
    </row>
    <row r="198" spans="1:11" x14ac:dyDescent="0.2">
      <c r="C198" s="4" t="s">
        <v>164</v>
      </c>
      <c r="D198" s="2">
        <v>21.07</v>
      </c>
      <c r="E198" s="2">
        <v>26.21</v>
      </c>
      <c r="F198" s="2">
        <v>100</v>
      </c>
      <c r="G198" s="2">
        <f t="shared" si="51"/>
        <v>2621</v>
      </c>
      <c r="H198" s="2">
        <f t="shared" si="52"/>
        <v>2621</v>
      </c>
      <c r="I198" s="3" t="s">
        <v>209</v>
      </c>
      <c r="J198" s="4" t="s">
        <v>165</v>
      </c>
      <c r="K198" s="4" t="s">
        <v>4</v>
      </c>
    </row>
    <row r="199" spans="1:11" x14ac:dyDescent="0.2">
      <c r="C199" s="4" t="s">
        <v>280</v>
      </c>
      <c r="D199" s="2">
        <v>21.21</v>
      </c>
      <c r="E199" s="2">
        <v>20.55</v>
      </c>
      <c r="F199" s="2">
        <v>100</v>
      </c>
      <c r="G199" s="2">
        <f t="shared" si="51"/>
        <v>2055</v>
      </c>
      <c r="H199" s="2">
        <f t="shared" si="52"/>
        <v>2055</v>
      </c>
      <c r="I199" s="3" t="s">
        <v>209</v>
      </c>
      <c r="J199" s="4" t="s">
        <v>163</v>
      </c>
      <c r="K199" s="4" t="s">
        <v>281</v>
      </c>
    </row>
    <row r="200" spans="1:11" x14ac:dyDescent="0.2">
      <c r="C200" s="4"/>
      <c r="D200" s="2"/>
      <c r="E200" s="2"/>
      <c r="F200" s="2"/>
      <c r="G200" s="2"/>
      <c r="H200" s="2"/>
      <c r="I200" s="2"/>
      <c r="J200" s="4"/>
      <c r="K200" s="4"/>
    </row>
    <row r="201" spans="1:11" x14ac:dyDescent="0.2">
      <c r="B201" s="2" t="s">
        <v>282</v>
      </c>
      <c r="C201" s="4" t="s">
        <v>21</v>
      </c>
      <c r="D201" s="2">
        <v>2.27</v>
      </c>
      <c r="E201" s="2">
        <v>190.53</v>
      </c>
      <c r="F201" s="2">
        <v>100</v>
      </c>
      <c r="G201" s="2">
        <f t="shared" ref="G201:G208" si="53">E201*F201</f>
        <v>19053</v>
      </c>
      <c r="H201" s="2">
        <f>G201-$H$126</f>
        <v>17002</v>
      </c>
      <c r="I201" s="24"/>
      <c r="J201" s="4" t="s">
        <v>89</v>
      </c>
      <c r="K201" s="4" t="s">
        <v>22</v>
      </c>
    </row>
    <row r="202" spans="1:11" x14ac:dyDescent="0.2">
      <c r="C202" s="4" t="s">
        <v>284</v>
      </c>
      <c r="D202" s="2">
        <v>10.95</v>
      </c>
      <c r="E202" s="2">
        <v>29.69</v>
      </c>
      <c r="F202" s="2">
        <v>100</v>
      </c>
      <c r="G202" s="2">
        <f t="shared" si="53"/>
        <v>2969</v>
      </c>
      <c r="H202" s="2">
        <f>G202</f>
        <v>2969</v>
      </c>
      <c r="I202" s="3" t="s">
        <v>209</v>
      </c>
      <c r="J202" s="4" t="s">
        <v>168</v>
      </c>
      <c r="K202" s="4" t="s">
        <v>277</v>
      </c>
    </row>
    <row r="203" spans="1:11" x14ac:dyDescent="0.2">
      <c r="C203" s="4" t="s">
        <v>278</v>
      </c>
      <c r="D203" s="2">
        <v>15.59</v>
      </c>
      <c r="E203" s="2">
        <v>17.63</v>
      </c>
      <c r="F203" s="2">
        <v>100</v>
      </c>
      <c r="G203" s="2">
        <f t="shared" si="53"/>
        <v>1763</v>
      </c>
      <c r="H203" s="2">
        <f t="shared" ref="H203:H208" si="54">G203</f>
        <v>1763</v>
      </c>
      <c r="I203" s="3" t="s">
        <v>209</v>
      </c>
      <c r="J203" s="4" t="s">
        <v>163</v>
      </c>
      <c r="K203" s="4" t="s">
        <v>279</v>
      </c>
    </row>
    <row r="204" spans="1:11" x14ac:dyDescent="0.2">
      <c r="C204" s="4" t="s">
        <v>164</v>
      </c>
      <c r="D204" s="2">
        <v>19.03</v>
      </c>
      <c r="E204" s="2">
        <v>24.62</v>
      </c>
      <c r="F204" s="2">
        <v>100</v>
      </c>
      <c r="G204" s="2">
        <f t="shared" si="53"/>
        <v>2462</v>
      </c>
      <c r="H204" s="2">
        <f t="shared" si="54"/>
        <v>2462</v>
      </c>
      <c r="I204" s="3" t="s">
        <v>209</v>
      </c>
      <c r="J204" s="4" t="s">
        <v>165</v>
      </c>
      <c r="K204" s="4" t="s">
        <v>4</v>
      </c>
    </row>
    <row r="205" spans="1:11" x14ac:dyDescent="0.2">
      <c r="C205" s="4" t="s">
        <v>164</v>
      </c>
      <c r="D205" s="2">
        <v>20.75</v>
      </c>
      <c r="E205" s="2">
        <v>78.52</v>
      </c>
      <c r="F205" s="2">
        <v>100</v>
      </c>
      <c r="G205" s="2">
        <f t="shared" si="53"/>
        <v>7852</v>
      </c>
      <c r="H205" s="2">
        <f t="shared" si="54"/>
        <v>7852</v>
      </c>
      <c r="I205" s="3" t="s">
        <v>209</v>
      </c>
      <c r="J205" s="4" t="s">
        <v>165</v>
      </c>
      <c r="K205" s="4" t="s">
        <v>4</v>
      </c>
    </row>
    <row r="206" spans="1:11" x14ac:dyDescent="0.2">
      <c r="C206" s="4" t="s">
        <v>164</v>
      </c>
      <c r="D206" s="2">
        <v>20.98</v>
      </c>
      <c r="E206" s="2">
        <v>59.91</v>
      </c>
      <c r="F206" s="2">
        <v>100</v>
      </c>
      <c r="G206" s="2">
        <f t="shared" si="53"/>
        <v>5991</v>
      </c>
      <c r="H206" s="2">
        <f t="shared" si="54"/>
        <v>5991</v>
      </c>
      <c r="I206" s="3" t="s">
        <v>209</v>
      </c>
      <c r="J206" s="4" t="s">
        <v>165</v>
      </c>
      <c r="K206" s="4" t="s">
        <v>4</v>
      </c>
    </row>
    <row r="207" spans="1:11" x14ac:dyDescent="0.2">
      <c r="C207" s="4" t="s">
        <v>164</v>
      </c>
      <c r="D207" s="2">
        <v>21.07</v>
      </c>
      <c r="E207" s="2">
        <v>23.27</v>
      </c>
      <c r="F207" s="2">
        <v>100</v>
      </c>
      <c r="G207" s="2">
        <f t="shared" si="53"/>
        <v>2327</v>
      </c>
      <c r="H207" s="2">
        <f t="shared" si="54"/>
        <v>2327</v>
      </c>
      <c r="I207" s="3" t="s">
        <v>209</v>
      </c>
      <c r="J207" s="4" t="s">
        <v>165</v>
      </c>
      <c r="K207" s="4" t="s">
        <v>4</v>
      </c>
    </row>
    <row r="208" spans="1:11" x14ac:dyDescent="0.2">
      <c r="C208" s="4" t="s">
        <v>280</v>
      </c>
      <c r="D208" s="2">
        <v>21.21</v>
      </c>
      <c r="E208" s="2">
        <v>18.420000000000002</v>
      </c>
      <c r="F208" s="2">
        <v>100</v>
      </c>
      <c r="G208" s="2">
        <f t="shared" si="53"/>
        <v>1842.0000000000002</v>
      </c>
      <c r="H208" s="2">
        <f t="shared" si="54"/>
        <v>1842.0000000000002</v>
      </c>
      <c r="I208" s="3" t="s">
        <v>209</v>
      </c>
      <c r="J208" s="4" t="s">
        <v>168</v>
      </c>
      <c r="K208" s="4" t="s">
        <v>281</v>
      </c>
    </row>
    <row r="209" spans="2:11" x14ac:dyDescent="0.2">
      <c r="C209" s="4"/>
      <c r="D209" s="2"/>
      <c r="E209" s="2"/>
      <c r="F209" s="2"/>
      <c r="G209" s="2"/>
      <c r="H209" s="2"/>
      <c r="I209" s="2"/>
      <c r="J209" s="4"/>
      <c r="K209" s="4"/>
    </row>
    <row r="210" spans="2:11" x14ac:dyDescent="0.2">
      <c r="B210" s="2" t="s">
        <v>283</v>
      </c>
      <c r="C210" s="4" t="s">
        <v>21</v>
      </c>
      <c r="D210" s="2">
        <v>2.25</v>
      </c>
      <c r="E210" s="2">
        <v>157.46</v>
      </c>
      <c r="F210" s="2">
        <v>250</v>
      </c>
      <c r="G210" s="2">
        <f t="shared" ref="G210:G217" si="55">E210*F210</f>
        <v>39365</v>
      </c>
      <c r="H210" s="2">
        <f>G210-$H$126</f>
        <v>37314</v>
      </c>
      <c r="I210" s="24"/>
      <c r="J210" s="4" t="s">
        <v>89</v>
      </c>
      <c r="K210" s="4" t="s">
        <v>22</v>
      </c>
    </row>
    <row r="211" spans="2:11" x14ac:dyDescent="0.2">
      <c r="C211" s="4" t="s">
        <v>284</v>
      </c>
      <c r="D211" s="2">
        <v>10.95</v>
      </c>
      <c r="E211" s="2">
        <v>27.4</v>
      </c>
      <c r="F211" s="2">
        <v>250</v>
      </c>
      <c r="G211" s="2">
        <f t="shared" si="55"/>
        <v>6850</v>
      </c>
      <c r="H211" s="2">
        <f>G211</f>
        <v>6850</v>
      </c>
      <c r="I211" s="3" t="s">
        <v>209</v>
      </c>
      <c r="J211" s="4" t="s">
        <v>168</v>
      </c>
      <c r="K211" s="4" t="s">
        <v>277</v>
      </c>
    </row>
    <row r="212" spans="2:11" x14ac:dyDescent="0.2">
      <c r="C212" s="4" t="s">
        <v>278</v>
      </c>
      <c r="D212" s="2">
        <v>15.59</v>
      </c>
      <c r="E212" s="2">
        <v>14.06</v>
      </c>
      <c r="F212" s="2">
        <v>250</v>
      </c>
      <c r="G212" s="2">
        <f t="shared" si="55"/>
        <v>3515</v>
      </c>
      <c r="H212" s="2">
        <f t="shared" ref="H212:H217" si="56">G212</f>
        <v>3515</v>
      </c>
      <c r="I212" s="3" t="s">
        <v>209</v>
      </c>
      <c r="J212" s="4" t="s">
        <v>163</v>
      </c>
      <c r="K212" s="4" t="s">
        <v>279</v>
      </c>
    </row>
    <row r="213" spans="2:11" x14ac:dyDescent="0.2">
      <c r="C213" s="4" t="s">
        <v>164</v>
      </c>
      <c r="D213" s="2">
        <v>19.03</v>
      </c>
      <c r="E213" s="2">
        <v>15.83</v>
      </c>
      <c r="F213" s="2">
        <v>250</v>
      </c>
      <c r="G213" s="2">
        <f t="shared" si="55"/>
        <v>3957.5</v>
      </c>
      <c r="H213" s="2">
        <f t="shared" si="56"/>
        <v>3957.5</v>
      </c>
      <c r="I213" s="3" t="s">
        <v>209</v>
      </c>
      <c r="J213" s="4" t="s">
        <v>165</v>
      </c>
      <c r="K213" s="4" t="s">
        <v>4</v>
      </c>
    </row>
    <row r="214" spans="2:11" x14ac:dyDescent="0.2">
      <c r="C214" s="4" t="s">
        <v>164</v>
      </c>
      <c r="D214" s="2">
        <v>20.75</v>
      </c>
      <c r="E214" s="2">
        <v>82.07</v>
      </c>
      <c r="F214" s="2">
        <v>250</v>
      </c>
      <c r="G214" s="2">
        <f t="shared" si="55"/>
        <v>20517.5</v>
      </c>
      <c r="H214" s="2">
        <f t="shared" si="56"/>
        <v>20517.5</v>
      </c>
      <c r="I214" s="3" t="s">
        <v>209</v>
      </c>
      <c r="J214" s="4" t="s">
        <v>165</v>
      </c>
      <c r="K214" s="4" t="s">
        <v>4</v>
      </c>
    </row>
    <row r="215" spans="2:11" x14ac:dyDescent="0.2">
      <c r="C215" s="4" t="s">
        <v>164</v>
      </c>
      <c r="D215" s="2">
        <v>20.99</v>
      </c>
      <c r="E215" s="2">
        <v>54.08</v>
      </c>
      <c r="F215" s="2">
        <v>250</v>
      </c>
      <c r="G215" s="2">
        <f t="shared" si="55"/>
        <v>13520</v>
      </c>
      <c r="H215" s="2">
        <f t="shared" si="56"/>
        <v>13520</v>
      </c>
      <c r="I215" s="3" t="s">
        <v>209</v>
      </c>
      <c r="J215" s="4" t="s">
        <v>165</v>
      </c>
      <c r="K215" s="4" t="s">
        <v>4</v>
      </c>
    </row>
    <row r="216" spans="2:11" x14ac:dyDescent="0.2">
      <c r="C216" s="4" t="s">
        <v>164</v>
      </c>
      <c r="D216" s="2">
        <v>21.07</v>
      </c>
      <c r="E216" s="2">
        <v>19.3</v>
      </c>
      <c r="F216" s="2">
        <v>250</v>
      </c>
      <c r="G216" s="2">
        <f t="shared" si="55"/>
        <v>4825</v>
      </c>
      <c r="H216" s="2">
        <f t="shared" si="56"/>
        <v>4825</v>
      </c>
      <c r="I216" s="3" t="s">
        <v>209</v>
      </c>
      <c r="J216" s="4" t="s">
        <v>165</v>
      </c>
      <c r="K216" s="4" t="s">
        <v>4</v>
      </c>
    </row>
    <row r="217" spans="2:11" x14ac:dyDescent="0.2">
      <c r="C217" s="4" t="s">
        <v>280</v>
      </c>
      <c r="D217" s="2">
        <v>21.21</v>
      </c>
      <c r="E217" s="2">
        <v>16.309999999999999</v>
      </c>
      <c r="F217" s="2">
        <v>250</v>
      </c>
      <c r="G217" s="2">
        <f t="shared" si="55"/>
        <v>4077.4999999999995</v>
      </c>
      <c r="H217" s="2">
        <f t="shared" si="56"/>
        <v>4077.4999999999995</v>
      </c>
      <c r="I217" s="3" t="s">
        <v>209</v>
      </c>
      <c r="J217" s="4" t="s">
        <v>163</v>
      </c>
      <c r="K217" s="4" t="s">
        <v>281</v>
      </c>
    </row>
    <row r="218" spans="2:11" x14ac:dyDescent="0.2">
      <c r="C218" s="2"/>
      <c r="D218" s="2"/>
      <c r="E218" s="2"/>
      <c r="F218" s="2"/>
      <c r="G218" s="2"/>
      <c r="H218" s="2"/>
      <c r="I218" s="2"/>
    </row>
    <row r="219" spans="2:11" x14ac:dyDescent="0.2">
      <c r="C219" s="1" t="s">
        <v>145</v>
      </c>
      <c r="D219" s="2"/>
      <c r="E219" s="2"/>
    </row>
    <row r="221" spans="2:11" x14ac:dyDescent="0.2">
      <c r="C221" s="10" t="s">
        <v>85</v>
      </c>
    </row>
    <row r="222" spans="2:11" x14ac:dyDescent="0.2">
      <c r="C222" s="10" t="s">
        <v>86</v>
      </c>
    </row>
  </sheetData>
  <phoneticPr fontId="0" type="noConversion"/>
  <pageMargins left="0.75" right="0.75" top="1" bottom="1" header="0.5" footer="0.5"/>
  <pageSetup scale="73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5"/>
  <sheetViews>
    <sheetView topLeftCell="A10" workbookViewId="0">
      <selection activeCell="D25" sqref="D25"/>
    </sheetView>
  </sheetViews>
  <sheetFormatPr defaultRowHeight="12.75" x14ac:dyDescent="0.2"/>
  <cols>
    <col min="1" max="1" width="21.5703125" style="2" customWidth="1"/>
    <col min="2" max="2" width="16.7109375" style="2" bestFit="1" customWidth="1"/>
    <col min="3" max="3" width="45" style="2" bestFit="1" customWidth="1"/>
    <col min="4" max="4" width="9.140625" style="2"/>
    <col min="5" max="5" width="14.140625" style="2" bestFit="1" customWidth="1"/>
    <col min="6" max="6" width="14.140625" style="2" customWidth="1"/>
    <col min="7" max="7" width="14.42578125" style="2" bestFit="1" customWidth="1"/>
    <col min="8" max="9" width="14.140625" style="2" bestFit="1" customWidth="1"/>
    <col min="10" max="10" width="14.140625" style="2" customWidth="1"/>
    <col min="11" max="11" width="9.140625" style="2"/>
    <col min="12" max="12" width="14.140625" style="2" customWidth="1"/>
  </cols>
  <sheetData>
    <row r="1" spans="1:12" ht="15" x14ac:dyDescent="0.25">
      <c r="A1" s="37" t="str">
        <f>VOC!A1</f>
        <v>15-03379-N1</v>
      </c>
      <c r="C1" s="3" t="s">
        <v>10</v>
      </c>
    </row>
    <row r="2" spans="1:12" x14ac:dyDescent="0.2">
      <c r="I2" s="3" t="s">
        <v>147</v>
      </c>
      <c r="J2" s="3" t="s">
        <v>201</v>
      </c>
    </row>
    <row r="3" spans="1:12" x14ac:dyDescent="0.2">
      <c r="A3" s="4" t="s">
        <v>206</v>
      </c>
      <c r="E3" s="3" t="s">
        <v>11</v>
      </c>
      <c r="F3" s="3" t="s">
        <v>9</v>
      </c>
      <c r="G3" s="3" t="s">
        <v>18</v>
      </c>
      <c r="H3" s="3" t="s">
        <v>13</v>
      </c>
      <c r="I3" s="3" t="s">
        <v>13</v>
      </c>
      <c r="J3" s="3" t="s">
        <v>202</v>
      </c>
    </row>
    <row r="4" spans="1:12" x14ac:dyDescent="0.2">
      <c r="C4" s="3" t="s">
        <v>1</v>
      </c>
      <c r="D4" s="3" t="s">
        <v>2</v>
      </c>
      <c r="E4" s="3" t="s">
        <v>5</v>
      </c>
      <c r="F4" s="3" t="s">
        <v>8</v>
      </c>
      <c r="G4" s="3" t="s">
        <v>148</v>
      </c>
      <c r="H4" s="3" t="s">
        <v>5</v>
      </c>
      <c r="I4" s="3" t="s">
        <v>5</v>
      </c>
      <c r="J4" s="3" t="s">
        <v>203</v>
      </c>
      <c r="K4" s="3" t="s">
        <v>12</v>
      </c>
      <c r="L4" s="3" t="s">
        <v>6</v>
      </c>
    </row>
    <row r="5" spans="1:12" x14ac:dyDescent="0.2">
      <c r="B5" s="2" t="s">
        <v>199</v>
      </c>
      <c r="C5" s="4" t="s">
        <v>200</v>
      </c>
      <c r="D5" s="2">
        <v>7.92</v>
      </c>
      <c r="E5" s="2">
        <v>19.34</v>
      </c>
      <c r="F5" s="2">
        <v>25</v>
      </c>
      <c r="G5" s="2">
        <v>1</v>
      </c>
      <c r="H5" s="2">
        <f>E5/F5*G5</f>
        <v>0.77359999999999995</v>
      </c>
      <c r="I5" s="2">
        <f>H5</f>
        <v>0.77359999999999995</v>
      </c>
      <c r="J5" s="4" t="s">
        <v>205</v>
      </c>
      <c r="K5" s="4" t="s">
        <v>163</v>
      </c>
      <c r="L5" s="4" t="s">
        <v>204</v>
      </c>
    </row>
    <row r="6" spans="1:12" x14ac:dyDescent="0.2">
      <c r="C6" s="4"/>
      <c r="J6" s="4"/>
      <c r="K6" s="4"/>
      <c r="L6" s="4"/>
    </row>
    <row r="7" spans="1:12" x14ac:dyDescent="0.2">
      <c r="A7" s="3"/>
      <c r="B7" s="2" t="s">
        <v>0</v>
      </c>
      <c r="C7" s="4" t="s">
        <v>200</v>
      </c>
      <c r="D7" s="2">
        <v>7.91</v>
      </c>
      <c r="E7" s="2">
        <v>19.82</v>
      </c>
      <c r="F7" s="2">
        <v>25</v>
      </c>
      <c r="G7" s="2">
        <v>1</v>
      </c>
      <c r="H7" s="2">
        <f>E7/F7*G7</f>
        <v>0.79280000000000006</v>
      </c>
      <c r="I7" s="2">
        <f>H7-$I$5</f>
        <v>1.9200000000000106E-2</v>
      </c>
      <c r="J7" s="4" t="s">
        <v>205</v>
      </c>
      <c r="K7" s="4" t="s">
        <v>163</v>
      </c>
      <c r="L7" s="4" t="s">
        <v>204</v>
      </c>
    </row>
    <row r="8" spans="1:12" x14ac:dyDescent="0.2">
      <c r="A8" s="3"/>
      <c r="C8" s="4"/>
    </row>
    <row r="9" spans="1:12" x14ac:dyDescent="0.2">
      <c r="A9" s="3"/>
      <c r="B9" s="2" t="s">
        <v>207</v>
      </c>
      <c r="C9" s="4" t="s">
        <v>200</v>
      </c>
      <c r="D9" s="2">
        <v>7.91</v>
      </c>
      <c r="E9" s="2">
        <v>19.34</v>
      </c>
      <c r="F9" s="2">
        <v>25</v>
      </c>
      <c r="G9" s="2">
        <v>1</v>
      </c>
      <c r="H9" s="2">
        <f>E9/F9*G9</f>
        <v>0.77359999999999995</v>
      </c>
      <c r="I9" s="2">
        <f>H9-$I$5</f>
        <v>0</v>
      </c>
      <c r="J9" s="4" t="s">
        <v>205</v>
      </c>
      <c r="K9" s="4" t="s">
        <v>163</v>
      </c>
      <c r="L9" s="4" t="s">
        <v>204</v>
      </c>
    </row>
    <row r="10" spans="1:12" x14ac:dyDescent="0.2">
      <c r="A10" s="3"/>
      <c r="C10" s="4" t="s">
        <v>208</v>
      </c>
      <c r="D10" s="2">
        <v>12.94</v>
      </c>
      <c r="E10" s="2">
        <v>37.659999999999997</v>
      </c>
      <c r="F10" s="2">
        <v>25</v>
      </c>
      <c r="G10" s="2">
        <v>1</v>
      </c>
      <c r="H10" s="2">
        <f>E10/F10*G10</f>
        <v>1.5064</v>
      </c>
      <c r="I10" s="2">
        <f>H10</f>
        <v>1.5064</v>
      </c>
      <c r="J10" s="3" t="s">
        <v>209</v>
      </c>
      <c r="K10" s="4" t="s">
        <v>163</v>
      </c>
      <c r="L10" s="4" t="s">
        <v>210</v>
      </c>
    </row>
    <row r="11" spans="1:12" x14ac:dyDescent="0.2">
      <c r="A11" s="3"/>
      <c r="C11" s="4"/>
      <c r="J11" s="3"/>
      <c r="K11" s="4"/>
      <c r="L11" s="4"/>
    </row>
    <row r="12" spans="1:12" x14ac:dyDescent="0.2">
      <c r="B12" s="4" t="s">
        <v>211</v>
      </c>
      <c r="C12" s="4" t="s">
        <v>200</v>
      </c>
      <c r="D12" s="2">
        <v>7.91</v>
      </c>
      <c r="E12" s="2">
        <v>17.739999999999998</v>
      </c>
      <c r="F12" s="2">
        <v>25</v>
      </c>
      <c r="G12" s="2">
        <v>1</v>
      </c>
      <c r="H12" s="2">
        <f>E12/F12*G12</f>
        <v>0.7095999999999999</v>
      </c>
      <c r="I12" s="2">
        <f>H12-$I$5</f>
        <v>-6.4000000000000057E-2</v>
      </c>
      <c r="J12" s="4" t="s">
        <v>205</v>
      </c>
      <c r="K12" s="4" t="s">
        <v>163</v>
      </c>
      <c r="L12" s="4" t="s">
        <v>204</v>
      </c>
    </row>
    <row r="13" spans="1:12" x14ac:dyDescent="0.2">
      <c r="B13" s="4"/>
      <c r="C13" s="4" t="s">
        <v>208</v>
      </c>
      <c r="D13" s="2">
        <v>12.94</v>
      </c>
      <c r="E13" s="2">
        <v>40.020000000000003</v>
      </c>
      <c r="F13" s="2">
        <v>25</v>
      </c>
      <c r="G13" s="2">
        <v>1</v>
      </c>
      <c r="H13" s="2">
        <f>E13/F13*G13</f>
        <v>1.6008000000000002</v>
      </c>
      <c r="I13" s="2">
        <f>H13</f>
        <v>1.6008000000000002</v>
      </c>
      <c r="J13" s="3" t="s">
        <v>209</v>
      </c>
      <c r="K13" s="4" t="s">
        <v>163</v>
      </c>
      <c r="L13" s="4" t="s">
        <v>210</v>
      </c>
    </row>
    <row r="14" spans="1:12" x14ac:dyDescent="0.2">
      <c r="B14" s="4"/>
      <c r="C14" s="4"/>
    </row>
    <row r="15" spans="1:12" x14ac:dyDescent="0.2">
      <c r="B15" s="4" t="s">
        <v>212</v>
      </c>
      <c r="C15" s="4" t="s">
        <v>200</v>
      </c>
      <c r="D15" s="2">
        <v>7.91</v>
      </c>
      <c r="E15" s="2">
        <v>15.88</v>
      </c>
      <c r="F15" s="2">
        <v>25</v>
      </c>
      <c r="G15" s="2">
        <v>1</v>
      </c>
      <c r="H15" s="2">
        <f>E15/F15*G15</f>
        <v>0.63519999999999999</v>
      </c>
      <c r="I15" s="2">
        <f>H15-$I$5</f>
        <v>-0.13839999999999997</v>
      </c>
      <c r="J15" s="4" t="s">
        <v>205</v>
      </c>
      <c r="K15" s="4" t="s">
        <v>163</v>
      </c>
      <c r="L15" s="4" t="s">
        <v>204</v>
      </c>
    </row>
    <row r="16" spans="1:12" s="27" customFormat="1" x14ac:dyDescent="0.2">
      <c r="A16" s="12"/>
      <c r="B16" s="9"/>
      <c r="C16" s="4" t="s">
        <v>208</v>
      </c>
      <c r="D16" s="2">
        <v>12.94</v>
      </c>
      <c r="E16" s="2">
        <v>37.04</v>
      </c>
      <c r="F16" s="2">
        <v>25</v>
      </c>
      <c r="G16" s="2">
        <v>1</v>
      </c>
      <c r="H16" s="2">
        <f>E16/F16*G16</f>
        <v>1.4816</v>
      </c>
      <c r="I16" s="2">
        <f>H16</f>
        <v>1.4816</v>
      </c>
      <c r="J16" s="3" t="s">
        <v>209</v>
      </c>
      <c r="K16" s="4" t="s">
        <v>163</v>
      </c>
      <c r="L16" s="4" t="s">
        <v>210</v>
      </c>
    </row>
    <row r="17" spans="1:12" s="27" customFormat="1" x14ac:dyDescent="0.2">
      <c r="A17" s="12"/>
      <c r="B17" s="9"/>
      <c r="C17" s="11"/>
      <c r="D17" s="9"/>
      <c r="E17" s="9"/>
      <c r="F17" s="9"/>
      <c r="G17" s="9"/>
      <c r="H17" s="9"/>
      <c r="I17" s="9"/>
      <c r="J17" s="9"/>
      <c r="K17" s="9"/>
      <c r="L17" s="9"/>
    </row>
    <row r="18" spans="1:12" s="27" customFormat="1" x14ac:dyDescent="0.2">
      <c r="A18" s="12"/>
      <c r="B18" s="11" t="s">
        <v>213</v>
      </c>
      <c r="C18" s="4" t="s">
        <v>200</v>
      </c>
      <c r="D18" s="2">
        <v>7.91</v>
      </c>
      <c r="E18" s="2">
        <v>10.02</v>
      </c>
      <c r="F18" s="2">
        <v>25</v>
      </c>
      <c r="G18" s="2">
        <v>2</v>
      </c>
      <c r="H18" s="2">
        <f>E18/F18*G18</f>
        <v>0.80159999999999998</v>
      </c>
      <c r="I18" s="2">
        <f>H18-$I$5</f>
        <v>2.8000000000000025E-2</v>
      </c>
      <c r="J18" s="4" t="s">
        <v>205</v>
      </c>
      <c r="K18" s="4" t="s">
        <v>163</v>
      </c>
      <c r="L18" s="4" t="s">
        <v>204</v>
      </c>
    </row>
    <row r="19" spans="1:12" s="27" customFormat="1" x14ac:dyDescent="0.2">
      <c r="A19" s="12"/>
      <c r="B19" s="9"/>
      <c r="C19" s="11" t="s">
        <v>214</v>
      </c>
      <c r="D19" s="9">
        <v>22.07</v>
      </c>
      <c r="E19" s="9">
        <v>193.23</v>
      </c>
      <c r="F19" s="2">
        <v>25</v>
      </c>
      <c r="G19" s="2">
        <v>2</v>
      </c>
      <c r="H19" s="2">
        <f>E19/F19*G19</f>
        <v>15.458399999999999</v>
      </c>
      <c r="I19" s="2">
        <f>H19</f>
        <v>15.458399999999999</v>
      </c>
      <c r="J19" s="3" t="s">
        <v>209</v>
      </c>
      <c r="K19" s="11" t="s">
        <v>168</v>
      </c>
      <c r="L19" s="11" t="s">
        <v>215</v>
      </c>
    </row>
    <row r="20" spans="1:12" s="27" customFormat="1" x14ac:dyDescent="0.2">
      <c r="A20" s="12"/>
      <c r="B20" s="9"/>
      <c r="C20" s="11"/>
      <c r="D20" s="9"/>
      <c r="E20" s="9"/>
      <c r="F20" s="9"/>
      <c r="G20" s="9"/>
      <c r="H20" s="9"/>
      <c r="I20" s="9"/>
      <c r="J20" s="9"/>
      <c r="K20" s="9"/>
      <c r="L20" s="9"/>
    </row>
    <row r="21" spans="1:12" s="27" customFormat="1" x14ac:dyDescent="0.2">
      <c r="A21" s="12"/>
      <c r="B21" s="11" t="s">
        <v>216</v>
      </c>
      <c r="C21" s="4" t="s">
        <v>200</v>
      </c>
      <c r="D21" s="2">
        <v>7.91</v>
      </c>
      <c r="E21" s="2">
        <v>9.7100000000000009</v>
      </c>
      <c r="F21" s="2">
        <v>25</v>
      </c>
      <c r="G21" s="2">
        <v>2</v>
      </c>
      <c r="H21" s="2">
        <f>E21/F21*G21</f>
        <v>0.77680000000000005</v>
      </c>
      <c r="I21" s="2">
        <f>H21-$I$5</f>
        <v>3.2000000000000917E-3</v>
      </c>
      <c r="J21" s="4" t="s">
        <v>205</v>
      </c>
      <c r="K21" s="4" t="s">
        <v>163</v>
      </c>
      <c r="L21" s="4" t="s">
        <v>204</v>
      </c>
    </row>
    <row r="22" spans="1:12" s="27" customFormat="1" x14ac:dyDescent="0.2">
      <c r="A22" s="12"/>
      <c r="B22" s="9"/>
      <c r="C22" s="11" t="s">
        <v>214</v>
      </c>
      <c r="D22" s="9">
        <v>22.07</v>
      </c>
      <c r="E22" s="9">
        <v>192.54</v>
      </c>
      <c r="F22" s="2">
        <v>25</v>
      </c>
      <c r="G22" s="2">
        <v>2</v>
      </c>
      <c r="H22" s="2">
        <f>E22/F22*G22</f>
        <v>15.4032</v>
      </c>
      <c r="I22" s="2">
        <f>H22</f>
        <v>15.4032</v>
      </c>
      <c r="J22" s="3" t="s">
        <v>209</v>
      </c>
      <c r="K22" s="11" t="s">
        <v>168</v>
      </c>
      <c r="L22" s="11" t="s">
        <v>215</v>
      </c>
    </row>
    <row r="23" spans="1:12" s="27" customFormat="1" x14ac:dyDescent="0.2">
      <c r="A23" s="12"/>
      <c r="B23" s="9"/>
      <c r="C23" s="11"/>
      <c r="D23" s="9"/>
      <c r="E23" s="9"/>
      <c r="F23" s="9"/>
      <c r="G23" s="9"/>
      <c r="H23" s="9"/>
      <c r="I23" s="9"/>
      <c r="J23" s="9"/>
      <c r="K23" s="9"/>
      <c r="L23" s="9"/>
    </row>
    <row r="24" spans="1:12" s="27" customFormat="1" x14ac:dyDescent="0.2">
      <c r="A24" s="12"/>
      <c r="B24" s="11" t="s">
        <v>217</v>
      </c>
      <c r="C24" s="4" t="s">
        <v>200</v>
      </c>
      <c r="D24" s="2">
        <v>7.88</v>
      </c>
      <c r="E24" s="2">
        <v>9.32</v>
      </c>
      <c r="F24" s="2">
        <v>25</v>
      </c>
      <c r="G24" s="2">
        <v>2</v>
      </c>
      <c r="H24" s="2">
        <f>E24/F24*G24</f>
        <v>0.74560000000000004</v>
      </c>
      <c r="I24" s="2">
        <f>H24-$I$5</f>
        <v>-2.7999999999999914E-2</v>
      </c>
      <c r="J24" s="4" t="s">
        <v>205</v>
      </c>
      <c r="K24" s="4" t="s">
        <v>163</v>
      </c>
      <c r="L24" s="4" t="s">
        <v>204</v>
      </c>
    </row>
    <row r="25" spans="1:12" s="27" customFormat="1" x14ac:dyDescent="0.2">
      <c r="A25" s="12"/>
      <c r="B25" s="9"/>
      <c r="C25" s="11" t="s">
        <v>214</v>
      </c>
      <c r="D25" s="9">
        <v>22.07</v>
      </c>
      <c r="E25" s="9">
        <v>181.93</v>
      </c>
      <c r="F25" s="2">
        <v>25</v>
      </c>
      <c r="G25" s="2">
        <v>2</v>
      </c>
      <c r="H25" s="2">
        <f>E25/F25*G25</f>
        <v>14.554400000000001</v>
      </c>
      <c r="I25" s="2">
        <f>H25</f>
        <v>14.554400000000001</v>
      </c>
      <c r="J25" s="3" t="s">
        <v>209</v>
      </c>
      <c r="K25" s="11" t="s">
        <v>168</v>
      </c>
      <c r="L25" s="11" t="s">
        <v>215</v>
      </c>
    </row>
    <row r="26" spans="1:12" s="27" customFormat="1" x14ac:dyDescent="0.2">
      <c r="A26" s="12"/>
      <c r="B26" s="9"/>
      <c r="C26" s="11"/>
      <c r="D26" s="9"/>
      <c r="E26" s="9"/>
      <c r="F26" s="2"/>
      <c r="G26" s="2"/>
      <c r="H26" s="2"/>
      <c r="I26" s="2"/>
      <c r="J26" s="3"/>
      <c r="K26" s="11"/>
      <c r="L26" s="11"/>
    </row>
    <row r="27" spans="1:12" s="27" customFormat="1" x14ac:dyDescent="0.2">
      <c r="A27" s="12"/>
      <c r="B27" s="11" t="s">
        <v>218</v>
      </c>
      <c r="C27" s="4" t="s">
        <v>200</v>
      </c>
      <c r="D27" s="2">
        <v>7.91</v>
      </c>
      <c r="E27" s="2">
        <v>9.67</v>
      </c>
      <c r="F27" s="2">
        <v>25</v>
      </c>
      <c r="G27" s="2">
        <v>2</v>
      </c>
      <c r="H27" s="2">
        <f>E27/F27*G27</f>
        <v>0.77359999999999995</v>
      </c>
      <c r="I27" s="2">
        <f>H27-$I$5</f>
        <v>0</v>
      </c>
      <c r="J27" s="4" t="s">
        <v>205</v>
      </c>
      <c r="K27" s="4" t="s">
        <v>163</v>
      </c>
      <c r="L27" s="4" t="s">
        <v>204</v>
      </c>
    </row>
    <row r="28" spans="1:12" s="27" customFormat="1" x14ac:dyDescent="0.2">
      <c r="A28" s="12"/>
      <c r="B28" s="9"/>
      <c r="C28" s="11" t="s">
        <v>214</v>
      </c>
      <c r="D28" s="9">
        <v>22.08</v>
      </c>
      <c r="E28" s="9">
        <v>222.42</v>
      </c>
      <c r="F28" s="2">
        <v>25</v>
      </c>
      <c r="G28" s="2">
        <v>2</v>
      </c>
      <c r="H28" s="2">
        <f>E28/F28*G28</f>
        <v>17.793599999999998</v>
      </c>
      <c r="I28" s="2">
        <f>H28</f>
        <v>17.793599999999998</v>
      </c>
      <c r="J28" s="3" t="s">
        <v>209</v>
      </c>
      <c r="K28" s="11" t="s">
        <v>168</v>
      </c>
      <c r="L28" s="11" t="s">
        <v>215</v>
      </c>
    </row>
    <row r="29" spans="1:12" s="27" customFormat="1" x14ac:dyDescent="0.2">
      <c r="A29" s="12"/>
      <c r="B29" s="9"/>
      <c r="C29" s="11"/>
      <c r="D29" s="9"/>
      <c r="E29" s="9"/>
      <c r="F29" s="2"/>
      <c r="G29" s="2"/>
      <c r="H29" s="2"/>
      <c r="I29" s="2"/>
      <c r="J29" s="3"/>
      <c r="K29" s="11"/>
      <c r="L29" s="11"/>
    </row>
    <row r="30" spans="1:12" s="27" customFormat="1" x14ac:dyDescent="0.2">
      <c r="A30" s="12"/>
      <c r="B30" s="11" t="s">
        <v>219</v>
      </c>
      <c r="C30" s="4" t="s">
        <v>200</v>
      </c>
      <c r="D30" s="2">
        <v>7.91</v>
      </c>
      <c r="E30" s="2">
        <v>9.9</v>
      </c>
      <c r="F30" s="2">
        <v>25</v>
      </c>
      <c r="G30" s="2">
        <v>2</v>
      </c>
      <c r="H30" s="2">
        <f>E30/F30*G30</f>
        <v>0.79200000000000004</v>
      </c>
      <c r="I30" s="2">
        <f>H30-$I$5</f>
        <v>1.8400000000000083E-2</v>
      </c>
      <c r="J30" s="4" t="s">
        <v>205</v>
      </c>
      <c r="K30" s="4" t="s">
        <v>163</v>
      </c>
      <c r="L30" s="4" t="s">
        <v>204</v>
      </c>
    </row>
    <row r="31" spans="1:12" s="27" customFormat="1" x14ac:dyDescent="0.2">
      <c r="A31" s="12"/>
      <c r="B31" s="9"/>
      <c r="C31" s="11" t="s">
        <v>214</v>
      </c>
      <c r="D31" s="9">
        <v>22.07</v>
      </c>
      <c r="E31" s="9">
        <v>219.23</v>
      </c>
      <c r="F31" s="2">
        <v>25</v>
      </c>
      <c r="G31" s="2">
        <v>2</v>
      </c>
      <c r="H31" s="2">
        <f>E31/F31*G31</f>
        <v>17.538399999999999</v>
      </c>
      <c r="I31" s="2">
        <f>H31</f>
        <v>17.538399999999999</v>
      </c>
      <c r="J31" s="3" t="s">
        <v>209</v>
      </c>
      <c r="K31" s="11" t="s">
        <v>168</v>
      </c>
      <c r="L31" s="11" t="s">
        <v>215</v>
      </c>
    </row>
    <row r="32" spans="1:12" s="27" customFormat="1" x14ac:dyDescent="0.2">
      <c r="A32" s="12"/>
      <c r="B32" s="9"/>
      <c r="C32" s="11"/>
      <c r="D32" s="9"/>
      <c r="E32" s="9"/>
      <c r="F32" s="2"/>
      <c r="G32" s="2"/>
      <c r="H32" s="2"/>
      <c r="I32" s="2"/>
      <c r="J32" s="3"/>
      <c r="K32" s="11"/>
      <c r="L32" s="11"/>
    </row>
    <row r="33" spans="1:13" s="27" customFormat="1" x14ac:dyDescent="0.2">
      <c r="A33" s="12"/>
      <c r="B33" s="11" t="s">
        <v>219</v>
      </c>
      <c r="C33" s="4" t="s">
        <v>200</v>
      </c>
      <c r="D33" s="2">
        <v>7.91</v>
      </c>
      <c r="E33" s="2">
        <v>8.11</v>
      </c>
      <c r="F33" s="2">
        <v>25</v>
      </c>
      <c r="G33" s="2">
        <v>2</v>
      </c>
      <c r="H33" s="2">
        <f>E33/F33*G33</f>
        <v>0.64879999999999993</v>
      </c>
      <c r="I33" s="2">
        <f>H33-$I$5</f>
        <v>-0.12480000000000002</v>
      </c>
      <c r="J33" s="4" t="s">
        <v>205</v>
      </c>
      <c r="K33" s="4" t="s">
        <v>163</v>
      </c>
      <c r="L33" s="4" t="s">
        <v>204</v>
      </c>
    </row>
    <row r="34" spans="1:13" s="27" customFormat="1" x14ac:dyDescent="0.2">
      <c r="A34" s="12"/>
      <c r="B34" s="9"/>
      <c r="C34" s="11" t="s">
        <v>214</v>
      </c>
      <c r="D34" s="9">
        <v>22.07</v>
      </c>
      <c r="E34" s="9">
        <v>213.48</v>
      </c>
      <c r="F34" s="2">
        <v>25</v>
      </c>
      <c r="G34" s="2">
        <v>2</v>
      </c>
      <c r="H34" s="2">
        <f>E34/F34*G34</f>
        <v>17.078399999999998</v>
      </c>
      <c r="I34" s="2">
        <f>H34</f>
        <v>17.078399999999998</v>
      </c>
      <c r="J34" s="3" t="s">
        <v>209</v>
      </c>
      <c r="K34" s="11" t="s">
        <v>168</v>
      </c>
      <c r="L34" s="11" t="s">
        <v>215</v>
      </c>
    </row>
    <row r="35" spans="1:13" s="27" customFormat="1" x14ac:dyDescent="0.2">
      <c r="A35" s="12"/>
      <c r="B35" s="9"/>
      <c r="C35" s="11"/>
      <c r="D35" s="9"/>
      <c r="E35" s="9"/>
      <c r="F35" s="9"/>
      <c r="G35" s="9"/>
      <c r="H35" s="9"/>
      <c r="I35" s="9"/>
      <c r="J35" s="9"/>
      <c r="K35" s="9"/>
      <c r="L35" s="9"/>
    </row>
    <row r="36" spans="1:13" ht="15" x14ac:dyDescent="0.25">
      <c r="A36" s="37" t="str">
        <f>VOC!A1</f>
        <v>15-03379-N1</v>
      </c>
      <c r="C36" s="3" t="s">
        <v>10</v>
      </c>
      <c r="M36" s="4"/>
    </row>
    <row r="37" spans="1:13" x14ac:dyDescent="0.2">
      <c r="I37" s="3" t="s">
        <v>147</v>
      </c>
      <c r="J37" s="3" t="s">
        <v>201</v>
      </c>
      <c r="M37" s="4"/>
    </row>
    <row r="38" spans="1:13" x14ac:dyDescent="0.2">
      <c r="A38" s="4" t="s">
        <v>66</v>
      </c>
      <c r="E38" s="3" t="s">
        <v>11</v>
      </c>
      <c r="F38" s="3" t="s">
        <v>9</v>
      </c>
      <c r="G38" s="3" t="s">
        <v>18</v>
      </c>
      <c r="H38" s="3" t="s">
        <v>13</v>
      </c>
      <c r="I38" s="3" t="s">
        <v>13</v>
      </c>
      <c r="J38" s="3" t="s">
        <v>202</v>
      </c>
    </row>
    <row r="39" spans="1:13" x14ac:dyDescent="0.2">
      <c r="C39" s="3" t="s">
        <v>1</v>
      </c>
      <c r="D39" s="3" t="s">
        <v>2</v>
      </c>
      <c r="E39" s="3" t="s">
        <v>5</v>
      </c>
      <c r="F39" s="3" t="s">
        <v>8</v>
      </c>
      <c r="G39" s="3" t="s">
        <v>148</v>
      </c>
      <c r="H39" s="3" t="s">
        <v>5</v>
      </c>
      <c r="I39" s="3" t="s">
        <v>5</v>
      </c>
      <c r="J39" s="3" t="s">
        <v>203</v>
      </c>
      <c r="K39" s="3" t="s">
        <v>12</v>
      </c>
      <c r="L39" s="3" t="s">
        <v>6</v>
      </c>
    </row>
    <row r="40" spans="1:13" x14ac:dyDescent="0.2">
      <c r="B40" s="2" t="s">
        <v>199</v>
      </c>
      <c r="C40" s="4" t="s">
        <v>200</v>
      </c>
      <c r="D40" s="15">
        <v>7.98</v>
      </c>
      <c r="E40" s="15">
        <v>20.65</v>
      </c>
      <c r="F40" s="2">
        <v>25</v>
      </c>
      <c r="G40" s="2">
        <v>1</v>
      </c>
      <c r="H40" s="2">
        <f>E40/F40*G40</f>
        <v>0.82599999999999996</v>
      </c>
      <c r="I40" s="2">
        <f>H40</f>
        <v>0.82599999999999996</v>
      </c>
      <c r="J40" s="4" t="s">
        <v>205</v>
      </c>
      <c r="K40" s="4" t="s">
        <v>163</v>
      </c>
      <c r="L40" s="4" t="s">
        <v>204</v>
      </c>
    </row>
    <row r="41" spans="1:13" x14ac:dyDescent="0.2">
      <c r="D41" s="15"/>
      <c r="E41" s="15"/>
    </row>
    <row r="42" spans="1:13" x14ac:dyDescent="0.2">
      <c r="B42" s="2" t="s">
        <v>0</v>
      </c>
      <c r="C42" s="4" t="s">
        <v>200</v>
      </c>
      <c r="D42" s="15">
        <v>7.98</v>
      </c>
      <c r="E42" s="15">
        <v>22.57</v>
      </c>
      <c r="F42" s="2">
        <v>25</v>
      </c>
      <c r="G42" s="2">
        <v>1</v>
      </c>
      <c r="H42" s="2">
        <f>E42/F42*G42</f>
        <v>0.90280000000000005</v>
      </c>
      <c r="I42" s="2">
        <f>H42</f>
        <v>0.90280000000000005</v>
      </c>
      <c r="J42" s="4" t="s">
        <v>205</v>
      </c>
      <c r="K42" s="4" t="s">
        <v>163</v>
      </c>
      <c r="L42" s="4" t="s">
        <v>204</v>
      </c>
    </row>
    <row r="43" spans="1:13" x14ac:dyDescent="0.2">
      <c r="D43" s="15"/>
      <c r="E43" s="15" t="s">
        <v>310</v>
      </c>
    </row>
    <row r="44" spans="1:13" x14ac:dyDescent="0.2">
      <c r="B44" s="2" t="s">
        <v>329</v>
      </c>
      <c r="C44" s="2" t="s">
        <v>311</v>
      </c>
      <c r="D44" s="15">
        <v>10.52</v>
      </c>
      <c r="E44" s="15">
        <v>10.51</v>
      </c>
      <c r="F44" s="2">
        <v>25</v>
      </c>
      <c r="G44" s="2">
        <v>10</v>
      </c>
      <c r="H44" s="2">
        <f t="shared" ref="H44" si="0">E44/F44*G44</f>
        <v>4.2039999999999997</v>
      </c>
      <c r="I44" s="2">
        <f t="shared" ref="I44:I96" si="1">H44</f>
        <v>4.2039999999999997</v>
      </c>
      <c r="J44" s="3" t="s">
        <v>209</v>
      </c>
      <c r="K44" s="4" t="s">
        <v>168</v>
      </c>
      <c r="L44" s="4" t="s">
        <v>312</v>
      </c>
    </row>
    <row r="45" spans="1:13" x14ac:dyDescent="0.2">
      <c r="C45" s="4" t="s">
        <v>313</v>
      </c>
      <c r="D45" s="15">
        <v>18.079999999999998</v>
      </c>
      <c r="E45" s="15">
        <v>10.119999999999999</v>
      </c>
      <c r="F45" s="2">
        <v>25</v>
      </c>
      <c r="G45" s="2">
        <v>10</v>
      </c>
      <c r="H45" s="2">
        <f t="shared" ref="H45" si="2">E45/F45*G45</f>
        <v>4.048</v>
      </c>
      <c r="I45" s="2">
        <f t="shared" si="1"/>
        <v>4.048</v>
      </c>
      <c r="J45" s="3" t="s">
        <v>209</v>
      </c>
      <c r="K45" s="4" t="s">
        <v>168</v>
      </c>
      <c r="L45" s="4" t="s">
        <v>315</v>
      </c>
    </row>
    <row r="46" spans="1:13" x14ac:dyDescent="0.2">
      <c r="C46" s="4" t="s">
        <v>314</v>
      </c>
      <c r="D46" s="15">
        <v>22.05</v>
      </c>
      <c r="E46" s="15">
        <v>80.22</v>
      </c>
      <c r="F46" s="2">
        <v>25</v>
      </c>
      <c r="G46" s="2">
        <v>10</v>
      </c>
      <c r="H46" s="2">
        <f t="shared" ref="H46" si="3">E46/F46*G46</f>
        <v>32.088000000000001</v>
      </c>
      <c r="I46" s="2">
        <f t="shared" si="1"/>
        <v>32.088000000000001</v>
      </c>
      <c r="J46" s="3" t="s">
        <v>209</v>
      </c>
      <c r="K46" s="4" t="s">
        <v>168</v>
      </c>
      <c r="L46" s="4" t="s">
        <v>215</v>
      </c>
    </row>
    <row r="47" spans="1:13" x14ac:dyDescent="0.2">
      <c r="C47" s="4" t="s">
        <v>316</v>
      </c>
      <c r="D47" s="15">
        <v>23.85</v>
      </c>
      <c r="E47" s="15">
        <v>31.53</v>
      </c>
      <c r="F47" s="2">
        <v>25</v>
      </c>
      <c r="G47" s="2">
        <v>10</v>
      </c>
      <c r="H47" s="2">
        <f t="shared" ref="H47" si="4">E47/F47*G47</f>
        <v>12.612000000000002</v>
      </c>
      <c r="I47" s="2">
        <f t="shared" si="1"/>
        <v>12.612000000000002</v>
      </c>
      <c r="J47" s="3" t="s">
        <v>209</v>
      </c>
      <c r="K47" s="4" t="s">
        <v>163</v>
      </c>
      <c r="L47" s="4" t="s">
        <v>317</v>
      </c>
    </row>
    <row r="48" spans="1:13" x14ac:dyDescent="0.2">
      <c r="C48" s="4" t="s">
        <v>318</v>
      </c>
      <c r="D48" s="15">
        <v>24.19</v>
      </c>
      <c r="E48" s="15">
        <v>20.239999999999998</v>
      </c>
      <c r="F48" s="2">
        <v>25</v>
      </c>
      <c r="G48" s="2">
        <v>10</v>
      </c>
      <c r="H48" s="2">
        <f t="shared" ref="H48" si="5">E48/F48*G48</f>
        <v>8.0960000000000001</v>
      </c>
      <c r="I48" s="2">
        <f t="shared" si="1"/>
        <v>8.0960000000000001</v>
      </c>
      <c r="J48" s="3" t="s">
        <v>209</v>
      </c>
      <c r="K48" s="4" t="s">
        <v>168</v>
      </c>
      <c r="L48" s="4" t="s">
        <v>319</v>
      </c>
    </row>
    <row r="49" spans="2:12" x14ac:dyDescent="0.2">
      <c r="C49" s="4" t="s">
        <v>164</v>
      </c>
      <c r="D49" s="15">
        <v>24.3</v>
      </c>
      <c r="E49" s="15">
        <v>15.43</v>
      </c>
      <c r="F49" s="2">
        <v>25</v>
      </c>
      <c r="G49" s="2">
        <v>10</v>
      </c>
      <c r="H49" s="2">
        <f t="shared" ref="H49:H50" si="6">E49/F49*G49</f>
        <v>6.1719999999999997</v>
      </c>
      <c r="I49" s="2">
        <f t="shared" si="1"/>
        <v>6.1719999999999997</v>
      </c>
      <c r="J49" s="3" t="s">
        <v>209</v>
      </c>
      <c r="K49" s="4" t="s">
        <v>165</v>
      </c>
      <c r="L49" s="4" t="s">
        <v>286</v>
      </c>
    </row>
    <row r="50" spans="2:12" x14ac:dyDescent="0.2">
      <c r="C50" s="4" t="s">
        <v>335</v>
      </c>
      <c r="D50" s="15">
        <v>26.48</v>
      </c>
      <c r="E50" s="15">
        <v>67.38</v>
      </c>
      <c r="F50" s="2">
        <v>25</v>
      </c>
      <c r="G50" s="2">
        <v>10</v>
      </c>
      <c r="H50" s="2">
        <f t="shared" si="6"/>
        <v>26.951999999999998</v>
      </c>
      <c r="I50" s="2">
        <f t="shared" si="1"/>
        <v>26.951999999999998</v>
      </c>
      <c r="J50" s="3" t="s">
        <v>209</v>
      </c>
      <c r="K50" s="4" t="s">
        <v>168</v>
      </c>
      <c r="L50" s="4" t="s">
        <v>320</v>
      </c>
    </row>
    <row r="51" spans="2:12" x14ac:dyDescent="0.2">
      <c r="C51" s="4" t="s">
        <v>322</v>
      </c>
      <c r="D51" s="15">
        <v>26.93</v>
      </c>
      <c r="E51" s="15">
        <v>10.65</v>
      </c>
      <c r="F51" s="2">
        <v>25</v>
      </c>
      <c r="G51" s="2">
        <v>10</v>
      </c>
      <c r="H51" s="2">
        <f t="shared" ref="H51" si="7">E51/F51*G51</f>
        <v>4.26</v>
      </c>
      <c r="I51" s="2">
        <f t="shared" si="1"/>
        <v>4.26</v>
      </c>
      <c r="J51" s="3" t="s">
        <v>209</v>
      </c>
      <c r="K51" s="4" t="s">
        <v>163</v>
      </c>
      <c r="L51" s="4" t="s">
        <v>321</v>
      </c>
    </row>
    <row r="52" spans="2:12" x14ac:dyDescent="0.2">
      <c r="C52" s="4" t="s">
        <v>164</v>
      </c>
      <c r="D52" s="15">
        <v>27.13</v>
      </c>
      <c r="E52" s="15">
        <v>21.79</v>
      </c>
      <c r="F52" s="2">
        <v>25</v>
      </c>
      <c r="G52" s="2">
        <v>10</v>
      </c>
      <c r="H52" s="2">
        <f t="shared" ref="H52" si="8">E52/F52*G52</f>
        <v>8.7159999999999993</v>
      </c>
      <c r="I52" s="2">
        <f t="shared" si="1"/>
        <v>8.7159999999999993</v>
      </c>
      <c r="J52" s="3" t="s">
        <v>209</v>
      </c>
      <c r="K52" s="4" t="s">
        <v>165</v>
      </c>
      <c r="L52" s="4" t="s">
        <v>286</v>
      </c>
    </row>
    <row r="53" spans="2:12" x14ac:dyDescent="0.2">
      <c r="C53" s="4" t="s">
        <v>323</v>
      </c>
      <c r="D53" s="15">
        <v>28.02</v>
      </c>
      <c r="E53" s="15">
        <v>10.77</v>
      </c>
      <c r="F53" s="2">
        <v>25</v>
      </c>
      <c r="G53" s="2">
        <v>10</v>
      </c>
      <c r="H53" s="2">
        <f t="shared" ref="H53" si="9">E53/F53*G53</f>
        <v>4.3079999999999998</v>
      </c>
      <c r="I53" s="2">
        <f t="shared" si="1"/>
        <v>4.3079999999999998</v>
      </c>
      <c r="J53" s="3" t="s">
        <v>209</v>
      </c>
      <c r="K53" s="4" t="s">
        <v>168</v>
      </c>
      <c r="L53" s="4" t="s">
        <v>324</v>
      </c>
    </row>
    <row r="54" spans="2:12" x14ac:dyDescent="0.2">
      <c r="C54" s="4" t="s">
        <v>325</v>
      </c>
      <c r="D54" s="15">
        <v>28.1</v>
      </c>
      <c r="E54" s="15">
        <v>78.069999999999993</v>
      </c>
      <c r="F54" s="2">
        <v>25</v>
      </c>
      <c r="G54" s="2">
        <v>10</v>
      </c>
      <c r="H54" s="2">
        <f t="shared" ref="H54" si="10">E54/F54*G54</f>
        <v>31.227999999999998</v>
      </c>
      <c r="I54" s="2">
        <f t="shared" si="1"/>
        <v>31.227999999999998</v>
      </c>
      <c r="J54" s="3" t="s">
        <v>209</v>
      </c>
      <c r="K54" s="4" t="s">
        <v>165</v>
      </c>
      <c r="L54" s="4" t="s">
        <v>286</v>
      </c>
    </row>
    <row r="55" spans="2:12" x14ac:dyDescent="0.2">
      <c r="C55" s="4" t="s">
        <v>326</v>
      </c>
      <c r="D55" s="15">
        <v>28.15</v>
      </c>
      <c r="E55" s="15">
        <v>141.86000000000001</v>
      </c>
      <c r="F55" s="2">
        <v>25</v>
      </c>
      <c r="G55" s="2">
        <v>10</v>
      </c>
      <c r="H55" s="2">
        <f t="shared" ref="H55:H56" si="11">E55/F55*G55</f>
        <v>56.744</v>
      </c>
      <c r="I55" s="2">
        <f t="shared" si="1"/>
        <v>56.744</v>
      </c>
      <c r="J55" s="3" t="s">
        <v>209</v>
      </c>
      <c r="K55" s="4" t="s">
        <v>165</v>
      </c>
      <c r="L55" s="4" t="s">
        <v>286</v>
      </c>
    </row>
    <row r="56" spans="2:12" x14ac:dyDescent="0.2">
      <c r="C56" s="4" t="s">
        <v>327</v>
      </c>
      <c r="D56" s="15">
        <v>28.3</v>
      </c>
      <c r="E56" s="15">
        <v>178.19</v>
      </c>
      <c r="F56" s="2">
        <v>25</v>
      </c>
      <c r="G56" s="2">
        <v>10</v>
      </c>
      <c r="H56" s="2">
        <f t="shared" si="11"/>
        <v>71.275999999999996</v>
      </c>
      <c r="I56" s="2">
        <f t="shared" si="1"/>
        <v>71.275999999999996</v>
      </c>
      <c r="J56" s="3" t="s">
        <v>209</v>
      </c>
      <c r="K56" s="4" t="s">
        <v>168</v>
      </c>
      <c r="L56" s="4" t="s">
        <v>328</v>
      </c>
    </row>
    <row r="57" spans="2:12" x14ac:dyDescent="0.2">
      <c r="C57" s="4" t="s">
        <v>289</v>
      </c>
      <c r="D57" s="15">
        <v>28.44</v>
      </c>
      <c r="E57" s="15">
        <v>22.81</v>
      </c>
      <c r="F57" s="2">
        <v>25</v>
      </c>
      <c r="G57" s="2">
        <v>10</v>
      </c>
      <c r="H57" s="2">
        <f t="shared" ref="H57" si="12">E57/F57*G57</f>
        <v>9.1240000000000006</v>
      </c>
      <c r="I57" s="2">
        <f t="shared" si="1"/>
        <v>9.1240000000000006</v>
      </c>
      <c r="J57" s="3" t="s">
        <v>209</v>
      </c>
      <c r="K57" s="4" t="s">
        <v>163</v>
      </c>
      <c r="L57" s="4" t="s">
        <v>32</v>
      </c>
    </row>
    <row r="58" spans="2:12" x14ac:dyDescent="0.2">
      <c r="C58" s="4" t="s">
        <v>337</v>
      </c>
      <c r="D58" s="15">
        <v>28.58</v>
      </c>
      <c r="E58" s="15">
        <v>25.74</v>
      </c>
      <c r="F58" s="2">
        <v>25</v>
      </c>
      <c r="G58" s="2">
        <v>10</v>
      </c>
      <c r="H58" s="2">
        <f t="shared" ref="H58" si="13">E58/F58*G58</f>
        <v>10.295999999999999</v>
      </c>
      <c r="I58" s="2">
        <f t="shared" si="1"/>
        <v>10.295999999999999</v>
      </c>
      <c r="J58" s="3" t="s">
        <v>209</v>
      </c>
      <c r="K58" s="4" t="s">
        <v>168</v>
      </c>
      <c r="L58" s="4" t="s">
        <v>15</v>
      </c>
    </row>
    <row r="59" spans="2:12" x14ac:dyDescent="0.2">
      <c r="C59" s="4" t="s">
        <v>164</v>
      </c>
      <c r="D59" s="15">
        <v>29.56</v>
      </c>
      <c r="E59" s="15">
        <v>34.840000000000003</v>
      </c>
      <c r="F59" s="2">
        <v>25</v>
      </c>
      <c r="G59" s="2">
        <v>10</v>
      </c>
      <c r="H59" s="2">
        <f t="shared" ref="H59" si="14">E59/F59*G59</f>
        <v>13.936000000000002</v>
      </c>
      <c r="I59" s="2">
        <f t="shared" si="1"/>
        <v>13.936000000000002</v>
      </c>
      <c r="J59" s="3" t="s">
        <v>209</v>
      </c>
      <c r="K59" s="4" t="s">
        <v>165</v>
      </c>
      <c r="L59" s="4" t="s">
        <v>286</v>
      </c>
    </row>
    <row r="60" spans="2:12" x14ac:dyDescent="0.2">
      <c r="C60" s="4" t="s">
        <v>164</v>
      </c>
      <c r="D60" s="15">
        <v>29.69</v>
      </c>
      <c r="E60" s="15">
        <v>19.03</v>
      </c>
      <c r="F60" s="2">
        <v>25</v>
      </c>
      <c r="G60" s="2">
        <v>10</v>
      </c>
      <c r="H60" s="2">
        <f t="shared" ref="H60" si="15">E60/F60*G60</f>
        <v>7.612000000000001</v>
      </c>
      <c r="I60" s="2">
        <f t="shared" si="1"/>
        <v>7.612000000000001</v>
      </c>
      <c r="J60" s="3" t="s">
        <v>209</v>
      </c>
      <c r="K60" s="4" t="s">
        <v>165</v>
      </c>
      <c r="L60" s="4" t="s">
        <v>286</v>
      </c>
    </row>
    <row r="61" spans="2:12" x14ac:dyDescent="0.2">
      <c r="D61" s="15"/>
      <c r="E61" s="15"/>
    </row>
    <row r="62" spans="2:12" x14ac:dyDescent="0.2">
      <c r="B62" s="2" t="s">
        <v>330</v>
      </c>
      <c r="C62" s="2" t="s">
        <v>311</v>
      </c>
      <c r="D62" s="15">
        <v>10.43</v>
      </c>
      <c r="E62" s="15">
        <v>11.51</v>
      </c>
      <c r="F62" s="2">
        <v>25</v>
      </c>
      <c r="G62" s="2">
        <v>10</v>
      </c>
      <c r="H62" s="2">
        <f t="shared" ref="H62:H78" si="16">E62/F62*G62</f>
        <v>4.6040000000000001</v>
      </c>
      <c r="I62" s="2">
        <f t="shared" si="1"/>
        <v>4.6040000000000001</v>
      </c>
      <c r="J62" s="3" t="s">
        <v>209</v>
      </c>
      <c r="K62" s="4" t="s">
        <v>168</v>
      </c>
      <c r="L62" s="4" t="s">
        <v>312</v>
      </c>
    </row>
    <row r="63" spans="2:12" x14ac:dyDescent="0.2">
      <c r="C63" s="4" t="s">
        <v>313</v>
      </c>
      <c r="D63" s="15">
        <v>18.079999999999998</v>
      </c>
      <c r="E63" s="15">
        <v>10.15</v>
      </c>
      <c r="F63" s="2">
        <v>25</v>
      </c>
      <c r="G63" s="2">
        <v>10</v>
      </c>
      <c r="H63" s="2">
        <f t="shared" si="16"/>
        <v>4.0600000000000005</v>
      </c>
      <c r="I63" s="2">
        <f t="shared" si="1"/>
        <v>4.0600000000000005</v>
      </c>
      <c r="J63" s="3" t="s">
        <v>209</v>
      </c>
      <c r="K63" s="4" t="s">
        <v>168</v>
      </c>
      <c r="L63" s="4" t="s">
        <v>315</v>
      </c>
    </row>
    <row r="64" spans="2:12" x14ac:dyDescent="0.2">
      <c r="C64" s="4" t="s">
        <v>314</v>
      </c>
      <c r="D64" s="15">
        <v>22.05</v>
      </c>
      <c r="E64" s="15">
        <v>80</v>
      </c>
      <c r="F64" s="2">
        <v>25</v>
      </c>
      <c r="G64" s="2">
        <v>10</v>
      </c>
      <c r="H64" s="2">
        <f t="shared" si="16"/>
        <v>32</v>
      </c>
      <c r="I64" s="2">
        <f t="shared" si="1"/>
        <v>32</v>
      </c>
      <c r="J64" s="3" t="s">
        <v>209</v>
      </c>
      <c r="K64" s="4" t="s">
        <v>168</v>
      </c>
      <c r="L64" s="4" t="s">
        <v>215</v>
      </c>
    </row>
    <row r="65" spans="2:12" x14ac:dyDescent="0.2">
      <c r="C65" s="4" t="s">
        <v>316</v>
      </c>
      <c r="D65" s="15">
        <v>23.85</v>
      </c>
      <c r="E65" s="15">
        <v>31.77</v>
      </c>
      <c r="F65" s="2">
        <v>25</v>
      </c>
      <c r="G65" s="2">
        <v>10</v>
      </c>
      <c r="H65" s="2">
        <f t="shared" si="16"/>
        <v>12.707999999999998</v>
      </c>
      <c r="I65" s="2">
        <f t="shared" si="1"/>
        <v>12.707999999999998</v>
      </c>
      <c r="J65" s="3" t="s">
        <v>209</v>
      </c>
      <c r="K65" s="4" t="s">
        <v>163</v>
      </c>
      <c r="L65" s="4" t="s">
        <v>317</v>
      </c>
    </row>
    <row r="66" spans="2:12" x14ac:dyDescent="0.2">
      <c r="C66" s="4" t="s">
        <v>318</v>
      </c>
      <c r="D66" s="15">
        <v>24.19</v>
      </c>
      <c r="E66" s="15">
        <v>20.97</v>
      </c>
      <c r="F66" s="2">
        <v>25</v>
      </c>
      <c r="G66" s="2">
        <v>10</v>
      </c>
      <c r="H66" s="2">
        <f t="shared" si="16"/>
        <v>8.3879999999999999</v>
      </c>
      <c r="I66" s="2">
        <f t="shared" si="1"/>
        <v>8.3879999999999999</v>
      </c>
      <c r="J66" s="3" t="s">
        <v>209</v>
      </c>
      <c r="K66" s="4" t="s">
        <v>168</v>
      </c>
      <c r="L66" s="4" t="s">
        <v>319</v>
      </c>
    </row>
    <row r="67" spans="2:12" x14ac:dyDescent="0.2">
      <c r="C67" s="4" t="s">
        <v>164</v>
      </c>
      <c r="D67" s="15">
        <v>24.3</v>
      </c>
      <c r="E67" s="15">
        <v>14.81</v>
      </c>
      <c r="F67" s="2">
        <v>25</v>
      </c>
      <c r="G67" s="2">
        <v>10</v>
      </c>
      <c r="H67" s="2">
        <f t="shared" si="16"/>
        <v>5.9240000000000004</v>
      </c>
      <c r="I67" s="2">
        <f t="shared" si="1"/>
        <v>5.9240000000000004</v>
      </c>
      <c r="J67" s="3" t="s">
        <v>209</v>
      </c>
      <c r="K67" s="4" t="s">
        <v>165</v>
      </c>
      <c r="L67" s="4" t="s">
        <v>286</v>
      </c>
    </row>
    <row r="68" spans="2:12" x14ac:dyDescent="0.2">
      <c r="C68" s="4" t="s">
        <v>335</v>
      </c>
      <c r="D68" s="15">
        <v>26.48</v>
      </c>
      <c r="E68" s="15">
        <v>66.599999999999994</v>
      </c>
      <c r="F68" s="2">
        <v>25</v>
      </c>
      <c r="G68" s="2">
        <v>10</v>
      </c>
      <c r="H68" s="2">
        <f t="shared" si="16"/>
        <v>26.639999999999997</v>
      </c>
      <c r="I68" s="2">
        <f t="shared" si="1"/>
        <v>26.639999999999997</v>
      </c>
      <c r="J68" s="3" t="s">
        <v>209</v>
      </c>
      <c r="K68" s="4" t="s">
        <v>168</v>
      </c>
      <c r="L68" s="4" t="s">
        <v>320</v>
      </c>
    </row>
    <row r="69" spans="2:12" x14ac:dyDescent="0.2">
      <c r="C69" s="4" t="s">
        <v>322</v>
      </c>
      <c r="D69" s="15">
        <v>26.93</v>
      </c>
      <c r="E69" s="15">
        <v>10.89</v>
      </c>
      <c r="F69" s="2">
        <v>25</v>
      </c>
      <c r="G69" s="2">
        <v>10</v>
      </c>
      <c r="H69" s="2">
        <f t="shared" si="16"/>
        <v>4.3560000000000008</v>
      </c>
      <c r="I69" s="2">
        <f t="shared" si="1"/>
        <v>4.3560000000000008</v>
      </c>
      <c r="J69" s="3" t="s">
        <v>209</v>
      </c>
      <c r="K69" s="4" t="s">
        <v>163</v>
      </c>
      <c r="L69" s="4" t="s">
        <v>321</v>
      </c>
    </row>
    <row r="70" spans="2:12" x14ac:dyDescent="0.2">
      <c r="C70" s="4" t="s">
        <v>164</v>
      </c>
      <c r="D70" s="15">
        <v>27.13</v>
      </c>
      <c r="E70" s="15">
        <v>22.31</v>
      </c>
      <c r="F70" s="2">
        <v>25</v>
      </c>
      <c r="G70" s="2">
        <v>10</v>
      </c>
      <c r="H70" s="2">
        <f t="shared" si="16"/>
        <v>8.9239999999999995</v>
      </c>
      <c r="I70" s="2">
        <f t="shared" si="1"/>
        <v>8.9239999999999995</v>
      </c>
      <c r="J70" s="3" t="s">
        <v>209</v>
      </c>
      <c r="K70" s="4" t="s">
        <v>165</v>
      </c>
      <c r="L70" s="4" t="s">
        <v>286</v>
      </c>
    </row>
    <row r="71" spans="2:12" x14ac:dyDescent="0.2">
      <c r="C71" s="4" t="s">
        <v>323</v>
      </c>
      <c r="D71" s="15">
        <v>28.02</v>
      </c>
      <c r="E71" s="15">
        <v>9.68</v>
      </c>
      <c r="F71" s="2">
        <v>25</v>
      </c>
      <c r="G71" s="2">
        <v>10</v>
      </c>
      <c r="H71" s="2">
        <f t="shared" si="16"/>
        <v>3.8719999999999999</v>
      </c>
      <c r="I71" s="2">
        <f t="shared" si="1"/>
        <v>3.8719999999999999</v>
      </c>
      <c r="J71" s="3" t="s">
        <v>209</v>
      </c>
      <c r="K71" s="4" t="s">
        <v>168</v>
      </c>
      <c r="L71" s="4" t="s">
        <v>324</v>
      </c>
    </row>
    <row r="72" spans="2:12" x14ac:dyDescent="0.2">
      <c r="C72" s="4" t="s">
        <v>325</v>
      </c>
      <c r="D72" s="15">
        <v>28.1</v>
      </c>
      <c r="E72" s="15">
        <v>69.489999999999995</v>
      </c>
      <c r="F72" s="2">
        <v>25</v>
      </c>
      <c r="G72" s="2">
        <v>10</v>
      </c>
      <c r="H72" s="2">
        <f t="shared" si="16"/>
        <v>27.795999999999999</v>
      </c>
      <c r="I72" s="2">
        <f t="shared" si="1"/>
        <v>27.795999999999999</v>
      </c>
      <c r="J72" s="3" t="s">
        <v>209</v>
      </c>
      <c r="K72" s="4" t="s">
        <v>165</v>
      </c>
      <c r="L72" s="4" t="s">
        <v>286</v>
      </c>
    </row>
    <row r="73" spans="2:12" x14ac:dyDescent="0.2">
      <c r="C73" s="4" t="s">
        <v>326</v>
      </c>
      <c r="D73" s="15">
        <v>28.15</v>
      </c>
      <c r="E73" s="15">
        <v>124.07</v>
      </c>
      <c r="F73" s="2">
        <v>25</v>
      </c>
      <c r="G73" s="2">
        <v>10</v>
      </c>
      <c r="H73" s="2">
        <f t="shared" si="16"/>
        <v>49.628</v>
      </c>
      <c r="I73" s="2">
        <f t="shared" si="1"/>
        <v>49.628</v>
      </c>
      <c r="J73" s="3" t="s">
        <v>209</v>
      </c>
      <c r="K73" s="4" t="s">
        <v>165</v>
      </c>
      <c r="L73" s="4" t="s">
        <v>286</v>
      </c>
    </row>
    <row r="74" spans="2:12" x14ac:dyDescent="0.2">
      <c r="C74" s="4" t="s">
        <v>327</v>
      </c>
      <c r="D74" s="15">
        <v>28.3</v>
      </c>
      <c r="E74" s="15">
        <v>112.07</v>
      </c>
      <c r="F74" s="2">
        <v>25</v>
      </c>
      <c r="G74" s="2">
        <v>10</v>
      </c>
      <c r="H74" s="2">
        <f t="shared" si="16"/>
        <v>44.828000000000003</v>
      </c>
      <c r="I74" s="2">
        <f t="shared" si="1"/>
        <v>44.828000000000003</v>
      </c>
      <c r="J74" s="3" t="s">
        <v>209</v>
      </c>
      <c r="K74" s="4" t="s">
        <v>168</v>
      </c>
      <c r="L74" s="4" t="s">
        <v>328</v>
      </c>
    </row>
    <row r="75" spans="2:12" x14ac:dyDescent="0.2">
      <c r="C75" s="4" t="s">
        <v>289</v>
      </c>
      <c r="D75" s="15">
        <v>28.44</v>
      </c>
      <c r="E75" s="15">
        <v>21.82</v>
      </c>
      <c r="F75" s="2">
        <v>25</v>
      </c>
      <c r="G75" s="2">
        <v>10</v>
      </c>
      <c r="H75" s="2">
        <f t="shared" si="16"/>
        <v>8.7279999999999998</v>
      </c>
      <c r="I75" s="2">
        <f t="shared" si="1"/>
        <v>8.7279999999999998</v>
      </c>
      <c r="J75" s="3" t="s">
        <v>209</v>
      </c>
      <c r="K75" s="4" t="s">
        <v>163</v>
      </c>
      <c r="L75" s="4" t="s">
        <v>32</v>
      </c>
    </row>
    <row r="76" spans="2:12" x14ac:dyDescent="0.2">
      <c r="C76" s="4" t="s">
        <v>337</v>
      </c>
      <c r="D76" s="15">
        <v>28.58</v>
      </c>
      <c r="E76" s="15">
        <v>24.82</v>
      </c>
      <c r="F76" s="2">
        <v>25</v>
      </c>
      <c r="G76" s="2">
        <v>10</v>
      </c>
      <c r="H76" s="2">
        <f t="shared" si="16"/>
        <v>9.9280000000000008</v>
      </c>
      <c r="I76" s="2">
        <f t="shared" si="1"/>
        <v>9.9280000000000008</v>
      </c>
      <c r="J76" s="3" t="s">
        <v>209</v>
      </c>
      <c r="K76" s="4" t="s">
        <v>168</v>
      </c>
      <c r="L76" s="4" t="s">
        <v>15</v>
      </c>
    </row>
    <row r="77" spans="2:12" x14ac:dyDescent="0.2">
      <c r="C77" s="4" t="s">
        <v>164</v>
      </c>
      <c r="D77" s="15">
        <v>29.56</v>
      </c>
      <c r="E77" s="15">
        <v>34.229999999999997</v>
      </c>
      <c r="F77" s="2">
        <v>25</v>
      </c>
      <c r="G77" s="2">
        <v>10</v>
      </c>
      <c r="H77" s="2">
        <f t="shared" si="16"/>
        <v>13.692</v>
      </c>
      <c r="I77" s="2">
        <f t="shared" si="1"/>
        <v>13.692</v>
      </c>
      <c r="J77" s="3" t="s">
        <v>209</v>
      </c>
      <c r="K77" s="4" t="s">
        <v>165</v>
      </c>
      <c r="L77" s="4" t="s">
        <v>286</v>
      </c>
    </row>
    <row r="78" spans="2:12" x14ac:dyDescent="0.2">
      <c r="C78" s="4" t="s">
        <v>164</v>
      </c>
      <c r="D78" s="15">
        <v>29.69</v>
      </c>
      <c r="E78" s="15">
        <v>18.27</v>
      </c>
      <c r="F78" s="2">
        <v>25</v>
      </c>
      <c r="G78" s="2">
        <v>10</v>
      </c>
      <c r="H78" s="2">
        <f t="shared" si="16"/>
        <v>7.3079999999999998</v>
      </c>
      <c r="I78" s="2">
        <f t="shared" si="1"/>
        <v>7.3079999999999998</v>
      </c>
      <c r="J78" s="3" t="s">
        <v>209</v>
      </c>
      <c r="K78" s="4" t="s">
        <v>165</v>
      </c>
      <c r="L78" s="4" t="s">
        <v>286</v>
      </c>
    </row>
    <row r="80" spans="2:12" x14ac:dyDescent="0.2">
      <c r="B80" s="2" t="s">
        <v>331</v>
      </c>
      <c r="C80" s="2" t="s">
        <v>311</v>
      </c>
      <c r="D80" s="15">
        <v>10.43</v>
      </c>
      <c r="E80" s="15">
        <v>12.93</v>
      </c>
      <c r="F80" s="2">
        <v>25</v>
      </c>
      <c r="G80" s="2">
        <v>10</v>
      </c>
      <c r="H80" s="2">
        <f t="shared" ref="H80:H96" si="17">E80/F80*G80</f>
        <v>5.1719999999999997</v>
      </c>
      <c r="I80" s="2">
        <f t="shared" si="1"/>
        <v>5.1719999999999997</v>
      </c>
      <c r="J80" s="3" t="s">
        <v>209</v>
      </c>
      <c r="K80" s="4" t="s">
        <v>168</v>
      </c>
      <c r="L80" s="4" t="s">
        <v>312</v>
      </c>
    </row>
    <row r="81" spans="3:12" x14ac:dyDescent="0.2">
      <c r="C81" s="4" t="s">
        <v>313</v>
      </c>
      <c r="D81" s="15">
        <v>18.079999999999998</v>
      </c>
      <c r="E81" s="15">
        <v>10.130000000000001</v>
      </c>
      <c r="F81" s="2">
        <v>25</v>
      </c>
      <c r="G81" s="2">
        <v>10</v>
      </c>
      <c r="H81" s="2">
        <f t="shared" si="17"/>
        <v>4.0519999999999996</v>
      </c>
      <c r="I81" s="2">
        <f t="shared" si="1"/>
        <v>4.0519999999999996</v>
      </c>
      <c r="J81" s="3" t="s">
        <v>209</v>
      </c>
      <c r="K81" s="4" t="s">
        <v>168</v>
      </c>
      <c r="L81" s="4" t="s">
        <v>315</v>
      </c>
    </row>
    <row r="82" spans="3:12" x14ac:dyDescent="0.2">
      <c r="C82" s="4" t="s">
        <v>314</v>
      </c>
      <c r="D82" s="15">
        <v>22.05</v>
      </c>
      <c r="E82" s="15">
        <v>85.32</v>
      </c>
      <c r="F82" s="2">
        <v>25</v>
      </c>
      <c r="G82" s="2">
        <v>10</v>
      </c>
      <c r="H82" s="2">
        <f t="shared" si="17"/>
        <v>34.128</v>
      </c>
      <c r="I82" s="2">
        <f t="shared" si="1"/>
        <v>34.128</v>
      </c>
      <c r="J82" s="3" t="s">
        <v>209</v>
      </c>
      <c r="K82" s="4" t="s">
        <v>168</v>
      </c>
      <c r="L82" s="4" t="s">
        <v>215</v>
      </c>
    </row>
    <row r="83" spans="3:12" x14ac:dyDescent="0.2">
      <c r="C83" s="4" t="s">
        <v>316</v>
      </c>
      <c r="D83" s="15">
        <v>23.85</v>
      </c>
      <c r="E83" s="15">
        <v>30.1</v>
      </c>
      <c r="F83" s="2">
        <v>25</v>
      </c>
      <c r="G83" s="2">
        <v>10</v>
      </c>
      <c r="H83" s="2">
        <f t="shared" si="17"/>
        <v>12.04</v>
      </c>
      <c r="I83" s="2">
        <f t="shared" si="1"/>
        <v>12.04</v>
      </c>
      <c r="J83" s="3" t="s">
        <v>209</v>
      </c>
      <c r="K83" s="4" t="s">
        <v>163</v>
      </c>
      <c r="L83" s="4" t="s">
        <v>317</v>
      </c>
    </row>
    <row r="84" spans="3:12" x14ac:dyDescent="0.2">
      <c r="C84" s="4" t="s">
        <v>318</v>
      </c>
      <c r="D84" s="15">
        <v>24.19</v>
      </c>
      <c r="E84" s="15">
        <v>19.73</v>
      </c>
      <c r="F84" s="2">
        <v>25</v>
      </c>
      <c r="G84" s="2">
        <v>10</v>
      </c>
      <c r="H84" s="2">
        <f t="shared" si="17"/>
        <v>7.8920000000000003</v>
      </c>
      <c r="I84" s="2">
        <f t="shared" si="1"/>
        <v>7.8920000000000003</v>
      </c>
      <c r="J84" s="3" t="s">
        <v>209</v>
      </c>
      <c r="K84" s="4" t="s">
        <v>168</v>
      </c>
      <c r="L84" s="4" t="s">
        <v>319</v>
      </c>
    </row>
    <row r="85" spans="3:12" x14ac:dyDescent="0.2">
      <c r="C85" s="4" t="s">
        <v>164</v>
      </c>
      <c r="D85" s="15">
        <v>24.3</v>
      </c>
      <c r="E85" s="15">
        <v>14.35</v>
      </c>
      <c r="F85" s="2">
        <v>25</v>
      </c>
      <c r="G85" s="2">
        <v>10</v>
      </c>
      <c r="H85" s="2">
        <f t="shared" si="17"/>
        <v>5.7399999999999993</v>
      </c>
      <c r="I85" s="2">
        <f t="shared" si="1"/>
        <v>5.7399999999999993</v>
      </c>
      <c r="J85" s="3" t="s">
        <v>209</v>
      </c>
      <c r="K85" s="4" t="s">
        <v>165</v>
      </c>
      <c r="L85" s="4" t="s">
        <v>286</v>
      </c>
    </row>
    <row r="86" spans="3:12" x14ac:dyDescent="0.2">
      <c r="C86" s="4" t="s">
        <v>335</v>
      </c>
      <c r="D86" s="15">
        <v>26.48</v>
      </c>
      <c r="E86" s="15">
        <v>69.47</v>
      </c>
      <c r="F86" s="2">
        <v>25</v>
      </c>
      <c r="G86" s="2">
        <v>10</v>
      </c>
      <c r="H86" s="2">
        <f t="shared" si="17"/>
        <v>27.788</v>
      </c>
      <c r="I86" s="2">
        <f t="shared" si="1"/>
        <v>27.788</v>
      </c>
      <c r="J86" s="3" t="s">
        <v>209</v>
      </c>
      <c r="K86" s="4" t="s">
        <v>168</v>
      </c>
      <c r="L86" s="4" t="s">
        <v>320</v>
      </c>
    </row>
    <row r="87" spans="3:12" x14ac:dyDescent="0.2">
      <c r="C87" s="4" t="s">
        <v>322</v>
      </c>
      <c r="D87" s="15">
        <v>26.93</v>
      </c>
      <c r="E87" s="15">
        <v>8.8800000000000008</v>
      </c>
      <c r="F87" s="2">
        <v>25</v>
      </c>
      <c r="G87" s="2">
        <v>10</v>
      </c>
      <c r="H87" s="2">
        <f t="shared" si="17"/>
        <v>3.552</v>
      </c>
      <c r="I87" s="2">
        <f t="shared" si="1"/>
        <v>3.552</v>
      </c>
      <c r="J87" s="3" t="s">
        <v>209</v>
      </c>
      <c r="K87" s="4" t="s">
        <v>163</v>
      </c>
      <c r="L87" s="4" t="s">
        <v>321</v>
      </c>
    </row>
    <row r="88" spans="3:12" x14ac:dyDescent="0.2">
      <c r="C88" s="4" t="s">
        <v>164</v>
      </c>
      <c r="D88" s="15">
        <v>27.13</v>
      </c>
      <c r="E88" s="15">
        <v>18.21</v>
      </c>
      <c r="F88" s="2">
        <v>25</v>
      </c>
      <c r="G88" s="2">
        <v>10</v>
      </c>
      <c r="H88" s="2">
        <f t="shared" si="17"/>
        <v>7.2840000000000007</v>
      </c>
      <c r="I88" s="2">
        <f t="shared" si="1"/>
        <v>7.2840000000000007</v>
      </c>
      <c r="J88" s="3" t="s">
        <v>209</v>
      </c>
      <c r="K88" s="4" t="s">
        <v>165</v>
      </c>
      <c r="L88" s="4" t="s">
        <v>286</v>
      </c>
    </row>
    <row r="89" spans="3:12" x14ac:dyDescent="0.2">
      <c r="C89" s="4" t="s">
        <v>323</v>
      </c>
      <c r="D89" s="15">
        <v>28.02</v>
      </c>
      <c r="E89" s="15">
        <v>10.130000000000001</v>
      </c>
      <c r="F89" s="2">
        <v>25</v>
      </c>
      <c r="G89" s="2">
        <v>10</v>
      </c>
      <c r="H89" s="2">
        <f t="shared" si="17"/>
        <v>4.0519999999999996</v>
      </c>
      <c r="I89" s="2">
        <f t="shared" si="1"/>
        <v>4.0519999999999996</v>
      </c>
      <c r="J89" s="3" t="s">
        <v>209</v>
      </c>
      <c r="K89" s="4" t="s">
        <v>168</v>
      </c>
      <c r="L89" s="4" t="s">
        <v>324</v>
      </c>
    </row>
    <row r="90" spans="3:12" x14ac:dyDescent="0.2">
      <c r="C90" s="4" t="s">
        <v>325</v>
      </c>
      <c r="D90" s="15">
        <v>28.1</v>
      </c>
      <c r="E90" s="15">
        <v>70.81</v>
      </c>
      <c r="F90" s="2">
        <v>25</v>
      </c>
      <c r="G90" s="2">
        <v>10</v>
      </c>
      <c r="H90" s="2">
        <f t="shared" si="17"/>
        <v>28.324000000000002</v>
      </c>
      <c r="I90" s="2">
        <f t="shared" si="1"/>
        <v>28.324000000000002</v>
      </c>
      <c r="J90" s="3" t="s">
        <v>209</v>
      </c>
      <c r="K90" s="4" t="s">
        <v>165</v>
      </c>
      <c r="L90" s="4" t="s">
        <v>286</v>
      </c>
    </row>
    <row r="91" spans="3:12" x14ac:dyDescent="0.2">
      <c r="C91" s="4" t="s">
        <v>326</v>
      </c>
      <c r="D91" s="15">
        <v>28.15</v>
      </c>
      <c r="E91" s="15">
        <v>130.19</v>
      </c>
      <c r="F91" s="2">
        <v>25</v>
      </c>
      <c r="G91" s="2">
        <v>10</v>
      </c>
      <c r="H91" s="2">
        <f t="shared" si="17"/>
        <v>52.076000000000001</v>
      </c>
      <c r="I91" s="2">
        <f t="shared" si="1"/>
        <v>52.076000000000001</v>
      </c>
      <c r="J91" s="3" t="s">
        <v>209</v>
      </c>
      <c r="K91" s="4" t="s">
        <v>165</v>
      </c>
      <c r="L91" s="4" t="s">
        <v>286</v>
      </c>
    </row>
    <row r="92" spans="3:12" x14ac:dyDescent="0.2">
      <c r="C92" s="4" t="s">
        <v>327</v>
      </c>
      <c r="D92" s="15">
        <v>28.3</v>
      </c>
      <c r="E92" s="15">
        <v>114.84</v>
      </c>
      <c r="F92" s="2">
        <v>25</v>
      </c>
      <c r="G92" s="2">
        <v>10</v>
      </c>
      <c r="H92" s="2">
        <f t="shared" si="17"/>
        <v>45.936000000000007</v>
      </c>
      <c r="I92" s="2">
        <f t="shared" si="1"/>
        <v>45.936000000000007</v>
      </c>
      <c r="J92" s="3" t="s">
        <v>209</v>
      </c>
      <c r="K92" s="4" t="s">
        <v>168</v>
      </c>
      <c r="L92" s="4" t="s">
        <v>328</v>
      </c>
    </row>
    <row r="93" spans="3:12" x14ac:dyDescent="0.2">
      <c r="C93" s="4" t="s">
        <v>289</v>
      </c>
      <c r="D93" s="15">
        <v>28.44</v>
      </c>
      <c r="E93" s="15">
        <v>21.97</v>
      </c>
      <c r="F93" s="2">
        <v>25</v>
      </c>
      <c r="G93" s="2">
        <v>10</v>
      </c>
      <c r="H93" s="2">
        <f t="shared" si="17"/>
        <v>8.7879999999999985</v>
      </c>
      <c r="I93" s="2">
        <f t="shared" si="1"/>
        <v>8.7879999999999985</v>
      </c>
      <c r="J93" s="3" t="s">
        <v>209</v>
      </c>
      <c r="K93" s="4" t="s">
        <v>163</v>
      </c>
      <c r="L93" s="4" t="s">
        <v>32</v>
      </c>
    </row>
    <row r="94" spans="3:12" x14ac:dyDescent="0.2">
      <c r="C94" s="4" t="s">
        <v>337</v>
      </c>
      <c r="D94" s="15">
        <v>28.58</v>
      </c>
      <c r="E94" s="15">
        <v>20.420000000000002</v>
      </c>
      <c r="F94" s="2">
        <v>25</v>
      </c>
      <c r="G94" s="2">
        <v>10</v>
      </c>
      <c r="H94" s="2">
        <f t="shared" si="17"/>
        <v>8.168000000000001</v>
      </c>
      <c r="I94" s="2">
        <f t="shared" si="1"/>
        <v>8.168000000000001</v>
      </c>
      <c r="J94" s="3" t="s">
        <v>209</v>
      </c>
      <c r="K94" s="4" t="s">
        <v>168</v>
      </c>
      <c r="L94" s="4" t="s">
        <v>15</v>
      </c>
    </row>
    <row r="95" spans="3:12" x14ac:dyDescent="0.2">
      <c r="C95" s="4" t="s">
        <v>164</v>
      </c>
      <c r="D95" s="15">
        <v>29.58</v>
      </c>
      <c r="E95" s="15">
        <v>30.15</v>
      </c>
      <c r="F95" s="2">
        <v>25</v>
      </c>
      <c r="G95" s="2">
        <v>10</v>
      </c>
      <c r="H95" s="2">
        <f t="shared" si="17"/>
        <v>12.059999999999999</v>
      </c>
      <c r="I95" s="2">
        <f t="shared" si="1"/>
        <v>12.059999999999999</v>
      </c>
      <c r="J95" s="3" t="s">
        <v>209</v>
      </c>
      <c r="K95" s="4" t="s">
        <v>165</v>
      </c>
      <c r="L95" s="4" t="s">
        <v>286</v>
      </c>
    </row>
    <row r="96" spans="3:12" x14ac:dyDescent="0.2">
      <c r="C96" s="4" t="s">
        <v>164</v>
      </c>
      <c r="D96" s="15">
        <v>29.69</v>
      </c>
      <c r="E96" s="15">
        <v>16.809999999999999</v>
      </c>
      <c r="F96" s="2">
        <v>25</v>
      </c>
      <c r="G96" s="2">
        <v>10</v>
      </c>
      <c r="H96" s="2">
        <f t="shared" si="17"/>
        <v>6.7240000000000002</v>
      </c>
      <c r="I96" s="2">
        <f t="shared" si="1"/>
        <v>6.7240000000000002</v>
      </c>
      <c r="J96" s="3" t="s">
        <v>209</v>
      </c>
      <c r="K96" s="4" t="s">
        <v>165</v>
      </c>
      <c r="L96" s="4" t="s">
        <v>286</v>
      </c>
    </row>
    <row r="98" spans="2:12" x14ac:dyDescent="0.2">
      <c r="B98" s="2" t="s">
        <v>332</v>
      </c>
      <c r="C98" s="2" t="s">
        <v>311</v>
      </c>
      <c r="D98" s="15">
        <v>10.45</v>
      </c>
      <c r="E98" s="15">
        <v>12.89</v>
      </c>
      <c r="F98" s="2">
        <v>25</v>
      </c>
      <c r="G98" s="2">
        <v>10</v>
      </c>
      <c r="H98" s="2">
        <f t="shared" ref="H98:H99" si="18">E98/F98*G98</f>
        <v>5.1560000000000006</v>
      </c>
      <c r="I98" s="2">
        <f t="shared" ref="I98:I99" si="19">H98</f>
        <v>5.1560000000000006</v>
      </c>
      <c r="J98" s="3" t="s">
        <v>209</v>
      </c>
      <c r="K98" s="4" t="s">
        <v>168</v>
      </c>
      <c r="L98" s="4" t="s">
        <v>312</v>
      </c>
    </row>
    <row r="99" spans="2:12" x14ac:dyDescent="0.2">
      <c r="C99" s="4" t="s">
        <v>313</v>
      </c>
      <c r="D99" s="15">
        <v>18.079999999999998</v>
      </c>
      <c r="E99" s="15">
        <v>10.96</v>
      </c>
      <c r="F99" s="2">
        <v>25</v>
      </c>
      <c r="G99" s="2">
        <v>10</v>
      </c>
      <c r="H99" s="2">
        <f t="shared" si="18"/>
        <v>4.3840000000000003</v>
      </c>
      <c r="I99" s="2">
        <f t="shared" si="19"/>
        <v>4.3840000000000003</v>
      </c>
      <c r="J99" s="3" t="s">
        <v>209</v>
      </c>
      <c r="K99" s="4" t="s">
        <v>168</v>
      </c>
      <c r="L99" s="4" t="s">
        <v>315</v>
      </c>
    </row>
    <row r="100" spans="2:12" x14ac:dyDescent="0.2">
      <c r="C100" s="4" t="s">
        <v>275</v>
      </c>
      <c r="D100" s="15">
        <v>21.18</v>
      </c>
      <c r="E100" s="15">
        <v>18.329999999999998</v>
      </c>
      <c r="F100" s="2">
        <v>25</v>
      </c>
      <c r="G100" s="2">
        <v>10</v>
      </c>
      <c r="H100" s="2">
        <f t="shared" ref="H100:H101" si="20">E100/F100*G100</f>
        <v>7.3319999999999999</v>
      </c>
      <c r="I100" s="2">
        <f t="shared" ref="I100:I101" si="21">H100</f>
        <v>7.3319999999999999</v>
      </c>
      <c r="J100" s="3" t="s">
        <v>209</v>
      </c>
      <c r="K100" s="4" t="s">
        <v>168</v>
      </c>
      <c r="L100" s="4" t="s">
        <v>114</v>
      </c>
    </row>
    <row r="101" spans="2:12" x14ac:dyDescent="0.2">
      <c r="C101" s="4" t="s">
        <v>314</v>
      </c>
      <c r="D101" s="15">
        <v>22.05</v>
      </c>
      <c r="E101" s="15">
        <v>112.99</v>
      </c>
      <c r="F101" s="2">
        <v>25</v>
      </c>
      <c r="G101" s="2">
        <v>10</v>
      </c>
      <c r="H101" s="2">
        <f t="shared" si="20"/>
        <v>45.195999999999998</v>
      </c>
      <c r="I101" s="2">
        <f t="shared" si="21"/>
        <v>45.195999999999998</v>
      </c>
      <c r="J101" s="3" t="s">
        <v>209</v>
      </c>
      <c r="K101" s="4" t="s">
        <v>168</v>
      </c>
      <c r="L101" s="4" t="s">
        <v>215</v>
      </c>
    </row>
    <row r="102" spans="2:12" x14ac:dyDescent="0.2">
      <c r="C102" s="4" t="s">
        <v>333</v>
      </c>
      <c r="D102" s="15">
        <v>22.88</v>
      </c>
      <c r="E102" s="15">
        <v>15.72</v>
      </c>
      <c r="F102" s="2">
        <v>25</v>
      </c>
      <c r="G102" s="2">
        <v>10</v>
      </c>
      <c r="H102" s="2">
        <f t="shared" ref="H102:H106" si="22">E102/F102*G102</f>
        <v>6.2880000000000003</v>
      </c>
      <c r="I102" s="2">
        <f t="shared" ref="I102:I106" si="23">H102</f>
        <v>6.2880000000000003</v>
      </c>
      <c r="J102" s="3" t="s">
        <v>209</v>
      </c>
      <c r="K102" s="4" t="s">
        <v>168</v>
      </c>
      <c r="L102" s="4" t="s">
        <v>334</v>
      </c>
    </row>
    <row r="103" spans="2:12" x14ac:dyDescent="0.2">
      <c r="C103" s="4" t="s">
        <v>316</v>
      </c>
      <c r="D103" s="15">
        <v>23.85</v>
      </c>
      <c r="E103" s="15">
        <v>32.950000000000003</v>
      </c>
      <c r="F103" s="2">
        <v>25</v>
      </c>
      <c r="G103" s="2">
        <v>10</v>
      </c>
      <c r="H103" s="2">
        <f t="shared" si="22"/>
        <v>13.18</v>
      </c>
      <c r="I103" s="2">
        <f t="shared" si="23"/>
        <v>13.18</v>
      </c>
      <c r="J103" s="3" t="s">
        <v>209</v>
      </c>
      <c r="K103" s="4" t="s">
        <v>163</v>
      </c>
      <c r="L103" s="4" t="s">
        <v>317</v>
      </c>
    </row>
    <row r="104" spans="2:12" x14ac:dyDescent="0.2">
      <c r="C104" s="4" t="s">
        <v>318</v>
      </c>
      <c r="D104" s="15">
        <v>24.19</v>
      </c>
      <c r="E104" s="15">
        <v>33.43</v>
      </c>
      <c r="F104" s="2">
        <v>25</v>
      </c>
      <c r="G104" s="2">
        <v>10</v>
      </c>
      <c r="H104" s="2">
        <f t="shared" si="22"/>
        <v>13.372</v>
      </c>
      <c r="I104" s="2">
        <f t="shared" si="23"/>
        <v>13.372</v>
      </c>
      <c r="J104" s="3" t="s">
        <v>209</v>
      </c>
      <c r="K104" s="4" t="s">
        <v>168</v>
      </c>
      <c r="L104" s="4" t="s">
        <v>319</v>
      </c>
    </row>
    <row r="105" spans="2:12" x14ac:dyDescent="0.2">
      <c r="C105" s="4" t="s">
        <v>164</v>
      </c>
      <c r="D105" s="15">
        <v>24.3</v>
      </c>
      <c r="E105" s="15">
        <v>16.48</v>
      </c>
      <c r="F105" s="2">
        <v>25</v>
      </c>
      <c r="G105" s="2">
        <v>10</v>
      </c>
      <c r="H105" s="2">
        <f t="shared" si="22"/>
        <v>6.5920000000000005</v>
      </c>
      <c r="I105" s="2">
        <f t="shared" si="23"/>
        <v>6.5920000000000005</v>
      </c>
      <c r="J105" s="3" t="s">
        <v>209</v>
      </c>
      <c r="K105" s="4" t="s">
        <v>165</v>
      </c>
      <c r="L105" s="4" t="s">
        <v>286</v>
      </c>
    </row>
    <row r="106" spans="2:12" x14ac:dyDescent="0.2">
      <c r="C106" s="4" t="s">
        <v>335</v>
      </c>
      <c r="D106" s="15">
        <v>26.48</v>
      </c>
      <c r="E106" s="15">
        <v>62.97</v>
      </c>
      <c r="F106" s="2">
        <v>25</v>
      </c>
      <c r="G106" s="2">
        <v>10</v>
      </c>
      <c r="H106" s="2">
        <f t="shared" si="22"/>
        <v>25.188000000000002</v>
      </c>
      <c r="I106" s="2">
        <f t="shared" si="23"/>
        <v>25.188000000000002</v>
      </c>
      <c r="J106" s="3" t="s">
        <v>209</v>
      </c>
      <c r="K106" s="4" t="s">
        <v>168</v>
      </c>
      <c r="L106" s="4" t="s">
        <v>320</v>
      </c>
    </row>
    <row r="107" spans="2:12" x14ac:dyDescent="0.2">
      <c r="C107" s="4" t="s">
        <v>336</v>
      </c>
      <c r="D107" s="15">
        <v>26.8</v>
      </c>
      <c r="E107" s="15">
        <v>18.02</v>
      </c>
      <c r="F107" s="2">
        <v>25</v>
      </c>
      <c r="G107" s="2">
        <v>10</v>
      </c>
      <c r="H107" s="2">
        <f t="shared" ref="H107:H115" si="24">E107/F107*G107</f>
        <v>7.2080000000000002</v>
      </c>
      <c r="I107" s="2">
        <f t="shared" ref="I107:I115" si="25">H107</f>
        <v>7.2080000000000002</v>
      </c>
      <c r="J107" s="3" t="s">
        <v>209</v>
      </c>
      <c r="K107" s="4" t="s">
        <v>168</v>
      </c>
      <c r="L107" s="4" t="s">
        <v>14</v>
      </c>
    </row>
    <row r="108" spans="2:12" x14ac:dyDescent="0.2">
      <c r="C108" s="4" t="s">
        <v>164</v>
      </c>
      <c r="D108" s="15">
        <v>27.13</v>
      </c>
      <c r="E108" s="15">
        <v>20.53</v>
      </c>
      <c r="F108" s="2">
        <v>25</v>
      </c>
      <c r="G108" s="2">
        <v>10</v>
      </c>
      <c r="H108" s="2">
        <f t="shared" si="24"/>
        <v>8.2119999999999997</v>
      </c>
      <c r="I108" s="2">
        <f t="shared" si="25"/>
        <v>8.2119999999999997</v>
      </c>
      <c r="J108" s="3" t="s">
        <v>209</v>
      </c>
      <c r="K108" s="4" t="s">
        <v>165</v>
      </c>
      <c r="L108" s="4" t="s">
        <v>286</v>
      </c>
    </row>
    <row r="109" spans="2:12" x14ac:dyDescent="0.2">
      <c r="C109" s="4" t="s">
        <v>325</v>
      </c>
      <c r="D109" s="15">
        <v>28.1</v>
      </c>
      <c r="E109" s="15">
        <v>66.62</v>
      </c>
      <c r="F109" s="2">
        <v>25</v>
      </c>
      <c r="G109" s="2">
        <v>10</v>
      </c>
      <c r="H109" s="2">
        <f t="shared" si="24"/>
        <v>26.648</v>
      </c>
      <c r="I109" s="2">
        <f t="shared" si="25"/>
        <v>26.648</v>
      </c>
      <c r="J109" s="3" t="s">
        <v>209</v>
      </c>
      <c r="K109" s="4" t="s">
        <v>165</v>
      </c>
      <c r="L109" s="4" t="s">
        <v>286</v>
      </c>
    </row>
    <row r="110" spans="2:12" x14ac:dyDescent="0.2">
      <c r="C110" s="4" t="s">
        <v>326</v>
      </c>
      <c r="D110" s="15">
        <v>28.15</v>
      </c>
      <c r="E110" s="15">
        <v>115.72</v>
      </c>
      <c r="F110" s="2">
        <v>25</v>
      </c>
      <c r="G110" s="2">
        <v>10</v>
      </c>
      <c r="H110" s="2">
        <f t="shared" si="24"/>
        <v>46.287999999999997</v>
      </c>
      <c r="I110" s="2">
        <f t="shared" si="25"/>
        <v>46.287999999999997</v>
      </c>
      <c r="J110" s="3" t="s">
        <v>209</v>
      </c>
      <c r="K110" s="4" t="s">
        <v>165</v>
      </c>
      <c r="L110" s="4" t="s">
        <v>286</v>
      </c>
    </row>
    <row r="111" spans="2:12" x14ac:dyDescent="0.2">
      <c r="C111" s="4" t="s">
        <v>327</v>
      </c>
      <c r="D111" s="15">
        <v>28.3</v>
      </c>
      <c r="E111" s="15">
        <v>104.85</v>
      </c>
      <c r="F111" s="2">
        <v>25</v>
      </c>
      <c r="G111" s="2">
        <v>10</v>
      </c>
      <c r="H111" s="2">
        <f t="shared" si="24"/>
        <v>41.94</v>
      </c>
      <c r="I111" s="2">
        <f t="shared" si="25"/>
        <v>41.94</v>
      </c>
      <c r="J111" s="3" t="s">
        <v>209</v>
      </c>
      <c r="K111" s="4" t="s">
        <v>168</v>
      </c>
      <c r="L111" s="4" t="s">
        <v>328</v>
      </c>
    </row>
    <row r="112" spans="2:12" x14ac:dyDescent="0.2">
      <c r="C112" s="4" t="s">
        <v>289</v>
      </c>
      <c r="D112" s="15">
        <v>28.44</v>
      </c>
      <c r="E112" s="15">
        <v>45.47</v>
      </c>
      <c r="F112" s="2">
        <v>25</v>
      </c>
      <c r="G112" s="2">
        <v>10</v>
      </c>
      <c r="H112" s="2">
        <f t="shared" si="24"/>
        <v>18.187999999999999</v>
      </c>
      <c r="I112" s="2">
        <f t="shared" si="25"/>
        <v>18.187999999999999</v>
      </c>
      <c r="J112" s="3" t="s">
        <v>209</v>
      </c>
      <c r="K112" s="4" t="s">
        <v>163</v>
      </c>
      <c r="L112" s="4" t="s">
        <v>32</v>
      </c>
    </row>
    <row r="113" spans="2:12" x14ac:dyDescent="0.2">
      <c r="C113" s="4" t="s">
        <v>337</v>
      </c>
      <c r="D113" s="15">
        <v>28.58</v>
      </c>
      <c r="E113" s="15">
        <v>41.9</v>
      </c>
      <c r="F113" s="2">
        <v>25</v>
      </c>
      <c r="G113" s="2">
        <v>10</v>
      </c>
      <c r="H113" s="2">
        <f t="shared" si="24"/>
        <v>16.759999999999998</v>
      </c>
      <c r="I113" s="2">
        <f t="shared" si="25"/>
        <v>16.759999999999998</v>
      </c>
      <c r="J113" s="3" t="s">
        <v>209</v>
      </c>
      <c r="K113" s="4" t="s">
        <v>168</v>
      </c>
      <c r="L113" s="4" t="s">
        <v>15</v>
      </c>
    </row>
    <row r="114" spans="2:12" x14ac:dyDescent="0.2">
      <c r="C114" s="4" t="s">
        <v>164</v>
      </c>
      <c r="D114" s="15">
        <v>29.58</v>
      </c>
      <c r="E114" s="15">
        <v>27.81</v>
      </c>
      <c r="F114" s="2">
        <v>25</v>
      </c>
      <c r="G114" s="2">
        <v>10</v>
      </c>
      <c r="H114" s="2">
        <f t="shared" si="24"/>
        <v>11.124000000000001</v>
      </c>
      <c r="I114" s="2">
        <f t="shared" si="25"/>
        <v>11.124000000000001</v>
      </c>
      <c r="J114" s="3" t="s">
        <v>209</v>
      </c>
      <c r="K114" s="4" t="s">
        <v>165</v>
      </c>
      <c r="L114" s="4" t="s">
        <v>286</v>
      </c>
    </row>
    <row r="115" spans="2:12" x14ac:dyDescent="0.2">
      <c r="C115" s="4" t="s">
        <v>164</v>
      </c>
      <c r="D115" s="15">
        <v>29.69</v>
      </c>
      <c r="E115" s="15">
        <v>14.19</v>
      </c>
      <c r="F115" s="2">
        <v>25</v>
      </c>
      <c r="G115" s="2">
        <v>10</v>
      </c>
      <c r="H115" s="2">
        <f t="shared" si="24"/>
        <v>5.6760000000000002</v>
      </c>
      <c r="I115" s="2">
        <f t="shared" si="25"/>
        <v>5.6760000000000002</v>
      </c>
      <c r="J115" s="3" t="s">
        <v>209</v>
      </c>
      <c r="K115" s="4" t="s">
        <v>165</v>
      </c>
      <c r="L115" s="4" t="s">
        <v>286</v>
      </c>
    </row>
    <row r="117" spans="2:12" x14ac:dyDescent="0.2">
      <c r="B117" s="2" t="s">
        <v>338</v>
      </c>
      <c r="C117" s="2" t="s">
        <v>311</v>
      </c>
      <c r="D117" s="15">
        <v>10.45</v>
      </c>
      <c r="E117" s="15">
        <v>12.19</v>
      </c>
      <c r="F117" s="2">
        <v>25</v>
      </c>
      <c r="G117" s="2">
        <v>10</v>
      </c>
      <c r="H117" s="2">
        <f t="shared" ref="H117:H134" si="26">E117/F117*G117</f>
        <v>4.8759999999999994</v>
      </c>
      <c r="I117" s="2">
        <f t="shared" ref="I117:I134" si="27">H117</f>
        <v>4.8759999999999994</v>
      </c>
      <c r="J117" s="3" t="s">
        <v>209</v>
      </c>
      <c r="K117" s="4" t="s">
        <v>168</v>
      </c>
      <c r="L117" s="4" t="s">
        <v>312</v>
      </c>
    </row>
    <row r="118" spans="2:12" x14ac:dyDescent="0.2">
      <c r="C118" s="4" t="s">
        <v>313</v>
      </c>
      <c r="D118" s="15">
        <v>18.079999999999998</v>
      </c>
      <c r="E118" s="15">
        <v>10.56</v>
      </c>
      <c r="F118" s="2">
        <v>25</v>
      </c>
      <c r="G118" s="2">
        <v>10</v>
      </c>
      <c r="H118" s="2">
        <f t="shared" si="26"/>
        <v>4.2240000000000002</v>
      </c>
      <c r="I118" s="2">
        <f t="shared" si="27"/>
        <v>4.2240000000000002</v>
      </c>
      <c r="J118" s="3" t="s">
        <v>209</v>
      </c>
      <c r="K118" s="4" t="s">
        <v>168</v>
      </c>
      <c r="L118" s="4" t="s">
        <v>315</v>
      </c>
    </row>
    <row r="119" spans="2:12" x14ac:dyDescent="0.2">
      <c r="C119" s="4" t="s">
        <v>275</v>
      </c>
      <c r="D119" s="15">
        <v>21.18</v>
      </c>
      <c r="E119" s="15">
        <v>19.16</v>
      </c>
      <c r="F119" s="2">
        <v>25</v>
      </c>
      <c r="G119" s="2">
        <v>10</v>
      </c>
      <c r="H119" s="2">
        <f t="shared" si="26"/>
        <v>7.6639999999999997</v>
      </c>
      <c r="I119" s="2">
        <f t="shared" si="27"/>
        <v>7.6639999999999997</v>
      </c>
      <c r="J119" s="3" t="s">
        <v>209</v>
      </c>
      <c r="K119" s="4" t="s">
        <v>168</v>
      </c>
      <c r="L119" s="4" t="s">
        <v>114</v>
      </c>
    </row>
    <row r="120" spans="2:12" x14ac:dyDescent="0.2">
      <c r="C120" s="4" t="s">
        <v>314</v>
      </c>
      <c r="D120" s="15">
        <v>22.05</v>
      </c>
      <c r="E120" s="15">
        <v>112.51</v>
      </c>
      <c r="F120" s="2">
        <v>25</v>
      </c>
      <c r="G120" s="2">
        <v>10</v>
      </c>
      <c r="H120" s="2">
        <f t="shared" si="26"/>
        <v>45.003999999999998</v>
      </c>
      <c r="I120" s="2">
        <f t="shared" si="27"/>
        <v>45.003999999999998</v>
      </c>
      <c r="J120" s="3" t="s">
        <v>209</v>
      </c>
      <c r="K120" s="4" t="s">
        <v>168</v>
      </c>
      <c r="L120" s="4" t="s">
        <v>215</v>
      </c>
    </row>
    <row r="121" spans="2:12" x14ac:dyDescent="0.2">
      <c r="C121" s="4" t="s">
        <v>333</v>
      </c>
      <c r="D121" s="15">
        <v>22.88</v>
      </c>
      <c r="E121" s="15">
        <v>11.76</v>
      </c>
      <c r="F121" s="2">
        <v>25</v>
      </c>
      <c r="G121" s="2">
        <v>10</v>
      </c>
      <c r="H121" s="2">
        <f t="shared" si="26"/>
        <v>4.7039999999999997</v>
      </c>
      <c r="I121" s="2">
        <f t="shared" si="27"/>
        <v>4.7039999999999997</v>
      </c>
      <c r="J121" s="3" t="s">
        <v>209</v>
      </c>
      <c r="K121" s="4" t="s">
        <v>168</v>
      </c>
      <c r="L121" s="4" t="s">
        <v>334</v>
      </c>
    </row>
    <row r="122" spans="2:12" x14ac:dyDescent="0.2">
      <c r="C122" s="4" t="s">
        <v>316</v>
      </c>
      <c r="D122" s="15">
        <v>23.85</v>
      </c>
      <c r="E122" s="15">
        <v>33.07</v>
      </c>
      <c r="F122" s="2">
        <v>25</v>
      </c>
      <c r="G122" s="2">
        <v>10</v>
      </c>
      <c r="H122" s="2">
        <f t="shared" si="26"/>
        <v>13.228</v>
      </c>
      <c r="I122" s="2">
        <f t="shared" si="27"/>
        <v>13.228</v>
      </c>
      <c r="J122" s="3" t="s">
        <v>209</v>
      </c>
      <c r="K122" s="4" t="s">
        <v>163</v>
      </c>
      <c r="L122" s="4" t="s">
        <v>317</v>
      </c>
    </row>
    <row r="123" spans="2:12" x14ac:dyDescent="0.2">
      <c r="C123" s="4" t="s">
        <v>318</v>
      </c>
      <c r="D123" s="15">
        <v>24.19</v>
      </c>
      <c r="E123" s="15">
        <v>31.9</v>
      </c>
      <c r="F123" s="2">
        <v>25</v>
      </c>
      <c r="G123" s="2">
        <v>10</v>
      </c>
      <c r="H123" s="2">
        <f t="shared" si="26"/>
        <v>12.76</v>
      </c>
      <c r="I123" s="2">
        <f t="shared" si="27"/>
        <v>12.76</v>
      </c>
      <c r="J123" s="3" t="s">
        <v>209</v>
      </c>
      <c r="K123" s="4" t="s">
        <v>168</v>
      </c>
      <c r="L123" s="4" t="s">
        <v>319</v>
      </c>
    </row>
    <row r="124" spans="2:12" x14ac:dyDescent="0.2">
      <c r="C124" s="4" t="s">
        <v>164</v>
      </c>
      <c r="D124" s="15">
        <v>24.3</v>
      </c>
      <c r="E124" s="15">
        <v>16.79</v>
      </c>
      <c r="F124" s="2">
        <v>25</v>
      </c>
      <c r="G124" s="2">
        <v>10</v>
      </c>
      <c r="H124" s="2">
        <f t="shared" si="26"/>
        <v>6.7159999999999993</v>
      </c>
      <c r="I124" s="2">
        <f t="shared" si="27"/>
        <v>6.7159999999999993</v>
      </c>
      <c r="J124" s="3" t="s">
        <v>209</v>
      </c>
      <c r="K124" s="4" t="s">
        <v>165</v>
      </c>
      <c r="L124" s="4" t="s">
        <v>286</v>
      </c>
    </row>
    <row r="125" spans="2:12" x14ac:dyDescent="0.2">
      <c r="C125" s="4" t="s">
        <v>335</v>
      </c>
      <c r="D125" s="15">
        <v>26.48</v>
      </c>
      <c r="E125" s="15">
        <v>62.82</v>
      </c>
      <c r="F125" s="2">
        <v>25</v>
      </c>
      <c r="G125" s="2">
        <v>10</v>
      </c>
      <c r="H125" s="2">
        <f t="shared" si="26"/>
        <v>25.128</v>
      </c>
      <c r="I125" s="2">
        <f t="shared" si="27"/>
        <v>25.128</v>
      </c>
      <c r="J125" s="3" t="s">
        <v>209</v>
      </c>
      <c r="K125" s="4" t="s">
        <v>168</v>
      </c>
      <c r="L125" s="4" t="s">
        <v>320</v>
      </c>
    </row>
    <row r="126" spans="2:12" x14ac:dyDescent="0.2">
      <c r="C126" s="4" t="s">
        <v>336</v>
      </c>
      <c r="D126" s="15">
        <v>26.79</v>
      </c>
      <c r="E126" s="15">
        <v>17.13</v>
      </c>
      <c r="F126" s="2">
        <v>25</v>
      </c>
      <c r="G126" s="2">
        <v>10</v>
      </c>
      <c r="H126" s="2">
        <f t="shared" si="26"/>
        <v>6.8519999999999994</v>
      </c>
      <c r="I126" s="2">
        <f t="shared" si="27"/>
        <v>6.8519999999999994</v>
      </c>
      <c r="J126" s="3" t="s">
        <v>209</v>
      </c>
      <c r="K126" s="4" t="s">
        <v>168</v>
      </c>
      <c r="L126" s="4" t="s">
        <v>14</v>
      </c>
    </row>
    <row r="127" spans="2:12" x14ac:dyDescent="0.2">
      <c r="C127" s="4" t="s">
        <v>164</v>
      </c>
      <c r="D127" s="15">
        <v>27.13</v>
      </c>
      <c r="E127" s="15">
        <v>21.01</v>
      </c>
      <c r="F127" s="2">
        <v>25</v>
      </c>
      <c r="G127" s="2">
        <v>10</v>
      </c>
      <c r="H127" s="2">
        <f t="shared" si="26"/>
        <v>8.4039999999999999</v>
      </c>
      <c r="I127" s="2">
        <f t="shared" si="27"/>
        <v>8.4039999999999999</v>
      </c>
      <c r="J127" s="3" t="s">
        <v>209</v>
      </c>
      <c r="K127" s="4" t="s">
        <v>165</v>
      </c>
      <c r="L127" s="4" t="s">
        <v>286</v>
      </c>
    </row>
    <row r="128" spans="2:12" x14ac:dyDescent="0.2">
      <c r="C128" s="4" t="s">
        <v>325</v>
      </c>
      <c r="D128" s="15">
        <v>28.1</v>
      </c>
      <c r="E128" s="15">
        <v>67.61</v>
      </c>
      <c r="F128" s="2">
        <v>25</v>
      </c>
      <c r="G128" s="2">
        <v>10</v>
      </c>
      <c r="H128" s="2">
        <f t="shared" si="26"/>
        <v>27.044</v>
      </c>
      <c r="I128" s="2">
        <f t="shared" si="27"/>
        <v>27.044</v>
      </c>
      <c r="J128" s="3" t="s">
        <v>209</v>
      </c>
      <c r="K128" s="4" t="s">
        <v>165</v>
      </c>
      <c r="L128" s="4" t="s">
        <v>286</v>
      </c>
    </row>
    <row r="129" spans="2:12" x14ac:dyDescent="0.2">
      <c r="C129" s="4" t="s">
        <v>326</v>
      </c>
      <c r="D129" s="15">
        <v>28.15</v>
      </c>
      <c r="E129" s="15">
        <v>113.48</v>
      </c>
      <c r="F129" s="2">
        <v>25</v>
      </c>
      <c r="G129" s="2">
        <v>10</v>
      </c>
      <c r="H129" s="2">
        <f t="shared" si="26"/>
        <v>45.392000000000003</v>
      </c>
      <c r="I129" s="2">
        <f t="shared" si="27"/>
        <v>45.392000000000003</v>
      </c>
      <c r="J129" s="3" t="s">
        <v>209</v>
      </c>
      <c r="K129" s="4" t="s">
        <v>165</v>
      </c>
      <c r="L129" s="4" t="s">
        <v>286</v>
      </c>
    </row>
    <row r="130" spans="2:12" x14ac:dyDescent="0.2">
      <c r="C130" s="4" t="s">
        <v>327</v>
      </c>
      <c r="D130" s="15">
        <v>28.3</v>
      </c>
      <c r="E130" s="15">
        <v>106.09</v>
      </c>
      <c r="F130" s="2">
        <v>25</v>
      </c>
      <c r="G130" s="2">
        <v>10</v>
      </c>
      <c r="H130" s="2">
        <f t="shared" si="26"/>
        <v>42.436</v>
      </c>
      <c r="I130" s="2">
        <f t="shared" si="27"/>
        <v>42.436</v>
      </c>
      <c r="J130" s="3" t="s">
        <v>209</v>
      </c>
      <c r="K130" s="4" t="s">
        <v>168</v>
      </c>
      <c r="L130" s="4" t="s">
        <v>328</v>
      </c>
    </row>
    <row r="131" spans="2:12" x14ac:dyDescent="0.2">
      <c r="C131" s="4" t="s">
        <v>289</v>
      </c>
      <c r="D131" s="15">
        <v>28.44</v>
      </c>
      <c r="E131" s="15">
        <v>43.13</v>
      </c>
      <c r="F131" s="2">
        <v>25</v>
      </c>
      <c r="G131" s="2">
        <v>10</v>
      </c>
      <c r="H131" s="2">
        <f t="shared" si="26"/>
        <v>17.252000000000002</v>
      </c>
      <c r="I131" s="2">
        <f t="shared" si="27"/>
        <v>17.252000000000002</v>
      </c>
      <c r="J131" s="3" t="s">
        <v>209</v>
      </c>
      <c r="K131" s="4" t="s">
        <v>163</v>
      </c>
      <c r="L131" s="4" t="s">
        <v>32</v>
      </c>
    </row>
    <row r="132" spans="2:12" x14ac:dyDescent="0.2">
      <c r="C132" s="4" t="s">
        <v>337</v>
      </c>
      <c r="D132" s="15">
        <v>28.59</v>
      </c>
      <c r="E132" s="15">
        <v>40.29</v>
      </c>
      <c r="F132" s="2">
        <v>25</v>
      </c>
      <c r="G132" s="2">
        <v>10</v>
      </c>
      <c r="H132" s="2">
        <f t="shared" si="26"/>
        <v>16.116</v>
      </c>
      <c r="I132" s="2">
        <f t="shared" si="27"/>
        <v>16.116</v>
      </c>
      <c r="J132" s="3" t="s">
        <v>209</v>
      </c>
      <c r="K132" s="4" t="s">
        <v>168</v>
      </c>
      <c r="L132" s="4" t="s">
        <v>15</v>
      </c>
    </row>
    <row r="133" spans="2:12" x14ac:dyDescent="0.2">
      <c r="C133" s="4" t="s">
        <v>164</v>
      </c>
      <c r="D133" s="15">
        <v>29.58</v>
      </c>
      <c r="E133" s="15">
        <v>28.05</v>
      </c>
      <c r="F133" s="2">
        <v>25</v>
      </c>
      <c r="G133" s="2">
        <v>10</v>
      </c>
      <c r="H133" s="2">
        <f t="shared" si="26"/>
        <v>11.22</v>
      </c>
      <c r="I133" s="2">
        <f t="shared" si="27"/>
        <v>11.22</v>
      </c>
      <c r="J133" s="3" t="s">
        <v>209</v>
      </c>
      <c r="K133" s="4" t="s">
        <v>165</v>
      </c>
      <c r="L133" s="4" t="s">
        <v>286</v>
      </c>
    </row>
    <row r="134" spans="2:12" x14ac:dyDescent="0.2">
      <c r="C134" s="4" t="s">
        <v>164</v>
      </c>
      <c r="D134" s="15">
        <v>29.69</v>
      </c>
      <c r="E134" s="15">
        <v>14.07</v>
      </c>
      <c r="F134" s="2">
        <v>25</v>
      </c>
      <c r="G134" s="2">
        <v>10</v>
      </c>
      <c r="H134" s="2">
        <f t="shared" si="26"/>
        <v>5.6280000000000001</v>
      </c>
      <c r="I134" s="2">
        <f t="shared" si="27"/>
        <v>5.6280000000000001</v>
      </c>
      <c r="J134" s="3" t="s">
        <v>209</v>
      </c>
      <c r="K134" s="4" t="s">
        <v>165</v>
      </c>
      <c r="L134" s="4" t="s">
        <v>286</v>
      </c>
    </row>
    <row r="136" spans="2:12" x14ac:dyDescent="0.2">
      <c r="B136" s="2" t="s">
        <v>339</v>
      </c>
      <c r="C136" s="2" t="s">
        <v>311</v>
      </c>
      <c r="D136" s="15">
        <v>10.45</v>
      </c>
      <c r="E136" s="15">
        <v>13.11</v>
      </c>
      <c r="F136" s="2">
        <v>25</v>
      </c>
      <c r="G136" s="2">
        <v>10</v>
      </c>
      <c r="H136" s="2">
        <f t="shared" ref="H136:H153" si="28">E136/F136*G136</f>
        <v>5.2439999999999998</v>
      </c>
      <c r="I136" s="2">
        <f t="shared" ref="I136:I153" si="29">H136</f>
        <v>5.2439999999999998</v>
      </c>
      <c r="J136" s="3" t="s">
        <v>209</v>
      </c>
      <c r="K136" s="4" t="s">
        <v>168</v>
      </c>
      <c r="L136" s="4" t="s">
        <v>312</v>
      </c>
    </row>
    <row r="137" spans="2:12" x14ac:dyDescent="0.2">
      <c r="C137" s="4" t="s">
        <v>313</v>
      </c>
      <c r="D137" s="15">
        <v>18.079999999999998</v>
      </c>
      <c r="E137" s="15">
        <v>10.25</v>
      </c>
      <c r="F137" s="2">
        <v>25</v>
      </c>
      <c r="G137" s="2">
        <v>10</v>
      </c>
      <c r="H137" s="2">
        <f t="shared" si="28"/>
        <v>4.0999999999999996</v>
      </c>
      <c r="I137" s="2">
        <f t="shared" si="29"/>
        <v>4.0999999999999996</v>
      </c>
      <c r="J137" s="3" t="s">
        <v>209</v>
      </c>
      <c r="K137" s="4" t="s">
        <v>168</v>
      </c>
      <c r="L137" s="4" t="s">
        <v>315</v>
      </c>
    </row>
    <row r="138" spans="2:12" x14ac:dyDescent="0.2">
      <c r="C138" s="4" t="s">
        <v>275</v>
      </c>
      <c r="D138" s="15">
        <v>21.18</v>
      </c>
      <c r="E138" s="15">
        <v>19.41</v>
      </c>
      <c r="F138" s="2">
        <v>25</v>
      </c>
      <c r="G138" s="2">
        <v>10</v>
      </c>
      <c r="H138" s="2">
        <f t="shared" si="28"/>
        <v>7.7639999999999993</v>
      </c>
      <c r="I138" s="2">
        <f t="shared" si="29"/>
        <v>7.7639999999999993</v>
      </c>
      <c r="J138" s="3" t="s">
        <v>209</v>
      </c>
      <c r="K138" s="4" t="s">
        <v>168</v>
      </c>
      <c r="L138" s="4" t="s">
        <v>114</v>
      </c>
    </row>
    <row r="139" spans="2:12" x14ac:dyDescent="0.2">
      <c r="C139" s="4" t="s">
        <v>314</v>
      </c>
      <c r="D139" s="15">
        <v>22.05</v>
      </c>
      <c r="E139" s="15">
        <v>114.94</v>
      </c>
      <c r="F139" s="2">
        <v>25</v>
      </c>
      <c r="G139" s="2">
        <v>10</v>
      </c>
      <c r="H139" s="2">
        <f t="shared" si="28"/>
        <v>45.975999999999999</v>
      </c>
      <c r="I139" s="2">
        <f t="shared" si="29"/>
        <v>45.975999999999999</v>
      </c>
      <c r="J139" s="3" t="s">
        <v>209</v>
      </c>
      <c r="K139" s="4" t="s">
        <v>168</v>
      </c>
      <c r="L139" s="4" t="s">
        <v>215</v>
      </c>
    </row>
    <row r="140" spans="2:12" x14ac:dyDescent="0.2">
      <c r="C140" s="4" t="s">
        <v>333</v>
      </c>
      <c r="D140" s="15">
        <v>22.88</v>
      </c>
      <c r="E140" s="15">
        <v>17.010000000000002</v>
      </c>
      <c r="F140" s="2">
        <v>25</v>
      </c>
      <c r="G140" s="2">
        <v>10</v>
      </c>
      <c r="H140" s="2">
        <f t="shared" si="28"/>
        <v>6.8040000000000012</v>
      </c>
      <c r="I140" s="2">
        <f t="shared" si="29"/>
        <v>6.8040000000000012</v>
      </c>
      <c r="J140" s="3" t="s">
        <v>209</v>
      </c>
      <c r="K140" s="4" t="s">
        <v>168</v>
      </c>
      <c r="L140" s="4" t="s">
        <v>334</v>
      </c>
    </row>
    <row r="141" spans="2:12" x14ac:dyDescent="0.2">
      <c r="C141" s="4" t="s">
        <v>316</v>
      </c>
      <c r="D141" s="15">
        <v>23.85</v>
      </c>
      <c r="E141" s="15">
        <v>32.25</v>
      </c>
      <c r="F141" s="2">
        <v>25</v>
      </c>
      <c r="G141" s="2">
        <v>10</v>
      </c>
      <c r="H141" s="2">
        <f t="shared" si="28"/>
        <v>12.9</v>
      </c>
      <c r="I141" s="2">
        <f t="shared" si="29"/>
        <v>12.9</v>
      </c>
      <c r="J141" s="3" t="s">
        <v>209</v>
      </c>
      <c r="K141" s="4" t="s">
        <v>163</v>
      </c>
      <c r="L141" s="4" t="s">
        <v>317</v>
      </c>
    </row>
    <row r="142" spans="2:12" x14ac:dyDescent="0.2">
      <c r="C142" s="4" t="s">
        <v>318</v>
      </c>
      <c r="D142" s="15">
        <v>24.19</v>
      </c>
      <c r="E142" s="15">
        <v>34.53</v>
      </c>
      <c r="F142" s="2">
        <v>25</v>
      </c>
      <c r="G142" s="2">
        <v>10</v>
      </c>
      <c r="H142" s="2">
        <f t="shared" si="28"/>
        <v>13.811999999999999</v>
      </c>
      <c r="I142" s="2">
        <f t="shared" si="29"/>
        <v>13.811999999999999</v>
      </c>
      <c r="J142" s="3" t="s">
        <v>209</v>
      </c>
      <c r="K142" s="4" t="s">
        <v>168</v>
      </c>
      <c r="L142" s="4" t="s">
        <v>319</v>
      </c>
    </row>
    <row r="143" spans="2:12" x14ac:dyDescent="0.2">
      <c r="C143" s="4" t="s">
        <v>164</v>
      </c>
      <c r="D143" s="15">
        <v>24.3</v>
      </c>
      <c r="E143" s="15">
        <v>16.21</v>
      </c>
      <c r="F143" s="2">
        <v>25</v>
      </c>
      <c r="G143" s="2">
        <v>10</v>
      </c>
      <c r="H143" s="2">
        <f t="shared" si="28"/>
        <v>6.4840000000000009</v>
      </c>
      <c r="I143" s="2">
        <f t="shared" si="29"/>
        <v>6.4840000000000009</v>
      </c>
      <c r="J143" s="3" t="s">
        <v>209</v>
      </c>
      <c r="K143" s="4" t="s">
        <v>165</v>
      </c>
      <c r="L143" s="4" t="s">
        <v>286</v>
      </c>
    </row>
    <row r="144" spans="2:12" x14ac:dyDescent="0.2">
      <c r="C144" s="4" t="s">
        <v>335</v>
      </c>
      <c r="D144" s="15">
        <v>26.48</v>
      </c>
      <c r="E144" s="15">
        <v>63.16</v>
      </c>
      <c r="F144" s="2">
        <v>25</v>
      </c>
      <c r="G144" s="2">
        <v>10</v>
      </c>
      <c r="H144" s="2">
        <f t="shared" si="28"/>
        <v>25.263999999999996</v>
      </c>
      <c r="I144" s="2">
        <f t="shared" si="29"/>
        <v>25.263999999999996</v>
      </c>
      <c r="J144" s="3" t="s">
        <v>209</v>
      </c>
      <c r="K144" s="4" t="s">
        <v>168</v>
      </c>
      <c r="L144" s="4" t="s">
        <v>320</v>
      </c>
    </row>
    <row r="145" spans="1:12" x14ac:dyDescent="0.2">
      <c r="C145" s="4" t="s">
        <v>336</v>
      </c>
      <c r="D145" s="15">
        <v>26.79</v>
      </c>
      <c r="E145" s="15">
        <v>17.22</v>
      </c>
      <c r="F145" s="2">
        <v>25</v>
      </c>
      <c r="G145" s="2">
        <v>10</v>
      </c>
      <c r="H145" s="2">
        <f t="shared" si="28"/>
        <v>6.8879999999999999</v>
      </c>
      <c r="I145" s="2">
        <f t="shared" si="29"/>
        <v>6.8879999999999999</v>
      </c>
      <c r="J145" s="3" t="s">
        <v>209</v>
      </c>
      <c r="K145" s="4" t="s">
        <v>168</v>
      </c>
      <c r="L145" s="4" t="s">
        <v>14</v>
      </c>
    </row>
    <row r="146" spans="1:12" x14ac:dyDescent="0.2">
      <c r="C146" s="4" t="s">
        <v>164</v>
      </c>
      <c r="D146" s="15">
        <v>27.13</v>
      </c>
      <c r="E146" s="15">
        <v>20.45</v>
      </c>
      <c r="F146" s="2">
        <v>25</v>
      </c>
      <c r="G146" s="2">
        <v>10</v>
      </c>
      <c r="H146" s="2">
        <f t="shared" si="28"/>
        <v>8.18</v>
      </c>
      <c r="I146" s="2">
        <f t="shared" si="29"/>
        <v>8.18</v>
      </c>
      <c r="J146" s="3" t="s">
        <v>209</v>
      </c>
      <c r="K146" s="4" t="s">
        <v>165</v>
      </c>
      <c r="L146" s="4" t="s">
        <v>286</v>
      </c>
    </row>
    <row r="147" spans="1:12" x14ac:dyDescent="0.2">
      <c r="C147" s="4" t="s">
        <v>325</v>
      </c>
      <c r="D147" s="15">
        <v>28.1</v>
      </c>
      <c r="E147" s="15">
        <v>68.290000000000006</v>
      </c>
      <c r="F147" s="2">
        <v>25</v>
      </c>
      <c r="G147" s="2">
        <v>10</v>
      </c>
      <c r="H147" s="2">
        <f t="shared" si="28"/>
        <v>27.316000000000003</v>
      </c>
      <c r="I147" s="2">
        <f t="shared" si="29"/>
        <v>27.316000000000003</v>
      </c>
      <c r="J147" s="3" t="s">
        <v>209</v>
      </c>
      <c r="K147" s="4" t="s">
        <v>165</v>
      </c>
      <c r="L147" s="4" t="s">
        <v>286</v>
      </c>
    </row>
    <row r="148" spans="1:12" x14ac:dyDescent="0.2">
      <c r="C148" s="4" t="s">
        <v>326</v>
      </c>
      <c r="D148" s="15">
        <v>28.15</v>
      </c>
      <c r="E148" s="15">
        <v>115.32</v>
      </c>
      <c r="F148" s="2">
        <v>25</v>
      </c>
      <c r="G148" s="2">
        <v>10</v>
      </c>
      <c r="H148" s="2">
        <f t="shared" si="28"/>
        <v>46.128</v>
      </c>
      <c r="I148" s="2">
        <f t="shared" si="29"/>
        <v>46.128</v>
      </c>
      <c r="J148" s="3" t="s">
        <v>209</v>
      </c>
      <c r="K148" s="4" t="s">
        <v>165</v>
      </c>
      <c r="L148" s="4" t="s">
        <v>286</v>
      </c>
    </row>
    <row r="149" spans="1:12" x14ac:dyDescent="0.2">
      <c r="C149" s="4" t="s">
        <v>327</v>
      </c>
      <c r="D149" s="15">
        <v>28.3</v>
      </c>
      <c r="E149" s="15">
        <v>106.69</v>
      </c>
      <c r="F149" s="2">
        <v>25</v>
      </c>
      <c r="G149" s="2">
        <v>10</v>
      </c>
      <c r="H149" s="2">
        <f t="shared" si="28"/>
        <v>42.676000000000002</v>
      </c>
      <c r="I149" s="2">
        <f t="shared" si="29"/>
        <v>42.676000000000002</v>
      </c>
      <c r="J149" s="3" t="s">
        <v>209</v>
      </c>
      <c r="K149" s="4" t="s">
        <v>168</v>
      </c>
      <c r="L149" s="4" t="s">
        <v>328</v>
      </c>
    </row>
    <row r="150" spans="1:12" x14ac:dyDescent="0.2">
      <c r="C150" s="4" t="s">
        <v>289</v>
      </c>
      <c r="D150" s="15">
        <v>28.44</v>
      </c>
      <c r="E150" s="15">
        <v>43.33</v>
      </c>
      <c r="F150" s="2">
        <v>25</v>
      </c>
      <c r="G150" s="2">
        <v>10</v>
      </c>
      <c r="H150" s="2">
        <f t="shared" si="28"/>
        <v>17.331999999999997</v>
      </c>
      <c r="I150" s="2">
        <f t="shared" si="29"/>
        <v>17.331999999999997</v>
      </c>
      <c r="J150" s="3" t="s">
        <v>209</v>
      </c>
      <c r="K150" s="4" t="s">
        <v>163</v>
      </c>
      <c r="L150" s="4" t="s">
        <v>32</v>
      </c>
    </row>
    <row r="151" spans="1:12" x14ac:dyDescent="0.2">
      <c r="C151" s="4" t="s">
        <v>337</v>
      </c>
      <c r="D151" s="15">
        <v>28.59</v>
      </c>
      <c r="E151" s="15">
        <v>40.75</v>
      </c>
      <c r="F151" s="2">
        <v>25</v>
      </c>
      <c r="G151" s="2">
        <v>10</v>
      </c>
      <c r="H151" s="2">
        <f t="shared" si="28"/>
        <v>16.299999999999997</v>
      </c>
      <c r="I151" s="2">
        <f t="shared" si="29"/>
        <v>16.299999999999997</v>
      </c>
      <c r="J151" s="3" t="s">
        <v>209</v>
      </c>
      <c r="K151" s="4" t="s">
        <v>168</v>
      </c>
      <c r="L151" s="4" t="s">
        <v>15</v>
      </c>
    </row>
    <row r="152" spans="1:12" x14ac:dyDescent="0.2">
      <c r="C152" s="4" t="s">
        <v>164</v>
      </c>
      <c r="D152" s="15">
        <v>29.56</v>
      </c>
      <c r="E152" s="15">
        <v>26.86</v>
      </c>
      <c r="F152" s="2">
        <v>25</v>
      </c>
      <c r="G152" s="2">
        <v>10</v>
      </c>
      <c r="H152" s="2">
        <f t="shared" si="28"/>
        <v>10.744</v>
      </c>
      <c r="I152" s="2">
        <f t="shared" si="29"/>
        <v>10.744</v>
      </c>
      <c r="J152" s="3" t="s">
        <v>209</v>
      </c>
      <c r="K152" s="4" t="s">
        <v>165</v>
      </c>
      <c r="L152" s="4" t="s">
        <v>286</v>
      </c>
    </row>
    <row r="153" spans="1:12" x14ac:dyDescent="0.2">
      <c r="C153" s="4" t="s">
        <v>164</v>
      </c>
      <c r="D153" s="15">
        <v>29.69</v>
      </c>
      <c r="E153" s="15">
        <v>13.53</v>
      </c>
      <c r="F153" s="2">
        <v>25</v>
      </c>
      <c r="G153" s="2">
        <v>10</v>
      </c>
      <c r="H153" s="2">
        <f t="shared" si="28"/>
        <v>5.4119999999999999</v>
      </c>
      <c r="I153" s="2">
        <f t="shared" si="29"/>
        <v>5.4119999999999999</v>
      </c>
      <c r="J153" s="3" t="s">
        <v>209</v>
      </c>
      <c r="K153" s="4" t="s">
        <v>165</v>
      </c>
      <c r="L153" s="4" t="s">
        <v>286</v>
      </c>
    </row>
    <row r="155" spans="1:12" x14ac:dyDescent="0.2">
      <c r="I155" s="3" t="s">
        <v>147</v>
      </c>
      <c r="J155" s="3" t="s">
        <v>201</v>
      </c>
    </row>
    <row r="156" spans="1:12" x14ac:dyDescent="0.2">
      <c r="A156" s="4" t="s">
        <v>347</v>
      </c>
      <c r="E156" s="3" t="s">
        <v>11</v>
      </c>
      <c r="F156" s="3" t="s">
        <v>9</v>
      </c>
      <c r="G156" s="3" t="s">
        <v>18</v>
      </c>
      <c r="H156" s="3" t="s">
        <v>13</v>
      </c>
      <c r="I156" s="3" t="s">
        <v>13</v>
      </c>
      <c r="J156" s="3" t="s">
        <v>202</v>
      </c>
    </row>
    <row r="157" spans="1:12" x14ac:dyDescent="0.2">
      <c r="A157" s="2" t="s">
        <v>348</v>
      </c>
      <c r="C157" s="3" t="s">
        <v>1</v>
      </c>
      <c r="D157" s="3" t="s">
        <v>2</v>
      </c>
      <c r="E157" s="3" t="s">
        <v>5</v>
      </c>
      <c r="F157" s="3" t="s">
        <v>8</v>
      </c>
      <c r="G157" s="3" t="s">
        <v>148</v>
      </c>
      <c r="H157" s="3" t="s">
        <v>5</v>
      </c>
      <c r="I157" s="3" t="s">
        <v>5</v>
      </c>
      <c r="J157" s="3" t="s">
        <v>203</v>
      </c>
      <c r="K157" s="3" t="s">
        <v>12</v>
      </c>
      <c r="L157" s="3" t="s">
        <v>6</v>
      </c>
    </row>
    <row r="158" spans="1:12" x14ac:dyDescent="0.2">
      <c r="C158" s="4" t="s">
        <v>349</v>
      </c>
      <c r="D158" s="2">
        <v>31.54</v>
      </c>
      <c r="E158" s="4">
        <v>6</v>
      </c>
      <c r="F158" s="2">
        <v>5</v>
      </c>
      <c r="G158" s="2">
        <v>10</v>
      </c>
      <c r="H158" s="2">
        <f>E158/F158*G158</f>
        <v>12</v>
      </c>
      <c r="I158" s="2">
        <f>H158</f>
        <v>12</v>
      </c>
      <c r="J158" s="4" t="s">
        <v>205</v>
      </c>
      <c r="K158" s="4" t="s">
        <v>4</v>
      </c>
      <c r="L158" s="4" t="s">
        <v>4</v>
      </c>
    </row>
    <row r="159" spans="1:12" x14ac:dyDescent="0.2">
      <c r="B159" s="2" t="s">
        <v>199</v>
      </c>
      <c r="C159" s="4" t="s">
        <v>349</v>
      </c>
      <c r="D159" s="2">
        <v>32.08</v>
      </c>
      <c r="E159" s="2">
        <v>68.61</v>
      </c>
      <c r="F159" s="2">
        <v>5</v>
      </c>
      <c r="G159" s="2">
        <v>10</v>
      </c>
      <c r="H159" s="2">
        <f>E159/F159*G159</f>
        <v>137.22</v>
      </c>
      <c r="I159" s="2">
        <f>H159</f>
        <v>137.22</v>
      </c>
      <c r="J159" s="4" t="s">
        <v>205</v>
      </c>
      <c r="K159" s="4" t="s">
        <v>4</v>
      </c>
      <c r="L159" s="4" t="s">
        <v>4</v>
      </c>
    </row>
    <row r="160" spans="1:12" ht="23.25" thickBot="1" x14ac:dyDescent="0.25">
      <c r="C160" s="52" t="s">
        <v>350</v>
      </c>
      <c r="D160" s="2">
        <v>32.99</v>
      </c>
      <c r="E160" s="2">
        <v>21.7</v>
      </c>
      <c r="F160" s="2">
        <v>5</v>
      </c>
      <c r="G160" s="2">
        <v>10</v>
      </c>
      <c r="H160" s="2">
        <f>E160/F160*G160</f>
        <v>43.4</v>
      </c>
      <c r="I160" s="2">
        <f>H160</f>
        <v>43.4</v>
      </c>
      <c r="J160" s="4" t="s">
        <v>205</v>
      </c>
      <c r="K160" s="4" t="s">
        <v>168</v>
      </c>
      <c r="L160" s="4" t="s">
        <v>353</v>
      </c>
    </row>
    <row r="162" spans="2:12" x14ac:dyDescent="0.2">
      <c r="B162" s="4" t="s">
        <v>351</v>
      </c>
      <c r="C162" s="4" t="s">
        <v>349</v>
      </c>
      <c r="D162" s="2">
        <v>32.08</v>
      </c>
      <c r="E162" s="2">
        <v>47.61</v>
      </c>
      <c r="F162" s="2">
        <v>5</v>
      </c>
      <c r="G162" s="2">
        <v>10</v>
      </c>
      <c r="H162" s="2">
        <f>E162/F162*G162</f>
        <v>95.22</v>
      </c>
      <c r="I162" s="2">
        <f>H162-$I$159</f>
        <v>-42</v>
      </c>
      <c r="J162" s="4" t="s">
        <v>205</v>
      </c>
      <c r="K162" s="4" t="s">
        <v>4</v>
      </c>
      <c r="L162" s="4" t="s">
        <v>4</v>
      </c>
    </row>
    <row r="163" spans="2:12" ht="23.25" thickBot="1" x14ac:dyDescent="0.25">
      <c r="C163" s="52" t="s">
        <v>350</v>
      </c>
      <c r="D163" s="2">
        <v>32.99</v>
      </c>
      <c r="E163" s="2">
        <v>18.91</v>
      </c>
      <c r="F163" s="2">
        <v>5</v>
      </c>
      <c r="G163" s="2">
        <v>10</v>
      </c>
      <c r="H163" s="2">
        <f>E163/F163*G163</f>
        <v>37.82</v>
      </c>
      <c r="I163" s="2">
        <f>H163-$I$160</f>
        <v>-5.5799999999999983</v>
      </c>
      <c r="J163" s="4" t="s">
        <v>205</v>
      </c>
      <c r="K163" s="4" t="s">
        <v>168</v>
      </c>
      <c r="L163" s="4" t="s">
        <v>353</v>
      </c>
    </row>
    <row r="165" spans="2:12" x14ac:dyDescent="0.2">
      <c r="B165" s="4" t="s">
        <v>352</v>
      </c>
      <c r="C165" s="2" t="s">
        <v>314</v>
      </c>
      <c r="D165" s="2">
        <v>22.02</v>
      </c>
      <c r="E165" s="2">
        <v>9.7899999999999991</v>
      </c>
      <c r="F165" s="2">
        <v>5</v>
      </c>
      <c r="G165" s="2">
        <v>10</v>
      </c>
      <c r="H165" s="2">
        <f>E165/F165*G165</f>
        <v>19.579999999999998</v>
      </c>
      <c r="I165" s="2">
        <f>H165</f>
        <v>19.579999999999998</v>
      </c>
      <c r="J165" s="4" t="s">
        <v>209</v>
      </c>
      <c r="K165" s="4" t="s">
        <v>168</v>
      </c>
      <c r="L165" s="4" t="s">
        <v>215</v>
      </c>
    </row>
    <row r="166" spans="2:12" x14ac:dyDescent="0.2">
      <c r="C166" s="4" t="s">
        <v>349</v>
      </c>
      <c r="D166" s="2">
        <v>31.54</v>
      </c>
      <c r="E166" s="4">
        <v>11.69</v>
      </c>
      <c r="F166" s="2">
        <v>5</v>
      </c>
      <c r="G166" s="2">
        <v>10</v>
      </c>
      <c r="H166" s="2">
        <f>E166/F166*G166</f>
        <v>23.380000000000003</v>
      </c>
      <c r="I166" s="2">
        <f>H166-$H$158</f>
        <v>11.380000000000003</v>
      </c>
      <c r="J166" s="4" t="s">
        <v>205</v>
      </c>
      <c r="K166" s="4" t="s">
        <v>4</v>
      </c>
      <c r="L166" s="4" t="s">
        <v>4</v>
      </c>
    </row>
    <row r="167" spans="2:12" x14ac:dyDescent="0.2">
      <c r="C167" s="4" t="s">
        <v>349</v>
      </c>
      <c r="D167" s="2">
        <v>32.08</v>
      </c>
      <c r="E167" s="2">
        <v>42.71</v>
      </c>
      <c r="F167" s="2">
        <v>5</v>
      </c>
      <c r="G167" s="2">
        <v>10</v>
      </c>
      <c r="H167" s="2">
        <f>E167/F167*G167</f>
        <v>85.42</v>
      </c>
      <c r="I167" s="2">
        <f>H167-$I$159</f>
        <v>-51.8</v>
      </c>
      <c r="J167" s="4" t="s">
        <v>205</v>
      </c>
      <c r="K167" s="4" t="s">
        <v>4</v>
      </c>
      <c r="L167" s="4" t="s">
        <v>4</v>
      </c>
    </row>
    <row r="168" spans="2:12" ht="23.25" thickBot="1" x14ac:dyDescent="0.25">
      <c r="C168" s="52" t="s">
        <v>350</v>
      </c>
      <c r="D168" s="2">
        <v>32.99</v>
      </c>
      <c r="E168" s="2">
        <v>13.91</v>
      </c>
      <c r="F168" s="2">
        <v>5</v>
      </c>
      <c r="G168" s="2">
        <v>10</v>
      </c>
      <c r="H168" s="2">
        <f>E168/F168*G168</f>
        <v>27.82</v>
      </c>
      <c r="I168" s="2">
        <f>H168-$I$160</f>
        <v>-15.579999999999998</v>
      </c>
      <c r="J168" s="4" t="s">
        <v>205</v>
      </c>
      <c r="K168" s="4" t="s">
        <v>168</v>
      </c>
      <c r="L168" s="4" t="s">
        <v>353</v>
      </c>
    </row>
    <row r="170" spans="2:12" x14ac:dyDescent="0.2">
      <c r="B170" s="4" t="s">
        <v>354</v>
      </c>
      <c r="C170" s="2" t="s">
        <v>314</v>
      </c>
      <c r="D170" s="2">
        <v>22.02</v>
      </c>
      <c r="E170" s="2">
        <v>10.54</v>
      </c>
      <c r="F170" s="2">
        <v>5</v>
      </c>
      <c r="G170" s="2">
        <v>10</v>
      </c>
      <c r="H170" s="2">
        <f>E170/F170*G170</f>
        <v>21.08</v>
      </c>
      <c r="I170" s="2">
        <f>H170</f>
        <v>21.08</v>
      </c>
      <c r="J170" s="4" t="s">
        <v>209</v>
      </c>
      <c r="K170" s="4" t="s">
        <v>168</v>
      </c>
      <c r="L170" s="4" t="s">
        <v>215</v>
      </c>
    </row>
    <row r="171" spans="2:12" x14ac:dyDescent="0.2">
      <c r="C171" s="4" t="s">
        <v>349</v>
      </c>
      <c r="D171" s="2">
        <v>31.54</v>
      </c>
      <c r="E171" s="4">
        <v>12.95</v>
      </c>
      <c r="F171" s="2">
        <v>5</v>
      </c>
      <c r="G171" s="2">
        <v>10</v>
      </c>
      <c r="H171" s="2">
        <f>E171/F171*G171</f>
        <v>25.9</v>
      </c>
      <c r="I171" s="2">
        <f>H171-$H$158</f>
        <v>13.899999999999999</v>
      </c>
      <c r="J171" s="4" t="s">
        <v>205</v>
      </c>
      <c r="K171" s="4" t="s">
        <v>4</v>
      </c>
      <c r="L171" s="4" t="s">
        <v>4</v>
      </c>
    </row>
    <row r="172" spans="2:12" x14ac:dyDescent="0.2">
      <c r="C172" s="4" t="s">
        <v>349</v>
      </c>
      <c r="D172" s="2">
        <v>32.08</v>
      </c>
      <c r="E172" s="2">
        <v>43.64</v>
      </c>
      <c r="F172" s="2">
        <v>5</v>
      </c>
      <c r="G172" s="2">
        <v>10</v>
      </c>
      <c r="H172" s="2">
        <f>E172/F172*G172</f>
        <v>87.28</v>
      </c>
      <c r="I172" s="2">
        <f>H172-$I$159</f>
        <v>-49.94</v>
      </c>
      <c r="J172" s="4" t="s">
        <v>205</v>
      </c>
      <c r="K172" s="4" t="s">
        <v>4</v>
      </c>
      <c r="L172" s="4" t="s">
        <v>4</v>
      </c>
    </row>
    <row r="173" spans="2:12" ht="23.25" thickBot="1" x14ac:dyDescent="0.25">
      <c r="C173" s="52" t="s">
        <v>350</v>
      </c>
      <c r="D173" s="2">
        <v>32.99</v>
      </c>
      <c r="E173" s="2">
        <v>16.079999999999998</v>
      </c>
      <c r="F173" s="2">
        <v>5</v>
      </c>
      <c r="G173" s="2">
        <v>10</v>
      </c>
      <c r="H173" s="2">
        <f>E173/F173*G173</f>
        <v>32.159999999999997</v>
      </c>
      <c r="I173" s="2">
        <f>H173-$I$160</f>
        <v>-11.240000000000002</v>
      </c>
      <c r="J173" s="4" t="s">
        <v>205</v>
      </c>
      <c r="K173" s="4" t="s">
        <v>168</v>
      </c>
      <c r="L173" s="4" t="s">
        <v>353</v>
      </c>
    </row>
    <row r="175" spans="2:12" x14ac:dyDescent="0.2">
      <c r="B175" s="4" t="s">
        <v>355</v>
      </c>
      <c r="C175" s="2" t="s">
        <v>314</v>
      </c>
      <c r="D175" s="2">
        <v>22.02</v>
      </c>
      <c r="E175" s="2">
        <v>8.7899999999999991</v>
      </c>
      <c r="F175" s="2">
        <v>5</v>
      </c>
      <c r="G175" s="2">
        <v>10</v>
      </c>
      <c r="H175" s="2">
        <f>E175/F175*G175</f>
        <v>17.579999999999998</v>
      </c>
      <c r="I175" s="2">
        <f>H175</f>
        <v>17.579999999999998</v>
      </c>
      <c r="J175" s="4" t="s">
        <v>209</v>
      </c>
      <c r="K175" s="4" t="s">
        <v>168</v>
      </c>
      <c r="L175" s="4" t="s">
        <v>215</v>
      </c>
    </row>
    <row r="176" spans="2:12" x14ac:dyDescent="0.2">
      <c r="C176" s="4" t="s">
        <v>349</v>
      </c>
      <c r="D176" s="2">
        <v>31.54</v>
      </c>
      <c r="E176" s="4">
        <v>15.98</v>
      </c>
      <c r="F176" s="2">
        <v>5</v>
      </c>
      <c r="G176" s="2">
        <v>10</v>
      </c>
      <c r="H176" s="2">
        <f>E176/F176*G176</f>
        <v>31.96</v>
      </c>
      <c r="I176" s="2">
        <f>H176-$H$158</f>
        <v>19.96</v>
      </c>
      <c r="J176" s="4" t="s">
        <v>205</v>
      </c>
      <c r="K176" s="4" t="s">
        <v>4</v>
      </c>
      <c r="L176" s="4" t="s">
        <v>4</v>
      </c>
    </row>
    <row r="177" spans="2:12" x14ac:dyDescent="0.2">
      <c r="C177" s="4" t="s">
        <v>349</v>
      </c>
      <c r="D177" s="2">
        <v>32.08</v>
      </c>
      <c r="E177" s="2">
        <v>36.71</v>
      </c>
      <c r="F177" s="2">
        <v>5</v>
      </c>
      <c r="G177" s="2">
        <v>10</v>
      </c>
      <c r="H177" s="2">
        <f>E177/F177*G177</f>
        <v>73.42</v>
      </c>
      <c r="I177" s="2">
        <f>H177-$I$159</f>
        <v>-63.8</v>
      </c>
      <c r="J177" s="4" t="s">
        <v>205</v>
      </c>
      <c r="K177" s="4" t="s">
        <v>4</v>
      </c>
      <c r="L177" s="4" t="s">
        <v>4</v>
      </c>
    </row>
    <row r="178" spans="2:12" ht="23.25" thickBot="1" x14ac:dyDescent="0.25">
      <c r="C178" s="52" t="s">
        <v>350</v>
      </c>
      <c r="D178" s="2">
        <v>32.99</v>
      </c>
      <c r="E178" s="2">
        <v>11.27</v>
      </c>
      <c r="F178" s="2">
        <v>5</v>
      </c>
      <c r="G178" s="2">
        <v>10</v>
      </c>
      <c r="H178" s="2">
        <f>E178/F178*G178</f>
        <v>22.54</v>
      </c>
      <c r="I178" s="2">
        <f>H178-$I$160</f>
        <v>-20.86</v>
      </c>
      <c r="J178" s="4" t="s">
        <v>205</v>
      </c>
      <c r="K178" s="4" t="s">
        <v>168</v>
      </c>
      <c r="L178" s="4" t="s">
        <v>353</v>
      </c>
    </row>
    <row r="180" spans="2:12" x14ac:dyDescent="0.2">
      <c r="B180" s="4" t="s">
        <v>356</v>
      </c>
      <c r="C180" s="2" t="s">
        <v>314</v>
      </c>
      <c r="D180" s="2">
        <v>22.02</v>
      </c>
      <c r="E180" s="2">
        <v>12.94</v>
      </c>
      <c r="F180" s="2">
        <v>5</v>
      </c>
      <c r="G180" s="2">
        <v>10</v>
      </c>
      <c r="H180" s="2">
        <f>E180/F180*G180</f>
        <v>25.880000000000003</v>
      </c>
      <c r="I180" s="2">
        <f>H180</f>
        <v>25.880000000000003</v>
      </c>
      <c r="J180" s="4" t="s">
        <v>209</v>
      </c>
      <c r="K180" s="4" t="s">
        <v>168</v>
      </c>
      <c r="L180" s="4" t="s">
        <v>215</v>
      </c>
    </row>
    <row r="181" spans="2:12" x14ac:dyDescent="0.2">
      <c r="C181" s="4" t="s">
        <v>349</v>
      </c>
      <c r="D181" s="2">
        <v>31.54</v>
      </c>
      <c r="E181" s="4">
        <v>17.54</v>
      </c>
      <c r="F181" s="2">
        <v>5</v>
      </c>
      <c r="G181" s="2">
        <v>10</v>
      </c>
      <c r="H181" s="2">
        <f>E181/F181*G181</f>
        <v>35.08</v>
      </c>
      <c r="I181" s="2">
        <f>H181-$H$158</f>
        <v>23.08</v>
      </c>
      <c r="J181" s="4" t="s">
        <v>205</v>
      </c>
      <c r="K181" s="4" t="s">
        <v>4</v>
      </c>
      <c r="L181" s="4" t="s">
        <v>4</v>
      </c>
    </row>
    <row r="182" spans="2:12" x14ac:dyDescent="0.2">
      <c r="C182" s="4" t="s">
        <v>349</v>
      </c>
      <c r="D182" s="2">
        <v>32.08</v>
      </c>
      <c r="E182" s="2">
        <v>34.89</v>
      </c>
      <c r="F182" s="2">
        <v>5</v>
      </c>
      <c r="G182" s="2">
        <v>10</v>
      </c>
      <c r="H182" s="2">
        <f>E182/F182*G182</f>
        <v>69.78</v>
      </c>
      <c r="I182" s="2">
        <f>H182-$I$159</f>
        <v>-67.44</v>
      </c>
      <c r="J182" s="4" t="s">
        <v>205</v>
      </c>
      <c r="K182" s="4" t="s">
        <v>4</v>
      </c>
      <c r="L182" s="4" t="s">
        <v>4</v>
      </c>
    </row>
    <row r="183" spans="2:12" ht="23.25" thickBot="1" x14ac:dyDescent="0.25">
      <c r="C183" s="52" t="s">
        <v>350</v>
      </c>
      <c r="D183" s="2">
        <v>32.99</v>
      </c>
      <c r="E183" s="2">
        <v>7.45</v>
      </c>
      <c r="F183" s="2">
        <v>5</v>
      </c>
      <c r="G183" s="2">
        <v>10</v>
      </c>
      <c r="H183" s="2">
        <f>E183/F183*G183</f>
        <v>14.9</v>
      </c>
      <c r="I183" s="2">
        <f>H183-$I$160</f>
        <v>-28.5</v>
      </c>
      <c r="J183" s="4" t="s">
        <v>205</v>
      </c>
      <c r="K183" s="4" t="s">
        <v>168</v>
      </c>
      <c r="L183" s="4" t="s">
        <v>353</v>
      </c>
    </row>
    <row r="185" spans="2:12" x14ac:dyDescent="0.2">
      <c r="B185" s="4" t="s">
        <v>357</v>
      </c>
      <c r="C185" s="2" t="s">
        <v>314</v>
      </c>
      <c r="D185" s="2">
        <v>22.02</v>
      </c>
      <c r="E185" s="2">
        <v>14.47</v>
      </c>
      <c r="F185" s="2">
        <v>5</v>
      </c>
      <c r="G185" s="2">
        <v>10</v>
      </c>
      <c r="H185" s="2">
        <f>E185/F185*G185</f>
        <v>28.94</v>
      </c>
      <c r="I185" s="2">
        <f>H185</f>
        <v>28.94</v>
      </c>
      <c r="J185" s="4" t="s">
        <v>209</v>
      </c>
      <c r="K185" s="4" t="s">
        <v>168</v>
      </c>
      <c r="L185" s="4" t="s">
        <v>215</v>
      </c>
    </row>
    <row r="186" spans="2:12" x14ac:dyDescent="0.2">
      <c r="C186" s="4" t="s">
        <v>349</v>
      </c>
      <c r="D186" s="2">
        <v>31.54</v>
      </c>
      <c r="E186" s="4">
        <v>18.47</v>
      </c>
      <c r="F186" s="2">
        <v>5</v>
      </c>
      <c r="G186" s="2">
        <v>10</v>
      </c>
      <c r="H186" s="2">
        <f>E186/F186*G186</f>
        <v>36.94</v>
      </c>
      <c r="I186" s="2">
        <f>H186-$H$158</f>
        <v>24.939999999999998</v>
      </c>
      <c r="J186" s="4" t="s">
        <v>205</v>
      </c>
      <c r="K186" s="4" t="s">
        <v>4</v>
      </c>
      <c r="L186" s="4" t="s">
        <v>4</v>
      </c>
    </row>
    <row r="187" spans="2:12" x14ac:dyDescent="0.2">
      <c r="C187" s="4" t="s">
        <v>349</v>
      </c>
      <c r="D187" s="2">
        <v>32.08</v>
      </c>
      <c r="E187" s="2">
        <v>40.44</v>
      </c>
      <c r="F187" s="2">
        <v>5</v>
      </c>
      <c r="G187" s="2">
        <v>10</v>
      </c>
      <c r="H187" s="2">
        <f>E187/F187*G187</f>
        <v>80.88</v>
      </c>
      <c r="I187" s="2">
        <f>H187-$I$159</f>
        <v>-56.34</v>
      </c>
      <c r="J187" s="4" t="s">
        <v>205</v>
      </c>
      <c r="K187" s="4" t="s">
        <v>4</v>
      </c>
      <c r="L187" s="4" t="s">
        <v>4</v>
      </c>
    </row>
    <row r="188" spans="2:12" ht="23.25" thickBot="1" x14ac:dyDescent="0.25">
      <c r="C188" s="52" t="s">
        <v>350</v>
      </c>
      <c r="D188" s="2">
        <v>32.99</v>
      </c>
      <c r="E188" s="2">
        <v>8.89</v>
      </c>
      <c r="F188" s="2">
        <v>5</v>
      </c>
      <c r="G188" s="2">
        <v>10</v>
      </c>
      <c r="H188" s="2">
        <f>E188/F188*G188</f>
        <v>17.78</v>
      </c>
      <c r="I188" s="2">
        <f>H188-$I$160</f>
        <v>-25.619999999999997</v>
      </c>
      <c r="J188" s="4" t="s">
        <v>205</v>
      </c>
      <c r="K188" s="4" t="s">
        <v>168</v>
      </c>
      <c r="L188" s="4" t="s">
        <v>353</v>
      </c>
    </row>
    <row r="190" spans="2:12" x14ac:dyDescent="0.2">
      <c r="B190" s="4" t="s">
        <v>358</v>
      </c>
      <c r="C190" s="2" t="s">
        <v>314</v>
      </c>
      <c r="D190" s="2">
        <v>22.02</v>
      </c>
      <c r="E190" s="2">
        <v>14.56</v>
      </c>
      <c r="F190" s="2">
        <v>5</v>
      </c>
      <c r="G190" s="2">
        <v>10</v>
      </c>
      <c r="H190" s="2">
        <f>E190/F190*G190</f>
        <v>29.119999999999997</v>
      </c>
      <c r="I190" s="2">
        <f>H190</f>
        <v>29.119999999999997</v>
      </c>
      <c r="J190" s="4" t="s">
        <v>209</v>
      </c>
      <c r="K190" s="4" t="s">
        <v>168</v>
      </c>
      <c r="L190" s="4" t="s">
        <v>215</v>
      </c>
    </row>
    <row r="191" spans="2:12" x14ac:dyDescent="0.2">
      <c r="C191" s="4" t="s">
        <v>349</v>
      </c>
      <c r="D191" s="2">
        <v>31.53</v>
      </c>
      <c r="E191" s="4">
        <v>1.34</v>
      </c>
      <c r="F191" s="2">
        <v>5</v>
      </c>
      <c r="G191" s="2">
        <v>10</v>
      </c>
      <c r="H191" s="2">
        <f>E191/F191*G191</f>
        <v>2.68</v>
      </c>
      <c r="I191" s="2">
        <f>H191-$H$158</f>
        <v>-9.32</v>
      </c>
      <c r="J191" s="4" t="s">
        <v>205</v>
      </c>
      <c r="K191" s="4" t="s">
        <v>4</v>
      </c>
      <c r="L191" s="4" t="s">
        <v>4</v>
      </c>
    </row>
    <row r="192" spans="2:12" x14ac:dyDescent="0.2">
      <c r="C192" s="4" t="s">
        <v>349</v>
      </c>
      <c r="D192" s="2">
        <v>32.08</v>
      </c>
      <c r="E192" s="2">
        <v>53.26</v>
      </c>
      <c r="F192" s="2">
        <v>5</v>
      </c>
      <c r="G192" s="2">
        <v>10</v>
      </c>
      <c r="H192" s="2">
        <f>E192/F192*G192</f>
        <v>106.52</v>
      </c>
      <c r="I192" s="2">
        <f>H192-$I$159</f>
        <v>-30.700000000000003</v>
      </c>
      <c r="J192" s="4" t="s">
        <v>205</v>
      </c>
      <c r="K192" s="4" t="s">
        <v>4</v>
      </c>
      <c r="L192" s="4" t="s">
        <v>4</v>
      </c>
    </row>
    <row r="193" spans="1:12" ht="23.25" thickBot="1" x14ac:dyDescent="0.25">
      <c r="C193" s="52" t="s">
        <v>350</v>
      </c>
      <c r="D193" s="2">
        <v>32.979999999999997</v>
      </c>
      <c r="E193" s="2">
        <v>34.31</v>
      </c>
      <c r="F193" s="2">
        <v>5</v>
      </c>
      <c r="G193" s="2">
        <v>10</v>
      </c>
      <c r="H193" s="2">
        <f>E193/F193*G193</f>
        <v>68.62</v>
      </c>
      <c r="I193" s="2">
        <f>H193-$I$160</f>
        <v>25.220000000000006</v>
      </c>
      <c r="J193" s="4" t="s">
        <v>205</v>
      </c>
      <c r="K193" s="4" t="s">
        <v>168</v>
      </c>
      <c r="L193" s="4" t="s">
        <v>353</v>
      </c>
    </row>
    <row r="195" spans="1:12" x14ac:dyDescent="0.2">
      <c r="B195" s="4" t="s">
        <v>359</v>
      </c>
      <c r="C195" s="4" t="s">
        <v>349</v>
      </c>
      <c r="D195" s="2">
        <v>32.08</v>
      </c>
      <c r="E195" s="2">
        <v>41.66</v>
      </c>
      <c r="F195" s="2">
        <v>5</v>
      </c>
      <c r="G195" s="2">
        <v>10</v>
      </c>
      <c r="H195" s="2">
        <f>E195/F195*G195</f>
        <v>83.32</v>
      </c>
      <c r="I195" s="2">
        <f>H195-$I$159</f>
        <v>-53.900000000000006</v>
      </c>
      <c r="J195" s="4" t="s">
        <v>205</v>
      </c>
      <c r="K195" s="4" t="s">
        <v>4</v>
      </c>
      <c r="L195" s="4" t="s">
        <v>4</v>
      </c>
    </row>
    <row r="196" spans="1:12" ht="23.25" thickBot="1" x14ac:dyDescent="0.25">
      <c r="C196" s="52" t="s">
        <v>350</v>
      </c>
      <c r="D196" s="2">
        <v>32.979999999999997</v>
      </c>
      <c r="E196" s="2">
        <v>33.840000000000003</v>
      </c>
      <c r="F196" s="2">
        <v>5</v>
      </c>
      <c r="G196" s="2">
        <v>10</v>
      </c>
      <c r="H196" s="2">
        <f>E196/F196*G196</f>
        <v>67.680000000000007</v>
      </c>
      <c r="I196" s="2">
        <f>H196-$I$160</f>
        <v>24.280000000000008</v>
      </c>
      <c r="J196" s="4" t="s">
        <v>205</v>
      </c>
      <c r="K196" s="4" t="s">
        <v>168</v>
      </c>
      <c r="L196" s="4" t="s">
        <v>353</v>
      </c>
    </row>
    <row r="198" spans="1:12" x14ac:dyDescent="0.2">
      <c r="B198" s="4" t="s">
        <v>360</v>
      </c>
      <c r="C198" s="4" t="s">
        <v>349</v>
      </c>
      <c r="D198" s="2">
        <v>32.08</v>
      </c>
      <c r="E198" s="2">
        <v>35.090000000000003</v>
      </c>
      <c r="F198" s="2">
        <v>5</v>
      </c>
      <c r="G198" s="2">
        <v>10</v>
      </c>
      <c r="H198" s="2">
        <f>E198/F198*G198</f>
        <v>70.180000000000007</v>
      </c>
      <c r="I198" s="2">
        <f>H198-$I$159</f>
        <v>-67.039999999999992</v>
      </c>
      <c r="J198" s="4" t="s">
        <v>205</v>
      </c>
      <c r="K198" s="4" t="s">
        <v>4</v>
      </c>
      <c r="L198" s="4" t="s">
        <v>4</v>
      </c>
    </row>
    <row r="199" spans="1:12" ht="23.25" thickBot="1" x14ac:dyDescent="0.25">
      <c r="C199" s="52" t="s">
        <v>350</v>
      </c>
      <c r="D199" s="2">
        <v>32.979999999999997</v>
      </c>
      <c r="E199" s="2">
        <v>39.880000000000003</v>
      </c>
      <c r="F199" s="2">
        <v>5</v>
      </c>
      <c r="G199" s="2">
        <v>10</v>
      </c>
      <c r="H199" s="2">
        <f>E199/F199*G199</f>
        <v>79.760000000000005</v>
      </c>
      <c r="I199" s="2">
        <f>H199-$I$160</f>
        <v>36.360000000000007</v>
      </c>
      <c r="J199" s="4" t="s">
        <v>205</v>
      </c>
      <c r="K199" s="4" t="s">
        <v>168</v>
      </c>
      <c r="L199" s="4" t="s">
        <v>353</v>
      </c>
    </row>
    <row r="201" spans="1:12" x14ac:dyDescent="0.2">
      <c r="B201" s="4" t="s">
        <v>360</v>
      </c>
      <c r="C201" s="4" t="s">
        <v>349</v>
      </c>
      <c r="D201" s="2">
        <v>32.08</v>
      </c>
      <c r="E201" s="2">
        <v>39.729999999999997</v>
      </c>
      <c r="F201" s="2">
        <v>5</v>
      </c>
      <c r="G201" s="2">
        <v>10</v>
      </c>
      <c r="H201" s="2">
        <f>E201/F201*G201</f>
        <v>79.459999999999994</v>
      </c>
      <c r="I201" s="2">
        <f>H201-$I$159</f>
        <v>-57.760000000000005</v>
      </c>
      <c r="J201" s="4" t="s">
        <v>205</v>
      </c>
      <c r="K201" s="4" t="s">
        <v>4</v>
      </c>
      <c r="L201" s="4" t="s">
        <v>4</v>
      </c>
    </row>
    <row r="202" spans="1:12" ht="23.25" thickBot="1" x14ac:dyDescent="0.25">
      <c r="C202" s="52" t="s">
        <v>350</v>
      </c>
      <c r="D202" s="2">
        <v>32.979999999999997</v>
      </c>
      <c r="E202" s="2">
        <v>30.67</v>
      </c>
      <c r="F202" s="2">
        <v>5</v>
      </c>
      <c r="G202" s="2">
        <v>10</v>
      </c>
      <c r="H202" s="2">
        <f>E202/F202*G202</f>
        <v>61.34</v>
      </c>
      <c r="I202" s="2">
        <f>H202-$I$160</f>
        <v>17.940000000000005</v>
      </c>
      <c r="J202" s="4" t="s">
        <v>205</v>
      </c>
      <c r="K202" s="4" t="s">
        <v>168</v>
      </c>
      <c r="L202" s="4" t="s">
        <v>353</v>
      </c>
    </row>
    <row r="204" spans="1:12" ht="15" x14ac:dyDescent="0.25">
      <c r="A204" s="37"/>
      <c r="C204" s="3" t="s">
        <v>10</v>
      </c>
    </row>
    <row r="205" spans="1:12" x14ac:dyDescent="0.2">
      <c r="I205" s="3" t="s">
        <v>147</v>
      </c>
      <c r="J205" s="3" t="s">
        <v>201</v>
      </c>
    </row>
    <row r="206" spans="1:12" x14ac:dyDescent="0.2">
      <c r="A206" s="4" t="s">
        <v>361</v>
      </c>
      <c r="E206" s="3" t="s">
        <v>11</v>
      </c>
      <c r="F206" s="3" t="s">
        <v>9</v>
      </c>
      <c r="G206" s="3" t="s">
        <v>18</v>
      </c>
      <c r="H206" s="3" t="s">
        <v>13</v>
      </c>
      <c r="I206" s="3" t="s">
        <v>13</v>
      </c>
      <c r="J206" s="3" t="s">
        <v>202</v>
      </c>
    </row>
    <row r="207" spans="1:12" x14ac:dyDescent="0.2">
      <c r="C207" s="3" t="s">
        <v>1</v>
      </c>
      <c r="D207" s="3" t="s">
        <v>2</v>
      </c>
      <c r="E207" s="3" t="s">
        <v>5</v>
      </c>
      <c r="F207" s="3" t="s">
        <v>8</v>
      </c>
      <c r="G207" s="3" t="s">
        <v>148</v>
      </c>
      <c r="H207" s="3" t="s">
        <v>5</v>
      </c>
      <c r="I207" s="3" t="s">
        <v>5</v>
      </c>
      <c r="J207" s="3" t="s">
        <v>203</v>
      </c>
      <c r="K207" s="3" t="s">
        <v>12</v>
      </c>
      <c r="L207" s="3" t="s">
        <v>6</v>
      </c>
    </row>
    <row r="208" spans="1:12" x14ac:dyDescent="0.2">
      <c r="B208" s="2" t="s">
        <v>359</v>
      </c>
      <c r="C208" s="4" t="s">
        <v>362</v>
      </c>
      <c r="D208" s="15">
        <v>9.9</v>
      </c>
      <c r="E208" s="15">
        <v>17.16</v>
      </c>
      <c r="F208" s="2">
        <v>25</v>
      </c>
      <c r="G208" s="2">
        <v>10</v>
      </c>
      <c r="H208" s="2">
        <f>E208/F208*G208</f>
        <v>6.8639999999999999</v>
      </c>
      <c r="I208" s="2">
        <f>H208</f>
        <v>6.8639999999999999</v>
      </c>
      <c r="J208" s="4" t="s">
        <v>205</v>
      </c>
      <c r="K208" s="4" t="s">
        <v>168</v>
      </c>
      <c r="L208" s="4" t="s">
        <v>364</v>
      </c>
    </row>
    <row r="209" spans="3:12" x14ac:dyDescent="0.2">
      <c r="C209" s="2" t="s">
        <v>349</v>
      </c>
      <c r="D209" s="15">
        <v>18.63</v>
      </c>
      <c r="E209" s="15">
        <v>15.25</v>
      </c>
      <c r="F209" s="2">
        <v>25</v>
      </c>
      <c r="G209" s="2">
        <v>10</v>
      </c>
      <c r="H209" s="2">
        <f t="shared" ref="H209:H210" si="30">E209/F209*G209</f>
        <v>6.1</v>
      </c>
      <c r="I209" s="2">
        <f t="shared" ref="I209:I225" si="31">H209</f>
        <v>6.1</v>
      </c>
      <c r="J209" s="4" t="s">
        <v>205</v>
      </c>
      <c r="K209" s="4" t="s">
        <v>4</v>
      </c>
      <c r="L209" s="4" t="s">
        <v>4</v>
      </c>
    </row>
    <row r="210" spans="3:12" x14ac:dyDescent="0.2">
      <c r="C210" s="4" t="s">
        <v>349</v>
      </c>
      <c r="D210" s="15">
        <v>20.37</v>
      </c>
      <c r="E210" s="15">
        <v>8.51</v>
      </c>
      <c r="F210" s="2">
        <v>25</v>
      </c>
      <c r="G210" s="2">
        <v>10</v>
      </c>
      <c r="H210" s="2">
        <f t="shared" si="30"/>
        <v>3.4039999999999999</v>
      </c>
      <c r="I210" s="2">
        <f t="shared" si="31"/>
        <v>3.4039999999999999</v>
      </c>
      <c r="J210" s="4" t="s">
        <v>205</v>
      </c>
      <c r="K210" s="4" t="s">
        <v>4</v>
      </c>
      <c r="L210" s="4" t="s">
        <v>4</v>
      </c>
    </row>
    <row r="211" spans="3:12" x14ac:dyDescent="0.2">
      <c r="C211" s="2" t="s">
        <v>275</v>
      </c>
      <c r="D211" s="2">
        <v>21.14</v>
      </c>
      <c r="E211" s="2">
        <v>101.76</v>
      </c>
      <c r="F211" s="2">
        <v>25</v>
      </c>
      <c r="G211" s="2">
        <v>10</v>
      </c>
      <c r="H211" s="2">
        <f t="shared" ref="H211:H212" si="32">E211/F211*G211</f>
        <v>40.704000000000001</v>
      </c>
      <c r="I211" s="2">
        <f t="shared" si="31"/>
        <v>40.704000000000001</v>
      </c>
      <c r="J211" s="4" t="s">
        <v>205</v>
      </c>
      <c r="K211" s="4" t="s">
        <v>168</v>
      </c>
      <c r="L211" s="4" t="s">
        <v>114</v>
      </c>
    </row>
    <row r="212" spans="3:12" ht="14.25" x14ac:dyDescent="0.2">
      <c r="C212" s="53" t="s">
        <v>363</v>
      </c>
      <c r="D212" s="2">
        <v>22.12</v>
      </c>
      <c r="E212" s="2">
        <v>22.17</v>
      </c>
      <c r="F212" s="2">
        <v>25</v>
      </c>
      <c r="G212" s="2">
        <v>10</v>
      </c>
      <c r="H212" s="2">
        <f t="shared" si="32"/>
        <v>8.8680000000000003</v>
      </c>
      <c r="I212" s="2">
        <f t="shared" si="31"/>
        <v>8.8680000000000003</v>
      </c>
      <c r="J212" s="4" t="s">
        <v>205</v>
      </c>
      <c r="K212" s="4" t="s">
        <v>163</v>
      </c>
      <c r="L212" s="4" t="s">
        <v>365</v>
      </c>
    </row>
    <row r="213" spans="3:12" x14ac:dyDescent="0.2">
      <c r="C213" s="4" t="s">
        <v>366</v>
      </c>
      <c r="D213" s="2">
        <v>26.77</v>
      </c>
      <c r="E213" s="2">
        <v>20.46</v>
      </c>
      <c r="F213" s="2">
        <v>25</v>
      </c>
      <c r="G213" s="2">
        <v>10</v>
      </c>
      <c r="H213" s="2">
        <f t="shared" ref="H213" si="33">E213/F213*G213</f>
        <v>8.1840000000000011</v>
      </c>
      <c r="I213" s="2">
        <f t="shared" si="31"/>
        <v>8.1840000000000011</v>
      </c>
      <c r="J213" s="4" t="s">
        <v>205</v>
      </c>
      <c r="K213" s="4" t="s">
        <v>168</v>
      </c>
      <c r="L213" s="4" t="s">
        <v>14</v>
      </c>
    </row>
    <row r="214" spans="3:12" x14ac:dyDescent="0.2">
      <c r="C214" s="4" t="s">
        <v>31</v>
      </c>
      <c r="D214" s="2">
        <v>28.39</v>
      </c>
      <c r="E214" s="2">
        <v>64.400000000000006</v>
      </c>
      <c r="F214" s="2">
        <v>25</v>
      </c>
      <c r="G214" s="2">
        <v>10</v>
      </c>
      <c r="H214" s="2">
        <f t="shared" ref="H214" si="34">E214/F214*G214</f>
        <v>25.76</v>
      </c>
      <c r="I214" s="2">
        <f t="shared" si="31"/>
        <v>25.76</v>
      </c>
      <c r="J214" s="4" t="s">
        <v>205</v>
      </c>
      <c r="K214" s="4" t="s">
        <v>168</v>
      </c>
      <c r="L214" s="4" t="s">
        <v>32</v>
      </c>
    </row>
    <row r="215" spans="3:12" x14ac:dyDescent="0.2">
      <c r="C215" s="4" t="s">
        <v>367</v>
      </c>
      <c r="D215" s="2">
        <v>28.57</v>
      </c>
      <c r="E215" s="2">
        <v>61.1</v>
      </c>
      <c r="F215" s="2">
        <v>25</v>
      </c>
      <c r="G215" s="2">
        <v>10</v>
      </c>
      <c r="H215" s="2">
        <f t="shared" ref="H215" si="35">E215/F215*G215</f>
        <v>24.439999999999998</v>
      </c>
      <c r="I215" s="2">
        <f t="shared" si="31"/>
        <v>24.439999999999998</v>
      </c>
      <c r="J215" s="4" t="s">
        <v>205</v>
      </c>
      <c r="K215" s="4" t="s">
        <v>168</v>
      </c>
      <c r="L215" s="4" t="s">
        <v>15</v>
      </c>
    </row>
    <row r="216" spans="3:12" x14ac:dyDescent="0.2">
      <c r="C216" s="54" t="s">
        <v>368</v>
      </c>
      <c r="D216" s="2">
        <v>30.56</v>
      </c>
      <c r="E216" s="2">
        <v>22.19</v>
      </c>
      <c r="F216" s="2">
        <v>25</v>
      </c>
      <c r="G216" s="2">
        <v>10</v>
      </c>
      <c r="H216" s="2">
        <f t="shared" ref="H216" si="36">E216/F216*G216</f>
        <v>8.8760000000000012</v>
      </c>
      <c r="I216" s="2">
        <f t="shared" si="31"/>
        <v>8.8760000000000012</v>
      </c>
      <c r="J216" s="4" t="s">
        <v>205</v>
      </c>
      <c r="K216" s="4" t="s">
        <v>168</v>
      </c>
      <c r="L216" s="4" t="s">
        <v>369</v>
      </c>
    </row>
    <row r="217" spans="3:12" x14ac:dyDescent="0.2">
      <c r="C217" s="4" t="s">
        <v>370</v>
      </c>
      <c r="D217" s="2">
        <v>30.71</v>
      </c>
      <c r="E217" s="2">
        <v>22.65</v>
      </c>
      <c r="F217" s="2">
        <v>25</v>
      </c>
      <c r="G217" s="2">
        <v>10</v>
      </c>
      <c r="H217" s="2">
        <f t="shared" ref="H217" si="37">E217/F217*G217</f>
        <v>9.0599999999999987</v>
      </c>
      <c r="I217" s="2">
        <f t="shared" si="31"/>
        <v>9.0599999999999987</v>
      </c>
      <c r="J217" s="4" t="s">
        <v>205</v>
      </c>
      <c r="K217" s="4" t="s">
        <v>4</v>
      </c>
      <c r="L217" s="4" t="s">
        <v>4</v>
      </c>
    </row>
    <row r="218" spans="3:12" x14ac:dyDescent="0.2">
      <c r="C218" s="4" t="s">
        <v>370</v>
      </c>
      <c r="D218" s="2">
        <v>30.81</v>
      </c>
      <c r="E218" s="2">
        <v>13.57</v>
      </c>
      <c r="F218" s="2">
        <v>25</v>
      </c>
      <c r="G218" s="2">
        <v>10</v>
      </c>
      <c r="H218" s="2">
        <f t="shared" ref="H218" si="38">E218/F218*G218</f>
        <v>5.4280000000000008</v>
      </c>
      <c r="I218" s="2">
        <f t="shared" si="31"/>
        <v>5.4280000000000008</v>
      </c>
      <c r="J218" s="4" t="s">
        <v>205</v>
      </c>
      <c r="K218" s="4" t="s">
        <v>4</v>
      </c>
      <c r="L218" s="4" t="s">
        <v>4</v>
      </c>
    </row>
    <row r="219" spans="3:12" x14ac:dyDescent="0.2">
      <c r="C219" s="4" t="s">
        <v>370</v>
      </c>
      <c r="D219" s="2">
        <v>31.2</v>
      </c>
      <c r="E219" s="2">
        <v>14.08</v>
      </c>
      <c r="F219" s="2">
        <v>25</v>
      </c>
      <c r="G219" s="2">
        <v>10</v>
      </c>
      <c r="H219" s="2">
        <f t="shared" ref="H219" si="39">E219/F219*G219</f>
        <v>5.6320000000000006</v>
      </c>
      <c r="I219" s="2">
        <f t="shared" si="31"/>
        <v>5.6320000000000006</v>
      </c>
      <c r="J219" s="4" t="s">
        <v>205</v>
      </c>
      <c r="K219" s="4" t="s">
        <v>4</v>
      </c>
      <c r="L219" s="4" t="s">
        <v>4</v>
      </c>
    </row>
    <row r="220" spans="3:12" x14ac:dyDescent="0.2">
      <c r="C220" s="4" t="s">
        <v>371</v>
      </c>
      <c r="D220" s="2">
        <v>36.5</v>
      </c>
      <c r="E220" s="2">
        <v>13.02</v>
      </c>
      <c r="F220" s="2">
        <v>25</v>
      </c>
      <c r="G220" s="2">
        <v>10</v>
      </c>
      <c r="H220" s="2">
        <f t="shared" ref="H220" si="40">E220/F220*G220</f>
        <v>5.2079999999999993</v>
      </c>
      <c r="I220" s="2">
        <f t="shared" si="31"/>
        <v>5.2079999999999993</v>
      </c>
      <c r="J220" s="4" t="s">
        <v>205</v>
      </c>
      <c r="K220" s="4" t="s">
        <v>4</v>
      </c>
      <c r="L220" s="4" t="s">
        <v>4</v>
      </c>
    </row>
    <row r="221" spans="3:12" x14ac:dyDescent="0.2">
      <c r="C221" s="4" t="s">
        <v>371</v>
      </c>
      <c r="D221" s="2">
        <v>36.74</v>
      </c>
      <c r="E221" s="2">
        <v>15.53</v>
      </c>
      <c r="F221" s="2">
        <v>25</v>
      </c>
      <c r="G221" s="2">
        <v>10</v>
      </c>
      <c r="H221" s="2">
        <f t="shared" ref="H221" si="41">E221/F221*G221</f>
        <v>6.2119999999999997</v>
      </c>
      <c r="I221" s="2">
        <f t="shared" si="31"/>
        <v>6.2119999999999997</v>
      </c>
      <c r="J221" s="4" t="s">
        <v>205</v>
      </c>
      <c r="K221" s="4" t="s">
        <v>4</v>
      </c>
      <c r="L221" s="4" t="s">
        <v>4</v>
      </c>
    </row>
    <row r="222" spans="3:12" x14ac:dyDescent="0.2">
      <c r="C222" s="4" t="s">
        <v>371</v>
      </c>
      <c r="D222" s="2">
        <v>45.19</v>
      </c>
      <c r="E222" s="2">
        <v>22.08</v>
      </c>
      <c r="F222" s="2">
        <v>25</v>
      </c>
      <c r="G222" s="2">
        <v>10</v>
      </c>
      <c r="H222" s="2">
        <f t="shared" ref="H222" si="42">E222/F222*G222</f>
        <v>8.8320000000000007</v>
      </c>
      <c r="I222" s="2">
        <f t="shared" si="31"/>
        <v>8.8320000000000007</v>
      </c>
      <c r="J222" s="4" t="s">
        <v>205</v>
      </c>
      <c r="K222" s="4" t="s">
        <v>4</v>
      </c>
      <c r="L222" s="4" t="s">
        <v>4</v>
      </c>
    </row>
    <row r="223" spans="3:12" x14ac:dyDescent="0.2">
      <c r="C223" s="4" t="s">
        <v>371</v>
      </c>
      <c r="D223" s="2">
        <v>50.56</v>
      </c>
      <c r="E223" s="2">
        <v>24.29</v>
      </c>
      <c r="F223" s="2">
        <v>25</v>
      </c>
      <c r="G223" s="2">
        <v>10</v>
      </c>
      <c r="H223" s="2">
        <f t="shared" ref="H223" si="43">E223/F223*G223</f>
        <v>9.7160000000000011</v>
      </c>
      <c r="I223" s="2">
        <f t="shared" si="31"/>
        <v>9.7160000000000011</v>
      </c>
      <c r="J223" s="4" t="s">
        <v>205</v>
      </c>
      <c r="K223" s="4" t="s">
        <v>4</v>
      </c>
      <c r="L223" s="4" t="s">
        <v>4</v>
      </c>
    </row>
    <row r="224" spans="3:12" x14ac:dyDescent="0.2">
      <c r="C224" s="4" t="s">
        <v>371</v>
      </c>
      <c r="D224" s="2">
        <v>52.56</v>
      </c>
      <c r="E224" s="2">
        <v>19.28</v>
      </c>
      <c r="F224" s="2">
        <v>25</v>
      </c>
      <c r="G224" s="2">
        <v>10</v>
      </c>
      <c r="H224" s="2">
        <f t="shared" ref="H224" si="44">E224/F224*G224</f>
        <v>7.7119999999999997</v>
      </c>
      <c r="I224" s="2">
        <f t="shared" si="31"/>
        <v>7.7119999999999997</v>
      </c>
      <c r="J224" s="4" t="s">
        <v>205</v>
      </c>
      <c r="K224" s="4" t="s">
        <v>4</v>
      </c>
      <c r="L224" s="4" t="s">
        <v>4</v>
      </c>
    </row>
    <row r="225" spans="2:12" x14ac:dyDescent="0.2">
      <c r="C225" s="4" t="s">
        <v>371</v>
      </c>
      <c r="D225" s="2">
        <v>57.01</v>
      </c>
      <c r="E225" s="2">
        <v>81.52</v>
      </c>
      <c r="F225" s="2">
        <v>25</v>
      </c>
      <c r="G225" s="2">
        <v>10</v>
      </c>
      <c r="H225" s="2">
        <f t="shared" ref="H225" si="45">E225/F225*G225</f>
        <v>32.607999999999997</v>
      </c>
      <c r="I225" s="2">
        <f t="shared" si="31"/>
        <v>32.607999999999997</v>
      </c>
      <c r="J225" s="4" t="s">
        <v>205</v>
      </c>
      <c r="K225" s="4" t="s">
        <v>4</v>
      </c>
      <c r="L225" s="4" t="s">
        <v>4</v>
      </c>
    </row>
    <row r="227" spans="2:12" x14ac:dyDescent="0.2">
      <c r="B227" s="4" t="s">
        <v>360</v>
      </c>
      <c r="C227" s="4" t="s">
        <v>362</v>
      </c>
      <c r="D227" s="15">
        <v>9.9</v>
      </c>
      <c r="E227" s="15">
        <v>15.12</v>
      </c>
      <c r="F227" s="2">
        <v>25</v>
      </c>
      <c r="G227" s="2">
        <v>10</v>
      </c>
      <c r="H227" s="2">
        <f>E227/F227*G227</f>
        <v>6.048</v>
      </c>
      <c r="I227" s="2">
        <f>H227</f>
        <v>6.048</v>
      </c>
      <c r="J227" s="4" t="s">
        <v>205</v>
      </c>
      <c r="K227" s="4" t="s">
        <v>168</v>
      </c>
      <c r="L227" s="4" t="s">
        <v>364</v>
      </c>
    </row>
    <row r="228" spans="2:12" x14ac:dyDescent="0.2">
      <c r="C228" s="2" t="s">
        <v>349</v>
      </c>
      <c r="D228" s="15">
        <v>18.62</v>
      </c>
      <c r="E228" s="15">
        <v>13.36</v>
      </c>
      <c r="F228" s="2">
        <v>25</v>
      </c>
      <c r="G228" s="2">
        <v>10</v>
      </c>
      <c r="H228" s="2">
        <f t="shared" ref="H228:H244" si="46">E228/F228*G228</f>
        <v>5.3439999999999994</v>
      </c>
      <c r="I228" s="2">
        <f t="shared" ref="I228:I244" si="47">H228</f>
        <v>5.3439999999999994</v>
      </c>
      <c r="J228" s="4" t="s">
        <v>205</v>
      </c>
      <c r="K228" s="4" t="s">
        <v>4</v>
      </c>
      <c r="L228" s="4" t="s">
        <v>4</v>
      </c>
    </row>
    <row r="229" spans="2:12" x14ac:dyDescent="0.2">
      <c r="C229" s="4" t="s">
        <v>349</v>
      </c>
      <c r="D229" s="15">
        <v>20.37</v>
      </c>
      <c r="E229" s="15">
        <v>10.029999999999999</v>
      </c>
      <c r="F229" s="2">
        <v>25</v>
      </c>
      <c r="G229" s="2">
        <v>10</v>
      </c>
      <c r="H229" s="2">
        <f t="shared" si="46"/>
        <v>4.0120000000000005</v>
      </c>
      <c r="I229" s="2">
        <f t="shared" si="47"/>
        <v>4.0120000000000005</v>
      </c>
      <c r="J229" s="4" t="s">
        <v>205</v>
      </c>
      <c r="K229" s="4" t="s">
        <v>4</v>
      </c>
      <c r="L229" s="4" t="s">
        <v>4</v>
      </c>
    </row>
    <row r="230" spans="2:12" x14ac:dyDescent="0.2">
      <c r="C230" s="2" t="s">
        <v>275</v>
      </c>
      <c r="D230" s="2">
        <v>21.14</v>
      </c>
      <c r="E230" s="2">
        <v>93.68</v>
      </c>
      <c r="F230" s="2">
        <v>25</v>
      </c>
      <c r="G230" s="2">
        <v>10</v>
      </c>
      <c r="H230" s="2">
        <f t="shared" si="46"/>
        <v>37.472000000000001</v>
      </c>
      <c r="I230" s="2">
        <f t="shared" si="47"/>
        <v>37.472000000000001</v>
      </c>
      <c r="J230" s="4" t="s">
        <v>205</v>
      </c>
      <c r="K230" s="4" t="s">
        <v>168</v>
      </c>
      <c r="L230" s="4" t="s">
        <v>114</v>
      </c>
    </row>
    <row r="231" spans="2:12" ht="14.25" x14ac:dyDescent="0.2">
      <c r="C231" s="53" t="s">
        <v>363</v>
      </c>
      <c r="D231" s="2">
        <v>22.12</v>
      </c>
      <c r="E231" s="2">
        <v>20.36</v>
      </c>
      <c r="F231" s="2">
        <v>25</v>
      </c>
      <c r="G231" s="2">
        <v>10</v>
      </c>
      <c r="H231" s="2">
        <f t="shared" si="46"/>
        <v>8.1440000000000001</v>
      </c>
      <c r="I231" s="2">
        <f t="shared" si="47"/>
        <v>8.1440000000000001</v>
      </c>
      <c r="J231" s="4" t="s">
        <v>205</v>
      </c>
      <c r="K231" s="4" t="s">
        <v>163</v>
      </c>
      <c r="L231" s="4" t="s">
        <v>365</v>
      </c>
    </row>
    <row r="232" spans="2:12" x14ac:dyDescent="0.2">
      <c r="C232" s="4" t="s">
        <v>366</v>
      </c>
      <c r="D232" s="2">
        <v>26.77</v>
      </c>
      <c r="E232" s="2">
        <v>22.27</v>
      </c>
      <c r="F232" s="2">
        <v>25</v>
      </c>
      <c r="G232" s="2">
        <v>10</v>
      </c>
      <c r="H232" s="2">
        <f t="shared" si="46"/>
        <v>8.9080000000000013</v>
      </c>
      <c r="I232" s="2">
        <f t="shared" si="47"/>
        <v>8.9080000000000013</v>
      </c>
      <c r="J232" s="4" t="s">
        <v>205</v>
      </c>
      <c r="K232" s="4" t="s">
        <v>168</v>
      </c>
      <c r="L232" s="4" t="s">
        <v>14</v>
      </c>
    </row>
    <row r="233" spans="2:12" x14ac:dyDescent="0.2">
      <c r="C233" s="4" t="s">
        <v>31</v>
      </c>
      <c r="D233" s="2">
        <v>28.39</v>
      </c>
      <c r="E233" s="2">
        <v>65.7</v>
      </c>
      <c r="F233" s="2">
        <v>25</v>
      </c>
      <c r="G233" s="2">
        <v>10</v>
      </c>
      <c r="H233" s="2">
        <f t="shared" si="46"/>
        <v>26.28</v>
      </c>
      <c r="I233" s="2">
        <f t="shared" si="47"/>
        <v>26.28</v>
      </c>
      <c r="J233" s="4" t="s">
        <v>205</v>
      </c>
      <c r="K233" s="4" t="s">
        <v>168</v>
      </c>
      <c r="L233" s="4" t="s">
        <v>32</v>
      </c>
    </row>
    <row r="234" spans="2:12" x14ac:dyDescent="0.2">
      <c r="C234" s="4" t="s">
        <v>367</v>
      </c>
      <c r="D234" s="2">
        <v>28.57</v>
      </c>
      <c r="E234" s="2">
        <v>58.61</v>
      </c>
      <c r="F234" s="2">
        <v>25</v>
      </c>
      <c r="G234" s="2">
        <v>10</v>
      </c>
      <c r="H234" s="2">
        <f t="shared" si="46"/>
        <v>23.443999999999999</v>
      </c>
      <c r="I234" s="2">
        <f t="shared" si="47"/>
        <v>23.443999999999999</v>
      </c>
      <c r="J234" s="4" t="s">
        <v>205</v>
      </c>
      <c r="K234" s="4" t="s">
        <v>168</v>
      </c>
      <c r="L234" s="4" t="s">
        <v>15</v>
      </c>
    </row>
    <row r="235" spans="2:12" x14ac:dyDescent="0.2">
      <c r="C235" s="54" t="s">
        <v>368</v>
      </c>
      <c r="D235" s="2">
        <v>30.56</v>
      </c>
      <c r="E235" s="2">
        <v>21.05</v>
      </c>
      <c r="F235" s="2">
        <v>25</v>
      </c>
      <c r="G235" s="2">
        <v>10</v>
      </c>
      <c r="H235" s="2">
        <f t="shared" si="46"/>
        <v>8.4200000000000017</v>
      </c>
      <c r="I235" s="2">
        <f t="shared" si="47"/>
        <v>8.4200000000000017</v>
      </c>
      <c r="J235" s="4" t="s">
        <v>205</v>
      </c>
      <c r="K235" s="4" t="s">
        <v>168</v>
      </c>
      <c r="L235" s="4" t="s">
        <v>369</v>
      </c>
    </row>
    <row r="236" spans="2:12" x14ac:dyDescent="0.2">
      <c r="C236" s="4" t="s">
        <v>370</v>
      </c>
      <c r="D236" s="2">
        <v>30.71</v>
      </c>
      <c r="E236" s="2">
        <v>21.53</v>
      </c>
      <c r="F236" s="2">
        <v>25</v>
      </c>
      <c r="G236" s="2">
        <v>10</v>
      </c>
      <c r="H236" s="2">
        <f t="shared" si="46"/>
        <v>8.6120000000000001</v>
      </c>
      <c r="I236" s="2">
        <f t="shared" si="47"/>
        <v>8.6120000000000001</v>
      </c>
      <c r="J236" s="4" t="s">
        <v>205</v>
      </c>
      <c r="K236" s="4" t="s">
        <v>4</v>
      </c>
      <c r="L236" s="4" t="s">
        <v>4</v>
      </c>
    </row>
    <row r="237" spans="2:12" x14ac:dyDescent="0.2">
      <c r="C237" s="4" t="s">
        <v>370</v>
      </c>
      <c r="D237" s="2">
        <v>30.81</v>
      </c>
      <c r="E237" s="2">
        <v>13.53</v>
      </c>
      <c r="F237" s="2">
        <v>25</v>
      </c>
      <c r="G237" s="2">
        <v>10</v>
      </c>
      <c r="H237" s="2">
        <f t="shared" si="46"/>
        <v>5.4119999999999999</v>
      </c>
      <c r="I237" s="2">
        <f t="shared" si="47"/>
        <v>5.4119999999999999</v>
      </c>
      <c r="J237" s="4" t="s">
        <v>205</v>
      </c>
      <c r="K237" s="4" t="s">
        <v>4</v>
      </c>
      <c r="L237" s="4" t="s">
        <v>4</v>
      </c>
    </row>
    <row r="238" spans="2:12" x14ac:dyDescent="0.2">
      <c r="C238" s="4" t="s">
        <v>370</v>
      </c>
      <c r="D238" s="2">
        <v>31.19</v>
      </c>
      <c r="E238" s="2">
        <v>13.41</v>
      </c>
      <c r="F238" s="2">
        <v>25</v>
      </c>
      <c r="G238" s="2">
        <v>10</v>
      </c>
      <c r="H238" s="2">
        <f t="shared" si="46"/>
        <v>5.3639999999999999</v>
      </c>
      <c r="I238" s="2">
        <f t="shared" si="47"/>
        <v>5.3639999999999999</v>
      </c>
      <c r="J238" s="4" t="s">
        <v>205</v>
      </c>
      <c r="K238" s="4" t="s">
        <v>4</v>
      </c>
      <c r="L238" s="4" t="s">
        <v>4</v>
      </c>
    </row>
    <row r="239" spans="2:12" x14ac:dyDescent="0.2">
      <c r="C239" s="4" t="s">
        <v>371</v>
      </c>
      <c r="D239" s="2">
        <v>36.5</v>
      </c>
      <c r="E239" s="2">
        <v>13.74</v>
      </c>
      <c r="F239" s="2">
        <v>25</v>
      </c>
      <c r="G239" s="2">
        <v>10</v>
      </c>
      <c r="H239" s="2">
        <f t="shared" si="46"/>
        <v>5.4959999999999996</v>
      </c>
      <c r="I239" s="2">
        <f t="shared" si="47"/>
        <v>5.4959999999999996</v>
      </c>
      <c r="J239" s="4" t="s">
        <v>205</v>
      </c>
      <c r="K239" s="4" t="s">
        <v>4</v>
      </c>
      <c r="L239" s="4" t="s">
        <v>4</v>
      </c>
    </row>
    <row r="240" spans="2:12" x14ac:dyDescent="0.2">
      <c r="C240" s="4" t="s">
        <v>371</v>
      </c>
      <c r="D240" s="2">
        <v>36.74</v>
      </c>
      <c r="E240" s="2">
        <v>18.010000000000002</v>
      </c>
      <c r="F240" s="2">
        <v>25</v>
      </c>
      <c r="G240" s="2">
        <v>10</v>
      </c>
      <c r="H240" s="2">
        <f t="shared" si="46"/>
        <v>7.2040000000000006</v>
      </c>
      <c r="I240" s="2">
        <f t="shared" si="47"/>
        <v>7.2040000000000006</v>
      </c>
      <c r="J240" s="4" t="s">
        <v>205</v>
      </c>
      <c r="K240" s="4" t="s">
        <v>4</v>
      </c>
      <c r="L240" s="4" t="s">
        <v>4</v>
      </c>
    </row>
    <row r="241" spans="2:12" x14ac:dyDescent="0.2">
      <c r="C241" s="4" t="s">
        <v>371</v>
      </c>
      <c r="D241" s="2">
        <v>45.17</v>
      </c>
      <c r="E241" s="2">
        <v>21.4</v>
      </c>
      <c r="F241" s="2">
        <v>25</v>
      </c>
      <c r="G241" s="2">
        <v>10</v>
      </c>
      <c r="H241" s="2">
        <f t="shared" si="46"/>
        <v>8.56</v>
      </c>
      <c r="I241" s="2">
        <f t="shared" si="47"/>
        <v>8.56</v>
      </c>
      <c r="J241" s="4" t="s">
        <v>205</v>
      </c>
      <c r="K241" s="4" t="s">
        <v>4</v>
      </c>
      <c r="L241" s="4" t="s">
        <v>4</v>
      </c>
    </row>
    <row r="242" spans="2:12" x14ac:dyDescent="0.2">
      <c r="C242" s="4" t="s">
        <v>371</v>
      </c>
      <c r="D242" s="2">
        <v>50.53</v>
      </c>
      <c r="E242" s="2">
        <v>20.37</v>
      </c>
      <c r="F242" s="2">
        <v>25</v>
      </c>
      <c r="G242" s="2">
        <v>10</v>
      </c>
      <c r="H242" s="2">
        <f t="shared" si="46"/>
        <v>8.1480000000000015</v>
      </c>
      <c r="I242" s="2">
        <f t="shared" si="47"/>
        <v>8.1480000000000015</v>
      </c>
      <c r="J242" s="4" t="s">
        <v>205</v>
      </c>
      <c r="K242" s="4" t="s">
        <v>4</v>
      </c>
      <c r="L242" s="4" t="s">
        <v>4</v>
      </c>
    </row>
    <row r="243" spans="2:12" x14ac:dyDescent="0.2">
      <c r="C243" s="4" t="s">
        <v>371</v>
      </c>
      <c r="D243" s="2">
        <v>52.55</v>
      </c>
      <c r="E243" s="2">
        <v>17.72</v>
      </c>
      <c r="F243" s="2">
        <v>25</v>
      </c>
      <c r="G243" s="2">
        <v>10</v>
      </c>
      <c r="H243" s="2">
        <f t="shared" si="46"/>
        <v>7.0880000000000001</v>
      </c>
      <c r="I243" s="2">
        <f t="shared" si="47"/>
        <v>7.0880000000000001</v>
      </c>
      <c r="J243" s="4" t="s">
        <v>205</v>
      </c>
      <c r="K243" s="4" t="s">
        <v>4</v>
      </c>
      <c r="L243" s="4" t="s">
        <v>4</v>
      </c>
    </row>
    <row r="244" spans="2:12" x14ac:dyDescent="0.2">
      <c r="C244" s="4" t="s">
        <v>371</v>
      </c>
      <c r="D244" s="2">
        <v>56.99</v>
      </c>
      <c r="E244" s="2">
        <v>80.400000000000006</v>
      </c>
      <c r="F244" s="2">
        <v>25</v>
      </c>
      <c r="G244" s="2">
        <v>10</v>
      </c>
      <c r="H244" s="2">
        <f t="shared" si="46"/>
        <v>32.160000000000004</v>
      </c>
      <c r="I244" s="2">
        <f t="shared" si="47"/>
        <v>32.160000000000004</v>
      </c>
      <c r="J244" s="4" t="s">
        <v>205</v>
      </c>
      <c r="K244" s="4" t="s">
        <v>4</v>
      </c>
      <c r="L244" s="4" t="s">
        <v>4</v>
      </c>
    </row>
    <row r="246" spans="2:12" x14ac:dyDescent="0.2">
      <c r="B246" s="4" t="s">
        <v>372</v>
      </c>
      <c r="C246" s="4" t="s">
        <v>362</v>
      </c>
      <c r="D246" s="15">
        <v>9.9</v>
      </c>
      <c r="E246" s="15">
        <v>15.9</v>
      </c>
      <c r="F246" s="2">
        <v>25</v>
      </c>
      <c r="G246" s="2">
        <v>10</v>
      </c>
      <c r="H246" s="2">
        <f>E246/F246*G246</f>
        <v>6.36</v>
      </c>
      <c r="I246" s="2">
        <f>H246</f>
        <v>6.36</v>
      </c>
      <c r="J246" s="4" t="s">
        <v>205</v>
      </c>
      <c r="K246" s="4" t="s">
        <v>168</v>
      </c>
      <c r="L246" s="4" t="s">
        <v>364</v>
      </c>
    </row>
    <row r="247" spans="2:12" x14ac:dyDescent="0.2">
      <c r="C247" s="2" t="s">
        <v>349</v>
      </c>
      <c r="D247" s="15">
        <v>18.62</v>
      </c>
      <c r="E247" s="15">
        <v>13.7</v>
      </c>
      <c r="F247" s="2">
        <v>25</v>
      </c>
      <c r="G247" s="2">
        <v>10</v>
      </c>
      <c r="H247" s="2">
        <f t="shared" ref="H247:H263" si="48">E247/F247*G247</f>
        <v>5.4799999999999995</v>
      </c>
      <c r="I247" s="2">
        <f t="shared" ref="I247:I263" si="49">H247</f>
        <v>5.4799999999999995</v>
      </c>
      <c r="J247" s="4" t="s">
        <v>205</v>
      </c>
      <c r="K247" s="4" t="s">
        <v>4</v>
      </c>
      <c r="L247" s="4" t="s">
        <v>4</v>
      </c>
    </row>
    <row r="248" spans="2:12" x14ac:dyDescent="0.2">
      <c r="C248" s="4" t="s">
        <v>349</v>
      </c>
      <c r="D248" s="15">
        <v>20.37</v>
      </c>
      <c r="E248" s="15">
        <v>8.81</v>
      </c>
      <c r="F248" s="2">
        <v>25</v>
      </c>
      <c r="G248" s="2">
        <v>10</v>
      </c>
      <c r="H248" s="2">
        <f t="shared" si="48"/>
        <v>3.5240000000000005</v>
      </c>
      <c r="I248" s="2">
        <f t="shared" si="49"/>
        <v>3.5240000000000005</v>
      </c>
      <c r="J248" s="4" t="s">
        <v>205</v>
      </c>
      <c r="K248" s="4" t="s">
        <v>4</v>
      </c>
      <c r="L248" s="4" t="s">
        <v>4</v>
      </c>
    </row>
    <row r="249" spans="2:12" x14ac:dyDescent="0.2">
      <c r="C249" s="2" t="s">
        <v>275</v>
      </c>
      <c r="D249" s="2">
        <v>21.14</v>
      </c>
      <c r="E249" s="2">
        <v>99.22</v>
      </c>
      <c r="F249" s="2">
        <v>25</v>
      </c>
      <c r="G249" s="2">
        <v>10</v>
      </c>
      <c r="H249" s="2">
        <f t="shared" si="48"/>
        <v>39.688000000000002</v>
      </c>
      <c r="I249" s="2">
        <f t="shared" si="49"/>
        <v>39.688000000000002</v>
      </c>
      <c r="J249" s="4" t="s">
        <v>205</v>
      </c>
      <c r="K249" s="4" t="s">
        <v>168</v>
      </c>
      <c r="L249" s="4" t="s">
        <v>114</v>
      </c>
    </row>
    <row r="250" spans="2:12" ht="14.25" x14ac:dyDescent="0.2">
      <c r="C250" s="53" t="s">
        <v>363</v>
      </c>
      <c r="D250" s="2">
        <v>22.12</v>
      </c>
      <c r="E250" s="2">
        <v>20.82</v>
      </c>
      <c r="F250" s="2">
        <v>25</v>
      </c>
      <c r="G250" s="2">
        <v>10</v>
      </c>
      <c r="H250" s="2">
        <f t="shared" si="48"/>
        <v>8.3279999999999994</v>
      </c>
      <c r="I250" s="2">
        <f t="shared" si="49"/>
        <v>8.3279999999999994</v>
      </c>
      <c r="J250" s="4" t="s">
        <v>205</v>
      </c>
      <c r="K250" s="4" t="s">
        <v>163</v>
      </c>
      <c r="L250" s="4" t="s">
        <v>365</v>
      </c>
    </row>
    <row r="251" spans="2:12" x14ac:dyDescent="0.2">
      <c r="C251" s="4" t="s">
        <v>366</v>
      </c>
      <c r="D251" s="2">
        <v>26.77</v>
      </c>
      <c r="E251" s="2">
        <v>23.39</v>
      </c>
      <c r="F251" s="2">
        <v>25</v>
      </c>
      <c r="G251" s="2">
        <v>10</v>
      </c>
      <c r="H251" s="2">
        <f t="shared" si="48"/>
        <v>9.3559999999999999</v>
      </c>
      <c r="I251" s="2">
        <f t="shared" si="49"/>
        <v>9.3559999999999999</v>
      </c>
      <c r="J251" s="4" t="s">
        <v>205</v>
      </c>
      <c r="K251" s="4" t="s">
        <v>168</v>
      </c>
      <c r="L251" s="4" t="s">
        <v>14</v>
      </c>
    </row>
    <row r="252" spans="2:12" x14ac:dyDescent="0.2">
      <c r="C252" s="4" t="s">
        <v>31</v>
      </c>
      <c r="D252" s="2">
        <v>28.39</v>
      </c>
      <c r="E252" s="2">
        <v>62.9</v>
      </c>
      <c r="F252" s="2">
        <v>25</v>
      </c>
      <c r="G252" s="2">
        <v>10</v>
      </c>
      <c r="H252" s="2">
        <f t="shared" si="48"/>
        <v>25.16</v>
      </c>
      <c r="I252" s="2">
        <f t="shared" si="49"/>
        <v>25.16</v>
      </c>
      <c r="J252" s="4" t="s">
        <v>205</v>
      </c>
      <c r="K252" s="4" t="s">
        <v>168</v>
      </c>
      <c r="L252" s="4" t="s">
        <v>32</v>
      </c>
    </row>
    <row r="253" spans="2:12" x14ac:dyDescent="0.2">
      <c r="C253" s="4" t="s">
        <v>367</v>
      </c>
      <c r="D253" s="2">
        <v>28.57</v>
      </c>
      <c r="E253" s="2">
        <v>55.81</v>
      </c>
      <c r="F253" s="2">
        <v>25</v>
      </c>
      <c r="G253" s="2">
        <v>10</v>
      </c>
      <c r="H253" s="2">
        <f t="shared" si="48"/>
        <v>22.324000000000002</v>
      </c>
      <c r="I253" s="2">
        <f t="shared" si="49"/>
        <v>22.324000000000002</v>
      </c>
      <c r="J253" s="4" t="s">
        <v>205</v>
      </c>
      <c r="K253" s="4" t="s">
        <v>168</v>
      </c>
      <c r="L253" s="4" t="s">
        <v>15</v>
      </c>
    </row>
    <row r="254" spans="2:12" x14ac:dyDescent="0.2">
      <c r="C254" s="54" t="s">
        <v>368</v>
      </c>
      <c r="D254" s="2">
        <v>30.56</v>
      </c>
      <c r="E254" s="2">
        <v>19.579999999999998</v>
      </c>
      <c r="F254" s="2">
        <v>25</v>
      </c>
      <c r="G254" s="2">
        <v>10</v>
      </c>
      <c r="H254" s="2">
        <f t="shared" si="48"/>
        <v>7.831999999999999</v>
      </c>
      <c r="I254" s="2">
        <f t="shared" si="49"/>
        <v>7.831999999999999</v>
      </c>
      <c r="J254" s="4" t="s">
        <v>205</v>
      </c>
      <c r="K254" s="4" t="s">
        <v>168</v>
      </c>
      <c r="L254" s="4" t="s">
        <v>369</v>
      </c>
    </row>
    <row r="255" spans="2:12" x14ac:dyDescent="0.2">
      <c r="C255" s="4" t="s">
        <v>370</v>
      </c>
      <c r="D255" s="2">
        <v>30.71</v>
      </c>
      <c r="E255" s="2">
        <v>20.65</v>
      </c>
      <c r="F255" s="2">
        <v>25</v>
      </c>
      <c r="G255" s="2">
        <v>10</v>
      </c>
      <c r="H255" s="2">
        <f t="shared" si="48"/>
        <v>8.26</v>
      </c>
      <c r="I255" s="2">
        <f t="shared" si="49"/>
        <v>8.26</v>
      </c>
      <c r="J255" s="4" t="s">
        <v>205</v>
      </c>
      <c r="K255" s="4" t="s">
        <v>4</v>
      </c>
      <c r="L255" s="4" t="s">
        <v>4</v>
      </c>
    </row>
    <row r="256" spans="2:12" x14ac:dyDescent="0.2">
      <c r="C256" s="4" t="s">
        <v>370</v>
      </c>
      <c r="D256" s="2">
        <v>30.81</v>
      </c>
      <c r="E256" s="2">
        <v>12.85</v>
      </c>
      <c r="F256" s="2">
        <v>25</v>
      </c>
      <c r="G256" s="2">
        <v>10</v>
      </c>
      <c r="H256" s="2">
        <f t="shared" si="48"/>
        <v>5.1400000000000006</v>
      </c>
      <c r="I256" s="2">
        <f t="shared" si="49"/>
        <v>5.1400000000000006</v>
      </c>
      <c r="J256" s="4" t="s">
        <v>205</v>
      </c>
      <c r="K256" s="4" t="s">
        <v>4</v>
      </c>
      <c r="L256" s="4" t="s">
        <v>4</v>
      </c>
    </row>
    <row r="257" spans="3:12" x14ac:dyDescent="0.2">
      <c r="C257" s="4" t="s">
        <v>370</v>
      </c>
      <c r="D257" s="2">
        <v>31.19</v>
      </c>
      <c r="E257" s="2">
        <v>13.51</v>
      </c>
      <c r="F257" s="2">
        <v>25</v>
      </c>
      <c r="G257" s="2">
        <v>10</v>
      </c>
      <c r="H257" s="2">
        <f t="shared" si="48"/>
        <v>5.4039999999999999</v>
      </c>
      <c r="I257" s="2">
        <f t="shared" si="49"/>
        <v>5.4039999999999999</v>
      </c>
      <c r="J257" s="4" t="s">
        <v>205</v>
      </c>
      <c r="K257" s="4" t="s">
        <v>4</v>
      </c>
      <c r="L257" s="4" t="s">
        <v>4</v>
      </c>
    </row>
    <row r="258" spans="3:12" x14ac:dyDescent="0.2">
      <c r="C258" s="4" t="s">
        <v>371</v>
      </c>
      <c r="D258" s="2">
        <v>36.5</v>
      </c>
      <c r="E258" s="2">
        <v>13.35</v>
      </c>
      <c r="F258" s="2">
        <v>25</v>
      </c>
      <c r="G258" s="2">
        <v>10</v>
      </c>
      <c r="H258" s="2">
        <f t="shared" si="48"/>
        <v>5.34</v>
      </c>
      <c r="I258" s="2">
        <f t="shared" si="49"/>
        <v>5.34</v>
      </c>
      <c r="J258" s="4" t="s">
        <v>205</v>
      </c>
      <c r="K258" s="4" t="s">
        <v>4</v>
      </c>
      <c r="L258" s="4" t="s">
        <v>4</v>
      </c>
    </row>
    <row r="259" spans="3:12" x14ac:dyDescent="0.2">
      <c r="C259" s="4" t="s">
        <v>371</v>
      </c>
      <c r="D259" s="2">
        <v>36.74</v>
      </c>
      <c r="E259" s="2">
        <v>15.07</v>
      </c>
      <c r="F259" s="2">
        <v>25</v>
      </c>
      <c r="G259" s="2">
        <v>10</v>
      </c>
      <c r="H259" s="2">
        <f t="shared" si="48"/>
        <v>6.0280000000000005</v>
      </c>
      <c r="I259" s="2">
        <f t="shared" si="49"/>
        <v>6.0280000000000005</v>
      </c>
      <c r="J259" s="4" t="s">
        <v>205</v>
      </c>
      <c r="K259" s="4" t="s">
        <v>4</v>
      </c>
      <c r="L259" s="4" t="s">
        <v>4</v>
      </c>
    </row>
    <row r="260" spans="3:12" x14ac:dyDescent="0.2">
      <c r="C260" s="4" t="s">
        <v>371</v>
      </c>
      <c r="D260" s="2">
        <v>45.17</v>
      </c>
      <c r="E260" s="2">
        <v>20.95</v>
      </c>
      <c r="F260" s="2">
        <v>25</v>
      </c>
      <c r="G260" s="2">
        <v>10</v>
      </c>
      <c r="H260" s="2">
        <f t="shared" si="48"/>
        <v>8.379999999999999</v>
      </c>
      <c r="I260" s="2">
        <f t="shared" si="49"/>
        <v>8.379999999999999</v>
      </c>
      <c r="J260" s="4" t="s">
        <v>205</v>
      </c>
      <c r="K260" s="4" t="s">
        <v>4</v>
      </c>
      <c r="L260" s="4" t="s">
        <v>4</v>
      </c>
    </row>
    <row r="261" spans="3:12" x14ac:dyDescent="0.2">
      <c r="C261" s="4" t="s">
        <v>371</v>
      </c>
      <c r="D261" s="2">
        <v>50.56</v>
      </c>
      <c r="E261" s="2">
        <v>21.03</v>
      </c>
      <c r="F261" s="2">
        <v>25</v>
      </c>
      <c r="G261" s="2">
        <v>10</v>
      </c>
      <c r="H261" s="2">
        <f t="shared" si="48"/>
        <v>8.4120000000000008</v>
      </c>
      <c r="I261" s="2">
        <f t="shared" si="49"/>
        <v>8.4120000000000008</v>
      </c>
      <c r="J261" s="4" t="s">
        <v>205</v>
      </c>
      <c r="K261" s="4" t="s">
        <v>4</v>
      </c>
      <c r="L261" s="4" t="s">
        <v>4</v>
      </c>
    </row>
    <row r="262" spans="3:12" x14ac:dyDescent="0.2">
      <c r="C262" s="4" t="s">
        <v>371</v>
      </c>
      <c r="D262" s="2">
        <v>52.52</v>
      </c>
      <c r="E262" s="2">
        <v>19.09</v>
      </c>
      <c r="F262" s="2">
        <v>25</v>
      </c>
      <c r="G262" s="2">
        <v>10</v>
      </c>
      <c r="H262" s="2">
        <f t="shared" si="48"/>
        <v>7.6359999999999992</v>
      </c>
      <c r="I262" s="2">
        <f t="shared" si="49"/>
        <v>7.6359999999999992</v>
      </c>
      <c r="J262" s="4" t="s">
        <v>205</v>
      </c>
      <c r="K262" s="4" t="s">
        <v>4</v>
      </c>
      <c r="L262" s="4" t="s">
        <v>4</v>
      </c>
    </row>
    <row r="263" spans="3:12" x14ac:dyDescent="0.2">
      <c r="C263" s="4" t="s">
        <v>371</v>
      </c>
      <c r="D263" s="2">
        <v>56.99</v>
      </c>
      <c r="E263" s="2">
        <v>77.73</v>
      </c>
      <c r="F263" s="2">
        <v>25</v>
      </c>
      <c r="G263" s="2">
        <v>10</v>
      </c>
      <c r="H263" s="2">
        <f t="shared" si="48"/>
        <v>31.091999999999999</v>
      </c>
      <c r="I263" s="2">
        <f t="shared" si="49"/>
        <v>31.091999999999999</v>
      </c>
      <c r="J263" s="4" t="s">
        <v>205</v>
      </c>
      <c r="K263" s="4" t="s">
        <v>4</v>
      </c>
      <c r="L263" s="4" t="s">
        <v>4</v>
      </c>
    </row>
    <row r="279" spans="5:7" x14ac:dyDescent="0.2">
      <c r="E279" s="3"/>
      <c r="F279" s="3" t="s">
        <v>146</v>
      </c>
      <c r="G279" s="4"/>
    </row>
    <row r="280" spans="5:7" x14ac:dyDescent="0.2">
      <c r="E280" s="3"/>
      <c r="F280" s="3"/>
      <c r="G280" s="4"/>
    </row>
    <row r="281" spans="5:7" x14ac:dyDescent="0.2">
      <c r="E281" s="3" t="s">
        <v>149</v>
      </c>
    </row>
    <row r="282" spans="5:7" x14ac:dyDescent="0.2">
      <c r="E282" s="3" t="s">
        <v>150</v>
      </c>
    </row>
    <row r="283" spans="5:7" x14ac:dyDescent="0.2">
      <c r="F283" s="12" t="s">
        <v>121</v>
      </c>
    </row>
    <row r="284" spans="5:7" x14ac:dyDescent="0.2">
      <c r="F284" s="5" t="s">
        <v>85</v>
      </c>
    </row>
    <row r="285" spans="5:7" x14ac:dyDescent="0.2">
      <c r="F285" s="5" t="s">
        <v>86</v>
      </c>
    </row>
  </sheetData>
  <phoneticPr fontId="0" type="noConversion"/>
  <pageMargins left="0.75" right="0.75" top="1" bottom="1" header="0.5" footer="0.5"/>
  <pageSetup scale="61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0"/>
  <sheetViews>
    <sheetView topLeftCell="A73" workbookViewId="0">
      <selection activeCell="D80" sqref="D80"/>
    </sheetView>
  </sheetViews>
  <sheetFormatPr defaultRowHeight="12.75" x14ac:dyDescent="0.2"/>
  <cols>
    <col min="1" max="1" width="15.85546875" style="2" customWidth="1"/>
    <col min="2" max="2" width="14.28515625" style="2" customWidth="1"/>
    <col min="3" max="3" width="12.28515625" customWidth="1"/>
    <col min="4" max="4" width="14.140625" bestFit="1" customWidth="1"/>
    <col min="5" max="5" width="14.42578125" bestFit="1" customWidth="1"/>
    <col min="6" max="6" width="14.42578125" customWidth="1"/>
    <col min="7" max="9" width="14.140625" bestFit="1" customWidth="1"/>
    <col min="10" max="10" width="14.140625" customWidth="1"/>
    <col min="12" max="12" width="10" customWidth="1"/>
  </cols>
  <sheetData>
    <row r="1" spans="1:15" ht="15" x14ac:dyDescent="0.25">
      <c r="A1" s="37" t="str">
        <f>VOC!A1</f>
        <v>15-03379-N1</v>
      </c>
      <c r="C1" s="1" t="s">
        <v>20</v>
      </c>
    </row>
    <row r="2" spans="1:15" x14ac:dyDescent="0.2">
      <c r="C2" s="2"/>
      <c r="D2" s="2"/>
      <c r="E2" s="2"/>
      <c r="F2" s="2"/>
      <c r="G2" s="2"/>
      <c r="H2" s="2"/>
      <c r="I2" s="3" t="s">
        <v>147</v>
      </c>
      <c r="J2" s="3" t="s">
        <v>201</v>
      </c>
    </row>
    <row r="3" spans="1:15" x14ac:dyDescent="0.2">
      <c r="C3" s="2"/>
      <c r="D3" s="2"/>
      <c r="E3" s="3" t="s">
        <v>11</v>
      </c>
      <c r="F3" s="3" t="s">
        <v>9</v>
      </c>
      <c r="G3" s="3" t="s">
        <v>18</v>
      </c>
      <c r="H3" s="3" t="s">
        <v>13</v>
      </c>
      <c r="I3" s="3" t="s">
        <v>13</v>
      </c>
      <c r="J3" s="3" t="s">
        <v>202</v>
      </c>
    </row>
    <row r="4" spans="1:15" x14ac:dyDescent="0.2">
      <c r="C4" s="3" t="s">
        <v>1</v>
      </c>
      <c r="D4" s="3" t="s">
        <v>2</v>
      </c>
      <c r="E4" s="3" t="s">
        <v>5</v>
      </c>
      <c r="F4" s="3" t="s">
        <v>8</v>
      </c>
      <c r="G4" s="3" t="s">
        <v>148</v>
      </c>
      <c r="H4" s="3" t="s">
        <v>5</v>
      </c>
      <c r="I4" s="3" t="s">
        <v>5</v>
      </c>
      <c r="J4" s="3" t="s">
        <v>203</v>
      </c>
      <c r="K4" s="3" t="s">
        <v>12</v>
      </c>
      <c r="L4" s="3" t="s">
        <v>6</v>
      </c>
    </row>
    <row r="5" spans="1:15" x14ac:dyDescent="0.2">
      <c r="A5" s="3" t="s">
        <v>206</v>
      </c>
      <c r="B5" s="4" t="s">
        <v>287</v>
      </c>
      <c r="C5" s="4" t="s">
        <v>288</v>
      </c>
      <c r="D5" s="9">
        <v>5.8920000000000003</v>
      </c>
      <c r="E5" s="9">
        <v>5.37</v>
      </c>
      <c r="F5" s="2">
        <v>25</v>
      </c>
      <c r="G5" s="2">
        <v>1</v>
      </c>
      <c r="H5" s="2">
        <f>E5/F5*G5</f>
        <v>0.21479999999999999</v>
      </c>
      <c r="I5" s="9">
        <f>H5</f>
        <v>0.21479999999999999</v>
      </c>
      <c r="J5" s="11" t="s">
        <v>286</v>
      </c>
      <c r="K5" s="4" t="s">
        <v>89</v>
      </c>
      <c r="L5" s="4" t="s">
        <v>14</v>
      </c>
    </row>
    <row r="6" spans="1:15" x14ac:dyDescent="0.2">
      <c r="C6" s="4" t="s">
        <v>289</v>
      </c>
      <c r="D6" s="9">
        <v>6.2590000000000003</v>
      </c>
      <c r="E6" s="9">
        <v>0.23</v>
      </c>
      <c r="F6" s="2">
        <v>25</v>
      </c>
      <c r="G6" s="2">
        <v>1</v>
      </c>
      <c r="H6" s="2">
        <f t="shared" ref="H6:H8" si="0">E6/F6*G6</f>
        <v>9.1999999999999998E-3</v>
      </c>
      <c r="I6" s="9">
        <f t="shared" ref="I6:I8" si="1">H6</f>
        <v>9.1999999999999998E-3</v>
      </c>
      <c r="J6" s="11" t="s">
        <v>286</v>
      </c>
      <c r="K6" s="4" t="s">
        <v>89</v>
      </c>
      <c r="L6" s="4" t="s">
        <v>32</v>
      </c>
    </row>
    <row r="7" spans="1:15" x14ac:dyDescent="0.2">
      <c r="A7" s="3"/>
      <c r="C7" s="4" t="s">
        <v>290</v>
      </c>
      <c r="D7" s="44">
        <v>7.08</v>
      </c>
      <c r="E7" s="48">
        <v>4.8099999999999996</v>
      </c>
      <c r="F7" s="2">
        <v>25</v>
      </c>
      <c r="G7" s="2">
        <v>1</v>
      </c>
      <c r="H7" s="2">
        <f t="shared" si="0"/>
        <v>0.19239999999999999</v>
      </c>
      <c r="I7" s="9">
        <f t="shared" si="1"/>
        <v>0.19239999999999999</v>
      </c>
      <c r="J7" s="11" t="s">
        <v>286</v>
      </c>
      <c r="K7" s="4" t="s">
        <v>89</v>
      </c>
      <c r="L7" s="4" t="s">
        <v>15</v>
      </c>
    </row>
    <row r="8" spans="1:15" x14ac:dyDescent="0.2">
      <c r="C8" s="4" t="s">
        <v>38</v>
      </c>
      <c r="D8" s="9">
        <v>7.1840000000000002</v>
      </c>
      <c r="E8" s="9">
        <v>1.72</v>
      </c>
      <c r="F8" s="2">
        <v>25</v>
      </c>
      <c r="G8" s="2">
        <v>1</v>
      </c>
      <c r="H8" s="2">
        <f t="shared" si="0"/>
        <v>6.88E-2</v>
      </c>
      <c r="I8" s="9">
        <f t="shared" si="1"/>
        <v>6.88E-2</v>
      </c>
      <c r="J8" s="11" t="s">
        <v>286</v>
      </c>
      <c r="K8" s="4" t="s">
        <v>89</v>
      </c>
      <c r="L8" s="4" t="s">
        <v>39</v>
      </c>
    </row>
    <row r="9" spans="1:15" x14ac:dyDescent="0.2">
      <c r="D9" s="27"/>
      <c r="E9" s="27"/>
    </row>
    <row r="10" spans="1:15" x14ac:dyDescent="0.2">
      <c r="C10" s="4" t="s">
        <v>288</v>
      </c>
      <c r="D10" s="9">
        <v>5.8810000000000002</v>
      </c>
      <c r="E10" s="9">
        <v>3.67</v>
      </c>
      <c r="F10" s="2">
        <v>25</v>
      </c>
      <c r="G10" s="2">
        <v>1</v>
      </c>
      <c r="H10" s="2">
        <f>E10/F10*G10</f>
        <v>0.14679999999999999</v>
      </c>
      <c r="I10" s="9">
        <f>H10-$I$5</f>
        <v>-6.8000000000000005E-2</v>
      </c>
      <c r="J10" s="11" t="s">
        <v>205</v>
      </c>
      <c r="K10" s="4" t="s">
        <v>89</v>
      </c>
      <c r="L10" s="4" t="s">
        <v>14</v>
      </c>
    </row>
    <row r="11" spans="1:15" x14ac:dyDescent="0.2">
      <c r="B11" s="4" t="s">
        <v>0</v>
      </c>
      <c r="C11" s="4" t="s">
        <v>290</v>
      </c>
      <c r="D11" s="9">
        <v>7.0549999999999997</v>
      </c>
      <c r="E11" s="48">
        <v>3.75</v>
      </c>
      <c r="F11" s="2">
        <v>25</v>
      </c>
      <c r="G11" s="2">
        <v>1</v>
      </c>
      <c r="H11" s="2">
        <f t="shared" ref="H11:H12" si="2">E11/F11*G11</f>
        <v>0.15</v>
      </c>
      <c r="I11" s="9">
        <f>H11-$I$7</f>
        <v>-4.2399999999999993E-2</v>
      </c>
      <c r="J11" s="11" t="s">
        <v>205</v>
      </c>
      <c r="K11" s="4" t="s">
        <v>89</v>
      </c>
      <c r="L11" s="4" t="s">
        <v>15</v>
      </c>
    </row>
    <row r="12" spans="1:15" x14ac:dyDescent="0.2">
      <c r="A12" s="4"/>
      <c r="C12" s="4" t="s">
        <v>38</v>
      </c>
      <c r="D12" s="9">
        <v>7.1719999999999997</v>
      </c>
      <c r="E12" s="9">
        <v>2.11</v>
      </c>
      <c r="F12" s="2">
        <v>25</v>
      </c>
      <c r="G12" s="2">
        <v>1</v>
      </c>
      <c r="H12" s="2">
        <f t="shared" si="2"/>
        <v>8.4399999999999989E-2</v>
      </c>
      <c r="I12" s="9">
        <f>H12-$I$8</f>
        <v>1.5599999999999989E-2</v>
      </c>
      <c r="J12" s="11" t="s">
        <v>205</v>
      </c>
      <c r="K12" s="4" t="s">
        <v>89</v>
      </c>
      <c r="L12" s="4" t="s">
        <v>39</v>
      </c>
      <c r="M12" s="6"/>
      <c r="N12" s="6"/>
    </row>
    <row r="13" spans="1:15" x14ac:dyDescent="0.2">
      <c r="B13" s="41"/>
      <c r="D13" s="27"/>
      <c r="E13" s="27"/>
      <c r="F13" s="6"/>
      <c r="G13" s="6"/>
      <c r="H13" s="6"/>
      <c r="I13" s="6"/>
      <c r="J13" s="6"/>
      <c r="K13" s="6"/>
      <c r="L13" s="6"/>
      <c r="M13" s="4"/>
      <c r="N13" s="6"/>
      <c r="O13" s="6"/>
    </row>
    <row r="14" spans="1:15" x14ac:dyDescent="0.2">
      <c r="A14" s="4"/>
      <c r="B14" s="4"/>
      <c r="C14" s="4" t="s">
        <v>87</v>
      </c>
      <c r="D14" s="9">
        <v>4.9359999999999999</v>
      </c>
      <c r="E14" s="9">
        <v>1.49</v>
      </c>
      <c r="F14" s="2">
        <v>25</v>
      </c>
      <c r="G14" s="2">
        <v>1</v>
      </c>
      <c r="H14" s="2">
        <f>E14/F14*G14</f>
        <v>5.96E-2</v>
      </c>
      <c r="I14" s="9">
        <f>H14</f>
        <v>5.96E-2</v>
      </c>
      <c r="J14" s="3" t="s">
        <v>209</v>
      </c>
      <c r="K14" s="4" t="s">
        <v>89</v>
      </c>
      <c r="L14" s="4" t="s">
        <v>88</v>
      </c>
      <c r="M14" s="6"/>
      <c r="N14" s="6"/>
    </row>
    <row r="15" spans="1:15" x14ac:dyDescent="0.2">
      <c r="A15" s="4"/>
      <c r="B15" s="4"/>
      <c r="C15" s="4" t="s">
        <v>288</v>
      </c>
      <c r="D15" s="9">
        <v>5.8220000000000001</v>
      </c>
      <c r="E15" s="9">
        <v>3.71</v>
      </c>
      <c r="F15" s="2">
        <v>25</v>
      </c>
      <c r="G15" s="2">
        <v>1</v>
      </c>
      <c r="H15" s="2">
        <f>E15/F15*G15</f>
        <v>0.1484</v>
      </c>
      <c r="I15" s="9">
        <f>H15-$I$5</f>
        <v>-6.6399999999999987E-2</v>
      </c>
      <c r="J15" s="11" t="s">
        <v>205</v>
      </c>
      <c r="K15" s="4" t="s">
        <v>89</v>
      </c>
      <c r="L15" s="4" t="s">
        <v>14</v>
      </c>
      <c r="M15" s="6"/>
      <c r="N15" s="6"/>
    </row>
    <row r="16" spans="1:15" x14ac:dyDescent="0.2">
      <c r="B16" s="4" t="s">
        <v>213</v>
      </c>
      <c r="C16" s="4" t="s">
        <v>289</v>
      </c>
      <c r="D16" s="9">
        <v>6.1870000000000003</v>
      </c>
      <c r="E16" s="9">
        <v>0.26</v>
      </c>
      <c r="F16" s="2">
        <v>25</v>
      </c>
      <c r="G16" s="2">
        <v>1</v>
      </c>
      <c r="H16" s="2">
        <f>E16/F16*G16</f>
        <v>1.04E-2</v>
      </c>
      <c r="I16" s="9">
        <f>H16-$I$6</f>
        <v>1.1999999999999997E-3</v>
      </c>
      <c r="J16" s="11" t="s">
        <v>205</v>
      </c>
      <c r="K16" s="4" t="s">
        <v>89</v>
      </c>
      <c r="L16" s="4" t="s">
        <v>32</v>
      </c>
      <c r="M16" s="6"/>
      <c r="N16" s="26"/>
      <c r="O16" s="6"/>
    </row>
    <row r="17" spans="1:14" x14ac:dyDescent="0.2">
      <c r="A17" s="4"/>
      <c r="B17" s="4"/>
      <c r="C17" s="4" t="s">
        <v>290</v>
      </c>
      <c r="D17" s="44">
        <v>7.024</v>
      </c>
      <c r="E17" s="48">
        <v>3.63</v>
      </c>
      <c r="F17" s="2">
        <v>25</v>
      </c>
      <c r="G17" s="2">
        <v>1</v>
      </c>
      <c r="H17" s="2">
        <f t="shared" ref="H17:H18" si="3">E17/F17*G17</f>
        <v>0.1452</v>
      </c>
      <c r="I17" s="9">
        <f>H17-$I$7</f>
        <v>-4.7199999999999992E-2</v>
      </c>
      <c r="J17" s="11" t="s">
        <v>205</v>
      </c>
      <c r="K17" s="4" t="s">
        <v>89</v>
      </c>
      <c r="L17" s="4" t="s">
        <v>15</v>
      </c>
      <c r="M17" s="26"/>
      <c r="N17" s="6"/>
    </row>
    <row r="18" spans="1:14" x14ac:dyDescent="0.2">
      <c r="A18" s="4"/>
      <c r="B18" s="4"/>
      <c r="C18" s="4" t="s">
        <v>38</v>
      </c>
      <c r="D18" s="44">
        <v>7.1360000000000001</v>
      </c>
      <c r="E18" s="48">
        <v>2</v>
      </c>
      <c r="F18" s="2">
        <v>25</v>
      </c>
      <c r="G18" s="2">
        <v>1</v>
      </c>
      <c r="H18" s="2">
        <f t="shared" si="3"/>
        <v>0.08</v>
      </c>
      <c r="I18" s="9">
        <f>H18-$I$8</f>
        <v>1.1200000000000002E-2</v>
      </c>
      <c r="J18" s="11" t="s">
        <v>205</v>
      </c>
      <c r="K18" s="4" t="s">
        <v>89</v>
      </c>
      <c r="L18" s="4" t="s">
        <v>39</v>
      </c>
      <c r="M18" s="26"/>
      <c r="N18" s="6"/>
    </row>
    <row r="19" spans="1:14" x14ac:dyDescent="0.2">
      <c r="D19" s="49"/>
      <c r="E19" s="27"/>
    </row>
    <row r="20" spans="1:14" x14ac:dyDescent="0.2">
      <c r="C20" s="4" t="s">
        <v>87</v>
      </c>
      <c r="D20" s="9">
        <v>4.9320000000000004</v>
      </c>
      <c r="E20" s="9">
        <v>1.68</v>
      </c>
      <c r="F20" s="2">
        <v>25</v>
      </c>
      <c r="G20" s="2">
        <v>1</v>
      </c>
      <c r="H20" s="2">
        <f>E20/F20*G20</f>
        <v>6.7199999999999996E-2</v>
      </c>
      <c r="I20" s="9">
        <f>H20</f>
        <v>6.7199999999999996E-2</v>
      </c>
      <c r="J20" s="3" t="s">
        <v>209</v>
      </c>
      <c r="K20" s="4" t="s">
        <v>89</v>
      </c>
      <c r="L20" s="4" t="s">
        <v>88</v>
      </c>
    </row>
    <row r="21" spans="1:14" x14ac:dyDescent="0.2">
      <c r="C21" s="4" t="s">
        <v>288</v>
      </c>
      <c r="D21" s="9">
        <v>5.8440000000000003</v>
      </c>
      <c r="E21" s="48">
        <v>3.6</v>
      </c>
      <c r="F21" s="2">
        <v>25</v>
      </c>
      <c r="G21" s="2">
        <v>1</v>
      </c>
      <c r="H21" s="2">
        <f>E21/F21*G21</f>
        <v>0.14400000000000002</v>
      </c>
      <c r="I21" s="9">
        <f>H21-$I$5</f>
        <v>-7.0799999999999974E-2</v>
      </c>
      <c r="J21" s="11" t="s">
        <v>205</v>
      </c>
      <c r="K21" s="4" t="s">
        <v>89</v>
      </c>
      <c r="L21" s="4" t="s">
        <v>14</v>
      </c>
    </row>
    <row r="22" spans="1:14" x14ac:dyDescent="0.2">
      <c r="B22" s="4" t="s">
        <v>216</v>
      </c>
      <c r="C22" s="4" t="s">
        <v>289</v>
      </c>
      <c r="D22" s="9">
        <v>6.1829999999999998</v>
      </c>
      <c r="E22" s="9">
        <v>0.35</v>
      </c>
      <c r="F22" s="2">
        <v>25</v>
      </c>
      <c r="G22" s="2">
        <v>1</v>
      </c>
      <c r="H22" s="2">
        <f>E22/F22*G22</f>
        <v>1.3999999999999999E-2</v>
      </c>
      <c r="I22" s="9">
        <f>H22-$I$6</f>
        <v>4.7999999999999987E-3</v>
      </c>
      <c r="J22" s="11" t="s">
        <v>205</v>
      </c>
      <c r="K22" s="4" t="s">
        <v>89</v>
      </c>
      <c r="L22" s="4" t="s">
        <v>32</v>
      </c>
    </row>
    <row r="23" spans="1:14" x14ac:dyDescent="0.2">
      <c r="C23" s="4" t="s">
        <v>290</v>
      </c>
      <c r="D23" s="44">
        <v>7.0469999999999997</v>
      </c>
      <c r="E23" s="51">
        <v>3.133</v>
      </c>
      <c r="F23" s="2">
        <v>25</v>
      </c>
      <c r="G23" s="2">
        <v>1</v>
      </c>
      <c r="H23" s="2">
        <f t="shared" ref="H23:H24" si="4">E23/F23*G23</f>
        <v>0.12531999999999999</v>
      </c>
      <c r="I23" s="9">
        <f>H23-$I$7</f>
        <v>-6.7080000000000001E-2</v>
      </c>
      <c r="J23" s="11" t="s">
        <v>205</v>
      </c>
      <c r="K23" s="4" t="s">
        <v>89</v>
      </c>
      <c r="L23" s="4" t="s">
        <v>15</v>
      </c>
    </row>
    <row r="24" spans="1:14" x14ac:dyDescent="0.2">
      <c r="C24" s="4" t="s">
        <v>38</v>
      </c>
      <c r="D24" s="9">
        <v>7.149</v>
      </c>
      <c r="E24" s="9">
        <v>2.91</v>
      </c>
      <c r="F24" s="2">
        <v>25</v>
      </c>
      <c r="G24" s="2">
        <v>1</v>
      </c>
      <c r="H24" s="2">
        <f t="shared" si="4"/>
        <v>0.1164</v>
      </c>
      <c r="I24" s="9">
        <f>H24-$I$8</f>
        <v>4.7600000000000003E-2</v>
      </c>
      <c r="J24" s="11" t="s">
        <v>205</v>
      </c>
      <c r="K24" s="4" t="s">
        <v>89</v>
      </c>
      <c r="L24" s="4" t="s">
        <v>39</v>
      </c>
    </row>
    <row r="25" spans="1:14" x14ac:dyDescent="0.2">
      <c r="D25" s="27"/>
      <c r="E25" s="27"/>
    </row>
    <row r="26" spans="1:14" x14ac:dyDescent="0.2">
      <c r="C26" s="4" t="s">
        <v>87</v>
      </c>
      <c r="D26" s="9">
        <v>4.9269999999999996</v>
      </c>
      <c r="E26" s="9">
        <v>1.86</v>
      </c>
      <c r="F26" s="2">
        <v>25</v>
      </c>
      <c r="G26" s="2">
        <v>1</v>
      </c>
      <c r="H26" s="2">
        <f>E26/F26*G26</f>
        <v>7.4400000000000008E-2</v>
      </c>
      <c r="I26" s="9">
        <f>H26</f>
        <v>7.4400000000000008E-2</v>
      </c>
      <c r="J26" s="3" t="s">
        <v>209</v>
      </c>
      <c r="K26" s="4" t="s">
        <v>89</v>
      </c>
      <c r="L26" s="4" t="s">
        <v>88</v>
      </c>
    </row>
    <row r="27" spans="1:14" x14ac:dyDescent="0.2">
      <c r="C27" s="4" t="s">
        <v>288</v>
      </c>
      <c r="D27" s="9">
        <v>5.8250000000000002</v>
      </c>
      <c r="E27" s="9">
        <v>4.5599999999999996</v>
      </c>
      <c r="F27" s="2">
        <v>25</v>
      </c>
      <c r="G27" s="2">
        <v>1</v>
      </c>
      <c r="H27" s="2">
        <f>E27/F27*G27</f>
        <v>0.18239999999999998</v>
      </c>
      <c r="I27" s="9">
        <f>H27-$I$5</f>
        <v>-3.2400000000000012E-2</v>
      </c>
      <c r="J27" s="11" t="s">
        <v>205</v>
      </c>
      <c r="K27" s="4" t="s">
        <v>89</v>
      </c>
      <c r="L27" s="4" t="s">
        <v>14</v>
      </c>
    </row>
    <row r="28" spans="1:14" x14ac:dyDescent="0.2">
      <c r="B28" s="4" t="s">
        <v>217</v>
      </c>
      <c r="C28" s="4" t="s">
        <v>289</v>
      </c>
      <c r="D28" s="9">
        <v>6.2320000000000002</v>
      </c>
      <c r="E28" s="9">
        <v>0.43</v>
      </c>
      <c r="F28" s="2">
        <v>25</v>
      </c>
      <c r="G28" s="2">
        <v>1</v>
      </c>
      <c r="H28" s="2">
        <f>E28/F28*G28</f>
        <v>1.72E-2</v>
      </c>
      <c r="I28" s="9">
        <f>H28-$I$6</f>
        <v>8.0000000000000002E-3</v>
      </c>
      <c r="J28" s="11" t="s">
        <v>205</v>
      </c>
      <c r="K28" s="4" t="s">
        <v>89</v>
      </c>
      <c r="L28" s="4" t="s">
        <v>32</v>
      </c>
    </row>
    <row r="29" spans="1:14" x14ac:dyDescent="0.2">
      <c r="C29" s="4" t="s">
        <v>290</v>
      </c>
      <c r="D29" s="44">
        <v>7.0410000000000004</v>
      </c>
      <c r="E29" s="48">
        <v>3.82</v>
      </c>
      <c r="F29" s="2">
        <v>25</v>
      </c>
      <c r="G29" s="2">
        <v>1</v>
      </c>
      <c r="H29" s="2">
        <f t="shared" ref="H29:H30" si="5">E29/F29*G29</f>
        <v>0.15279999999999999</v>
      </c>
      <c r="I29" s="9">
        <f>H29-$I$7</f>
        <v>-3.9599999999999996E-2</v>
      </c>
      <c r="J29" s="11" t="s">
        <v>205</v>
      </c>
      <c r="K29" s="4" t="s">
        <v>89</v>
      </c>
      <c r="L29" s="4" t="s">
        <v>15</v>
      </c>
    </row>
    <row r="30" spans="1:14" x14ac:dyDescent="0.2">
      <c r="C30" s="4" t="s">
        <v>38</v>
      </c>
      <c r="D30" s="9">
        <v>7.1379999999999999</v>
      </c>
      <c r="E30" s="9">
        <v>3.22</v>
      </c>
      <c r="F30" s="2">
        <v>25</v>
      </c>
      <c r="G30" s="2">
        <v>1</v>
      </c>
      <c r="H30" s="2">
        <f t="shared" si="5"/>
        <v>0.1288</v>
      </c>
      <c r="I30" s="9">
        <f>H30-$I$8</f>
        <v>0.06</v>
      </c>
      <c r="J30" s="11" t="s">
        <v>205</v>
      </c>
      <c r="K30" s="4" t="s">
        <v>89</v>
      </c>
      <c r="L30" s="4" t="s">
        <v>39</v>
      </c>
    </row>
    <row r="31" spans="1:14" x14ac:dyDescent="0.2">
      <c r="D31" s="27"/>
      <c r="E31" s="27"/>
    </row>
    <row r="32" spans="1:14" x14ac:dyDescent="0.2">
      <c r="C32" s="4" t="s">
        <v>87</v>
      </c>
      <c r="D32" s="9">
        <v>4.9580000000000002</v>
      </c>
      <c r="E32" s="9">
        <v>2.23</v>
      </c>
      <c r="F32" s="2">
        <v>25</v>
      </c>
      <c r="G32" s="2">
        <v>1</v>
      </c>
      <c r="H32" s="2">
        <f>E32/F32*G32</f>
        <v>8.9200000000000002E-2</v>
      </c>
      <c r="I32" s="9">
        <f>H32</f>
        <v>8.9200000000000002E-2</v>
      </c>
      <c r="J32" s="3" t="s">
        <v>209</v>
      </c>
      <c r="K32" s="4" t="s">
        <v>89</v>
      </c>
      <c r="L32" s="4" t="s">
        <v>88</v>
      </c>
    </row>
    <row r="33" spans="2:12" x14ac:dyDescent="0.2">
      <c r="C33" s="4" t="s">
        <v>288</v>
      </c>
      <c r="D33" s="9">
        <v>5.8310000000000004</v>
      </c>
      <c r="E33" s="9">
        <v>4.33</v>
      </c>
      <c r="F33" s="2">
        <v>25</v>
      </c>
      <c r="G33" s="2">
        <v>1</v>
      </c>
      <c r="H33" s="2">
        <f>E33/F33*G33</f>
        <v>0.17319999999999999</v>
      </c>
      <c r="I33" s="9">
        <f>H33-$I$5</f>
        <v>-4.1599999999999998E-2</v>
      </c>
      <c r="J33" s="11" t="s">
        <v>205</v>
      </c>
      <c r="K33" s="4" t="s">
        <v>89</v>
      </c>
      <c r="L33" s="4" t="s">
        <v>14</v>
      </c>
    </row>
    <row r="34" spans="2:12" x14ac:dyDescent="0.2">
      <c r="B34" s="4" t="s">
        <v>218</v>
      </c>
      <c r="C34" s="4" t="s">
        <v>289</v>
      </c>
      <c r="D34" s="9">
        <v>6.2130000000000001</v>
      </c>
      <c r="E34" s="9">
        <v>0.54</v>
      </c>
      <c r="F34" s="2">
        <v>25</v>
      </c>
      <c r="G34" s="2">
        <v>1</v>
      </c>
      <c r="H34" s="2">
        <f>E34/F34*G34</f>
        <v>2.1600000000000001E-2</v>
      </c>
      <c r="I34" s="9">
        <f>H34-$I$6</f>
        <v>1.2400000000000001E-2</v>
      </c>
      <c r="J34" s="11" t="s">
        <v>205</v>
      </c>
      <c r="K34" s="4" t="s">
        <v>89</v>
      </c>
      <c r="L34" s="4" t="s">
        <v>32</v>
      </c>
    </row>
    <row r="35" spans="2:12" x14ac:dyDescent="0.2">
      <c r="C35" s="4" t="s">
        <v>290</v>
      </c>
      <c r="D35" s="44">
        <v>7.0519999999999996</v>
      </c>
      <c r="E35" s="48">
        <v>3.22</v>
      </c>
      <c r="F35" s="2">
        <v>25</v>
      </c>
      <c r="G35" s="2">
        <v>1</v>
      </c>
      <c r="H35" s="2">
        <f t="shared" ref="H35:H36" si="6">E35/F35*G35</f>
        <v>0.1288</v>
      </c>
      <c r="I35" s="9">
        <f>H35-$I$7</f>
        <v>-6.359999999999999E-2</v>
      </c>
      <c r="J35" s="11" t="s">
        <v>205</v>
      </c>
      <c r="K35" s="4" t="s">
        <v>89</v>
      </c>
      <c r="L35" s="4" t="s">
        <v>15</v>
      </c>
    </row>
    <row r="36" spans="2:12" x14ac:dyDescent="0.2">
      <c r="C36" s="4" t="s">
        <v>38</v>
      </c>
      <c r="D36" s="9">
        <v>7.1420000000000003</v>
      </c>
      <c r="E36" s="9">
        <v>4.3099999999999996</v>
      </c>
      <c r="F36" s="2">
        <v>25</v>
      </c>
      <c r="G36" s="2">
        <v>1</v>
      </c>
      <c r="H36" s="2">
        <f t="shared" si="6"/>
        <v>0.1724</v>
      </c>
      <c r="I36" s="9">
        <f>H36-$I$8</f>
        <v>0.1036</v>
      </c>
      <c r="J36" s="11" t="s">
        <v>205</v>
      </c>
      <c r="K36" s="4" t="s">
        <v>89</v>
      </c>
      <c r="L36" s="4" t="s">
        <v>39</v>
      </c>
    </row>
    <row r="37" spans="2:12" x14ac:dyDescent="0.2">
      <c r="D37" s="27"/>
      <c r="E37" s="11"/>
    </row>
    <row r="38" spans="2:12" x14ac:dyDescent="0.2">
      <c r="C38" s="4" t="s">
        <v>87</v>
      </c>
      <c r="D38" s="9">
        <v>4.734</v>
      </c>
      <c r="E38" s="9">
        <v>1.76</v>
      </c>
      <c r="F38" s="2">
        <v>25</v>
      </c>
      <c r="G38" s="2">
        <v>1</v>
      </c>
      <c r="H38" s="2">
        <f>E38/F38*G38</f>
        <v>7.0400000000000004E-2</v>
      </c>
      <c r="I38" s="9">
        <f>H38</f>
        <v>7.0400000000000004E-2</v>
      </c>
      <c r="J38" s="3" t="s">
        <v>209</v>
      </c>
      <c r="K38" s="4" t="s">
        <v>89</v>
      </c>
      <c r="L38" s="4" t="s">
        <v>88</v>
      </c>
    </row>
    <row r="39" spans="2:12" x14ac:dyDescent="0.2">
      <c r="C39" s="4" t="s">
        <v>288</v>
      </c>
      <c r="D39" s="9">
        <v>5.6109999999999998</v>
      </c>
      <c r="E39" s="9">
        <v>4.28</v>
      </c>
      <c r="F39" s="2">
        <v>25</v>
      </c>
      <c r="G39" s="2">
        <v>1</v>
      </c>
      <c r="H39" s="2">
        <f>E39/F39*G39</f>
        <v>0.17120000000000002</v>
      </c>
      <c r="I39" s="9">
        <f>H39-$I$5</f>
        <v>-4.3599999999999972E-2</v>
      </c>
      <c r="J39" s="11" t="s">
        <v>205</v>
      </c>
      <c r="K39" s="4" t="s">
        <v>89</v>
      </c>
      <c r="L39" s="4" t="s">
        <v>14</v>
      </c>
    </row>
    <row r="40" spans="2:12" x14ac:dyDescent="0.2">
      <c r="B40" s="4" t="s">
        <v>219</v>
      </c>
      <c r="C40" s="4" t="s">
        <v>290</v>
      </c>
      <c r="D40" s="44">
        <v>6.7720000000000002</v>
      </c>
      <c r="E40" s="48">
        <v>4.18</v>
      </c>
      <c r="F40" s="2">
        <v>25</v>
      </c>
      <c r="G40" s="2">
        <v>1</v>
      </c>
      <c r="H40" s="2">
        <f t="shared" ref="H40:H41" si="7">E40/F40*G40</f>
        <v>0.16719999999999999</v>
      </c>
      <c r="I40" s="9">
        <f>H40-$I$7</f>
        <v>-2.52E-2</v>
      </c>
      <c r="J40" s="11" t="s">
        <v>205</v>
      </c>
      <c r="K40" s="4" t="s">
        <v>89</v>
      </c>
      <c r="L40" s="4" t="s">
        <v>15</v>
      </c>
    </row>
    <row r="41" spans="2:12" x14ac:dyDescent="0.2">
      <c r="C41" s="4" t="s">
        <v>38</v>
      </c>
      <c r="D41" s="9">
        <v>6.8769999999999998</v>
      </c>
      <c r="E41" s="9">
        <v>2.87</v>
      </c>
      <c r="F41" s="2">
        <v>25</v>
      </c>
      <c r="G41" s="2">
        <v>1</v>
      </c>
      <c r="H41" s="2">
        <f t="shared" si="7"/>
        <v>0.1148</v>
      </c>
      <c r="I41" s="9">
        <f>H41-$I$8</f>
        <v>4.5999999999999999E-2</v>
      </c>
      <c r="J41" s="11" t="s">
        <v>205</v>
      </c>
      <c r="K41" s="4" t="s">
        <v>89</v>
      </c>
      <c r="L41" s="4" t="s">
        <v>39</v>
      </c>
    </row>
    <row r="42" spans="2:12" x14ac:dyDescent="0.2">
      <c r="D42" s="27"/>
      <c r="E42" s="27"/>
    </row>
    <row r="43" spans="2:12" x14ac:dyDescent="0.2">
      <c r="C43" s="4" t="s">
        <v>87</v>
      </c>
      <c r="D43" s="9">
        <v>4.7450000000000001</v>
      </c>
      <c r="E43" s="9">
        <v>1.65</v>
      </c>
      <c r="F43" s="2">
        <v>25</v>
      </c>
      <c r="G43" s="2">
        <v>1</v>
      </c>
      <c r="H43" s="2">
        <f>E43/F43*G43</f>
        <v>6.6000000000000003E-2</v>
      </c>
      <c r="I43" s="9">
        <f>H43</f>
        <v>6.6000000000000003E-2</v>
      </c>
      <c r="J43" s="3" t="s">
        <v>209</v>
      </c>
      <c r="K43" s="4" t="s">
        <v>89</v>
      </c>
      <c r="L43" s="4" t="s">
        <v>88</v>
      </c>
    </row>
    <row r="44" spans="2:12" x14ac:dyDescent="0.2">
      <c r="C44" s="4" t="s">
        <v>288</v>
      </c>
      <c r="D44" s="9">
        <v>5.5949999999999998</v>
      </c>
      <c r="E44" s="9">
        <v>3.84</v>
      </c>
      <c r="F44" s="2">
        <v>25</v>
      </c>
      <c r="G44" s="2">
        <v>1</v>
      </c>
      <c r="H44" s="2">
        <f>E44/F44*G44</f>
        <v>0.15359999999999999</v>
      </c>
      <c r="I44" s="9">
        <f>H44-$I$5</f>
        <v>-6.1200000000000004E-2</v>
      </c>
      <c r="J44" s="11" t="s">
        <v>205</v>
      </c>
      <c r="K44" s="4" t="s">
        <v>89</v>
      </c>
      <c r="L44" s="4" t="s">
        <v>14</v>
      </c>
    </row>
    <row r="45" spans="2:12" x14ac:dyDescent="0.2">
      <c r="B45" s="4" t="s">
        <v>225</v>
      </c>
      <c r="C45" s="4" t="s">
        <v>289</v>
      </c>
      <c r="D45" s="44">
        <v>6</v>
      </c>
      <c r="E45" s="9">
        <v>0.33</v>
      </c>
      <c r="F45" s="2">
        <v>25</v>
      </c>
      <c r="G45" s="2">
        <v>1</v>
      </c>
      <c r="H45" s="2">
        <f>E45/F45*G45</f>
        <v>1.32E-2</v>
      </c>
      <c r="I45" s="9">
        <f>H45-$I$6</f>
        <v>4.0000000000000001E-3</v>
      </c>
      <c r="J45" s="11" t="s">
        <v>205</v>
      </c>
      <c r="K45" s="4" t="s">
        <v>89</v>
      </c>
      <c r="L45" s="4" t="s">
        <v>32</v>
      </c>
    </row>
    <row r="46" spans="2:12" x14ac:dyDescent="0.2">
      <c r="C46" s="4" t="s">
        <v>290</v>
      </c>
      <c r="D46" s="44">
        <v>6.7670000000000003</v>
      </c>
      <c r="E46" s="48">
        <v>3.64</v>
      </c>
      <c r="F46" s="2">
        <v>25</v>
      </c>
      <c r="G46" s="2">
        <v>1</v>
      </c>
      <c r="H46" s="2">
        <f t="shared" ref="H46:H47" si="8">E46/F46*G46</f>
        <v>0.14560000000000001</v>
      </c>
      <c r="I46" s="9">
        <f>H46-$I$7</f>
        <v>-4.6799999999999981E-2</v>
      </c>
      <c r="J46" s="11" t="s">
        <v>205</v>
      </c>
      <c r="K46" s="4" t="s">
        <v>89</v>
      </c>
      <c r="L46" s="4" t="s">
        <v>15</v>
      </c>
    </row>
    <row r="47" spans="2:12" x14ac:dyDescent="0.2">
      <c r="C47" s="4" t="s">
        <v>38</v>
      </c>
      <c r="D47" s="9">
        <v>6.8940000000000001</v>
      </c>
      <c r="E47" s="48">
        <v>2.7</v>
      </c>
      <c r="F47" s="2">
        <v>25</v>
      </c>
      <c r="G47" s="2">
        <v>1</v>
      </c>
      <c r="H47" s="2">
        <f t="shared" si="8"/>
        <v>0.10800000000000001</v>
      </c>
      <c r="I47" s="9">
        <f>H47-$I$8</f>
        <v>3.9200000000000013E-2</v>
      </c>
      <c r="J47" s="11" t="s">
        <v>205</v>
      </c>
      <c r="K47" s="4" t="s">
        <v>89</v>
      </c>
      <c r="L47" s="4" t="s">
        <v>39</v>
      </c>
    </row>
    <row r="48" spans="2:12" x14ac:dyDescent="0.2">
      <c r="D48" s="27"/>
      <c r="E48" s="27"/>
    </row>
    <row r="49" spans="2:12" x14ac:dyDescent="0.2">
      <c r="C49" s="4" t="s">
        <v>87</v>
      </c>
      <c r="D49" s="9">
        <v>4.7720000000000002</v>
      </c>
      <c r="E49" s="9">
        <v>2.31</v>
      </c>
      <c r="F49" s="2">
        <v>25</v>
      </c>
      <c r="G49" s="2">
        <v>1</v>
      </c>
      <c r="H49" s="2">
        <f>E49/F49*G49</f>
        <v>9.2399999999999996E-2</v>
      </c>
      <c r="I49" s="9">
        <f>H49</f>
        <v>9.2399999999999996E-2</v>
      </c>
      <c r="J49" s="3" t="s">
        <v>209</v>
      </c>
      <c r="K49" s="4" t="s">
        <v>89</v>
      </c>
      <c r="L49" s="4" t="s">
        <v>88</v>
      </c>
    </row>
    <row r="50" spans="2:12" x14ac:dyDescent="0.2">
      <c r="C50" s="4" t="s">
        <v>288</v>
      </c>
      <c r="D50" s="9">
        <v>5.6139999999999999</v>
      </c>
      <c r="E50" s="9">
        <v>4.17</v>
      </c>
      <c r="F50" s="2">
        <v>25</v>
      </c>
      <c r="G50" s="2">
        <v>1</v>
      </c>
      <c r="H50" s="2">
        <f>E50/F50*G50</f>
        <v>0.1668</v>
      </c>
      <c r="I50" s="9">
        <f>H50-$I$5</f>
        <v>-4.7999999999999987E-2</v>
      </c>
      <c r="J50" s="11" t="s">
        <v>205</v>
      </c>
      <c r="K50" s="4" t="s">
        <v>89</v>
      </c>
      <c r="L50" s="4" t="s">
        <v>14</v>
      </c>
    </row>
    <row r="51" spans="2:12" x14ac:dyDescent="0.2">
      <c r="B51" s="4" t="s">
        <v>207</v>
      </c>
      <c r="C51" s="4" t="s">
        <v>289</v>
      </c>
      <c r="D51" s="44">
        <v>5.9710000000000001</v>
      </c>
      <c r="E51" s="9">
        <v>0.56000000000000005</v>
      </c>
      <c r="F51" s="2">
        <v>25</v>
      </c>
      <c r="G51" s="2">
        <v>1</v>
      </c>
      <c r="H51" s="2">
        <f>E51/F51*G51</f>
        <v>2.2400000000000003E-2</v>
      </c>
      <c r="I51" s="9">
        <f>H51-$I$6</f>
        <v>1.3200000000000003E-2</v>
      </c>
      <c r="J51" s="11" t="s">
        <v>205</v>
      </c>
      <c r="K51" s="4" t="s">
        <v>89</v>
      </c>
      <c r="L51" s="4" t="s">
        <v>32</v>
      </c>
    </row>
    <row r="52" spans="2:12" x14ac:dyDescent="0.2">
      <c r="C52" s="4" t="s">
        <v>290</v>
      </c>
      <c r="D52" s="44">
        <v>6.8040000000000003</v>
      </c>
      <c r="E52" s="48">
        <v>2.82</v>
      </c>
      <c r="F52" s="2">
        <v>25</v>
      </c>
      <c r="G52" s="2">
        <v>1</v>
      </c>
      <c r="H52" s="2">
        <f t="shared" ref="H52:H53" si="9">E52/F52*G52</f>
        <v>0.1128</v>
      </c>
      <c r="I52" s="9">
        <f>H52-$I$7</f>
        <v>-7.959999999999999E-2</v>
      </c>
      <c r="J52" s="11" t="s">
        <v>205</v>
      </c>
      <c r="K52" s="4" t="s">
        <v>89</v>
      </c>
      <c r="L52" s="4" t="s">
        <v>15</v>
      </c>
    </row>
    <row r="53" spans="2:12" x14ac:dyDescent="0.2">
      <c r="C53" s="4" t="s">
        <v>38</v>
      </c>
      <c r="D53" s="9">
        <v>6.8879999999999999</v>
      </c>
      <c r="E53" s="9">
        <v>4.47</v>
      </c>
      <c r="F53" s="2">
        <v>25</v>
      </c>
      <c r="G53" s="2">
        <v>1</v>
      </c>
      <c r="H53" s="2">
        <f t="shared" si="9"/>
        <v>0.17879999999999999</v>
      </c>
      <c r="I53" s="9">
        <f>H53-$I$8</f>
        <v>0.10999999999999999</v>
      </c>
      <c r="J53" s="11" t="s">
        <v>205</v>
      </c>
      <c r="K53" s="4" t="s">
        <v>89</v>
      </c>
      <c r="L53" s="4" t="s">
        <v>39</v>
      </c>
    </row>
    <row r="54" spans="2:12" x14ac:dyDescent="0.2">
      <c r="C54" s="4" t="s">
        <v>139</v>
      </c>
      <c r="D54" s="9">
        <v>9.6349999999999998</v>
      </c>
      <c r="E54" s="48">
        <v>0</v>
      </c>
      <c r="F54" s="2">
        <v>25</v>
      </c>
      <c r="G54" s="2">
        <v>1</v>
      </c>
      <c r="H54" s="2">
        <f t="shared" ref="H54" si="10">E54/F54*G54</f>
        <v>0</v>
      </c>
      <c r="I54" s="9">
        <f>H54</f>
        <v>0</v>
      </c>
      <c r="J54" s="11" t="s">
        <v>205</v>
      </c>
      <c r="K54" s="4" t="s">
        <v>89</v>
      </c>
      <c r="L54" s="4" t="s">
        <v>140</v>
      </c>
    </row>
    <row r="55" spans="2:12" x14ac:dyDescent="0.2">
      <c r="D55" s="27"/>
      <c r="E55" s="27"/>
    </row>
    <row r="56" spans="2:12" x14ac:dyDescent="0.2">
      <c r="C56" s="4" t="s">
        <v>87</v>
      </c>
      <c r="D56" s="44">
        <v>4.75</v>
      </c>
      <c r="E56" s="9">
        <v>1.22</v>
      </c>
      <c r="F56" s="2">
        <v>25</v>
      </c>
      <c r="G56" s="2">
        <v>1</v>
      </c>
      <c r="H56" s="2">
        <f>E56/F56*G56</f>
        <v>4.8799999999999996E-2</v>
      </c>
      <c r="I56" s="9">
        <f>H56</f>
        <v>4.8799999999999996E-2</v>
      </c>
      <c r="J56" s="3" t="s">
        <v>209</v>
      </c>
      <c r="K56" s="4" t="s">
        <v>89</v>
      </c>
      <c r="L56" s="4" t="s">
        <v>88</v>
      </c>
    </row>
    <row r="57" spans="2:12" x14ac:dyDescent="0.2">
      <c r="C57" s="4" t="s">
        <v>288</v>
      </c>
      <c r="D57" s="9">
        <v>5.6029999999999998</v>
      </c>
      <c r="E57" s="9">
        <v>3.37</v>
      </c>
      <c r="F57" s="2">
        <v>25</v>
      </c>
      <c r="G57" s="2">
        <v>1</v>
      </c>
      <c r="H57" s="2">
        <f>E57/F57*G57</f>
        <v>0.1348</v>
      </c>
      <c r="I57" s="9">
        <f>H57-$I$5</f>
        <v>-7.9999999999999988E-2</v>
      </c>
      <c r="J57" s="11" t="s">
        <v>205</v>
      </c>
      <c r="K57" s="4" t="s">
        <v>89</v>
      </c>
      <c r="L57" s="4" t="s">
        <v>14</v>
      </c>
    </row>
    <row r="58" spans="2:12" x14ac:dyDescent="0.2">
      <c r="B58" s="4" t="s">
        <v>211</v>
      </c>
      <c r="C58" s="4" t="s">
        <v>289</v>
      </c>
      <c r="D58" s="44">
        <v>5.9930000000000003</v>
      </c>
      <c r="E58" s="9">
        <v>0.32</v>
      </c>
      <c r="F58" s="2">
        <v>25</v>
      </c>
      <c r="G58" s="2">
        <v>1</v>
      </c>
      <c r="H58" s="2">
        <f>E58/F58*G58</f>
        <v>1.2800000000000001E-2</v>
      </c>
      <c r="I58" s="9">
        <f>H58-$I$6</f>
        <v>3.6000000000000008E-3</v>
      </c>
      <c r="J58" s="11" t="s">
        <v>205</v>
      </c>
      <c r="K58" s="4" t="s">
        <v>89</v>
      </c>
      <c r="L58" s="4" t="s">
        <v>32</v>
      </c>
    </row>
    <row r="59" spans="2:12" x14ac:dyDescent="0.2">
      <c r="C59" s="4" t="s">
        <v>290</v>
      </c>
      <c r="D59" s="44">
        <v>6.7859999999999996</v>
      </c>
      <c r="E59" s="48">
        <v>3.47</v>
      </c>
      <c r="F59" s="2">
        <v>25</v>
      </c>
      <c r="G59" s="2">
        <v>1</v>
      </c>
      <c r="H59" s="2">
        <f t="shared" ref="H59:H61" si="11">E59/F59*G59</f>
        <v>0.13880000000000001</v>
      </c>
      <c r="I59" s="9">
        <f>H59-$I$7</f>
        <v>-5.3599999999999981E-2</v>
      </c>
      <c r="J59" s="11" t="s">
        <v>205</v>
      </c>
      <c r="K59" s="4" t="s">
        <v>89</v>
      </c>
      <c r="L59" s="4" t="s">
        <v>15</v>
      </c>
    </row>
    <row r="60" spans="2:12" x14ac:dyDescent="0.2">
      <c r="C60" s="4" t="s">
        <v>38</v>
      </c>
      <c r="D60" s="9">
        <v>6.8860000000000001</v>
      </c>
      <c r="E60" s="9">
        <v>2.19</v>
      </c>
      <c r="F60" s="2">
        <v>25</v>
      </c>
      <c r="G60" s="2">
        <v>1</v>
      </c>
      <c r="H60" s="2">
        <f t="shared" si="11"/>
        <v>8.7599999999999997E-2</v>
      </c>
      <c r="I60" s="9">
        <f>H60-$I$8</f>
        <v>1.8799999999999997E-2</v>
      </c>
      <c r="J60" s="11" t="s">
        <v>205</v>
      </c>
      <c r="K60" s="4" t="s">
        <v>89</v>
      </c>
      <c r="L60" s="4" t="s">
        <v>39</v>
      </c>
    </row>
    <row r="61" spans="2:12" x14ac:dyDescent="0.2">
      <c r="C61" s="4" t="s">
        <v>139</v>
      </c>
      <c r="D61" s="44">
        <v>9.64</v>
      </c>
      <c r="E61" s="48">
        <v>0</v>
      </c>
      <c r="F61" s="2">
        <v>25</v>
      </c>
      <c r="G61" s="2">
        <v>1</v>
      </c>
      <c r="H61" s="2">
        <f t="shared" si="11"/>
        <v>0</v>
      </c>
      <c r="I61" s="9">
        <f>H61</f>
        <v>0</v>
      </c>
      <c r="J61" s="11" t="s">
        <v>205</v>
      </c>
      <c r="K61" s="4" t="s">
        <v>89</v>
      </c>
      <c r="L61" s="4" t="s">
        <v>140</v>
      </c>
    </row>
    <row r="62" spans="2:12" x14ac:dyDescent="0.2">
      <c r="D62" s="27"/>
      <c r="E62" s="27"/>
    </row>
    <row r="63" spans="2:12" x14ac:dyDescent="0.2">
      <c r="C63" s="4" t="s">
        <v>87</v>
      </c>
      <c r="D63" s="9">
        <v>4.7679999999999998</v>
      </c>
      <c r="E63" s="9">
        <v>1.68</v>
      </c>
      <c r="F63" s="2">
        <v>25</v>
      </c>
      <c r="G63" s="2">
        <v>1</v>
      </c>
      <c r="H63" s="2">
        <f>E63/F63*G63</f>
        <v>6.7199999999999996E-2</v>
      </c>
      <c r="I63" s="9">
        <f>H63</f>
        <v>6.7199999999999996E-2</v>
      </c>
      <c r="J63" s="3" t="s">
        <v>209</v>
      </c>
      <c r="K63" s="4" t="s">
        <v>89</v>
      </c>
      <c r="L63" s="4" t="s">
        <v>88</v>
      </c>
    </row>
    <row r="64" spans="2:12" x14ac:dyDescent="0.2">
      <c r="C64" s="4" t="s">
        <v>288</v>
      </c>
      <c r="D64" s="9">
        <v>5.6029999999999998</v>
      </c>
      <c r="E64" s="9">
        <v>5.33</v>
      </c>
      <c r="F64" s="2">
        <v>25</v>
      </c>
      <c r="G64" s="2">
        <v>1</v>
      </c>
      <c r="H64" s="2">
        <f>E64/F64*G64</f>
        <v>0.2132</v>
      </c>
      <c r="I64" s="9">
        <f>H64-$I$5</f>
        <v>-1.5999999999999903E-3</v>
      </c>
      <c r="J64" s="11" t="s">
        <v>205</v>
      </c>
      <c r="K64" s="4" t="s">
        <v>89</v>
      </c>
      <c r="L64" s="4" t="s">
        <v>14</v>
      </c>
    </row>
    <row r="65" spans="1:12" x14ac:dyDescent="0.2">
      <c r="B65" s="4" t="s">
        <v>212</v>
      </c>
      <c r="C65" s="4" t="s">
        <v>289</v>
      </c>
      <c r="D65" s="44">
        <v>5.9649999999999999</v>
      </c>
      <c r="E65" s="9">
        <v>0.59</v>
      </c>
      <c r="F65" s="2">
        <v>25</v>
      </c>
      <c r="G65" s="2">
        <v>1</v>
      </c>
      <c r="H65" s="2">
        <f>E65/F65*G65</f>
        <v>2.3599999999999999E-2</v>
      </c>
      <c r="I65" s="9">
        <f>H65-$I$6</f>
        <v>1.44E-2</v>
      </c>
      <c r="J65" s="11" t="s">
        <v>205</v>
      </c>
      <c r="K65" s="4" t="s">
        <v>89</v>
      </c>
      <c r="L65" s="4" t="s">
        <v>32</v>
      </c>
    </row>
    <row r="66" spans="1:12" x14ac:dyDescent="0.2">
      <c r="C66" s="4" t="s">
        <v>290</v>
      </c>
      <c r="D66" s="44">
        <v>6.8070000000000004</v>
      </c>
      <c r="E66" s="48">
        <v>4.03</v>
      </c>
      <c r="F66" s="2">
        <v>25</v>
      </c>
      <c r="G66" s="2">
        <v>1</v>
      </c>
      <c r="H66" s="2">
        <f t="shared" ref="H66:H68" si="12">E66/F66*G66</f>
        <v>0.16120000000000001</v>
      </c>
      <c r="I66" s="9">
        <f>H66-$I$7</f>
        <v>-3.1199999999999978E-2</v>
      </c>
      <c r="J66" s="11" t="s">
        <v>205</v>
      </c>
      <c r="K66" s="4" t="s">
        <v>89</v>
      </c>
      <c r="L66" s="4" t="s">
        <v>15</v>
      </c>
    </row>
    <row r="67" spans="1:12" x14ac:dyDescent="0.2">
      <c r="C67" s="4" t="s">
        <v>38</v>
      </c>
      <c r="D67" s="9">
        <v>6.8860000000000001</v>
      </c>
      <c r="E67" s="9">
        <v>4.9400000000000004</v>
      </c>
      <c r="F67" s="2">
        <v>25</v>
      </c>
      <c r="G67" s="2">
        <v>1</v>
      </c>
      <c r="H67" s="2">
        <f t="shared" si="12"/>
        <v>0.19760000000000003</v>
      </c>
      <c r="I67" s="9">
        <f>H67-$I$8</f>
        <v>0.12880000000000003</v>
      </c>
      <c r="J67" s="11" t="s">
        <v>205</v>
      </c>
      <c r="K67" s="4" t="s">
        <v>89</v>
      </c>
      <c r="L67" s="4" t="s">
        <v>39</v>
      </c>
    </row>
    <row r="68" spans="1:12" x14ac:dyDescent="0.2">
      <c r="C68" s="4" t="s">
        <v>139</v>
      </c>
      <c r="D68" s="44">
        <v>9.6300000000000008</v>
      </c>
      <c r="E68" s="48">
        <v>0</v>
      </c>
      <c r="F68" s="2">
        <v>25</v>
      </c>
      <c r="G68" s="2">
        <v>1</v>
      </c>
      <c r="H68" s="2">
        <f t="shared" si="12"/>
        <v>0</v>
      </c>
      <c r="I68" s="9">
        <f>H68</f>
        <v>0</v>
      </c>
      <c r="J68" s="11" t="s">
        <v>205</v>
      </c>
      <c r="K68" s="4" t="s">
        <v>89</v>
      </c>
      <c r="L68" s="4" t="s">
        <v>140</v>
      </c>
    </row>
    <row r="71" spans="1:12" x14ac:dyDescent="0.2">
      <c r="C71" s="25" t="s">
        <v>151</v>
      </c>
      <c r="D71" s="1"/>
    </row>
    <row r="72" spans="1:12" x14ac:dyDescent="0.2">
      <c r="C72" s="25" t="s">
        <v>146</v>
      </c>
      <c r="D72" s="4"/>
    </row>
    <row r="73" spans="1:12" x14ac:dyDescent="0.2">
      <c r="C73" s="25" t="s">
        <v>144</v>
      </c>
      <c r="D73" s="6"/>
    </row>
    <row r="74" spans="1:12" x14ac:dyDescent="0.2">
      <c r="C74" s="25" t="s">
        <v>150</v>
      </c>
      <c r="D74" s="6"/>
    </row>
    <row r="75" spans="1:12" x14ac:dyDescent="0.2">
      <c r="C75" s="42" t="s">
        <v>121</v>
      </c>
      <c r="D75" s="6"/>
    </row>
    <row r="76" spans="1:12" x14ac:dyDescent="0.2">
      <c r="C76" s="25" t="s">
        <v>291</v>
      </c>
      <c r="D76" s="6"/>
    </row>
    <row r="79" spans="1:12" ht="15" x14ac:dyDescent="0.25">
      <c r="A79" s="37" t="str">
        <f>VOC!A1</f>
        <v>15-03379-N1</v>
      </c>
      <c r="C79" s="1" t="s">
        <v>20</v>
      </c>
    </row>
    <row r="80" spans="1:12" x14ac:dyDescent="0.2">
      <c r="C80" s="2"/>
      <c r="D80" s="2"/>
      <c r="E80" s="2"/>
      <c r="F80" s="2"/>
      <c r="G80" s="2"/>
      <c r="H80" s="2"/>
      <c r="I80" s="3" t="s">
        <v>147</v>
      </c>
      <c r="J80" s="3" t="s">
        <v>201</v>
      </c>
    </row>
    <row r="81" spans="1:12" x14ac:dyDescent="0.2">
      <c r="C81" s="2"/>
      <c r="D81" s="2"/>
      <c r="E81" s="3" t="s">
        <v>11</v>
      </c>
      <c r="F81" s="3" t="s">
        <v>9</v>
      </c>
      <c r="G81" s="3" t="s">
        <v>18</v>
      </c>
      <c r="H81" s="3" t="s">
        <v>13</v>
      </c>
      <c r="I81" s="3" t="s">
        <v>13</v>
      </c>
      <c r="J81" s="3" t="s">
        <v>202</v>
      </c>
    </row>
    <row r="82" spans="1:12" x14ac:dyDescent="0.2">
      <c r="C82" s="3" t="s">
        <v>1</v>
      </c>
      <c r="D82" s="3" t="s">
        <v>2</v>
      </c>
      <c r="E82" s="3" t="s">
        <v>5</v>
      </c>
      <c r="F82" s="3" t="s">
        <v>8</v>
      </c>
      <c r="G82" s="3" t="s">
        <v>148</v>
      </c>
      <c r="H82" s="3" t="s">
        <v>5</v>
      </c>
      <c r="I82" s="3" t="s">
        <v>5</v>
      </c>
      <c r="J82" s="3" t="s">
        <v>203</v>
      </c>
      <c r="K82" s="3" t="s">
        <v>12</v>
      </c>
      <c r="L82" s="3" t="s">
        <v>6</v>
      </c>
    </row>
    <row r="83" spans="1:12" x14ac:dyDescent="0.2">
      <c r="A83" s="3" t="s">
        <v>292</v>
      </c>
      <c r="B83" s="4" t="s">
        <v>293</v>
      </c>
      <c r="C83" s="4" t="s">
        <v>87</v>
      </c>
      <c r="D83" s="2">
        <v>5.0279999999999996</v>
      </c>
      <c r="E83" s="2">
        <v>1.1599999999999999</v>
      </c>
      <c r="F83" s="2">
        <v>1</v>
      </c>
      <c r="G83" s="2">
        <v>5</v>
      </c>
      <c r="H83" s="2">
        <f>E83/F83*G83</f>
        <v>5.8</v>
      </c>
      <c r="I83" s="9">
        <f>H83</f>
        <v>5.8</v>
      </c>
      <c r="J83" s="11" t="s">
        <v>286</v>
      </c>
      <c r="K83" s="4" t="s">
        <v>89</v>
      </c>
      <c r="L83" s="4" t="s">
        <v>88</v>
      </c>
    </row>
    <row r="84" spans="1:12" x14ac:dyDescent="0.2">
      <c r="C84" s="4" t="s">
        <v>288</v>
      </c>
      <c r="D84" s="2">
        <v>5.8920000000000003</v>
      </c>
      <c r="E84" s="2">
        <v>0.77</v>
      </c>
      <c r="F84" s="2">
        <v>1</v>
      </c>
      <c r="G84" s="2">
        <v>5</v>
      </c>
      <c r="H84" s="2">
        <f t="shared" ref="H84:H87" si="13">E84/F84*G84</f>
        <v>3.85</v>
      </c>
      <c r="I84" s="9">
        <f t="shared" ref="I84:I87" si="14">H84</f>
        <v>3.85</v>
      </c>
      <c r="J84" s="11" t="s">
        <v>286</v>
      </c>
      <c r="K84" s="4" t="s">
        <v>89</v>
      </c>
      <c r="L84" s="4" t="s">
        <v>14</v>
      </c>
    </row>
    <row r="85" spans="1:12" x14ac:dyDescent="0.2">
      <c r="C85" s="4" t="s">
        <v>289</v>
      </c>
      <c r="D85" s="2">
        <v>6.2560000000000002</v>
      </c>
      <c r="E85" s="2">
        <v>0.28999999999999998</v>
      </c>
      <c r="F85" s="2">
        <v>1</v>
      </c>
      <c r="G85" s="2">
        <v>5</v>
      </c>
      <c r="H85" s="2">
        <f t="shared" si="13"/>
        <v>1.45</v>
      </c>
      <c r="I85" s="9">
        <f t="shared" si="14"/>
        <v>1.45</v>
      </c>
      <c r="J85" s="11" t="s">
        <v>286</v>
      </c>
      <c r="K85" s="4" t="s">
        <v>89</v>
      </c>
      <c r="L85" s="4" t="s">
        <v>32</v>
      </c>
    </row>
    <row r="86" spans="1:12" x14ac:dyDescent="0.2">
      <c r="C86" s="4" t="s">
        <v>290</v>
      </c>
      <c r="D86" s="43">
        <v>7.1</v>
      </c>
      <c r="E86" s="2">
        <v>0.48</v>
      </c>
      <c r="F86" s="2">
        <v>1</v>
      </c>
      <c r="G86" s="2">
        <v>5</v>
      </c>
      <c r="H86" s="2">
        <f t="shared" si="13"/>
        <v>2.4</v>
      </c>
      <c r="I86" s="9">
        <f t="shared" si="14"/>
        <v>2.4</v>
      </c>
      <c r="J86" s="11" t="s">
        <v>286</v>
      </c>
      <c r="K86" s="4" t="s">
        <v>89</v>
      </c>
      <c r="L86" s="4" t="s">
        <v>15</v>
      </c>
    </row>
    <row r="87" spans="1:12" x14ac:dyDescent="0.2">
      <c r="C87" s="4" t="s">
        <v>38</v>
      </c>
      <c r="D87" s="2">
        <v>7.2080000000000002</v>
      </c>
      <c r="E87" s="2">
        <v>1.1399999999999999</v>
      </c>
      <c r="F87" s="2">
        <v>1</v>
      </c>
      <c r="G87" s="2">
        <v>5</v>
      </c>
      <c r="H87" s="2">
        <f t="shared" si="13"/>
        <v>5.6999999999999993</v>
      </c>
      <c r="I87" s="9">
        <f t="shared" si="14"/>
        <v>5.6999999999999993</v>
      </c>
      <c r="J87" s="11" t="s">
        <v>286</v>
      </c>
      <c r="K87" s="4" t="s">
        <v>89</v>
      </c>
      <c r="L87" s="4" t="s">
        <v>39</v>
      </c>
    </row>
    <row r="88" spans="1:12" x14ac:dyDescent="0.2">
      <c r="F88" s="2"/>
    </row>
    <row r="89" spans="1:12" x14ac:dyDescent="0.2">
      <c r="B89" s="2" t="s">
        <v>0</v>
      </c>
      <c r="C89" s="4" t="s">
        <v>288</v>
      </c>
      <c r="D89" s="2">
        <v>5.835</v>
      </c>
      <c r="E89" s="2">
        <v>1.1299999999999999</v>
      </c>
      <c r="F89" s="2">
        <v>1</v>
      </c>
      <c r="G89" s="2">
        <v>5</v>
      </c>
      <c r="H89" s="2">
        <f t="shared" ref="H89:H92" si="15">E89/F89*G89</f>
        <v>5.6499999999999995</v>
      </c>
      <c r="I89" s="9">
        <f>H89-$I$84</f>
        <v>1.7999999999999994</v>
      </c>
      <c r="J89" s="11" t="s">
        <v>205</v>
      </c>
      <c r="K89" s="4" t="s">
        <v>89</v>
      </c>
      <c r="L89" s="4" t="s">
        <v>14</v>
      </c>
    </row>
    <row r="90" spans="1:12" x14ac:dyDescent="0.2">
      <c r="C90" s="4" t="s">
        <v>289</v>
      </c>
      <c r="D90" s="2">
        <v>6.1920000000000002</v>
      </c>
      <c r="E90" s="2">
        <v>1.03</v>
      </c>
      <c r="F90" s="2">
        <v>1</v>
      </c>
      <c r="G90" s="2">
        <v>5</v>
      </c>
      <c r="H90" s="2">
        <f t="shared" si="15"/>
        <v>5.15</v>
      </c>
      <c r="I90" s="9">
        <f>H90-$I$85</f>
        <v>3.7</v>
      </c>
      <c r="J90" s="11" t="s">
        <v>205</v>
      </c>
      <c r="K90" s="4" t="s">
        <v>89</v>
      </c>
      <c r="L90" s="4" t="s">
        <v>32</v>
      </c>
    </row>
    <row r="91" spans="1:12" x14ac:dyDescent="0.2">
      <c r="C91" s="4" t="s">
        <v>290</v>
      </c>
      <c r="D91" s="43">
        <v>7.0439999999999996</v>
      </c>
      <c r="E91" s="2">
        <v>1.08</v>
      </c>
      <c r="F91" s="2">
        <v>1</v>
      </c>
      <c r="G91" s="2">
        <v>5</v>
      </c>
      <c r="H91" s="2">
        <f t="shared" si="15"/>
        <v>5.4</v>
      </c>
      <c r="I91" s="9">
        <f>H91-$I$86</f>
        <v>3.0000000000000004</v>
      </c>
      <c r="J91" s="11" t="s">
        <v>205</v>
      </c>
      <c r="K91" s="4" t="s">
        <v>89</v>
      </c>
      <c r="L91" s="4" t="s">
        <v>15</v>
      </c>
    </row>
    <row r="92" spans="1:12" x14ac:dyDescent="0.2">
      <c r="C92" s="4" t="s">
        <v>38</v>
      </c>
      <c r="D92" s="2">
        <v>7.1459999999999999</v>
      </c>
      <c r="E92" s="2">
        <v>1.0900000000000001</v>
      </c>
      <c r="F92" s="2">
        <v>1</v>
      </c>
      <c r="G92" s="2">
        <v>5</v>
      </c>
      <c r="H92" s="2">
        <f t="shared" si="15"/>
        <v>5.45</v>
      </c>
      <c r="I92" s="9">
        <f>H92-$I$87</f>
        <v>-0.24999999999999911</v>
      </c>
      <c r="J92" s="11" t="s">
        <v>205</v>
      </c>
      <c r="K92" s="4" t="s">
        <v>89</v>
      </c>
      <c r="L92" s="4" t="s">
        <v>39</v>
      </c>
    </row>
    <row r="93" spans="1:12" x14ac:dyDescent="0.2">
      <c r="F93" s="2"/>
    </row>
    <row r="94" spans="1:12" x14ac:dyDescent="0.2">
      <c r="B94" s="2" t="s">
        <v>213</v>
      </c>
      <c r="C94" s="4" t="s">
        <v>288</v>
      </c>
      <c r="D94" s="2">
        <v>5.835</v>
      </c>
      <c r="E94" s="2">
        <v>2.0099999999999998</v>
      </c>
      <c r="F94" s="2">
        <v>1</v>
      </c>
      <c r="G94" s="2">
        <v>5</v>
      </c>
      <c r="H94" s="2">
        <f t="shared" ref="H94:H97" si="16">E94/F94*G94</f>
        <v>10.049999999999999</v>
      </c>
      <c r="I94" s="9">
        <f>H94-$I$84</f>
        <v>6.1999999999999993</v>
      </c>
      <c r="J94" s="11" t="s">
        <v>205</v>
      </c>
      <c r="K94" s="4" t="s">
        <v>89</v>
      </c>
      <c r="L94" s="4" t="s">
        <v>14</v>
      </c>
    </row>
    <row r="95" spans="1:12" x14ac:dyDescent="0.2">
      <c r="C95" s="4" t="s">
        <v>289</v>
      </c>
      <c r="D95" s="2">
        <v>6.218</v>
      </c>
      <c r="E95" s="2">
        <v>0.96</v>
      </c>
      <c r="F95" s="2">
        <v>1</v>
      </c>
      <c r="G95" s="2">
        <v>5</v>
      </c>
      <c r="H95" s="2">
        <f t="shared" si="16"/>
        <v>4.8</v>
      </c>
      <c r="I95" s="9">
        <f>H95-$I$85</f>
        <v>3.3499999999999996</v>
      </c>
      <c r="J95" s="11" t="s">
        <v>205</v>
      </c>
      <c r="K95" s="4" t="s">
        <v>89</v>
      </c>
      <c r="L95" s="4" t="s">
        <v>32</v>
      </c>
    </row>
    <row r="96" spans="1:12" x14ac:dyDescent="0.2">
      <c r="C96" s="4" t="s">
        <v>290</v>
      </c>
      <c r="D96" s="43">
        <v>7.0529999999999999</v>
      </c>
      <c r="E96" s="2">
        <v>2.0699999999999998</v>
      </c>
      <c r="F96" s="2">
        <v>1</v>
      </c>
      <c r="G96" s="2">
        <v>5</v>
      </c>
      <c r="H96" s="2">
        <f t="shared" si="16"/>
        <v>10.35</v>
      </c>
      <c r="I96" s="9">
        <f>H96-$I$86</f>
        <v>7.9499999999999993</v>
      </c>
      <c r="J96" s="11" t="s">
        <v>205</v>
      </c>
      <c r="K96" s="4" t="s">
        <v>89</v>
      </c>
      <c r="L96" s="4" t="s">
        <v>15</v>
      </c>
    </row>
    <row r="97" spans="2:12" x14ac:dyDescent="0.2">
      <c r="C97" s="4" t="s">
        <v>38</v>
      </c>
      <c r="D97" s="2">
        <v>7.1779999999999999</v>
      </c>
      <c r="E97" s="2">
        <v>1.33</v>
      </c>
      <c r="F97" s="2">
        <v>1</v>
      </c>
      <c r="G97" s="2">
        <v>5</v>
      </c>
      <c r="H97" s="2">
        <f t="shared" si="16"/>
        <v>6.65</v>
      </c>
      <c r="I97" s="9">
        <f>H97-$I$87</f>
        <v>0.95000000000000107</v>
      </c>
      <c r="J97" s="11" t="s">
        <v>205</v>
      </c>
      <c r="K97" s="4" t="s">
        <v>89</v>
      </c>
      <c r="L97" s="4" t="s">
        <v>39</v>
      </c>
    </row>
    <row r="98" spans="2:12" x14ac:dyDescent="0.2">
      <c r="F98" s="2"/>
    </row>
    <row r="99" spans="2:12" x14ac:dyDescent="0.2">
      <c r="B99" s="2" t="s">
        <v>216</v>
      </c>
      <c r="C99" s="4" t="s">
        <v>288</v>
      </c>
      <c r="D99" s="2">
        <v>5.8550000000000004</v>
      </c>
      <c r="E99" s="2">
        <v>1.27</v>
      </c>
      <c r="F99" s="2">
        <v>1</v>
      </c>
      <c r="G99" s="2">
        <v>5</v>
      </c>
      <c r="H99" s="2">
        <f t="shared" ref="H99:H102" si="17">E99/F99*G99</f>
        <v>6.35</v>
      </c>
      <c r="I99" s="9">
        <f>H99-$I$84</f>
        <v>2.4999999999999996</v>
      </c>
      <c r="J99" s="11" t="s">
        <v>205</v>
      </c>
      <c r="K99" s="4" t="s">
        <v>89</v>
      </c>
      <c r="L99" s="4" t="s">
        <v>14</v>
      </c>
    </row>
    <row r="100" spans="2:12" x14ac:dyDescent="0.2">
      <c r="C100" s="4" t="s">
        <v>289</v>
      </c>
      <c r="D100" s="2">
        <v>6.2110000000000003</v>
      </c>
      <c r="E100" s="2">
        <v>0.71</v>
      </c>
      <c r="F100" s="2">
        <v>1</v>
      </c>
      <c r="G100" s="2">
        <v>5</v>
      </c>
      <c r="H100" s="2">
        <f t="shared" si="17"/>
        <v>3.55</v>
      </c>
      <c r="I100" s="9">
        <f>H100-$I$85</f>
        <v>2.0999999999999996</v>
      </c>
      <c r="J100" s="11" t="s">
        <v>205</v>
      </c>
      <c r="K100" s="4" t="s">
        <v>89</v>
      </c>
      <c r="L100" s="4" t="s">
        <v>32</v>
      </c>
    </row>
    <row r="101" spans="2:12" x14ac:dyDescent="0.2">
      <c r="C101" s="4" t="s">
        <v>290</v>
      </c>
      <c r="D101" s="43">
        <v>7.0490000000000004</v>
      </c>
      <c r="E101" s="2">
        <v>1.62</v>
      </c>
      <c r="F101" s="2">
        <v>1</v>
      </c>
      <c r="G101" s="2">
        <v>5</v>
      </c>
      <c r="H101" s="2">
        <f t="shared" si="17"/>
        <v>8.1000000000000014</v>
      </c>
      <c r="I101" s="9">
        <f>H101-$I$86</f>
        <v>5.7000000000000011</v>
      </c>
      <c r="J101" s="11" t="s">
        <v>205</v>
      </c>
      <c r="K101" s="4" t="s">
        <v>89</v>
      </c>
      <c r="L101" s="4" t="s">
        <v>15</v>
      </c>
    </row>
    <row r="102" spans="2:12" x14ac:dyDescent="0.2">
      <c r="C102" s="4" t="s">
        <v>38</v>
      </c>
      <c r="D102" s="2">
        <v>7.149</v>
      </c>
      <c r="E102" s="2">
        <v>1.23</v>
      </c>
      <c r="F102" s="2">
        <v>1</v>
      </c>
      <c r="G102" s="2">
        <v>5</v>
      </c>
      <c r="H102" s="2">
        <f t="shared" si="17"/>
        <v>6.15</v>
      </c>
      <c r="I102" s="9">
        <f>H102-$I$87</f>
        <v>0.45000000000000107</v>
      </c>
      <c r="J102" s="11" t="s">
        <v>205</v>
      </c>
      <c r="K102" s="4" t="s">
        <v>89</v>
      </c>
      <c r="L102" s="4" t="s">
        <v>39</v>
      </c>
    </row>
    <row r="103" spans="2:12" x14ac:dyDescent="0.2">
      <c r="F103" s="2"/>
    </row>
    <row r="104" spans="2:12" x14ac:dyDescent="0.2">
      <c r="B104" s="2" t="s">
        <v>217</v>
      </c>
      <c r="C104" s="4" t="s">
        <v>288</v>
      </c>
      <c r="D104" s="2">
        <v>5.8579999999999997</v>
      </c>
      <c r="E104" s="2">
        <v>0.66</v>
      </c>
      <c r="F104" s="2">
        <v>1</v>
      </c>
      <c r="G104" s="2">
        <v>5</v>
      </c>
      <c r="H104" s="2">
        <f t="shared" ref="H104:H107" si="18">E104/F104*G104</f>
        <v>3.3000000000000003</v>
      </c>
      <c r="I104" s="9">
        <f>H104-$I$84</f>
        <v>-0.54999999999999982</v>
      </c>
      <c r="J104" s="11" t="s">
        <v>205</v>
      </c>
      <c r="K104" s="4" t="s">
        <v>89</v>
      </c>
      <c r="L104" s="4" t="s">
        <v>14</v>
      </c>
    </row>
    <row r="105" spans="2:12" x14ac:dyDescent="0.2">
      <c r="C105" s="4" t="s">
        <v>289</v>
      </c>
      <c r="D105" s="2">
        <v>6.218</v>
      </c>
      <c r="E105" s="2">
        <v>0.35</v>
      </c>
      <c r="F105" s="2">
        <v>1</v>
      </c>
      <c r="G105" s="2">
        <v>5</v>
      </c>
      <c r="H105" s="2">
        <f t="shared" si="18"/>
        <v>1.75</v>
      </c>
      <c r="I105" s="9">
        <f>H105-$I$85</f>
        <v>0.30000000000000004</v>
      </c>
      <c r="J105" s="11" t="s">
        <v>205</v>
      </c>
      <c r="K105" s="4" t="s">
        <v>89</v>
      </c>
      <c r="L105" s="4" t="s">
        <v>32</v>
      </c>
    </row>
    <row r="106" spans="2:12" x14ac:dyDescent="0.2">
      <c r="C106" s="4" t="s">
        <v>290</v>
      </c>
      <c r="D106" s="43">
        <v>7.0529999999999999</v>
      </c>
      <c r="E106" s="2">
        <v>1.19</v>
      </c>
      <c r="F106" s="2">
        <v>1</v>
      </c>
      <c r="G106" s="2">
        <v>5</v>
      </c>
      <c r="H106" s="2">
        <f t="shared" si="18"/>
        <v>5.9499999999999993</v>
      </c>
      <c r="I106" s="9">
        <f>H106-$I$86</f>
        <v>3.5499999999999994</v>
      </c>
      <c r="J106" s="11" t="s">
        <v>205</v>
      </c>
      <c r="K106" s="4" t="s">
        <v>89</v>
      </c>
      <c r="L106" s="4" t="s">
        <v>15</v>
      </c>
    </row>
    <row r="107" spans="2:12" x14ac:dyDescent="0.2">
      <c r="C107" s="4" t="s">
        <v>38</v>
      </c>
      <c r="D107" s="2">
        <v>7.1689999999999996</v>
      </c>
      <c r="E107" s="15">
        <v>1.1000000000000001</v>
      </c>
      <c r="F107" s="2">
        <v>1</v>
      </c>
      <c r="G107" s="2">
        <v>5</v>
      </c>
      <c r="H107" s="2">
        <f t="shared" si="18"/>
        <v>5.5</v>
      </c>
      <c r="I107" s="9">
        <f>H107-$I$87</f>
        <v>-0.19999999999999929</v>
      </c>
      <c r="J107" s="11" t="s">
        <v>205</v>
      </c>
      <c r="K107" s="4" t="s">
        <v>89</v>
      </c>
      <c r="L107" s="4" t="s">
        <v>39</v>
      </c>
    </row>
    <row r="108" spans="2:12" x14ac:dyDescent="0.2">
      <c r="F108" s="2"/>
    </row>
    <row r="109" spans="2:12" x14ac:dyDescent="0.2">
      <c r="B109" s="2" t="s">
        <v>218</v>
      </c>
      <c r="C109" s="4" t="s">
        <v>288</v>
      </c>
      <c r="D109" s="2">
        <v>5.8559999999999999</v>
      </c>
      <c r="E109" s="2">
        <v>1.1200000000000001</v>
      </c>
      <c r="F109" s="2">
        <v>1</v>
      </c>
      <c r="G109" s="2">
        <v>5</v>
      </c>
      <c r="H109" s="2">
        <f t="shared" ref="H109:H112" si="19">E109/F109*G109</f>
        <v>5.6000000000000005</v>
      </c>
      <c r="I109" s="9">
        <f>H109-$I$84</f>
        <v>1.7500000000000004</v>
      </c>
      <c r="J109" s="11" t="s">
        <v>205</v>
      </c>
      <c r="K109" s="4" t="s">
        <v>89</v>
      </c>
      <c r="L109" s="4" t="s">
        <v>14</v>
      </c>
    </row>
    <row r="110" spans="2:12" x14ac:dyDescent="0.2">
      <c r="C110" s="4" t="s">
        <v>289</v>
      </c>
      <c r="D110" s="2">
        <v>6.2439999999999998</v>
      </c>
      <c r="E110" s="45">
        <v>0.28999999999999998</v>
      </c>
      <c r="F110" s="2">
        <v>1</v>
      </c>
      <c r="G110" s="2">
        <v>5</v>
      </c>
      <c r="H110" s="2">
        <f t="shared" si="19"/>
        <v>1.45</v>
      </c>
      <c r="I110" s="44">
        <f>H110-$I$85</f>
        <v>0</v>
      </c>
      <c r="J110" s="11" t="s">
        <v>205</v>
      </c>
      <c r="K110" s="4" t="s">
        <v>89</v>
      </c>
      <c r="L110" s="4" t="s">
        <v>32</v>
      </c>
    </row>
    <row r="111" spans="2:12" x14ac:dyDescent="0.2">
      <c r="C111" s="4" t="s">
        <v>290</v>
      </c>
      <c r="D111" s="43">
        <v>7.0579999999999998</v>
      </c>
      <c r="E111" s="2">
        <v>1.28</v>
      </c>
      <c r="F111" s="2">
        <v>1</v>
      </c>
      <c r="G111" s="2">
        <v>5</v>
      </c>
      <c r="H111" s="2">
        <f t="shared" si="19"/>
        <v>6.4</v>
      </c>
      <c r="I111" s="9">
        <f>H111-$I$86</f>
        <v>4</v>
      </c>
      <c r="J111" s="11" t="s">
        <v>205</v>
      </c>
      <c r="K111" s="4" t="s">
        <v>89</v>
      </c>
      <c r="L111" s="4" t="s">
        <v>15</v>
      </c>
    </row>
    <row r="112" spans="2:12" x14ac:dyDescent="0.2">
      <c r="C112" s="4" t="s">
        <v>38</v>
      </c>
      <c r="D112" s="2">
        <v>7.1719999999999997</v>
      </c>
      <c r="E112" s="15">
        <v>1.19</v>
      </c>
      <c r="F112" s="2">
        <v>1</v>
      </c>
      <c r="G112" s="2">
        <v>5</v>
      </c>
      <c r="H112" s="2">
        <f t="shared" si="19"/>
        <v>5.9499999999999993</v>
      </c>
      <c r="I112" s="9">
        <f>H112-$I$87</f>
        <v>0.25</v>
      </c>
      <c r="J112" s="11" t="s">
        <v>205</v>
      </c>
      <c r="K112" s="4" t="s">
        <v>89</v>
      </c>
      <c r="L112" s="4" t="s">
        <v>39</v>
      </c>
    </row>
    <row r="114" spans="2:12" x14ac:dyDescent="0.2">
      <c r="B114" s="2" t="s">
        <v>219</v>
      </c>
      <c r="C114" s="4" t="s">
        <v>87</v>
      </c>
      <c r="D114" s="2">
        <v>4.9960000000000004</v>
      </c>
      <c r="E114" s="2">
        <v>1.1599999999999999</v>
      </c>
      <c r="F114" s="2">
        <v>1</v>
      </c>
      <c r="G114" s="2">
        <v>5</v>
      </c>
      <c r="H114" s="2">
        <f>E114/F114*G114</f>
        <v>5.8</v>
      </c>
      <c r="I114" s="9">
        <f>H114-$I$83</f>
        <v>0</v>
      </c>
      <c r="J114" s="11" t="s">
        <v>205</v>
      </c>
      <c r="K114" s="4" t="s">
        <v>89</v>
      </c>
      <c r="L114" s="4" t="s">
        <v>88</v>
      </c>
    </row>
    <row r="115" spans="2:12" x14ac:dyDescent="0.2">
      <c r="C115" s="4" t="s">
        <v>288</v>
      </c>
      <c r="D115" s="2">
        <v>5.8789999999999996</v>
      </c>
      <c r="E115" s="2">
        <v>1.36</v>
      </c>
      <c r="F115" s="2">
        <v>1</v>
      </c>
      <c r="G115" s="2">
        <v>5</v>
      </c>
      <c r="H115" s="2">
        <f t="shared" ref="H115:H118" si="20">E115/F115*G115</f>
        <v>6.8000000000000007</v>
      </c>
      <c r="I115" s="9">
        <f>H115-$I$84</f>
        <v>2.9500000000000006</v>
      </c>
      <c r="J115" s="11" t="s">
        <v>205</v>
      </c>
      <c r="K115" s="4" t="s">
        <v>89</v>
      </c>
      <c r="L115" s="4" t="s">
        <v>14</v>
      </c>
    </row>
    <row r="116" spans="2:12" x14ac:dyDescent="0.2">
      <c r="C116" s="4" t="s">
        <v>289</v>
      </c>
      <c r="D116" s="2">
        <v>6.226</v>
      </c>
      <c r="E116" s="45">
        <v>0.65</v>
      </c>
      <c r="F116" s="2">
        <v>1</v>
      </c>
      <c r="G116" s="2">
        <v>5</v>
      </c>
      <c r="H116" s="2">
        <f t="shared" si="20"/>
        <v>3.25</v>
      </c>
      <c r="I116" s="9">
        <f>H116-$I$85</f>
        <v>1.8</v>
      </c>
      <c r="J116" s="11" t="s">
        <v>205</v>
      </c>
      <c r="K116" s="4" t="s">
        <v>89</v>
      </c>
      <c r="L116" s="4" t="s">
        <v>32</v>
      </c>
    </row>
    <row r="117" spans="2:12" x14ac:dyDescent="0.2">
      <c r="C117" s="4" t="s">
        <v>290</v>
      </c>
      <c r="D117" s="43">
        <v>7.0640000000000001</v>
      </c>
      <c r="E117" s="15">
        <v>1.5</v>
      </c>
      <c r="F117" s="2">
        <v>1</v>
      </c>
      <c r="G117" s="2">
        <v>5</v>
      </c>
      <c r="H117" s="2">
        <f t="shared" si="20"/>
        <v>7.5</v>
      </c>
      <c r="I117" s="9">
        <f>H117-$I$86</f>
        <v>5.0999999999999996</v>
      </c>
      <c r="J117" s="11" t="s">
        <v>205</v>
      </c>
      <c r="K117" s="4" t="s">
        <v>89</v>
      </c>
      <c r="L117" s="4" t="s">
        <v>15</v>
      </c>
    </row>
    <row r="118" spans="2:12" x14ac:dyDescent="0.2">
      <c r="C118" s="4" t="s">
        <v>38</v>
      </c>
      <c r="D118" s="2">
        <v>7.1820000000000004</v>
      </c>
      <c r="E118" s="15">
        <v>1.52</v>
      </c>
      <c r="F118" s="2">
        <v>1</v>
      </c>
      <c r="G118" s="2">
        <v>5</v>
      </c>
      <c r="H118" s="2">
        <f t="shared" si="20"/>
        <v>7.6</v>
      </c>
      <c r="I118" s="9">
        <f>H118-$I$87</f>
        <v>1.9000000000000004</v>
      </c>
      <c r="J118" s="11" t="s">
        <v>205</v>
      </c>
      <c r="K118" s="4" t="s">
        <v>89</v>
      </c>
      <c r="L118" s="4" t="s">
        <v>39</v>
      </c>
    </row>
    <row r="120" spans="2:12" x14ac:dyDescent="0.2">
      <c r="B120" s="2" t="s">
        <v>225</v>
      </c>
      <c r="C120" s="4" t="s">
        <v>288</v>
      </c>
      <c r="D120" s="2">
        <v>5.827</v>
      </c>
      <c r="E120" s="2">
        <v>0.71</v>
      </c>
      <c r="F120" s="2">
        <v>1</v>
      </c>
      <c r="G120" s="2">
        <v>5</v>
      </c>
      <c r="H120" s="2">
        <f t="shared" ref="H120:H123" si="21">E120/F120*G120</f>
        <v>3.55</v>
      </c>
      <c r="I120" s="9">
        <f>H120-$I$84</f>
        <v>-0.30000000000000027</v>
      </c>
      <c r="J120" s="11" t="s">
        <v>205</v>
      </c>
      <c r="K120" s="4" t="s">
        <v>89</v>
      </c>
      <c r="L120" s="4" t="s">
        <v>14</v>
      </c>
    </row>
    <row r="121" spans="2:12" x14ac:dyDescent="0.2">
      <c r="C121" s="4" t="s">
        <v>289</v>
      </c>
      <c r="D121" s="2">
        <v>6.2009999999999996</v>
      </c>
      <c r="E121" s="45">
        <v>3.98</v>
      </c>
      <c r="F121" s="2">
        <v>1</v>
      </c>
      <c r="G121" s="2">
        <v>5</v>
      </c>
      <c r="H121" s="2">
        <f t="shared" si="21"/>
        <v>19.899999999999999</v>
      </c>
      <c r="I121" s="9">
        <f>H121-$I$85</f>
        <v>18.45</v>
      </c>
      <c r="J121" s="11" t="s">
        <v>205</v>
      </c>
      <c r="K121" s="4" t="s">
        <v>89</v>
      </c>
      <c r="L121" s="4" t="s">
        <v>32</v>
      </c>
    </row>
    <row r="122" spans="2:12" x14ac:dyDescent="0.2">
      <c r="C122" s="4" t="s">
        <v>290</v>
      </c>
      <c r="D122" s="43">
        <v>7.0469999999999997</v>
      </c>
      <c r="E122" s="2">
        <v>0.7</v>
      </c>
      <c r="F122" s="2">
        <v>1</v>
      </c>
      <c r="G122" s="2">
        <v>5</v>
      </c>
      <c r="H122" s="2">
        <f t="shared" si="21"/>
        <v>3.5</v>
      </c>
      <c r="I122" s="9">
        <f>H122-$I$86</f>
        <v>1.1000000000000001</v>
      </c>
      <c r="J122" s="11" t="s">
        <v>205</v>
      </c>
      <c r="K122" s="4" t="s">
        <v>89</v>
      </c>
      <c r="L122" s="4" t="s">
        <v>15</v>
      </c>
    </row>
    <row r="123" spans="2:12" x14ac:dyDescent="0.2">
      <c r="C123" s="4" t="s">
        <v>38</v>
      </c>
      <c r="D123" s="2">
        <v>7.1859999999999999</v>
      </c>
      <c r="E123" s="15">
        <v>1.1299999999999999</v>
      </c>
      <c r="F123" s="2">
        <v>1</v>
      </c>
      <c r="G123" s="2">
        <v>5</v>
      </c>
      <c r="H123" s="2">
        <f t="shared" si="21"/>
        <v>5.6499999999999995</v>
      </c>
      <c r="I123" s="9">
        <f>H123-$I$87</f>
        <v>-4.9999999999999822E-2</v>
      </c>
      <c r="J123" s="11" t="s">
        <v>205</v>
      </c>
      <c r="K123" s="4" t="s">
        <v>89</v>
      </c>
      <c r="L123" s="4" t="s">
        <v>39</v>
      </c>
    </row>
    <row r="125" spans="2:12" x14ac:dyDescent="0.2">
      <c r="B125" s="2" t="s">
        <v>207</v>
      </c>
      <c r="C125" s="4" t="s">
        <v>288</v>
      </c>
      <c r="D125" s="2">
        <v>5.8819999999999997</v>
      </c>
      <c r="E125" s="2">
        <v>2.02</v>
      </c>
      <c r="F125" s="2">
        <v>1</v>
      </c>
      <c r="G125" s="2">
        <v>5</v>
      </c>
      <c r="H125" s="2">
        <f t="shared" ref="H125:H128" si="22">E125/F125*G125</f>
        <v>10.1</v>
      </c>
      <c r="I125" s="9">
        <f>H125-$I$84</f>
        <v>6.25</v>
      </c>
      <c r="J125" s="11" t="s">
        <v>205</v>
      </c>
      <c r="K125" s="4" t="s">
        <v>89</v>
      </c>
      <c r="L125" s="4" t="s">
        <v>14</v>
      </c>
    </row>
    <row r="126" spans="2:12" x14ac:dyDescent="0.2">
      <c r="C126" s="4" t="s">
        <v>289</v>
      </c>
      <c r="D126" s="2">
        <v>6.24</v>
      </c>
      <c r="E126" s="45">
        <v>1.51</v>
      </c>
      <c r="F126" s="2">
        <v>1</v>
      </c>
      <c r="G126" s="2">
        <v>5</v>
      </c>
      <c r="H126" s="2">
        <f t="shared" si="22"/>
        <v>7.55</v>
      </c>
      <c r="I126" s="9">
        <f>H126-$I$85</f>
        <v>6.1</v>
      </c>
      <c r="J126" s="11" t="s">
        <v>205</v>
      </c>
      <c r="K126" s="4" t="s">
        <v>89</v>
      </c>
      <c r="L126" s="4" t="s">
        <v>32</v>
      </c>
    </row>
    <row r="127" spans="2:12" x14ac:dyDescent="0.2">
      <c r="C127" s="4" t="s">
        <v>290</v>
      </c>
      <c r="D127" s="43">
        <v>7.0810000000000004</v>
      </c>
      <c r="E127" s="2">
        <v>3.23</v>
      </c>
      <c r="F127" s="2">
        <v>1</v>
      </c>
      <c r="G127" s="2">
        <v>5</v>
      </c>
      <c r="H127" s="2">
        <f t="shared" si="22"/>
        <v>16.149999999999999</v>
      </c>
      <c r="I127" s="9">
        <f>H127-$I$86</f>
        <v>13.749999999999998</v>
      </c>
      <c r="J127" s="11" t="s">
        <v>205</v>
      </c>
      <c r="K127" s="4" t="s">
        <v>89</v>
      </c>
      <c r="L127" s="4" t="s">
        <v>15</v>
      </c>
    </row>
    <row r="128" spans="2:12" x14ac:dyDescent="0.2">
      <c r="C128" s="4" t="s">
        <v>38</v>
      </c>
      <c r="D128" s="2">
        <v>7.1870000000000003</v>
      </c>
      <c r="E128" s="15">
        <v>1.1599999999999999</v>
      </c>
      <c r="F128" s="2">
        <v>1</v>
      </c>
      <c r="G128" s="2">
        <v>5</v>
      </c>
      <c r="H128" s="2">
        <f t="shared" si="22"/>
        <v>5.8</v>
      </c>
      <c r="I128" s="9">
        <f>H128-$I$87</f>
        <v>0.10000000000000053</v>
      </c>
      <c r="J128" s="11" t="s">
        <v>205</v>
      </c>
      <c r="K128" s="4" t="s">
        <v>89</v>
      </c>
      <c r="L128" s="4" t="s">
        <v>39</v>
      </c>
    </row>
    <row r="130" spans="2:12" x14ac:dyDescent="0.2">
      <c r="B130" s="2" t="s">
        <v>211</v>
      </c>
      <c r="C130" s="4" t="s">
        <v>288</v>
      </c>
      <c r="D130" s="2">
        <v>5.875</v>
      </c>
      <c r="E130" s="2">
        <v>1.65</v>
      </c>
      <c r="F130" s="2">
        <v>1</v>
      </c>
      <c r="G130" s="2">
        <v>5</v>
      </c>
      <c r="H130" s="2">
        <f t="shared" ref="H130:H133" si="23">E130/F130*G130</f>
        <v>8.25</v>
      </c>
      <c r="I130" s="9">
        <f>H130-$I$84</f>
        <v>4.4000000000000004</v>
      </c>
      <c r="J130" s="11" t="s">
        <v>205</v>
      </c>
      <c r="K130" s="4" t="s">
        <v>89</v>
      </c>
      <c r="L130" s="4" t="s">
        <v>14</v>
      </c>
    </row>
    <row r="131" spans="2:12" x14ac:dyDescent="0.2">
      <c r="C131" s="4" t="s">
        <v>289</v>
      </c>
      <c r="D131" s="2">
        <v>6.2510000000000003</v>
      </c>
      <c r="E131" s="45">
        <v>0.94</v>
      </c>
      <c r="F131" s="2">
        <v>1</v>
      </c>
      <c r="G131" s="2">
        <v>5</v>
      </c>
      <c r="H131" s="2">
        <f t="shared" si="23"/>
        <v>4.6999999999999993</v>
      </c>
      <c r="I131" s="9">
        <f>H131-$I$85</f>
        <v>3.2499999999999991</v>
      </c>
      <c r="J131" s="11" t="s">
        <v>205</v>
      </c>
      <c r="K131" s="4" t="s">
        <v>89</v>
      </c>
      <c r="L131" s="4" t="s">
        <v>32</v>
      </c>
    </row>
    <row r="132" spans="2:12" x14ac:dyDescent="0.2">
      <c r="C132" s="4" t="s">
        <v>290</v>
      </c>
      <c r="D132" s="43">
        <v>7.0910000000000002</v>
      </c>
      <c r="E132" s="2">
        <v>2.2200000000000002</v>
      </c>
      <c r="F132" s="2">
        <v>1</v>
      </c>
      <c r="G132" s="2">
        <v>5</v>
      </c>
      <c r="H132" s="2">
        <f t="shared" si="23"/>
        <v>11.100000000000001</v>
      </c>
      <c r="I132" s="9">
        <f>H132-$I$86</f>
        <v>8.7000000000000011</v>
      </c>
      <c r="J132" s="11" t="s">
        <v>205</v>
      </c>
      <c r="K132" s="4" t="s">
        <v>89</v>
      </c>
      <c r="L132" s="4" t="s">
        <v>15</v>
      </c>
    </row>
    <row r="133" spans="2:12" x14ac:dyDescent="0.2">
      <c r="C133" s="4" t="s">
        <v>38</v>
      </c>
      <c r="D133" s="2">
        <v>7.1989999999999998</v>
      </c>
      <c r="E133" s="15">
        <v>1.26</v>
      </c>
      <c r="F133" s="2">
        <v>1</v>
      </c>
      <c r="G133" s="2">
        <v>5</v>
      </c>
      <c r="H133" s="2">
        <f t="shared" si="23"/>
        <v>6.3</v>
      </c>
      <c r="I133" s="9">
        <f>H133-$I$87</f>
        <v>0.60000000000000053</v>
      </c>
      <c r="J133" s="11" t="s">
        <v>205</v>
      </c>
      <c r="K133" s="4" t="s">
        <v>89</v>
      </c>
      <c r="L133" s="4" t="s">
        <v>39</v>
      </c>
    </row>
    <row r="135" spans="2:12" x14ac:dyDescent="0.2">
      <c r="B135" s="2" t="s">
        <v>212</v>
      </c>
      <c r="C135" s="4" t="s">
        <v>288</v>
      </c>
      <c r="D135" s="2">
        <v>5.8810000000000002</v>
      </c>
      <c r="E135" s="2">
        <v>3.35</v>
      </c>
      <c r="F135" s="2">
        <v>1</v>
      </c>
      <c r="G135" s="2">
        <v>5</v>
      </c>
      <c r="H135" s="2">
        <f t="shared" ref="H135:H138" si="24">E135/F135*G135</f>
        <v>16.75</v>
      </c>
      <c r="I135" s="9">
        <f>H135-$I$84</f>
        <v>12.9</v>
      </c>
      <c r="J135" s="11" t="s">
        <v>205</v>
      </c>
      <c r="K135" s="4" t="s">
        <v>89</v>
      </c>
      <c r="L135" s="4" t="s">
        <v>14</v>
      </c>
    </row>
    <row r="136" spans="2:12" x14ac:dyDescent="0.2">
      <c r="C136" s="4" t="s">
        <v>289</v>
      </c>
      <c r="D136" s="2">
        <v>6.2489999999999997</v>
      </c>
      <c r="E136" s="45">
        <v>3.28</v>
      </c>
      <c r="F136" s="2">
        <v>1</v>
      </c>
      <c r="G136" s="2">
        <v>5</v>
      </c>
      <c r="H136" s="2">
        <f t="shared" si="24"/>
        <v>16.399999999999999</v>
      </c>
      <c r="I136" s="9">
        <f>H136-$I$85</f>
        <v>14.95</v>
      </c>
      <c r="J136" s="11" t="s">
        <v>205</v>
      </c>
      <c r="K136" s="4" t="s">
        <v>89</v>
      </c>
      <c r="L136" s="4" t="s">
        <v>32</v>
      </c>
    </row>
    <row r="137" spans="2:12" x14ac:dyDescent="0.2">
      <c r="C137" s="4" t="s">
        <v>290</v>
      </c>
      <c r="D137" s="43">
        <v>7.0890000000000004</v>
      </c>
      <c r="E137" s="2">
        <v>4.37</v>
      </c>
      <c r="F137" s="2">
        <v>1</v>
      </c>
      <c r="G137" s="2">
        <v>5</v>
      </c>
      <c r="H137" s="2">
        <f t="shared" si="24"/>
        <v>21.85</v>
      </c>
      <c r="I137" s="9">
        <f>H137-$I$86</f>
        <v>19.450000000000003</v>
      </c>
      <c r="J137" s="11" t="s">
        <v>205</v>
      </c>
      <c r="K137" s="4" t="s">
        <v>89</v>
      </c>
      <c r="L137" s="4" t="s">
        <v>15</v>
      </c>
    </row>
    <row r="138" spans="2:12" x14ac:dyDescent="0.2">
      <c r="C138" s="4" t="s">
        <v>38</v>
      </c>
      <c r="D138" s="2">
        <v>7.2009999999999996</v>
      </c>
      <c r="E138" s="15">
        <v>1.1200000000000001</v>
      </c>
      <c r="F138" s="2">
        <v>1</v>
      </c>
      <c r="G138" s="2">
        <v>5</v>
      </c>
      <c r="H138" s="2">
        <f t="shared" si="24"/>
        <v>5.6000000000000005</v>
      </c>
      <c r="I138" s="9">
        <f>H138-$I$87</f>
        <v>-9.9999999999998757E-2</v>
      </c>
      <c r="J138" s="11" t="s">
        <v>205</v>
      </c>
      <c r="K138" s="4" t="s">
        <v>89</v>
      </c>
      <c r="L138" s="4" t="s">
        <v>39</v>
      </c>
    </row>
    <row r="140" spans="2:12" x14ac:dyDescent="0.2">
      <c r="C140" s="25" t="s">
        <v>151</v>
      </c>
      <c r="D140" s="1"/>
    </row>
    <row r="141" spans="2:12" x14ac:dyDescent="0.2">
      <c r="C141" s="25" t="s">
        <v>146</v>
      </c>
      <c r="D141" s="4"/>
    </row>
    <row r="142" spans="2:12" x14ac:dyDescent="0.2">
      <c r="C142" s="25" t="s">
        <v>144</v>
      </c>
      <c r="D142" s="6"/>
    </row>
    <row r="143" spans="2:12" x14ac:dyDescent="0.2">
      <c r="C143" s="25" t="s">
        <v>150</v>
      </c>
      <c r="D143" s="6"/>
    </row>
    <row r="144" spans="2:12" x14ac:dyDescent="0.2">
      <c r="C144" s="42" t="s">
        <v>121</v>
      </c>
      <c r="D144" s="6"/>
    </row>
    <row r="145" spans="1:12" x14ac:dyDescent="0.2">
      <c r="C145" s="25" t="s">
        <v>291</v>
      </c>
      <c r="D145" s="6"/>
    </row>
    <row r="147" spans="1:12" ht="15" x14ac:dyDescent="0.25">
      <c r="A147" s="37" t="str">
        <f>VOC!A1</f>
        <v>15-03379-N1</v>
      </c>
      <c r="C147" s="1" t="s">
        <v>20</v>
      </c>
    </row>
    <row r="148" spans="1:12" x14ac:dyDescent="0.2">
      <c r="C148" s="2"/>
      <c r="D148" s="2"/>
      <c r="E148" s="2"/>
      <c r="F148" s="2"/>
      <c r="G148" s="2"/>
      <c r="H148" s="2"/>
      <c r="I148" s="3" t="s">
        <v>147</v>
      </c>
      <c r="J148" s="3" t="s">
        <v>201</v>
      </c>
    </row>
    <row r="149" spans="1:12" x14ac:dyDescent="0.2">
      <c r="C149" s="2"/>
      <c r="D149" s="2"/>
      <c r="E149" s="3" t="s">
        <v>11</v>
      </c>
      <c r="F149" s="3" t="s">
        <v>9</v>
      </c>
      <c r="G149" s="3" t="s">
        <v>18</v>
      </c>
      <c r="H149" s="3" t="s">
        <v>13</v>
      </c>
      <c r="I149" s="3" t="s">
        <v>13</v>
      </c>
      <c r="J149" s="3" t="s">
        <v>202</v>
      </c>
    </row>
    <row r="150" spans="1:12" x14ac:dyDescent="0.2">
      <c r="C150" s="3" t="s">
        <v>1</v>
      </c>
      <c r="D150" s="3" t="s">
        <v>2</v>
      </c>
      <c r="E150" s="3" t="s">
        <v>5</v>
      </c>
      <c r="F150" s="3" t="s">
        <v>8</v>
      </c>
      <c r="G150" s="3" t="s">
        <v>148</v>
      </c>
      <c r="H150" s="3" t="s">
        <v>5</v>
      </c>
      <c r="I150" s="3" t="s">
        <v>5</v>
      </c>
      <c r="J150" s="3" t="s">
        <v>203</v>
      </c>
      <c r="K150" s="3" t="s">
        <v>12</v>
      </c>
      <c r="L150" s="3" t="s">
        <v>6</v>
      </c>
    </row>
    <row r="151" spans="1:12" x14ac:dyDescent="0.2">
      <c r="A151" s="3" t="s">
        <v>66</v>
      </c>
      <c r="B151" s="4" t="s">
        <v>294</v>
      </c>
      <c r="C151" s="4" t="s">
        <v>3</v>
      </c>
      <c r="D151" s="4" t="s">
        <v>4</v>
      </c>
      <c r="E151" s="2">
        <v>0</v>
      </c>
      <c r="F151" s="2">
        <v>25</v>
      </c>
      <c r="G151" s="2">
        <v>10</v>
      </c>
      <c r="H151" s="2">
        <f>E151/F151*G151</f>
        <v>0</v>
      </c>
      <c r="I151" s="9">
        <f>H151</f>
        <v>0</v>
      </c>
      <c r="J151" s="11" t="s">
        <v>286</v>
      </c>
      <c r="K151" s="4" t="s">
        <v>286</v>
      </c>
      <c r="L151" s="4" t="s">
        <v>286</v>
      </c>
    </row>
    <row r="153" spans="1:12" x14ac:dyDescent="0.2">
      <c r="B153" s="4" t="s">
        <v>0</v>
      </c>
      <c r="C153" s="4" t="s">
        <v>288</v>
      </c>
      <c r="D153" s="2">
        <v>5.9489999999999998</v>
      </c>
      <c r="E153" s="2">
        <v>0.59</v>
      </c>
      <c r="F153" s="2">
        <v>25</v>
      </c>
      <c r="G153" s="2">
        <v>10</v>
      </c>
      <c r="H153" s="2">
        <f t="shared" ref="H153:H155" si="25">E153/F153*G153</f>
        <v>0.23599999999999999</v>
      </c>
      <c r="I153" s="9">
        <f>H153</f>
        <v>0.23599999999999999</v>
      </c>
      <c r="J153" s="11" t="s">
        <v>205</v>
      </c>
      <c r="K153" s="4" t="s">
        <v>89</v>
      </c>
      <c r="L153" s="4" t="s">
        <v>14</v>
      </c>
    </row>
    <row r="154" spans="1:12" x14ac:dyDescent="0.2">
      <c r="C154" s="4" t="s">
        <v>289</v>
      </c>
      <c r="D154" s="2">
        <v>6.3739999999999997</v>
      </c>
      <c r="E154" s="45">
        <v>0.28999999999999998</v>
      </c>
      <c r="F154" s="2">
        <v>25</v>
      </c>
      <c r="G154" s="2">
        <v>10</v>
      </c>
      <c r="H154" s="2">
        <f t="shared" si="25"/>
        <v>0.11599999999999999</v>
      </c>
      <c r="I154" s="9">
        <f>H154</f>
        <v>0.11599999999999999</v>
      </c>
      <c r="J154" s="11" t="s">
        <v>205</v>
      </c>
      <c r="K154" s="4" t="s">
        <v>89</v>
      </c>
      <c r="L154" s="4" t="s">
        <v>32</v>
      </c>
    </row>
    <row r="155" spans="1:12" x14ac:dyDescent="0.2">
      <c r="C155" s="4" t="s">
        <v>290</v>
      </c>
      <c r="D155" s="43">
        <v>7.1630000000000003</v>
      </c>
      <c r="E155" s="2">
        <v>1.24</v>
      </c>
      <c r="F155" s="2">
        <v>25</v>
      </c>
      <c r="G155" s="2">
        <v>10</v>
      </c>
      <c r="H155" s="2">
        <f t="shared" si="25"/>
        <v>0.496</v>
      </c>
      <c r="I155" s="9">
        <f>H155</f>
        <v>0.496</v>
      </c>
      <c r="J155" s="11" t="s">
        <v>205</v>
      </c>
      <c r="K155" s="4" t="s">
        <v>89</v>
      </c>
      <c r="L155" s="4" t="s">
        <v>15</v>
      </c>
    </row>
    <row r="156" spans="1:12" x14ac:dyDescent="0.2">
      <c r="C156" s="4" t="s">
        <v>104</v>
      </c>
      <c r="D156" s="2">
        <v>11.385999999999999</v>
      </c>
      <c r="E156" s="2">
        <v>0.28000000000000003</v>
      </c>
      <c r="F156" s="2">
        <v>25</v>
      </c>
      <c r="G156" s="2">
        <v>10</v>
      </c>
      <c r="H156" s="2">
        <f t="shared" ref="H156" si="26">E156/F156*G156</f>
        <v>0.11200000000000002</v>
      </c>
      <c r="I156" s="9">
        <f>H156</f>
        <v>0.11200000000000002</v>
      </c>
      <c r="J156" s="11" t="s">
        <v>205</v>
      </c>
      <c r="K156" s="4" t="s">
        <v>89</v>
      </c>
      <c r="L156" s="2" t="s">
        <v>105</v>
      </c>
    </row>
    <row r="157" spans="1:12" x14ac:dyDescent="0.2">
      <c r="C157" s="4"/>
      <c r="D157" s="2"/>
      <c r="E157" s="2"/>
      <c r="F157" s="2"/>
      <c r="G157" s="2"/>
      <c r="H157" s="2"/>
      <c r="I157" s="9"/>
      <c r="J157" s="11"/>
      <c r="K157" s="4"/>
      <c r="L157" s="2"/>
    </row>
    <row r="158" spans="1:12" x14ac:dyDescent="0.2">
      <c r="B158" s="4" t="s">
        <v>213</v>
      </c>
      <c r="C158" s="4" t="s">
        <v>191</v>
      </c>
      <c r="D158" s="2">
        <v>4.1020000000000003</v>
      </c>
      <c r="E158" s="2">
        <v>8.1199999999999992</v>
      </c>
      <c r="F158" s="2">
        <v>25</v>
      </c>
      <c r="G158" s="2">
        <v>10</v>
      </c>
      <c r="H158" s="2">
        <f t="shared" ref="H158:H165" si="27">E158/F158*G158</f>
        <v>3.2479999999999998</v>
      </c>
      <c r="I158" s="9">
        <f t="shared" ref="I158:I165" si="28">H158</f>
        <v>3.2479999999999998</v>
      </c>
      <c r="J158" s="12" t="s">
        <v>209</v>
      </c>
      <c r="K158" s="4" t="s">
        <v>89</v>
      </c>
      <c r="L158" s="4" t="s">
        <v>114</v>
      </c>
    </row>
    <row r="159" spans="1:12" x14ac:dyDescent="0.2">
      <c r="B159" s="4"/>
      <c r="C159" s="4" t="s">
        <v>295</v>
      </c>
      <c r="D159" s="2">
        <v>4.5170000000000003</v>
      </c>
      <c r="E159" s="2">
        <v>1.28</v>
      </c>
      <c r="F159" s="2">
        <v>25</v>
      </c>
      <c r="G159" s="2">
        <v>10</v>
      </c>
      <c r="H159" s="2">
        <f t="shared" si="27"/>
        <v>0.51200000000000001</v>
      </c>
      <c r="I159" s="9">
        <f t="shared" si="28"/>
        <v>0.51200000000000001</v>
      </c>
      <c r="J159" s="12" t="s">
        <v>209</v>
      </c>
      <c r="K159" s="4" t="s">
        <v>89</v>
      </c>
      <c r="L159" s="2" t="s">
        <v>25</v>
      </c>
    </row>
    <row r="160" spans="1:12" x14ac:dyDescent="0.2">
      <c r="C160" s="4" t="s">
        <v>288</v>
      </c>
      <c r="D160" s="2">
        <v>5.649</v>
      </c>
      <c r="E160" s="2">
        <v>32.92</v>
      </c>
      <c r="F160" s="2">
        <v>25</v>
      </c>
      <c r="G160" s="2">
        <v>10</v>
      </c>
      <c r="H160" s="2">
        <f t="shared" si="27"/>
        <v>13.167999999999999</v>
      </c>
      <c r="I160" s="9">
        <f t="shared" si="28"/>
        <v>13.167999999999999</v>
      </c>
      <c r="J160" s="4" t="s">
        <v>205</v>
      </c>
      <c r="K160" s="4" t="s">
        <v>89</v>
      </c>
      <c r="L160" s="4" t="s">
        <v>14</v>
      </c>
    </row>
    <row r="161" spans="2:12" x14ac:dyDescent="0.2">
      <c r="C161" s="4" t="s">
        <v>289</v>
      </c>
      <c r="D161" s="2">
        <v>6.0620000000000003</v>
      </c>
      <c r="E161" s="2">
        <v>35.82</v>
      </c>
      <c r="F161" s="2">
        <v>25</v>
      </c>
      <c r="G161" s="2">
        <v>10</v>
      </c>
      <c r="H161" s="2">
        <f t="shared" si="27"/>
        <v>14.328000000000001</v>
      </c>
      <c r="I161" s="9">
        <f t="shared" si="28"/>
        <v>14.328000000000001</v>
      </c>
      <c r="J161" s="4" t="s">
        <v>205</v>
      </c>
      <c r="K161" s="4" t="s">
        <v>89</v>
      </c>
      <c r="L161" s="4" t="s">
        <v>32</v>
      </c>
    </row>
    <row r="162" spans="2:12" x14ac:dyDescent="0.2">
      <c r="C162" s="4" t="s">
        <v>290</v>
      </c>
      <c r="D162" s="2">
        <v>6.8220000000000001</v>
      </c>
      <c r="E162" s="2">
        <v>59.17</v>
      </c>
      <c r="F162" s="2">
        <v>25</v>
      </c>
      <c r="G162" s="2">
        <v>10</v>
      </c>
      <c r="H162" s="2">
        <f t="shared" si="27"/>
        <v>23.667999999999999</v>
      </c>
      <c r="I162" s="9">
        <f t="shared" si="28"/>
        <v>23.667999999999999</v>
      </c>
      <c r="J162" s="4" t="s">
        <v>205</v>
      </c>
      <c r="K162" s="4" t="s">
        <v>89</v>
      </c>
      <c r="L162" s="4" t="s">
        <v>15</v>
      </c>
    </row>
    <row r="163" spans="2:12" x14ac:dyDescent="0.2">
      <c r="C163" s="4" t="s">
        <v>139</v>
      </c>
      <c r="D163" s="2">
        <v>9.6509999999999998</v>
      </c>
      <c r="E163" s="2">
        <v>2.89</v>
      </c>
      <c r="F163" s="2">
        <v>25</v>
      </c>
      <c r="G163" s="2">
        <v>10</v>
      </c>
      <c r="H163" s="2">
        <f t="shared" si="27"/>
        <v>1.1560000000000001</v>
      </c>
      <c r="I163" s="9">
        <f t="shared" si="28"/>
        <v>1.1560000000000001</v>
      </c>
      <c r="J163" s="3" t="s">
        <v>209</v>
      </c>
      <c r="K163" s="4" t="s">
        <v>89</v>
      </c>
      <c r="L163" s="4" t="s">
        <v>140</v>
      </c>
    </row>
    <row r="164" spans="2:12" x14ac:dyDescent="0.2">
      <c r="C164" s="4" t="s">
        <v>104</v>
      </c>
      <c r="D164" s="2">
        <v>11.108000000000001</v>
      </c>
      <c r="E164" s="2">
        <v>16.010000000000002</v>
      </c>
      <c r="F164" s="2">
        <v>25</v>
      </c>
      <c r="G164" s="2">
        <v>10</v>
      </c>
      <c r="H164" s="2">
        <f t="shared" si="27"/>
        <v>6.4040000000000008</v>
      </c>
      <c r="I164" s="9">
        <f t="shared" si="28"/>
        <v>6.4040000000000008</v>
      </c>
      <c r="J164" s="4" t="s">
        <v>205</v>
      </c>
      <c r="K164" s="4" t="s">
        <v>89</v>
      </c>
      <c r="L164" s="2" t="s">
        <v>105</v>
      </c>
    </row>
    <row r="165" spans="2:12" x14ac:dyDescent="0.2">
      <c r="C165" s="4" t="s">
        <v>115</v>
      </c>
      <c r="D165" s="2">
        <v>12.366</v>
      </c>
      <c r="E165" s="2">
        <v>11.84</v>
      </c>
      <c r="F165" s="2">
        <v>25</v>
      </c>
      <c r="G165" s="2">
        <v>10</v>
      </c>
      <c r="H165" s="2">
        <f t="shared" si="27"/>
        <v>4.7360000000000007</v>
      </c>
      <c r="I165" s="9">
        <f t="shared" si="28"/>
        <v>4.7360000000000007</v>
      </c>
      <c r="J165" s="4" t="s">
        <v>205</v>
      </c>
      <c r="K165" s="4" t="s">
        <v>89</v>
      </c>
      <c r="L165" s="4" t="s">
        <v>116</v>
      </c>
    </row>
    <row r="166" spans="2:12" x14ac:dyDescent="0.2">
      <c r="H166" s="2"/>
      <c r="I166" s="9"/>
      <c r="J166" s="2"/>
    </row>
    <row r="167" spans="2:12" x14ac:dyDescent="0.2">
      <c r="B167" s="4" t="s">
        <v>213</v>
      </c>
      <c r="C167" s="4" t="s">
        <v>191</v>
      </c>
      <c r="D167" s="2">
        <v>4.0970000000000004</v>
      </c>
      <c r="E167" s="2">
        <v>0.72</v>
      </c>
      <c r="F167" s="2">
        <v>25</v>
      </c>
      <c r="G167" s="2">
        <v>100</v>
      </c>
      <c r="H167" s="2">
        <f t="shared" ref="H167:H182" si="29">E167/F167*G167</f>
        <v>2.88</v>
      </c>
      <c r="I167" s="9">
        <f t="shared" ref="I167:I230" si="30">H167</f>
        <v>2.88</v>
      </c>
      <c r="J167" s="11" t="s">
        <v>205</v>
      </c>
      <c r="K167" s="4" t="s">
        <v>89</v>
      </c>
      <c r="L167" s="4" t="s">
        <v>114</v>
      </c>
    </row>
    <row r="168" spans="2:12" x14ac:dyDescent="0.2">
      <c r="C168" s="4" t="s">
        <v>288</v>
      </c>
      <c r="D168" s="2">
        <v>5.6550000000000002</v>
      </c>
      <c r="E168" s="2">
        <v>4.33</v>
      </c>
      <c r="F168" s="2">
        <v>25</v>
      </c>
      <c r="G168" s="2">
        <v>100</v>
      </c>
      <c r="H168" s="2">
        <f t="shared" si="29"/>
        <v>17.32</v>
      </c>
      <c r="I168" s="9">
        <f t="shared" si="30"/>
        <v>17.32</v>
      </c>
      <c r="J168" s="3" t="s">
        <v>209</v>
      </c>
      <c r="K168" s="4" t="s">
        <v>89</v>
      </c>
      <c r="L168" s="4" t="s">
        <v>14</v>
      </c>
    </row>
    <row r="169" spans="2:12" x14ac:dyDescent="0.2">
      <c r="C169" s="4" t="s">
        <v>289</v>
      </c>
      <c r="D169" s="2">
        <v>6.0620000000000003</v>
      </c>
      <c r="E169" s="2">
        <v>4.3099999999999996</v>
      </c>
      <c r="F169" s="2">
        <v>25</v>
      </c>
      <c r="G169" s="2">
        <v>100</v>
      </c>
      <c r="H169" s="2">
        <f t="shared" si="29"/>
        <v>17.239999999999998</v>
      </c>
      <c r="I169" s="9">
        <f t="shared" si="30"/>
        <v>17.239999999999998</v>
      </c>
      <c r="J169" s="3" t="s">
        <v>209</v>
      </c>
      <c r="K169" s="4" t="s">
        <v>89</v>
      </c>
      <c r="L169" s="4" t="s">
        <v>32</v>
      </c>
    </row>
    <row r="170" spans="2:12" x14ac:dyDescent="0.2">
      <c r="C170" s="4" t="s">
        <v>290</v>
      </c>
      <c r="D170" s="2">
        <v>6.83</v>
      </c>
      <c r="E170" s="2">
        <v>7.14</v>
      </c>
      <c r="F170" s="2">
        <v>25</v>
      </c>
      <c r="G170" s="2">
        <v>100</v>
      </c>
      <c r="H170" s="2">
        <f t="shared" si="29"/>
        <v>28.559999999999995</v>
      </c>
      <c r="I170" s="9">
        <f t="shared" si="30"/>
        <v>28.559999999999995</v>
      </c>
      <c r="J170" s="3" t="s">
        <v>209</v>
      </c>
      <c r="K170" s="4" t="s">
        <v>89</v>
      </c>
      <c r="L170" s="4" t="s">
        <v>15</v>
      </c>
    </row>
    <row r="171" spans="2:12" x14ac:dyDescent="0.2">
      <c r="C171" s="4" t="s">
        <v>139</v>
      </c>
      <c r="D171" s="2">
        <v>9.6530000000000005</v>
      </c>
      <c r="E171" s="2">
        <v>0.16</v>
      </c>
      <c r="F171" s="2">
        <v>25</v>
      </c>
      <c r="G171" s="2">
        <v>100</v>
      </c>
      <c r="H171" s="2">
        <f t="shared" si="29"/>
        <v>0.64</v>
      </c>
      <c r="I171" s="9">
        <f t="shared" si="30"/>
        <v>0.64</v>
      </c>
      <c r="J171" s="4" t="s">
        <v>205</v>
      </c>
      <c r="K171" s="4" t="s">
        <v>89</v>
      </c>
      <c r="L171" s="4" t="s">
        <v>140</v>
      </c>
    </row>
    <row r="172" spans="2:12" x14ac:dyDescent="0.2">
      <c r="C172" s="4" t="s">
        <v>104</v>
      </c>
      <c r="D172" s="2">
        <v>11.109</v>
      </c>
      <c r="E172" s="2">
        <v>1.59</v>
      </c>
      <c r="F172" s="2">
        <v>25</v>
      </c>
      <c r="G172" s="2">
        <v>100</v>
      </c>
      <c r="H172" s="2">
        <f t="shared" si="29"/>
        <v>6.36</v>
      </c>
      <c r="I172" s="9">
        <f t="shared" si="30"/>
        <v>6.36</v>
      </c>
      <c r="J172" s="3" t="s">
        <v>209</v>
      </c>
      <c r="K172" s="4" t="s">
        <v>89</v>
      </c>
      <c r="L172" s="2" t="s">
        <v>105</v>
      </c>
    </row>
    <row r="173" spans="2:12" x14ac:dyDescent="0.2">
      <c r="C173" s="4" t="s">
        <v>115</v>
      </c>
      <c r="D173" s="2">
        <v>12.37</v>
      </c>
      <c r="E173" s="2">
        <v>1.02</v>
      </c>
      <c r="F173" s="2">
        <v>25</v>
      </c>
      <c r="G173" s="2">
        <v>100</v>
      </c>
      <c r="H173" s="2">
        <f t="shared" si="29"/>
        <v>4.08</v>
      </c>
      <c r="I173" s="9">
        <f t="shared" si="30"/>
        <v>4.08</v>
      </c>
      <c r="J173" s="3" t="s">
        <v>209</v>
      </c>
      <c r="K173" s="4" t="s">
        <v>89</v>
      </c>
      <c r="L173" s="4" t="s">
        <v>116</v>
      </c>
    </row>
    <row r="174" spans="2:12" x14ac:dyDescent="0.2">
      <c r="H174" s="2"/>
      <c r="I174" s="9"/>
      <c r="J174" s="2"/>
    </row>
    <row r="175" spans="2:12" x14ac:dyDescent="0.2">
      <c r="B175" s="4" t="s">
        <v>216</v>
      </c>
      <c r="C175" s="4" t="s">
        <v>191</v>
      </c>
      <c r="D175" s="2">
        <v>4.181</v>
      </c>
      <c r="E175" s="2">
        <v>9.31</v>
      </c>
      <c r="F175" s="2">
        <v>25</v>
      </c>
      <c r="G175" s="2">
        <v>10</v>
      </c>
      <c r="H175" s="2">
        <f t="shared" si="29"/>
        <v>3.7240000000000002</v>
      </c>
      <c r="I175" s="9">
        <f t="shared" si="30"/>
        <v>3.7240000000000002</v>
      </c>
      <c r="J175" s="12" t="s">
        <v>209</v>
      </c>
      <c r="K175" s="4" t="s">
        <v>89</v>
      </c>
      <c r="L175" s="4" t="s">
        <v>114</v>
      </c>
    </row>
    <row r="176" spans="2:12" x14ac:dyDescent="0.2">
      <c r="B176" s="4"/>
      <c r="C176" s="4" t="s">
        <v>295</v>
      </c>
      <c r="D176" s="2">
        <v>4.6890000000000001</v>
      </c>
      <c r="E176" s="2">
        <v>1.31</v>
      </c>
      <c r="F176" s="2">
        <v>25</v>
      </c>
      <c r="G176" s="2">
        <v>10</v>
      </c>
      <c r="H176" s="2">
        <f t="shared" si="29"/>
        <v>0.52400000000000002</v>
      </c>
      <c r="I176" s="9">
        <f t="shared" si="30"/>
        <v>0.52400000000000002</v>
      </c>
      <c r="J176" s="12" t="s">
        <v>209</v>
      </c>
      <c r="K176" s="4" t="s">
        <v>89</v>
      </c>
      <c r="L176" s="2" t="s">
        <v>25</v>
      </c>
    </row>
    <row r="177" spans="2:12" x14ac:dyDescent="0.2">
      <c r="C177" s="4" t="s">
        <v>288</v>
      </c>
      <c r="D177" s="2">
        <v>5.8840000000000003</v>
      </c>
      <c r="E177" s="2">
        <v>30.76</v>
      </c>
      <c r="F177" s="2">
        <v>25</v>
      </c>
      <c r="G177" s="2">
        <v>10</v>
      </c>
      <c r="H177" s="2">
        <f t="shared" si="29"/>
        <v>12.304000000000002</v>
      </c>
      <c r="I177" s="9">
        <f t="shared" si="30"/>
        <v>12.304000000000002</v>
      </c>
      <c r="J177" s="4" t="s">
        <v>205</v>
      </c>
      <c r="K177" s="4" t="s">
        <v>89</v>
      </c>
      <c r="L177" s="4" t="s">
        <v>14</v>
      </c>
    </row>
    <row r="178" spans="2:12" x14ac:dyDescent="0.2">
      <c r="C178" s="4" t="s">
        <v>289</v>
      </c>
      <c r="D178" s="2">
        <v>6.306</v>
      </c>
      <c r="E178" s="2">
        <v>36.76</v>
      </c>
      <c r="F178" s="2">
        <v>25</v>
      </c>
      <c r="G178" s="2">
        <v>10</v>
      </c>
      <c r="H178" s="2">
        <f t="shared" si="29"/>
        <v>14.703999999999999</v>
      </c>
      <c r="I178" s="9">
        <f t="shared" si="30"/>
        <v>14.703999999999999</v>
      </c>
      <c r="J178" s="4" t="s">
        <v>205</v>
      </c>
      <c r="K178" s="4" t="s">
        <v>89</v>
      </c>
      <c r="L178" s="4" t="s">
        <v>32</v>
      </c>
    </row>
    <row r="179" spans="2:12" x14ac:dyDescent="0.2">
      <c r="C179" s="4" t="s">
        <v>290</v>
      </c>
      <c r="D179" s="2">
        <v>7.0979999999999999</v>
      </c>
      <c r="E179" s="2">
        <v>59.12</v>
      </c>
      <c r="F179" s="2">
        <v>25</v>
      </c>
      <c r="G179" s="2">
        <v>10</v>
      </c>
      <c r="H179" s="2">
        <f t="shared" si="29"/>
        <v>23.647999999999996</v>
      </c>
      <c r="I179" s="9">
        <f t="shared" si="30"/>
        <v>23.647999999999996</v>
      </c>
      <c r="J179" s="4" t="s">
        <v>205</v>
      </c>
      <c r="K179" s="4" t="s">
        <v>89</v>
      </c>
      <c r="L179" s="4" t="s">
        <v>15</v>
      </c>
    </row>
    <row r="180" spans="2:12" x14ac:dyDescent="0.2">
      <c r="C180" s="4" t="s">
        <v>139</v>
      </c>
      <c r="D180" s="2">
        <v>9.7889999999999997</v>
      </c>
      <c r="E180" s="2">
        <v>2.4700000000000002</v>
      </c>
      <c r="F180" s="2">
        <v>25</v>
      </c>
      <c r="G180" s="2">
        <v>10</v>
      </c>
      <c r="H180" s="2">
        <f t="shared" si="29"/>
        <v>0.9880000000000001</v>
      </c>
      <c r="I180" s="9">
        <f t="shared" si="30"/>
        <v>0.9880000000000001</v>
      </c>
      <c r="J180" s="3" t="s">
        <v>209</v>
      </c>
      <c r="K180" s="4" t="s">
        <v>89</v>
      </c>
      <c r="L180" s="4" t="s">
        <v>140</v>
      </c>
    </row>
    <row r="181" spans="2:12" x14ac:dyDescent="0.2">
      <c r="C181" s="4" t="s">
        <v>104</v>
      </c>
      <c r="D181" s="2">
        <v>11.317</v>
      </c>
      <c r="E181" s="2">
        <v>15.19</v>
      </c>
      <c r="F181" s="2">
        <v>25</v>
      </c>
      <c r="G181" s="2">
        <v>10</v>
      </c>
      <c r="H181" s="2">
        <f t="shared" si="29"/>
        <v>6.0760000000000005</v>
      </c>
      <c r="I181" s="9">
        <f t="shared" si="30"/>
        <v>6.0760000000000005</v>
      </c>
      <c r="J181" s="4" t="s">
        <v>205</v>
      </c>
      <c r="K181" s="4" t="s">
        <v>89</v>
      </c>
      <c r="L181" s="2" t="s">
        <v>105</v>
      </c>
    </row>
    <row r="182" spans="2:12" x14ac:dyDescent="0.2">
      <c r="C182" s="4" t="s">
        <v>115</v>
      </c>
      <c r="D182" s="2">
        <v>12.532</v>
      </c>
      <c r="E182" s="2">
        <v>10.02</v>
      </c>
      <c r="F182" s="2">
        <v>25</v>
      </c>
      <c r="G182" s="2">
        <v>10</v>
      </c>
      <c r="H182" s="2">
        <f t="shared" si="29"/>
        <v>4.008</v>
      </c>
      <c r="I182" s="9">
        <f t="shared" si="30"/>
        <v>4.008</v>
      </c>
      <c r="J182" s="4" t="s">
        <v>205</v>
      </c>
      <c r="K182" s="4" t="s">
        <v>89</v>
      </c>
      <c r="L182" s="4" t="s">
        <v>116</v>
      </c>
    </row>
    <row r="184" spans="2:12" x14ac:dyDescent="0.2">
      <c r="B184" s="4" t="s">
        <v>216</v>
      </c>
      <c r="C184" s="4" t="s">
        <v>191</v>
      </c>
      <c r="D184" s="2">
        <v>4.1059999999999999</v>
      </c>
      <c r="E184" s="2">
        <v>0.79</v>
      </c>
      <c r="F184" s="2">
        <v>25</v>
      </c>
      <c r="G184" s="2">
        <v>100</v>
      </c>
      <c r="H184" s="2">
        <f t="shared" ref="H184:H190" si="31">E184/F184*G184</f>
        <v>3.16</v>
      </c>
      <c r="I184" s="9">
        <f t="shared" si="30"/>
        <v>3.16</v>
      </c>
      <c r="J184" s="11" t="s">
        <v>205</v>
      </c>
      <c r="K184" s="4" t="s">
        <v>89</v>
      </c>
      <c r="L184" s="4" t="s">
        <v>114</v>
      </c>
    </row>
    <row r="185" spans="2:12" x14ac:dyDescent="0.2">
      <c r="C185" s="4" t="s">
        <v>288</v>
      </c>
      <c r="D185" s="2">
        <v>5.6539999999999999</v>
      </c>
      <c r="E185" s="2">
        <v>4.29</v>
      </c>
      <c r="F185" s="2">
        <v>25</v>
      </c>
      <c r="G185" s="2">
        <v>100</v>
      </c>
      <c r="H185" s="2">
        <f t="shared" si="31"/>
        <v>17.16</v>
      </c>
      <c r="I185" s="9">
        <f t="shared" si="30"/>
        <v>17.16</v>
      </c>
      <c r="J185" s="3" t="s">
        <v>209</v>
      </c>
      <c r="K185" s="4" t="s">
        <v>89</v>
      </c>
      <c r="L185" s="4" t="s">
        <v>14</v>
      </c>
    </row>
    <row r="186" spans="2:12" x14ac:dyDescent="0.2">
      <c r="C186" s="4" t="s">
        <v>289</v>
      </c>
      <c r="D186" s="2">
        <v>6.069</v>
      </c>
      <c r="E186" s="2">
        <v>4.45</v>
      </c>
      <c r="F186" s="2">
        <v>25</v>
      </c>
      <c r="G186" s="2">
        <v>100</v>
      </c>
      <c r="H186" s="2">
        <f t="shared" si="31"/>
        <v>17.8</v>
      </c>
      <c r="I186" s="9">
        <f t="shared" si="30"/>
        <v>17.8</v>
      </c>
      <c r="J186" s="3" t="s">
        <v>209</v>
      </c>
      <c r="K186" s="4" t="s">
        <v>89</v>
      </c>
      <c r="L186" s="4" t="s">
        <v>32</v>
      </c>
    </row>
    <row r="187" spans="2:12" x14ac:dyDescent="0.2">
      <c r="C187" s="4" t="s">
        <v>290</v>
      </c>
      <c r="D187" s="2">
        <v>6.8730000000000002</v>
      </c>
      <c r="E187" s="2">
        <v>7.27</v>
      </c>
      <c r="F187" s="2">
        <v>25</v>
      </c>
      <c r="G187" s="2">
        <v>100</v>
      </c>
      <c r="H187" s="2">
        <f t="shared" si="31"/>
        <v>29.080000000000002</v>
      </c>
      <c r="I187" s="9">
        <f t="shared" si="30"/>
        <v>29.080000000000002</v>
      </c>
      <c r="J187" s="3" t="s">
        <v>209</v>
      </c>
      <c r="K187" s="4" t="s">
        <v>89</v>
      </c>
      <c r="L187" s="4" t="s">
        <v>15</v>
      </c>
    </row>
    <row r="188" spans="2:12" x14ac:dyDescent="0.2">
      <c r="C188" s="4" t="s">
        <v>139</v>
      </c>
      <c r="D188" s="2">
        <v>9.6539999999999999</v>
      </c>
      <c r="E188" s="2">
        <v>0.17</v>
      </c>
      <c r="F188" s="2">
        <v>25</v>
      </c>
      <c r="G188" s="2">
        <v>100</v>
      </c>
      <c r="H188" s="2">
        <f t="shared" si="31"/>
        <v>0.68</v>
      </c>
      <c r="I188" s="9">
        <f t="shared" si="30"/>
        <v>0.68</v>
      </c>
      <c r="J188" s="4" t="s">
        <v>205</v>
      </c>
      <c r="K188" s="4" t="s">
        <v>89</v>
      </c>
      <c r="L188" s="4" t="s">
        <v>140</v>
      </c>
    </row>
    <row r="189" spans="2:12" x14ac:dyDescent="0.2">
      <c r="C189" s="4" t="s">
        <v>104</v>
      </c>
      <c r="D189" s="2">
        <v>11.118</v>
      </c>
      <c r="E189" s="2">
        <v>1.61</v>
      </c>
      <c r="F189" s="2">
        <v>25</v>
      </c>
      <c r="G189" s="2">
        <v>100</v>
      </c>
      <c r="H189" s="2">
        <f t="shared" si="31"/>
        <v>6.4399999999999995</v>
      </c>
      <c r="I189" s="9">
        <f t="shared" si="30"/>
        <v>6.4399999999999995</v>
      </c>
      <c r="J189" s="3" t="s">
        <v>209</v>
      </c>
      <c r="K189" s="4" t="s">
        <v>89</v>
      </c>
      <c r="L189" s="2" t="s">
        <v>105</v>
      </c>
    </row>
    <row r="190" spans="2:12" x14ac:dyDescent="0.2">
      <c r="C190" s="4" t="s">
        <v>115</v>
      </c>
      <c r="D190" s="43">
        <v>12.38</v>
      </c>
      <c r="E190" s="2">
        <v>1.17</v>
      </c>
      <c r="F190" s="2">
        <v>25</v>
      </c>
      <c r="G190" s="2">
        <v>100</v>
      </c>
      <c r="H190" s="2">
        <f t="shared" si="31"/>
        <v>4.68</v>
      </c>
      <c r="I190" s="9">
        <f t="shared" si="30"/>
        <v>4.68</v>
      </c>
      <c r="J190" s="3" t="s">
        <v>209</v>
      </c>
      <c r="K190" s="4" t="s">
        <v>89</v>
      </c>
      <c r="L190" s="4" t="s">
        <v>116</v>
      </c>
    </row>
    <row r="192" spans="2:12" x14ac:dyDescent="0.2">
      <c r="B192" s="4" t="s">
        <v>217</v>
      </c>
      <c r="C192" s="4" t="s">
        <v>191</v>
      </c>
      <c r="D192" s="2">
        <v>4.2240000000000002</v>
      </c>
      <c r="E192" s="2">
        <v>11.62</v>
      </c>
      <c r="F192" s="2">
        <v>25</v>
      </c>
      <c r="G192" s="2">
        <v>10</v>
      </c>
      <c r="H192" s="2">
        <f t="shared" ref="H192:H199" si="32">E192/F192*G192</f>
        <v>4.6479999999999997</v>
      </c>
      <c r="I192" s="9">
        <f t="shared" si="30"/>
        <v>4.6479999999999997</v>
      </c>
      <c r="J192" s="11" t="s">
        <v>205</v>
      </c>
      <c r="K192" s="4" t="s">
        <v>89</v>
      </c>
      <c r="L192" s="4" t="s">
        <v>114</v>
      </c>
    </row>
    <row r="193" spans="2:12" x14ac:dyDescent="0.2">
      <c r="B193" s="4"/>
      <c r="C193" s="4" t="s">
        <v>295</v>
      </c>
      <c r="D193" s="2">
        <v>4.7149999999999999</v>
      </c>
      <c r="E193" s="2">
        <v>1.1100000000000001</v>
      </c>
      <c r="F193" s="2">
        <v>25</v>
      </c>
      <c r="G193" s="2">
        <v>10</v>
      </c>
      <c r="H193" s="2">
        <f t="shared" si="32"/>
        <v>0.44400000000000001</v>
      </c>
      <c r="I193" s="9">
        <f t="shared" si="30"/>
        <v>0.44400000000000001</v>
      </c>
      <c r="J193" s="12" t="s">
        <v>209</v>
      </c>
      <c r="K193" s="4" t="s">
        <v>89</v>
      </c>
      <c r="L193" s="2" t="s">
        <v>25</v>
      </c>
    </row>
    <row r="194" spans="2:12" x14ac:dyDescent="0.2">
      <c r="C194" s="4" t="s">
        <v>288</v>
      </c>
      <c r="D194" s="2">
        <v>5.8849999999999998</v>
      </c>
      <c r="E194" s="2">
        <v>28.27</v>
      </c>
      <c r="F194" s="2">
        <v>25</v>
      </c>
      <c r="G194" s="2">
        <v>10</v>
      </c>
      <c r="H194" s="2">
        <f t="shared" si="32"/>
        <v>11.308</v>
      </c>
      <c r="I194" s="9">
        <f t="shared" si="30"/>
        <v>11.308</v>
      </c>
      <c r="J194" s="4" t="s">
        <v>205</v>
      </c>
      <c r="K194" s="4" t="s">
        <v>89</v>
      </c>
      <c r="L194" s="4" t="s">
        <v>14</v>
      </c>
    </row>
    <row r="195" spans="2:12" x14ac:dyDescent="0.2">
      <c r="C195" s="4" t="s">
        <v>289</v>
      </c>
      <c r="D195" s="2">
        <v>6.306</v>
      </c>
      <c r="E195" s="15">
        <v>34.299999999999997</v>
      </c>
      <c r="F195" s="2">
        <v>25</v>
      </c>
      <c r="G195" s="2">
        <v>10</v>
      </c>
      <c r="H195" s="2">
        <f t="shared" si="32"/>
        <v>13.719999999999999</v>
      </c>
      <c r="I195" s="9">
        <f t="shared" si="30"/>
        <v>13.719999999999999</v>
      </c>
      <c r="J195" s="4" t="s">
        <v>205</v>
      </c>
      <c r="K195" s="4" t="s">
        <v>89</v>
      </c>
      <c r="L195" s="4" t="s">
        <v>32</v>
      </c>
    </row>
    <row r="196" spans="2:12" x14ac:dyDescent="0.2">
      <c r="C196" s="4" t="s">
        <v>290</v>
      </c>
      <c r="D196" s="2">
        <v>7.0949999999999998</v>
      </c>
      <c r="E196" s="2">
        <v>48.43</v>
      </c>
      <c r="F196" s="2">
        <v>25</v>
      </c>
      <c r="G196" s="2">
        <v>10</v>
      </c>
      <c r="H196" s="2">
        <f t="shared" si="32"/>
        <v>19.372</v>
      </c>
      <c r="I196" s="9">
        <f t="shared" si="30"/>
        <v>19.372</v>
      </c>
      <c r="J196" s="4" t="s">
        <v>205</v>
      </c>
      <c r="K196" s="4" t="s">
        <v>89</v>
      </c>
      <c r="L196" s="4" t="s">
        <v>15</v>
      </c>
    </row>
    <row r="197" spans="2:12" x14ac:dyDescent="0.2">
      <c r="C197" s="4" t="s">
        <v>139</v>
      </c>
      <c r="D197" s="2">
        <v>9.7929999999999993</v>
      </c>
      <c r="E197" s="2">
        <v>3.12</v>
      </c>
      <c r="F197" s="2">
        <v>25</v>
      </c>
      <c r="G197" s="2">
        <v>10</v>
      </c>
      <c r="H197" s="2">
        <f t="shared" si="32"/>
        <v>1.248</v>
      </c>
      <c r="I197" s="9">
        <f t="shared" si="30"/>
        <v>1.248</v>
      </c>
      <c r="J197" s="3" t="s">
        <v>209</v>
      </c>
      <c r="K197" s="4" t="s">
        <v>89</v>
      </c>
      <c r="L197" s="4" t="s">
        <v>140</v>
      </c>
    </row>
    <row r="198" spans="2:12" x14ac:dyDescent="0.2">
      <c r="C198" s="4" t="s">
        <v>104</v>
      </c>
      <c r="D198" s="2">
        <v>11.316000000000001</v>
      </c>
      <c r="E198" s="2">
        <v>14.79</v>
      </c>
      <c r="F198" s="2">
        <v>25</v>
      </c>
      <c r="G198" s="2">
        <v>10</v>
      </c>
      <c r="H198" s="2">
        <f t="shared" si="32"/>
        <v>5.9160000000000004</v>
      </c>
      <c r="I198" s="9">
        <f t="shared" si="30"/>
        <v>5.9160000000000004</v>
      </c>
      <c r="J198" s="4" t="s">
        <v>205</v>
      </c>
      <c r="K198" s="4" t="s">
        <v>89</v>
      </c>
      <c r="L198" s="2" t="s">
        <v>105</v>
      </c>
    </row>
    <row r="199" spans="2:12" x14ac:dyDescent="0.2">
      <c r="C199" s="4" t="s">
        <v>115</v>
      </c>
      <c r="D199" s="2">
        <v>12.523</v>
      </c>
      <c r="E199" s="2">
        <v>9.0399999999999991</v>
      </c>
      <c r="F199" s="2">
        <v>25</v>
      </c>
      <c r="G199" s="2">
        <v>10</v>
      </c>
      <c r="H199" s="2">
        <f t="shared" si="32"/>
        <v>3.6159999999999997</v>
      </c>
      <c r="I199" s="9">
        <f t="shared" si="30"/>
        <v>3.6159999999999997</v>
      </c>
      <c r="J199" s="3" t="s">
        <v>209</v>
      </c>
      <c r="K199" s="4" t="s">
        <v>89</v>
      </c>
      <c r="L199" s="4" t="s">
        <v>116</v>
      </c>
    </row>
    <row r="201" spans="2:12" x14ac:dyDescent="0.2">
      <c r="B201" s="4" t="s">
        <v>217</v>
      </c>
      <c r="C201" s="4" t="s">
        <v>191</v>
      </c>
      <c r="D201" s="2">
        <v>4.1059999999999999</v>
      </c>
      <c r="E201" s="2">
        <v>1.1599999999999999</v>
      </c>
      <c r="F201" s="2">
        <v>25</v>
      </c>
      <c r="G201" s="2">
        <v>100</v>
      </c>
      <c r="H201" s="2">
        <f t="shared" ref="H201:H207" si="33">E201/F201*G201</f>
        <v>4.6399999999999997</v>
      </c>
      <c r="I201" s="9">
        <f t="shared" si="30"/>
        <v>4.6399999999999997</v>
      </c>
      <c r="J201" s="12" t="s">
        <v>209</v>
      </c>
      <c r="K201" s="4" t="s">
        <v>89</v>
      </c>
      <c r="L201" s="4" t="s">
        <v>114</v>
      </c>
    </row>
    <row r="202" spans="2:12" x14ac:dyDescent="0.2">
      <c r="C202" s="4" t="s">
        <v>288</v>
      </c>
      <c r="D202" s="2">
        <v>5.6459999999999999</v>
      </c>
      <c r="E202" s="2">
        <v>3.85</v>
      </c>
      <c r="F202" s="2">
        <v>25</v>
      </c>
      <c r="G202" s="2">
        <v>100</v>
      </c>
      <c r="H202" s="2">
        <f t="shared" si="33"/>
        <v>15.4</v>
      </c>
      <c r="I202" s="9">
        <f t="shared" si="30"/>
        <v>15.4</v>
      </c>
      <c r="J202" s="3" t="s">
        <v>209</v>
      </c>
      <c r="K202" s="4" t="s">
        <v>89</v>
      </c>
      <c r="L202" s="4" t="s">
        <v>14</v>
      </c>
    </row>
    <row r="203" spans="2:12" x14ac:dyDescent="0.2">
      <c r="C203" s="4" t="s">
        <v>289</v>
      </c>
      <c r="D203" s="2">
        <v>6.0609999999999999</v>
      </c>
      <c r="E203" s="2">
        <v>4.34</v>
      </c>
      <c r="F203" s="2">
        <v>25</v>
      </c>
      <c r="G203" s="2">
        <v>100</v>
      </c>
      <c r="H203" s="2">
        <f t="shared" si="33"/>
        <v>17.36</v>
      </c>
      <c r="I203" s="9">
        <f t="shared" si="30"/>
        <v>17.36</v>
      </c>
      <c r="J203" s="3" t="s">
        <v>209</v>
      </c>
      <c r="K203" s="4" t="s">
        <v>89</v>
      </c>
      <c r="L203" s="4" t="s">
        <v>32</v>
      </c>
    </row>
    <row r="204" spans="2:12" x14ac:dyDescent="0.2">
      <c r="C204" s="4" t="s">
        <v>290</v>
      </c>
      <c r="D204" s="2">
        <v>6.8460000000000001</v>
      </c>
      <c r="E204" s="2">
        <v>5.65</v>
      </c>
      <c r="F204" s="2">
        <v>25</v>
      </c>
      <c r="G204" s="2">
        <v>100</v>
      </c>
      <c r="H204" s="2">
        <f t="shared" si="33"/>
        <v>22.6</v>
      </c>
      <c r="I204" s="9">
        <f t="shared" si="30"/>
        <v>22.6</v>
      </c>
      <c r="J204" s="3" t="s">
        <v>209</v>
      </c>
      <c r="K204" s="4" t="s">
        <v>89</v>
      </c>
      <c r="L204" s="4" t="s">
        <v>15</v>
      </c>
    </row>
    <row r="205" spans="2:12" x14ac:dyDescent="0.2">
      <c r="C205" s="4" t="s">
        <v>139</v>
      </c>
      <c r="D205" s="2">
        <v>9.6669999999999998</v>
      </c>
      <c r="E205" s="2">
        <v>0.25</v>
      </c>
      <c r="F205" s="2">
        <v>25</v>
      </c>
      <c r="G205" s="2">
        <v>100</v>
      </c>
      <c r="H205" s="2">
        <f t="shared" si="33"/>
        <v>1</v>
      </c>
      <c r="I205" s="9">
        <f t="shared" si="30"/>
        <v>1</v>
      </c>
      <c r="J205" s="4" t="s">
        <v>205</v>
      </c>
      <c r="K205" s="4" t="s">
        <v>89</v>
      </c>
      <c r="L205" s="4" t="s">
        <v>140</v>
      </c>
    </row>
    <row r="206" spans="2:12" x14ac:dyDescent="0.2">
      <c r="C206" s="4" t="s">
        <v>104</v>
      </c>
      <c r="D206" s="2">
        <v>11.121</v>
      </c>
      <c r="E206" s="2">
        <v>1.64</v>
      </c>
      <c r="F206" s="2">
        <v>25</v>
      </c>
      <c r="G206" s="2">
        <v>100</v>
      </c>
      <c r="H206" s="2">
        <f t="shared" si="33"/>
        <v>6.5599999999999987</v>
      </c>
      <c r="I206" s="9">
        <f t="shared" si="30"/>
        <v>6.5599999999999987</v>
      </c>
      <c r="J206" s="3" t="s">
        <v>209</v>
      </c>
      <c r="K206" s="4" t="s">
        <v>89</v>
      </c>
      <c r="L206" s="2" t="s">
        <v>105</v>
      </c>
    </row>
    <row r="207" spans="2:12" x14ac:dyDescent="0.2">
      <c r="C207" s="4" t="s">
        <v>115</v>
      </c>
      <c r="D207" s="43">
        <v>12.384</v>
      </c>
      <c r="E207" s="2">
        <v>1.02</v>
      </c>
      <c r="F207" s="2">
        <v>25</v>
      </c>
      <c r="G207" s="2">
        <v>100</v>
      </c>
      <c r="H207" s="2">
        <f t="shared" si="33"/>
        <v>4.08</v>
      </c>
      <c r="I207" s="9">
        <f t="shared" si="30"/>
        <v>4.08</v>
      </c>
      <c r="J207" s="4" t="s">
        <v>205</v>
      </c>
      <c r="K207" s="4" t="s">
        <v>89</v>
      </c>
      <c r="L207" s="4" t="s">
        <v>116</v>
      </c>
    </row>
    <row r="209" spans="2:12" x14ac:dyDescent="0.2">
      <c r="B209" s="4" t="s">
        <v>218</v>
      </c>
      <c r="C209" s="4" t="s">
        <v>191</v>
      </c>
      <c r="D209" s="2">
        <v>4.1040000000000001</v>
      </c>
      <c r="E209" s="2">
        <v>19.87</v>
      </c>
      <c r="F209" s="2">
        <v>25</v>
      </c>
      <c r="G209" s="2">
        <v>10</v>
      </c>
      <c r="H209" s="2">
        <f t="shared" ref="H209:H216" si="34">E209/F209*G209</f>
        <v>7.9480000000000004</v>
      </c>
      <c r="I209" s="9">
        <f t="shared" si="30"/>
        <v>7.9480000000000004</v>
      </c>
      <c r="J209" s="11" t="s">
        <v>205</v>
      </c>
      <c r="K209" s="4" t="s">
        <v>89</v>
      </c>
      <c r="L209" s="4" t="s">
        <v>114</v>
      </c>
    </row>
    <row r="210" spans="2:12" x14ac:dyDescent="0.2">
      <c r="C210" s="4" t="s">
        <v>295</v>
      </c>
      <c r="D210" s="2">
        <v>4.5069999999999997</v>
      </c>
      <c r="E210" s="2">
        <v>1.73</v>
      </c>
      <c r="F210" s="2">
        <v>25</v>
      </c>
      <c r="G210" s="2">
        <v>10</v>
      </c>
      <c r="H210" s="2">
        <f t="shared" si="34"/>
        <v>0.69199999999999995</v>
      </c>
      <c r="I210" s="9">
        <f t="shared" si="30"/>
        <v>0.69199999999999995</v>
      </c>
      <c r="J210" s="12" t="s">
        <v>209</v>
      </c>
      <c r="K210" s="4" t="s">
        <v>89</v>
      </c>
      <c r="L210" s="2" t="s">
        <v>25</v>
      </c>
    </row>
    <row r="211" spans="2:12" x14ac:dyDescent="0.2">
      <c r="C211" s="4" t="s">
        <v>288</v>
      </c>
      <c r="D211" s="2">
        <v>5.6470000000000002</v>
      </c>
      <c r="E211" s="2">
        <v>41.39</v>
      </c>
      <c r="F211" s="2">
        <v>25</v>
      </c>
      <c r="G211" s="2">
        <v>10</v>
      </c>
      <c r="H211" s="2">
        <f t="shared" si="34"/>
        <v>16.556000000000001</v>
      </c>
      <c r="I211" s="9">
        <f t="shared" si="30"/>
        <v>16.556000000000001</v>
      </c>
      <c r="J211" s="4" t="s">
        <v>205</v>
      </c>
      <c r="K211" s="4" t="s">
        <v>89</v>
      </c>
      <c r="L211" s="4" t="s">
        <v>14</v>
      </c>
    </row>
    <row r="212" spans="2:12" x14ac:dyDescent="0.2">
      <c r="C212" s="4" t="s">
        <v>289</v>
      </c>
      <c r="D212" s="2">
        <v>6.0519999999999996</v>
      </c>
      <c r="E212" s="2">
        <v>63.86</v>
      </c>
      <c r="F212" s="2">
        <v>25</v>
      </c>
      <c r="G212" s="2">
        <v>10</v>
      </c>
      <c r="H212" s="2">
        <f t="shared" si="34"/>
        <v>25.543999999999997</v>
      </c>
      <c r="I212" s="9">
        <f t="shared" si="30"/>
        <v>25.543999999999997</v>
      </c>
      <c r="J212" s="4" t="s">
        <v>205</v>
      </c>
      <c r="K212" s="4" t="s">
        <v>89</v>
      </c>
      <c r="L212" s="4" t="s">
        <v>32</v>
      </c>
    </row>
    <row r="213" spans="2:12" x14ac:dyDescent="0.2">
      <c r="C213" s="4" t="s">
        <v>290</v>
      </c>
      <c r="D213" s="2">
        <v>6.8280000000000003</v>
      </c>
      <c r="E213" s="2">
        <v>76.180000000000007</v>
      </c>
      <c r="F213" s="2">
        <v>25</v>
      </c>
      <c r="G213" s="2">
        <v>10</v>
      </c>
      <c r="H213" s="2">
        <f t="shared" si="34"/>
        <v>30.472000000000001</v>
      </c>
      <c r="I213" s="9">
        <f t="shared" si="30"/>
        <v>30.472000000000001</v>
      </c>
      <c r="J213" s="4" t="s">
        <v>205</v>
      </c>
      <c r="K213" s="4" t="s">
        <v>89</v>
      </c>
      <c r="L213" s="4" t="s">
        <v>15</v>
      </c>
    </row>
    <row r="214" spans="2:12" x14ac:dyDescent="0.2">
      <c r="C214" s="4" t="s">
        <v>139</v>
      </c>
      <c r="D214" s="2">
        <v>9.6579999999999995</v>
      </c>
      <c r="E214" s="15">
        <v>4.2</v>
      </c>
      <c r="F214" s="2">
        <v>25</v>
      </c>
      <c r="G214" s="2">
        <v>10</v>
      </c>
      <c r="H214" s="2">
        <f t="shared" si="34"/>
        <v>1.6800000000000002</v>
      </c>
      <c r="I214" s="9">
        <f t="shared" si="30"/>
        <v>1.6800000000000002</v>
      </c>
      <c r="J214" s="3" t="s">
        <v>209</v>
      </c>
      <c r="K214" s="4" t="s">
        <v>89</v>
      </c>
      <c r="L214" s="4" t="s">
        <v>140</v>
      </c>
    </row>
    <row r="215" spans="2:12" x14ac:dyDescent="0.2">
      <c r="C215" s="4" t="s">
        <v>104</v>
      </c>
      <c r="D215" s="2">
        <v>11.112</v>
      </c>
      <c r="E215" s="2">
        <v>16.47</v>
      </c>
      <c r="F215" s="2">
        <v>25</v>
      </c>
      <c r="G215" s="2">
        <v>10</v>
      </c>
      <c r="H215" s="2">
        <f t="shared" si="34"/>
        <v>6.5879999999999992</v>
      </c>
      <c r="I215" s="9">
        <f t="shared" si="30"/>
        <v>6.5879999999999992</v>
      </c>
      <c r="J215" s="4" t="s">
        <v>205</v>
      </c>
      <c r="K215" s="4" t="s">
        <v>89</v>
      </c>
      <c r="L215" s="2" t="s">
        <v>105</v>
      </c>
    </row>
    <row r="216" spans="2:12" x14ac:dyDescent="0.2">
      <c r="C216" s="4" t="s">
        <v>115</v>
      </c>
      <c r="D216" s="2">
        <v>12.363</v>
      </c>
      <c r="E216" s="2">
        <v>21.24</v>
      </c>
      <c r="F216" s="2">
        <v>25</v>
      </c>
      <c r="G216" s="2">
        <v>10</v>
      </c>
      <c r="H216" s="2">
        <f t="shared" si="34"/>
        <v>8.4959999999999987</v>
      </c>
      <c r="I216" s="9">
        <f t="shared" si="30"/>
        <v>8.4959999999999987</v>
      </c>
      <c r="J216" s="4" t="s">
        <v>205</v>
      </c>
      <c r="K216" s="4" t="s">
        <v>89</v>
      </c>
      <c r="L216" s="4" t="s">
        <v>116</v>
      </c>
    </row>
    <row r="218" spans="2:12" x14ac:dyDescent="0.2">
      <c r="B218" s="4" t="s">
        <v>218</v>
      </c>
      <c r="C218" s="4" t="s">
        <v>191</v>
      </c>
      <c r="D218" s="2">
        <v>4.1070000000000002</v>
      </c>
      <c r="E218" s="2">
        <v>2.34</v>
      </c>
      <c r="F218" s="2">
        <v>25</v>
      </c>
      <c r="G218" s="2">
        <v>100</v>
      </c>
      <c r="H218" s="2">
        <f t="shared" ref="H218:H224" si="35">E218/F218*G218</f>
        <v>9.36</v>
      </c>
      <c r="I218" s="9">
        <f t="shared" si="30"/>
        <v>9.36</v>
      </c>
      <c r="J218" s="12" t="s">
        <v>209</v>
      </c>
      <c r="K218" s="4" t="s">
        <v>89</v>
      </c>
      <c r="L218" s="4" t="s">
        <v>114</v>
      </c>
    </row>
    <row r="219" spans="2:12" x14ac:dyDescent="0.2">
      <c r="C219" s="4" t="s">
        <v>288</v>
      </c>
      <c r="D219" s="2">
        <v>5.6520000000000001</v>
      </c>
      <c r="E219" s="2">
        <v>7.09</v>
      </c>
      <c r="F219" s="2">
        <v>25</v>
      </c>
      <c r="G219" s="2">
        <v>100</v>
      </c>
      <c r="H219" s="2">
        <f t="shared" si="35"/>
        <v>28.360000000000003</v>
      </c>
      <c r="I219" s="9">
        <f t="shared" si="30"/>
        <v>28.360000000000003</v>
      </c>
      <c r="J219" s="3" t="s">
        <v>209</v>
      </c>
      <c r="K219" s="4" t="s">
        <v>89</v>
      </c>
      <c r="L219" s="4" t="s">
        <v>14</v>
      </c>
    </row>
    <row r="220" spans="2:12" x14ac:dyDescent="0.2">
      <c r="C220" s="4" t="s">
        <v>289</v>
      </c>
      <c r="D220" s="2">
        <v>6.0590000000000002</v>
      </c>
      <c r="E220" s="2">
        <v>10.119999999999999</v>
      </c>
      <c r="F220" s="2">
        <v>25</v>
      </c>
      <c r="G220" s="2">
        <v>100</v>
      </c>
      <c r="H220" s="2">
        <f t="shared" si="35"/>
        <v>40.479999999999997</v>
      </c>
      <c r="I220" s="9">
        <f t="shared" si="30"/>
        <v>40.479999999999997</v>
      </c>
      <c r="J220" s="4" t="s">
        <v>205</v>
      </c>
      <c r="K220" s="4" t="s">
        <v>89</v>
      </c>
      <c r="L220" s="4" t="s">
        <v>32</v>
      </c>
    </row>
    <row r="221" spans="2:12" x14ac:dyDescent="0.2">
      <c r="C221" s="4" t="s">
        <v>290</v>
      </c>
      <c r="D221" s="2">
        <v>6.8369999999999997</v>
      </c>
      <c r="E221" s="2">
        <v>11.72</v>
      </c>
      <c r="F221" s="2">
        <v>25</v>
      </c>
      <c r="G221" s="2">
        <v>100</v>
      </c>
      <c r="H221" s="2">
        <f t="shared" si="35"/>
        <v>46.88</v>
      </c>
      <c r="I221" s="9">
        <f t="shared" si="30"/>
        <v>46.88</v>
      </c>
      <c r="J221" s="4" t="s">
        <v>205</v>
      </c>
      <c r="K221" s="4" t="s">
        <v>89</v>
      </c>
      <c r="L221" s="4" t="s">
        <v>15</v>
      </c>
    </row>
    <row r="222" spans="2:12" x14ac:dyDescent="0.2">
      <c r="C222" s="4" t="s">
        <v>139</v>
      </c>
      <c r="D222" s="2">
        <v>9.6760000000000002</v>
      </c>
      <c r="E222" s="2">
        <v>0.39</v>
      </c>
      <c r="F222" s="2">
        <v>25</v>
      </c>
      <c r="G222" s="2">
        <v>100</v>
      </c>
      <c r="H222" s="2">
        <f t="shared" si="35"/>
        <v>1.56</v>
      </c>
      <c r="I222" s="9">
        <f t="shared" si="30"/>
        <v>1.56</v>
      </c>
      <c r="J222" s="4" t="s">
        <v>205</v>
      </c>
      <c r="K222" s="4" t="s">
        <v>89</v>
      </c>
      <c r="L222" s="4" t="s">
        <v>140</v>
      </c>
    </row>
    <row r="223" spans="2:12" x14ac:dyDescent="0.2">
      <c r="C223" s="4" t="s">
        <v>104</v>
      </c>
      <c r="D223" s="2">
        <v>11.115</v>
      </c>
      <c r="E223" s="2">
        <v>2.06</v>
      </c>
      <c r="F223" s="2">
        <v>25</v>
      </c>
      <c r="G223" s="2">
        <v>100</v>
      </c>
      <c r="H223" s="2">
        <f t="shared" si="35"/>
        <v>8.24</v>
      </c>
      <c r="I223" s="9">
        <f t="shared" si="30"/>
        <v>8.24</v>
      </c>
      <c r="J223" s="3" t="s">
        <v>209</v>
      </c>
      <c r="K223" s="4" t="s">
        <v>89</v>
      </c>
      <c r="L223" s="2" t="s">
        <v>105</v>
      </c>
    </row>
    <row r="224" spans="2:12" x14ac:dyDescent="0.2">
      <c r="C224" s="4" t="s">
        <v>115</v>
      </c>
      <c r="D224" s="43">
        <v>12.377000000000001</v>
      </c>
      <c r="E224" s="2">
        <v>1.91</v>
      </c>
      <c r="F224" s="2">
        <v>25</v>
      </c>
      <c r="G224" s="2">
        <v>100</v>
      </c>
      <c r="H224" s="2">
        <f t="shared" si="35"/>
        <v>7.64</v>
      </c>
      <c r="I224" s="9">
        <f t="shared" si="30"/>
        <v>7.64</v>
      </c>
      <c r="J224" s="3" t="s">
        <v>209</v>
      </c>
      <c r="K224" s="4" t="s">
        <v>89</v>
      </c>
      <c r="L224" s="4" t="s">
        <v>116</v>
      </c>
    </row>
    <row r="226" spans="2:12" x14ac:dyDescent="0.2">
      <c r="B226" s="4" t="s">
        <v>218</v>
      </c>
      <c r="C226" s="4" t="s">
        <v>191</v>
      </c>
      <c r="D226" s="2">
        <v>4.2720000000000002</v>
      </c>
      <c r="E226" s="2">
        <v>0.47</v>
      </c>
      <c r="F226" s="2">
        <v>25</v>
      </c>
      <c r="G226" s="2">
        <v>200</v>
      </c>
      <c r="H226" s="2">
        <f t="shared" ref="H226:H232" si="36">E226/F226*G226</f>
        <v>3.7599999999999993</v>
      </c>
      <c r="I226" s="9">
        <f t="shared" si="30"/>
        <v>3.7599999999999993</v>
      </c>
      <c r="J226" s="11" t="s">
        <v>205</v>
      </c>
      <c r="K226" s="4" t="s">
        <v>89</v>
      </c>
      <c r="L226" s="4" t="s">
        <v>114</v>
      </c>
    </row>
    <row r="227" spans="2:12" x14ac:dyDescent="0.2">
      <c r="C227" s="4" t="s">
        <v>288</v>
      </c>
      <c r="D227" s="2">
        <v>6.0229999999999997</v>
      </c>
      <c r="E227" s="2">
        <v>2.95</v>
      </c>
      <c r="F227" s="2">
        <v>25</v>
      </c>
      <c r="G227" s="2">
        <v>200</v>
      </c>
      <c r="H227" s="2">
        <f t="shared" si="36"/>
        <v>23.6</v>
      </c>
      <c r="I227" s="9">
        <f t="shared" si="30"/>
        <v>23.6</v>
      </c>
      <c r="J227" s="4" t="s">
        <v>205</v>
      </c>
      <c r="K227" s="4" t="s">
        <v>89</v>
      </c>
      <c r="L227" s="4" t="s">
        <v>14</v>
      </c>
    </row>
    <row r="228" spans="2:12" x14ac:dyDescent="0.2">
      <c r="C228" s="4" t="s">
        <v>289</v>
      </c>
      <c r="D228" s="2">
        <v>6.4329999999999998</v>
      </c>
      <c r="E228" s="2">
        <v>4.25</v>
      </c>
      <c r="F228" s="2">
        <v>25</v>
      </c>
      <c r="G228" s="2">
        <v>200</v>
      </c>
      <c r="H228" s="2">
        <f t="shared" si="36"/>
        <v>34</v>
      </c>
      <c r="I228" s="9">
        <f t="shared" si="30"/>
        <v>34</v>
      </c>
      <c r="J228" s="3" t="s">
        <v>209</v>
      </c>
      <c r="K228" s="4" t="s">
        <v>89</v>
      </c>
      <c r="L228" s="4" t="s">
        <v>32</v>
      </c>
    </row>
    <row r="229" spans="2:12" x14ac:dyDescent="0.2">
      <c r="C229" s="4" t="s">
        <v>290</v>
      </c>
      <c r="D229" s="2">
        <v>7.2460000000000004</v>
      </c>
      <c r="E229" s="2">
        <v>4.95</v>
      </c>
      <c r="F229" s="2">
        <v>25</v>
      </c>
      <c r="G229" s="2">
        <v>200</v>
      </c>
      <c r="H229" s="2">
        <f t="shared" si="36"/>
        <v>39.6</v>
      </c>
      <c r="I229" s="9">
        <f t="shared" si="30"/>
        <v>39.6</v>
      </c>
      <c r="J229" s="3" t="s">
        <v>209</v>
      </c>
      <c r="K229" s="4" t="s">
        <v>89</v>
      </c>
      <c r="L229" s="4" t="s">
        <v>15</v>
      </c>
    </row>
    <row r="230" spans="2:12" x14ac:dyDescent="0.2">
      <c r="C230" s="4" t="s">
        <v>139</v>
      </c>
      <c r="D230" s="2">
        <v>9.8699999999999992</v>
      </c>
      <c r="E230" s="2">
        <v>0.1</v>
      </c>
      <c r="F230" s="2">
        <v>25</v>
      </c>
      <c r="G230" s="2">
        <v>200</v>
      </c>
      <c r="H230" s="2">
        <f t="shared" si="36"/>
        <v>0.8</v>
      </c>
      <c r="I230" s="9">
        <f t="shared" si="30"/>
        <v>0.8</v>
      </c>
      <c r="J230" s="4" t="s">
        <v>205</v>
      </c>
      <c r="K230" s="4" t="s">
        <v>89</v>
      </c>
      <c r="L230" s="4" t="s">
        <v>140</v>
      </c>
    </row>
    <row r="231" spans="2:12" x14ac:dyDescent="0.2">
      <c r="C231" s="4" t="s">
        <v>104</v>
      </c>
      <c r="D231" s="2">
        <v>11.443</v>
      </c>
      <c r="E231" s="2">
        <v>0.87</v>
      </c>
      <c r="F231" s="2">
        <v>25</v>
      </c>
      <c r="G231" s="2">
        <v>200</v>
      </c>
      <c r="H231" s="2">
        <f t="shared" si="36"/>
        <v>6.9599999999999991</v>
      </c>
      <c r="I231" s="9">
        <f t="shared" ref="I231:I232" si="37">H231</f>
        <v>6.9599999999999991</v>
      </c>
      <c r="J231" s="4" t="s">
        <v>205</v>
      </c>
      <c r="K231" s="4" t="s">
        <v>89</v>
      </c>
      <c r="L231" s="2" t="s">
        <v>105</v>
      </c>
    </row>
    <row r="232" spans="2:12" x14ac:dyDescent="0.2">
      <c r="C232" s="4" t="s">
        <v>115</v>
      </c>
      <c r="D232" s="43">
        <v>12.634</v>
      </c>
      <c r="E232" s="2">
        <v>0.95</v>
      </c>
      <c r="F232" s="2">
        <v>25</v>
      </c>
      <c r="G232" s="2">
        <v>200</v>
      </c>
      <c r="H232" s="2">
        <f t="shared" si="36"/>
        <v>7.6</v>
      </c>
      <c r="I232" s="9">
        <f t="shared" si="37"/>
        <v>7.6</v>
      </c>
      <c r="J232" s="4" t="s">
        <v>205</v>
      </c>
      <c r="K232" s="4" t="s">
        <v>89</v>
      </c>
      <c r="L232" s="4" t="s">
        <v>116</v>
      </c>
    </row>
    <row r="234" spans="2:12" x14ac:dyDescent="0.2">
      <c r="B234" s="4" t="s">
        <v>219</v>
      </c>
      <c r="C234" s="4" t="s">
        <v>191</v>
      </c>
      <c r="D234" s="2">
        <v>4.2140000000000004</v>
      </c>
      <c r="E234" s="2">
        <v>20.74</v>
      </c>
      <c r="F234" s="2">
        <v>25</v>
      </c>
      <c r="G234" s="2">
        <v>10</v>
      </c>
      <c r="H234" s="2">
        <f t="shared" ref="H234:H241" si="38">E234/F234*G234</f>
        <v>8.2959999999999994</v>
      </c>
      <c r="I234" s="9">
        <f t="shared" ref="I234:I241" si="39">H234</f>
        <v>8.2959999999999994</v>
      </c>
      <c r="J234" s="11" t="s">
        <v>205</v>
      </c>
      <c r="K234" s="4" t="s">
        <v>89</v>
      </c>
      <c r="L234" s="4" t="s">
        <v>114</v>
      </c>
    </row>
    <row r="235" spans="2:12" x14ac:dyDescent="0.2">
      <c r="C235" s="4" t="s">
        <v>295</v>
      </c>
      <c r="D235" s="2">
        <v>4.7169999999999996</v>
      </c>
      <c r="E235" s="2">
        <v>1.62</v>
      </c>
      <c r="F235" s="2">
        <v>25</v>
      </c>
      <c r="G235" s="2">
        <v>10</v>
      </c>
      <c r="H235" s="2">
        <f t="shared" si="38"/>
        <v>0.64800000000000013</v>
      </c>
      <c r="I235" s="9">
        <f t="shared" si="39"/>
        <v>0.64800000000000013</v>
      </c>
      <c r="J235" s="12" t="s">
        <v>209</v>
      </c>
      <c r="K235" s="4" t="s">
        <v>89</v>
      </c>
      <c r="L235" s="2" t="s">
        <v>25</v>
      </c>
    </row>
    <row r="236" spans="2:12" x14ac:dyDescent="0.2">
      <c r="C236" s="4" t="s">
        <v>288</v>
      </c>
      <c r="D236" s="2">
        <v>5.8920000000000003</v>
      </c>
      <c r="E236" s="2">
        <v>41.55</v>
      </c>
      <c r="F236" s="2">
        <v>25</v>
      </c>
      <c r="G236" s="2">
        <v>10</v>
      </c>
      <c r="H236" s="2">
        <f t="shared" si="38"/>
        <v>16.619999999999997</v>
      </c>
      <c r="I236" s="9">
        <f t="shared" si="39"/>
        <v>16.619999999999997</v>
      </c>
      <c r="J236" s="4" t="s">
        <v>205</v>
      </c>
      <c r="K236" s="4" t="s">
        <v>89</v>
      </c>
      <c r="L236" s="4" t="s">
        <v>14</v>
      </c>
    </row>
    <row r="237" spans="2:12" x14ac:dyDescent="0.2">
      <c r="C237" s="4" t="s">
        <v>289</v>
      </c>
      <c r="D237" s="2">
        <v>6.2809999999999997</v>
      </c>
      <c r="E237" s="2">
        <v>62.52</v>
      </c>
      <c r="F237" s="2">
        <v>25</v>
      </c>
      <c r="G237" s="2">
        <v>10</v>
      </c>
      <c r="H237" s="2">
        <f t="shared" si="38"/>
        <v>25.007999999999999</v>
      </c>
      <c r="I237" s="9">
        <f t="shared" si="39"/>
        <v>25.007999999999999</v>
      </c>
      <c r="J237" s="4" t="s">
        <v>205</v>
      </c>
      <c r="K237" s="4" t="s">
        <v>89</v>
      </c>
      <c r="L237" s="4" t="s">
        <v>32</v>
      </c>
    </row>
    <row r="238" spans="2:12" x14ac:dyDescent="0.2">
      <c r="C238" s="4" t="s">
        <v>290</v>
      </c>
      <c r="D238" s="2">
        <v>7.1070000000000002</v>
      </c>
      <c r="E238" s="2">
        <v>74.430000000000007</v>
      </c>
      <c r="F238" s="2">
        <v>25</v>
      </c>
      <c r="G238" s="2">
        <v>10</v>
      </c>
      <c r="H238" s="2">
        <f t="shared" si="38"/>
        <v>29.772000000000002</v>
      </c>
      <c r="I238" s="9">
        <f t="shared" si="39"/>
        <v>29.772000000000002</v>
      </c>
      <c r="J238" s="4" t="s">
        <v>205</v>
      </c>
      <c r="K238" s="4" t="s">
        <v>89</v>
      </c>
      <c r="L238" s="4" t="s">
        <v>15</v>
      </c>
    </row>
    <row r="239" spans="2:12" x14ac:dyDescent="0.2">
      <c r="C239" s="4" t="s">
        <v>139</v>
      </c>
      <c r="D239" s="2">
        <v>9.7970000000000006</v>
      </c>
      <c r="E239" s="2">
        <v>4.01</v>
      </c>
      <c r="F239" s="2">
        <v>25</v>
      </c>
      <c r="G239" s="2">
        <v>10</v>
      </c>
      <c r="H239" s="2">
        <f t="shared" si="38"/>
        <v>1.6039999999999999</v>
      </c>
      <c r="I239" s="9">
        <f t="shared" si="39"/>
        <v>1.6039999999999999</v>
      </c>
      <c r="J239" s="3" t="s">
        <v>209</v>
      </c>
      <c r="K239" s="4" t="s">
        <v>89</v>
      </c>
      <c r="L239" s="4" t="s">
        <v>140</v>
      </c>
    </row>
    <row r="240" spans="2:12" x14ac:dyDescent="0.2">
      <c r="C240" s="4" t="s">
        <v>104</v>
      </c>
      <c r="D240" s="2">
        <v>11.319000000000001</v>
      </c>
      <c r="E240" s="2">
        <v>15.94</v>
      </c>
      <c r="F240" s="2">
        <v>25</v>
      </c>
      <c r="G240" s="2">
        <v>10</v>
      </c>
      <c r="H240" s="2">
        <f t="shared" si="38"/>
        <v>6.3759999999999994</v>
      </c>
      <c r="I240" s="9">
        <f t="shared" si="39"/>
        <v>6.3759999999999994</v>
      </c>
      <c r="J240" s="4" t="s">
        <v>205</v>
      </c>
      <c r="K240" s="4" t="s">
        <v>89</v>
      </c>
      <c r="L240" s="2" t="s">
        <v>105</v>
      </c>
    </row>
    <row r="241" spans="2:12" x14ac:dyDescent="0.2">
      <c r="C241" s="4" t="s">
        <v>115</v>
      </c>
      <c r="D241" s="2">
        <v>12.541</v>
      </c>
      <c r="E241" s="2">
        <v>16.809999999999999</v>
      </c>
      <c r="F241" s="2">
        <v>25</v>
      </c>
      <c r="G241" s="2">
        <v>10</v>
      </c>
      <c r="H241" s="2">
        <f t="shared" si="38"/>
        <v>6.7240000000000002</v>
      </c>
      <c r="I241" s="9">
        <f t="shared" si="39"/>
        <v>6.7240000000000002</v>
      </c>
      <c r="J241" s="4" t="s">
        <v>205</v>
      </c>
      <c r="K241" s="4" t="s">
        <v>89</v>
      </c>
      <c r="L241" s="4" t="s">
        <v>116</v>
      </c>
    </row>
    <row r="243" spans="2:12" x14ac:dyDescent="0.2">
      <c r="B243" s="4" t="s">
        <v>219</v>
      </c>
      <c r="C243" s="4" t="s">
        <v>191</v>
      </c>
      <c r="D243" s="2">
        <v>4.0990000000000002</v>
      </c>
      <c r="E243" s="2">
        <v>1.93</v>
      </c>
      <c r="F243" s="2">
        <v>25</v>
      </c>
      <c r="G243" s="2">
        <v>100</v>
      </c>
      <c r="H243" s="2">
        <f t="shared" ref="H243:H249" si="40">E243/F243*G243</f>
        <v>7.7199999999999989</v>
      </c>
      <c r="I243" s="9">
        <f t="shared" ref="I243:I249" si="41">H243</f>
        <v>7.7199999999999989</v>
      </c>
      <c r="J243" s="12" t="s">
        <v>209</v>
      </c>
      <c r="K243" s="4" t="s">
        <v>89</v>
      </c>
      <c r="L243" s="4" t="s">
        <v>114</v>
      </c>
    </row>
    <row r="244" spans="2:12" x14ac:dyDescent="0.2">
      <c r="C244" s="4" t="s">
        <v>288</v>
      </c>
      <c r="D244" s="2">
        <v>5.6669999999999998</v>
      </c>
      <c r="E244" s="2">
        <v>5.18</v>
      </c>
      <c r="F244" s="2">
        <v>25</v>
      </c>
      <c r="G244" s="2">
        <v>100</v>
      </c>
      <c r="H244" s="2">
        <f t="shared" si="40"/>
        <v>20.72</v>
      </c>
      <c r="I244" s="9">
        <f t="shared" si="41"/>
        <v>20.72</v>
      </c>
      <c r="J244" s="3" t="s">
        <v>209</v>
      </c>
      <c r="K244" s="4" t="s">
        <v>89</v>
      </c>
      <c r="L244" s="4" t="s">
        <v>14</v>
      </c>
    </row>
    <row r="245" spans="2:12" x14ac:dyDescent="0.2">
      <c r="C245" s="4" t="s">
        <v>289</v>
      </c>
      <c r="D245" s="2">
        <v>6.0679999999999996</v>
      </c>
      <c r="E245" s="2">
        <v>7.13</v>
      </c>
      <c r="F245" s="2">
        <v>25</v>
      </c>
      <c r="G245" s="2">
        <v>100</v>
      </c>
      <c r="H245" s="2">
        <f t="shared" si="40"/>
        <v>28.52</v>
      </c>
      <c r="I245" s="9">
        <f t="shared" si="41"/>
        <v>28.52</v>
      </c>
      <c r="J245" s="3" t="s">
        <v>209</v>
      </c>
      <c r="K245" s="4" t="s">
        <v>89</v>
      </c>
      <c r="L245" s="4" t="s">
        <v>32</v>
      </c>
    </row>
    <row r="246" spans="2:12" x14ac:dyDescent="0.2">
      <c r="C246" s="4" t="s">
        <v>290</v>
      </c>
      <c r="D246" s="2">
        <v>6.8460000000000001</v>
      </c>
      <c r="E246" s="2">
        <v>8.48</v>
      </c>
      <c r="F246" s="2">
        <v>25</v>
      </c>
      <c r="G246" s="2">
        <v>100</v>
      </c>
      <c r="H246" s="2">
        <f t="shared" si="40"/>
        <v>33.92</v>
      </c>
      <c r="I246" s="9">
        <f t="shared" si="41"/>
        <v>33.92</v>
      </c>
      <c r="J246" s="3" t="s">
        <v>209</v>
      </c>
      <c r="K246" s="4" t="s">
        <v>89</v>
      </c>
      <c r="L246" s="4" t="s">
        <v>15</v>
      </c>
    </row>
    <row r="247" spans="2:12" x14ac:dyDescent="0.2">
      <c r="C247" s="4" t="s">
        <v>139</v>
      </c>
      <c r="D247" s="2">
        <v>9.6690000000000005</v>
      </c>
      <c r="E247" s="2">
        <v>0.41</v>
      </c>
      <c r="F247" s="2">
        <v>25</v>
      </c>
      <c r="G247" s="2">
        <v>100</v>
      </c>
      <c r="H247" s="2">
        <f t="shared" si="40"/>
        <v>1.6399999999999997</v>
      </c>
      <c r="I247" s="9">
        <f t="shared" si="41"/>
        <v>1.6399999999999997</v>
      </c>
      <c r="J247" s="4" t="s">
        <v>205</v>
      </c>
      <c r="K247" s="4" t="s">
        <v>89</v>
      </c>
      <c r="L247" s="4" t="s">
        <v>140</v>
      </c>
    </row>
    <row r="248" spans="2:12" x14ac:dyDescent="0.2">
      <c r="C248" s="4" t="s">
        <v>104</v>
      </c>
      <c r="D248" s="2">
        <v>11.131</v>
      </c>
      <c r="E248" s="2">
        <v>1.65</v>
      </c>
      <c r="F248" s="2">
        <v>25</v>
      </c>
      <c r="G248" s="2">
        <v>100</v>
      </c>
      <c r="H248" s="2">
        <f t="shared" si="40"/>
        <v>6.6000000000000005</v>
      </c>
      <c r="I248" s="9">
        <f t="shared" si="41"/>
        <v>6.6000000000000005</v>
      </c>
      <c r="J248" s="3" t="s">
        <v>209</v>
      </c>
      <c r="K248" s="4" t="s">
        <v>89</v>
      </c>
      <c r="L248" s="2" t="s">
        <v>105</v>
      </c>
    </row>
    <row r="249" spans="2:12" x14ac:dyDescent="0.2">
      <c r="C249" s="4" t="s">
        <v>115</v>
      </c>
      <c r="D249" s="43">
        <v>12.38</v>
      </c>
      <c r="E249" s="2">
        <v>1.88</v>
      </c>
      <c r="F249" s="2">
        <v>25</v>
      </c>
      <c r="G249" s="2">
        <v>100</v>
      </c>
      <c r="H249" s="2">
        <f t="shared" si="40"/>
        <v>7.5199999999999987</v>
      </c>
      <c r="I249" s="9">
        <f t="shared" si="41"/>
        <v>7.5199999999999987</v>
      </c>
      <c r="J249" s="3" t="s">
        <v>209</v>
      </c>
      <c r="K249" s="4" t="s">
        <v>89</v>
      </c>
      <c r="L249" s="4" t="s">
        <v>116</v>
      </c>
    </row>
    <row r="251" spans="2:12" x14ac:dyDescent="0.2">
      <c r="B251" s="4" t="s">
        <v>225</v>
      </c>
      <c r="C251" s="4" t="s">
        <v>191</v>
      </c>
      <c r="D251" s="2">
        <v>4.2359999999999998</v>
      </c>
      <c r="E251" s="2">
        <v>18.18</v>
      </c>
      <c r="F251" s="2">
        <v>25</v>
      </c>
      <c r="G251" s="2">
        <v>10</v>
      </c>
      <c r="H251" s="2">
        <f t="shared" ref="H251:H258" si="42">E251/F251*G251</f>
        <v>7.2719999999999994</v>
      </c>
      <c r="I251" s="9">
        <f t="shared" ref="I251:I258" si="43">H251</f>
        <v>7.2719999999999994</v>
      </c>
      <c r="J251" s="11" t="s">
        <v>205</v>
      </c>
      <c r="K251" s="4" t="s">
        <v>89</v>
      </c>
      <c r="L251" s="4" t="s">
        <v>114</v>
      </c>
    </row>
    <row r="252" spans="2:12" x14ac:dyDescent="0.2">
      <c r="C252" s="4" t="s">
        <v>295</v>
      </c>
      <c r="D252" s="2">
        <v>4.7229999999999999</v>
      </c>
      <c r="E252" s="15">
        <v>1.4</v>
      </c>
      <c r="F252" s="2">
        <v>25</v>
      </c>
      <c r="G252" s="2">
        <v>10</v>
      </c>
      <c r="H252" s="2">
        <f t="shared" si="42"/>
        <v>0.55999999999999994</v>
      </c>
      <c r="I252" s="9">
        <f t="shared" si="43"/>
        <v>0.55999999999999994</v>
      </c>
      <c r="J252" s="12" t="s">
        <v>209</v>
      </c>
      <c r="K252" s="4" t="s">
        <v>89</v>
      </c>
      <c r="L252" s="2" t="s">
        <v>25</v>
      </c>
    </row>
    <row r="253" spans="2:12" x14ac:dyDescent="0.2">
      <c r="C253" s="4" t="s">
        <v>288</v>
      </c>
      <c r="D253" s="2">
        <v>5.8959999999999999</v>
      </c>
      <c r="E253" s="2">
        <v>35.32</v>
      </c>
      <c r="F253" s="2">
        <v>25</v>
      </c>
      <c r="G253" s="2">
        <v>10</v>
      </c>
      <c r="H253" s="2">
        <f t="shared" si="42"/>
        <v>14.128</v>
      </c>
      <c r="I253" s="9">
        <f t="shared" si="43"/>
        <v>14.128</v>
      </c>
      <c r="J253" s="4" t="s">
        <v>205</v>
      </c>
      <c r="K253" s="4" t="s">
        <v>89</v>
      </c>
      <c r="L253" s="4" t="s">
        <v>14</v>
      </c>
    </row>
    <row r="254" spans="2:12" x14ac:dyDescent="0.2">
      <c r="C254" s="4" t="s">
        <v>289</v>
      </c>
      <c r="D254" s="2">
        <v>6.3220000000000001</v>
      </c>
      <c r="E254" s="2">
        <v>53.82</v>
      </c>
      <c r="F254" s="2">
        <v>25</v>
      </c>
      <c r="G254" s="2">
        <v>10</v>
      </c>
      <c r="H254" s="2">
        <f t="shared" si="42"/>
        <v>21.527999999999999</v>
      </c>
      <c r="I254" s="9">
        <f t="shared" si="43"/>
        <v>21.527999999999999</v>
      </c>
      <c r="J254" s="4" t="s">
        <v>205</v>
      </c>
      <c r="K254" s="4" t="s">
        <v>89</v>
      </c>
      <c r="L254" s="4" t="s">
        <v>32</v>
      </c>
    </row>
    <row r="255" spans="2:12" x14ac:dyDescent="0.2">
      <c r="C255" s="4" t="s">
        <v>290</v>
      </c>
      <c r="D255" s="2">
        <v>7.1070000000000002</v>
      </c>
      <c r="E255" s="2">
        <v>64.36</v>
      </c>
      <c r="F255" s="2">
        <v>25</v>
      </c>
      <c r="G255" s="2">
        <v>10</v>
      </c>
      <c r="H255" s="2">
        <f t="shared" si="42"/>
        <v>25.744</v>
      </c>
      <c r="I255" s="9">
        <f t="shared" si="43"/>
        <v>25.744</v>
      </c>
      <c r="J255" s="4" t="s">
        <v>205</v>
      </c>
      <c r="K255" s="4" t="s">
        <v>89</v>
      </c>
      <c r="L255" s="4" t="s">
        <v>15</v>
      </c>
    </row>
    <row r="256" spans="2:12" x14ac:dyDescent="0.2">
      <c r="C256" s="4" t="s">
        <v>139</v>
      </c>
      <c r="D256" s="2">
        <v>9.8019999999999996</v>
      </c>
      <c r="E256" s="15">
        <v>3.2</v>
      </c>
      <c r="F256" s="2">
        <v>25</v>
      </c>
      <c r="G256" s="2">
        <v>10</v>
      </c>
      <c r="H256" s="2">
        <f t="shared" si="42"/>
        <v>1.28</v>
      </c>
      <c r="I256" s="9">
        <f t="shared" si="43"/>
        <v>1.28</v>
      </c>
      <c r="J256" s="3" t="s">
        <v>209</v>
      </c>
      <c r="K256" s="4" t="s">
        <v>89</v>
      </c>
      <c r="L256" s="4" t="s">
        <v>140</v>
      </c>
    </row>
    <row r="257" spans="2:12" x14ac:dyDescent="0.2">
      <c r="C257" s="4" t="s">
        <v>104</v>
      </c>
      <c r="D257" s="2">
        <v>11.334</v>
      </c>
      <c r="E257" s="2">
        <v>12.35</v>
      </c>
      <c r="F257" s="2">
        <v>25</v>
      </c>
      <c r="G257" s="2">
        <v>10</v>
      </c>
      <c r="H257" s="2">
        <f t="shared" si="42"/>
        <v>4.9399999999999995</v>
      </c>
      <c r="I257" s="9">
        <f t="shared" si="43"/>
        <v>4.9399999999999995</v>
      </c>
      <c r="J257" s="4" t="s">
        <v>205</v>
      </c>
      <c r="K257" s="4" t="s">
        <v>89</v>
      </c>
      <c r="L257" s="2" t="s">
        <v>105</v>
      </c>
    </row>
    <row r="258" spans="2:12" x14ac:dyDescent="0.2">
      <c r="C258" s="4" t="s">
        <v>115</v>
      </c>
      <c r="D258" s="2">
        <v>12.54</v>
      </c>
      <c r="E258" s="2">
        <v>13.4</v>
      </c>
      <c r="F258" s="2">
        <v>25</v>
      </c>
      <c r="G258" s="2">
        <v>10</v>
      </c>
      <c r="H258" s="2">
        <f t="shared" si="42"/>
        <v>5.36</v>
      </c>
      <c r="I258" s="9">
        <f t="shared" si="43"/>
        <v>5.36</v>
      </c>
      <c r="J258" s="4" t="s">
        <v>205</v>
      </c>
      <c r="K258" s="4" t="s">
        <v>89</v>
      </c>
      <c r="L258" s="4" t="s">
        <v>116</v>
      </c>
    </row>
    <row r="260" spans="2:12" x14ac:dyDescent="0.2">
      <c r="B260" s="4" t="s">
        <v>225</v>
      </c>
      <c r="C260" s="4" t="s">
        <v>191</v>
      </c>
      <c r="D260" s="2">
        <v>4.117</v>
      </c>
      <c r="E260" s="2">
        <v>1.92</v>
      </c>
      <c r="F260" s="2">
        <v>25</v>
      </c>
      <c r="G260" s="2">
        <v>100</v>
      </c>
      <c r="H260" s="2">
        <f t="shared" ref="H260:H266" si="44">E260/F260*G260</f>
        <v>7.68</v>
      </c>
      <c r="I260" s="9">
        <f t="shared" ref="I260:I266" si="45">H260</f>
        <v>7.68</v>
      </c>
      <c r="J260" s="12" t="s">
        <v>209</v>
      </c>
      <c r="K260" s="4" t="s">
        <v>89</v>
      </c>
      <c r="L260" s="4" t="s">
        <v>114</v>
      </c>
    </row>
    <row r="261" spans="2:12" x14ac:dyDescent="0.2">
      <c r="C261" s="4" t="s">
        <v>288</v>
      </c>
      <c r="D261" s="2">
        <v>5.6719999999999997</v>
      </c>
      <c r="E261" s="2">
        <v>4.12</v>
      </c>
      <c r="F261" s="2">
        <v>25</v>
      </c>
      <c r="G261" s="2">
        <v>100</v>
      </c>
      <c r="H261" s="2">
        <f t="shared" si="44"/>
        <v>16.48</v>
      </c>
      <c r="I261" s="9">
        <f t="shared" si="45"/>
        <v>16.48</v>
      </c>
      <c r="J261" s="3" t="s">
        <v>209</v>
      </c>
      <c r="K261" s="4" t="s">
        <v>89</v>
      </c>
      <c r="L261" s="4" t="s">
        <v>14</v>
      </c>
    </row>
    <row r="262" spans="2:12" x14ac:dyDescent="0.2">
      <c r="C262" s="4" t="s">
        <v>289</v>
      </c>
      <c r="D262" s="2">
        <v>6.0759999999999996</v>
      </c>
      <c r="E262" s="2">
        <v>5.93</v>
      </c>
      <c r="F262" s="2">
        <v>25</v>
      </c>
      <c r="G262" s="2">
        <v>100</v>
      </c>
      <c r="H262" s="2">
        <f t="shared" si="44"/>
        <v>23.72</v>
      </c>
      <c r="I262" s="9">
        <f t="shared" si="45"/>
        <v>23.72</v>
      </c>
      <c r="J262" s="3" t="s">
        <v>209</v>
      </c>
      <c r="K262" s="4" t="s">
        <v>89</v>
      </c>
      <c r="L262" s="4" t="s">
        <v>32</v>
      </c>
    </row>
    <row r="263" spans="2:12" x14ac:dyDescent="0.2">
      <c r="C263" s="4" t="s">
        <v>290</v>
      </c>
      <c r="D263" s="2">
        <v>6.8460000000000001</v>
      </c>
      <c r="E263" s="2">
        <v>7.45</v>
      </c>
      <c r="F263" s="2">
        <v>25</v>
      </c>
      <c r="G263" s="2">
        <v>100</v>
      </c>
      <c r="H263" s="2">
        <f t="shared" si="44"/>
        <v>29.799999999999997</v>
      </c>
      <c r="I263" s="9">
        <f t="shared" si="45"/>
        <v>29.799999999999997</v>
      </c>
      <c r="J263" s="3" t="s">
        <v>209</v>
      </c>
      <c r="K263" s="4" t="s">
        <v>89</v>
      </c>
      <c r="L263" s="4" t="s">
        <v>15</v>
      </c>
    </row>
    <row r="264" spans="2:12" x14ac:dyDescent="0.2">
      <c r="C264" s="4" t="s">
        <v>139</v>
      </c>
      <c r="D264" s="2">
        <v>9.6820000000000004</v>
      </c>
      <c r="E264" s="2">
        <v>0.22</v>
      </c>
      <c r="F264" s="2">
        <v>25</v>
      </c>
      <c r="G264" s="2">
        <v>100</v>
      </c>
      <c r="H264" s="2">
        <f t="shared" si="44"/>
        <v>0.88</v>
      </c>
      <c r="I264" s="9">
        <f t="shared" si="45"/>
        <v>0.88</v>
      </c>
      <c r="J264" s="4" t="s">
        <v>205</v>
      </c>
      <c r="K264" s="4" t="s">
        <v>89</v>
      </c>
      <c r="L264" s="4" t="s">
        <v>140</v>
      </c>
    </row>
    <row r="265" spans="2:12" x14ac:dyDescent="0.2">
      <c r="C265" s="4" t="s">
        <v>104</v>
      </c>
      <c r="D265" s="2">
        <v>11.134</v>
      </c>
      <c r="E265" s="2">
        <v>1.27</v>
      </c>
      <c r="F265" s="2">
        <v>25</v>
      </c>
      <c r="G265" s="2">
        <v>100</v>
      </c>
      <c r="H265" s="2">
        <f t="shared" si="44"/>
        <v>5.08</v>
      </c>
      <c r="I265" s="9">
        <f t="shared" si="45"/>
        <v>5.08</v>
      </c>
      <c r="J265" s="3" t="s">
        <v>209</v>
      </c>
      <c r="K265" s="4" t="s">
        <v>89</v>
      </c>
      <c r="L265" s="2" t="s">
        <v>105</v>
      </c>
    </row>
    <row r="266" spans="2:12" x14ac:dyDescent="0.2">
      <c r="C266" s="4" t="s">
        <v>115</v>
      </c>
      <c r="D266" s="43">
        <v>12.39</v>
      </c>
      <c r="E266" s="15">
        <v>1.4</v>
      </c>
      <c r="F266" s="2">
        <v>25</v>
      </c>
      <c r="G266" s="2">
        <v>100</v>
      </c>
      <c r="H266" s="2">
        <f t="shared" si="44"/>
        <v>5.6</v>
      </c>
      <c r="I266" s="9">
        <f t="shared" si="45"/>
        <v>5.6</v>
      </c>
      <c r="J266" s="3" t="s">
        <v>209</v>
      </c>
      <c r="K266" s="4" t="s">
        <v>89</v>
      </c>
      <c r="L266" s="4" t="s">
        <v>116</v>
      </c>
    </row>
    <row r="268" spans="2:12" x14ac:dyDescent="0.2">
      <c r="B268" s="4" t="s">
        <v>207</v>
      </c>
      <c r="C268" s="4" t="s">
        <v>191</v>
      </c>
      <c r="D268" s="2">
        <v>4.1059999999999999</v>
      </c>
      <c r="E268" s="15">
        <v>82.1</v>
      </c>
      <c r="F268" s="2">
        <v>25</v>
      </c>
      <c r="G268" s="2">
        <v>10</v>
      </c>
      <c r="H268" s="2">
        <f t="shared" ref="H268:H269" si="46">E268/F268*G268</f>
        <v>32.839999999999996</v>
      </c>
      <c r="I268" s="9">
        <f t="shared" ref="I268:I330" si="47">H268</f>
        <v>32.839999999999996</v>
      </c>
      <c r="J268" s="11" t="s">
        <v>205</v>
      </c>
      <c r="K268" s="4" t="s">
        <v>89</v>
      </c>
      <c r="L268" s="4" t="s">
        <v>114</v>
      </c>
    </row>
    <row r="269" spans="2:12" x14ac:dyDescent="0.2">
      <c r="C269" s="4" t="s">
        <v>295</v>
      </c>
      <c r="D269" s="2">
        <v>4.5469999999999997</v>
      </c>
      <c r="E269" s="2">
        <v>3.38</v>
      </c>
      <c r="F269" s="2">
        <v>25</v>
      </c>
      <c r="G269" s="2">
        <v>10</v>
      </c>
      <c r="H269" s="2">
        <f t="shared" si="46"/>
        <v>1.3519999999999999</v>
      </c>
      <c r="I269" s="9">
        <f t="shared" si="47"/>
        <v>1.3519999999999999</v>
      </c>
      <c r="J269" s="12" t="s">
        <v>209</v>
      </c>
      <c r="K269" s="4" t="s">
        <v>89</v>
      </c>
      <c r="L269" s="2" t="s">
        <v>25</v>
      </c>
    </row>
    <row r="270" spans="2:12" x14ac:dyDescent="0.2">
      <c r="C270" s="4" t="s">
        <v>193</v>
      </c>
      <c r="D270" s="2">
        <v>5.1189999999999998</v>
      </c>
      <c r="E270" s="15">
        <v>0.8</v>
      </c>
      <c r="F270" s="2">
        <v>25</v>
      </c>
      <c r="G270" s="2">
        <v>10</v>
      </c>
      <c r="H270" s="2">
        <f t="shared" ref="H270:H276" si="48">E270/F270*G270</f>
        <v>0.32</v>
      </c>
      <c r="I270" s="9">
        <f t="shared" si="47"/>
        <v>0.32</v>
      </c>
      <c r="J270" s="12" t="s">
        <v>209</v>
      </c>
      <c r="K270" s="4" t="s">
        <v>89</v>
      </c>
      <c r="L270" s="4" t="s">
        <v>46</v>
      </c>
    </row>
    <row r="271" spans="2:12" x14ac:dyDescent="0.2">
      <c r="C271" s="4" t="s">
        <v>288</v>
      </c>
      <c r="D271" s="2">
        <v>5.66</v>
      </c>
      <c r="E271" s="2">
        <v>30.53</v>
      </c>
      <c r="F271" s="2">
        <v>25</v>
      </c>
      <c r="G271" s="2">
        <v>10</v>
      </c>
      <c r="H271" s="2">
        <f t="shared" si="48"/>
        <v>12.212</v>
      </c>
      <c r="I271" s="9">
        <f t="shared" si="47"/>
        <v>12.212</v>
      </c>
      <c r="J271" s="11" t="s">
        <v>205</v>
      </c>
      <c r="K271" s="4" t="s">
        <v>89</v>
      </c>
      <c r="L271" s="4" t="s">
        <v>14</v>
      </c>
    </row>
    <row r="272" spans="2:12" x14ac:dyDescent="0.2">
      <c r="C272" s="4" t="s">
        <v>289</v>
      </c>
      <c r="D272" s="2">
        <v>6.0140000000000002</v>
      </c>
      <c r="E272" s="2">
        <v>60.07</v>
      </c>
      <c r="F272" s="2">
        <v>25</v>
      </c>
      <c r="G272" s="2">
        <v>10</v>
      </c>
      <c r="H272" s="2">
        <f t="shared" si="48"/>
        <v>24.027999999999999</v>
      </c>
      <c r="I272" s="9">
        <f t="shared" si="47"/>
        <v>24.027999999999999</v>
      </c>
      <c r="J272" s="11" t="s">
        <v>205</v>
      </c>
      <c r="K272" s="4" t="s">
        <v>89</v>
      </c>
      <c r="L272" s="4" t="s">
        <v>32</v>
      </c>
    </row>
    <row r="273" spans="2:12" x14ac:dyDescent="0.2">
      <c r="C273" s="4" t="s">
        <v>290</v>
      </c>
      <c r="D273" s="2">
        <v>6.8289999999999997</v>
      </c>
      <c r="E273" s="2">
        <v>55.73</v>
      </c>
      <c r="F273" s="2">
        <v>25</v>
      </c>
      <c r="G273" s="2">
        <v>10</v>
      </c>
      <c r="H273" s="2">
        <f t="shared" si="48"/>
        <v>22.292000000000002</v>
      </c>
      <c r="I273" s="9">
        <f t="shared" si="47"/>
        <v>22.292000000000002</v>
      </c>
      <c r="J273" s="11" t="s">
        <v>205</v>
      </c>
      <c r="K273" s="4" t="s">
        <v>89</v>
      </c>
      <c r="L273" s="4" t="s">
        <v>15</v>
      </c>
    </row>
    <row r="274" spans="2:12" x14ac:dyDescent="0.2">
      <c r="C274" s="4" t="s">
        <v>139</v>
      </c>
      <c r="D274" s="2">
        <v>9.6460000000000008</v>
      </c>
      <c r="E274" s="15">
        <v>2.35</v>
      </c>
      <c r="F274" s="2">
        <v>25</v>
      </c>
      <c r="G274" s="2">
        <v>10</v>
      </c>
      <c r="H274" s="2">
        <f t="shared" si="48"/>
        <v>0.94</v>
      </c>
      <c r="I274" s="9">
        <f t="shared" si="47"/>
        <v>0.94</v>
      </c>
      <c r="J274" s="3" t="s">
        <v>209</v>
      </c>
      <c r="K274" s="4" t="s">
        <v>89</v>
      </c>
      <c r="L274" s="4" t="s">
        <v>140</v>
      </c>
    </row>
    <row r="275" spans="2:12" x14ac:dyDescent="0.2">
      <c r="C275" s="4" t="s">
        <v>104</v>
      </c>
      <c r="D275" s="2">
        <v>11.1</v>
      </c>
      <c r="E275" s="2">
        <v>0.19</v>
      </c>
      <c r="F275" s="2">
        <v>25</v>
      </c>
      <c r="G275" s="2">
        <v>10</v>
      </c>
      <c r="H275" s="2">
        <f t="shared" si="48"/>
        <v>7.5999999999999998E-2</v>
      </c>
      <c r="I275" s="9">
        <f t="shared" si="47"/>
        <v>7.5999999999999998E-2</v>
      </c>
      <c r="J275" s="4" t="s">
        <v>205</v>
      </c>
      <c r="K275" s="4" t="s">
        <v>89</v>
      </c>
      <c r="L275" s="2" t="s">
        <v>105</v>
      </c>
    </row>
    <row r="276" spans="2:12" x14ac:dyDescent="0.2">
      <c r="C276" s="4" t="s">
        <v>115</v>
      </c>
      <c r="D276" s="2">
        <v>12.364000000000001</v>
      </c>
      <c r="E276" s="2">
        <v>10.25</v>
      </c>
      <c r="F276" s="2">
        <v>25</v>
      </c>
      <c r="G276" s="2">
        <v>10</v>
      </c>
      <c r="H276" s="2">
        <f t="shared" si="48"/>
        <v>4.0999999999999996</v>
      </c>
      <c r="I276" s="9">
        <f t="shared" si="47"/>
        <v>4.0999999999999996</v>
      </c>
      <c r="J276" s="4" t="s">
        <v>205</v>
      </c>
      <c r="K276" s="4" t="s">
        <v>89</v>
      </c>
      <c r="L276" s="4" t="s">
        <v>116</v>
      </c>
    </row>
    <row r="278" spans="2:12" x14ac:dyDescent="0.2">
      <c r="B278" s="4" t="s">
        <v>207</v>
      </c>
      <c r="C278" s="4" t="s">
        <v>191</v>
      </c>
      <c r="D278" s="2">
        <v>4.085</v>
      </c>
      <c r="E278" s="15">
        <v>11.09</v>
      </c>
      <c r="F278" s="2">
        <v>25</v>
      </c>
      <c r="G278" s="2">
        <v>100</v>
      </c>
      <c r="H278" s="2">
        <f t="shared" ref="H278:H284" si="49">E278/F278*G278</f>
        <v>44.36</v>
      </c>
      <c r="I278" s="9">
        <f t="shared" si="47"/>
        <v>44.36</v>
      </c>
      <c r="J278" s="11" t="s">
        <v>205</v>
      </c>
      <c r="K278" s="4" t="s">
        <v>89</v>
      </c>
      <c r="L278" s="4" t="s">
        <v>114</v>
      </c>
    </row>
    <row r="279" spans="2:12" x14ac:dyDescent="0.2">
      <c r="C279" s="4" t="s">
        <v>193</v>
      </c>
      <c r="D279" s="2">
        <v>5.0709999999999997</v>
      </c>
      <c r="E279" s="15">
        <v>3.7999999999999999E-2</v>
      </c>
      <c r="F279" s="2">
        <v>25</v>
      </c>
      <c r="G279" s="2">
        <v>100</v>
      </c>
      <c r="H279" s="2">
        <f t="shared" si="49"/>
        <v>0.152</v>
      </c>
      <c r="I279" s="9">
        <f t="shared" si="47"/>
        <v>0.152</v>
      </c>
      <c r="J279" s="11" t="s">
        <v>205</v>
      </c>
      <c r="K279" s="4" t="s">
        <v>89</v>
      </c>
      <c r="L279" s="4" t="s">
        <v>46</v>
      </c>
    </row>
    <row r="280" spans="2:12" x14ac:dyDescent="0.2">
      <c r="C280" s="4" t="s">
        <v>288</v>
      </c>
      <c r="D280" s="2">
        <v>5.6059999999999999</v>
      </c>
      <c r="E280" s="2">
        <v>4.22</v>
      </c>
      <c r="F280" s="2">
        <v>25</v>
      </c>
      <c r="G280" s="2">
        <v>100</v>
      </c>
      <c r="H280" s="2">
        <f t="shared" si="49"/>
        <v>16.88</v>
      </c>
      <c r="I280" s="9">
        <f t="shared" si="47"/>
        <v>16.88</v>
      </c>
      <c r="J280" s="12" t="s">
        <v>209</v>
      </c>
      <c r="K280" s="4" t="s">
        <v>89</v>
      </c>
      <c r="L280" s="4" t="s">
        <v>14</v>
      </c>
    </row>
    <row r="281" spans="2:12" x14ac:dyDescent="0.2">
      <c r="C281" s="4" t="s">
        <v>289</v>
      </c>
      <c r="D281" s="2">
        <v>5.9619999999999997</v>
      </c>
      <c r="E281" s="2">
        <v>9.44</v>
      </c>
      <c r="F281" s="2">
        <v>25</v>
      </c>
      <c r="G281" s="2">
        <v>100</v>
      </c>
      <c r="H281" s="2">
        <f t="shared" si="49"/>
        <v>37.76</v>
      </c>
      <c r="I281" s="9">
        <f t="shared" si="47"/>
        <v>37.76</v>
      </c>
      <c r="J281" s="12" t="s">
        <v>209</v>
      </c>
      <c r="K281" s="4" t="s">
        <v>89</v>
      </c>
      <c r="L281" s="4" t="s">
        <v>32</v>
      </c>
    </row>
    <row r="282" spans="2:12" x14ac:dyDescent="0.2">
      <c r="C282" s="4" t="s">
        <v>290</v>
      </c>
      <c r="D282" s="2">
        <v>6.7789999999999999</v>
      </c>
      <c r="E282" s="2">
        <v>10.99</v>
      </c>
      <c r="F282" s="2">
        <v>25</v>
      </c>
      <c r="G282" s="2">
        <v>100</v>
      </c>
      <c r="H282" s="2">
        <f t="shared" si="49"/>
        <v>43.96</v>
      </c>
      <c r="I282" s="9">
        <f t="shared" si="47"/>
        <v>43.96</v>
      </c>
      <c r="J282" s="12" t="s">
        <v>209</v>
      </c>
      <c r="K282" s="4" t="s">
        <v>89</v>
      </c>
      <c r="L282" s="4" t="s">
        <v>15</v>
      </c>
    </row>
    <row r="283" spans="2:12" x14ac:dyDescent="0.2">
      <c r="C283" s="4" t="s">
        <v>139</v>
      </c>
      <c r="D283" s="2">
        <v>9.6259999999999994</v>
      </c>
      <c r="E283" s="15">
        <v>0.19</v>
      </c>
      <c r="F283" s="2">
        <v>25</v>
      </c>
      <c r="G283" s="2">
        <v>100</v>
      </c>
      <c r="H283" s="2">
        <f t="shared" si="49"/>
        <v>0.76</v>
      </c>
      <c r="I283" s="9">
        <f t="shared" si="47"/>
        <v>0.76</v>
      </c>
      <c r="J283" s="4" t="s">
        <v>205</v>
      </c>
      <c r="K283" s="4" t="s">
        <v>89</v>
      </c>
      <c r="L283" s="4" t="s">
        <v>140</v>
      </c>
    </row>
    <row r="284" spans="2:12" x14ac:dyDescent="0.2">
      <c r="C284" s="4" t="s">
        <v>115</v>
      </c>
      <c r="D284" s="2">
        <v>12.332000000000001</v>
      </c>
      <c r="E284" s="2">
        <v>1.4</v>
      </c>
      <c r="F284" s="2">
        <v>25</v>
      </c>
      <c r="G284" s="2">
        <v>100</v>
      </c>
      <c r="H284" s="2">
        <f t="shared" si="49"/>
        <v>5.6</v>
      </c>
      <c r="I284" s="9">
        <f t="shared" si="47"/>
        <v>5.6</v>
      </c>
      <c r="J284" s="3" t="s">
        <v>209</v>
      </c>
      <c r="K284" s="4" t="s">
        <v>89</v>
      </c>
      <c r="L284" s="4" t="s">
        <v>116</v>
      </c>
    </row>
    <row r="286" spans="2:12" x14ac:dyDescent="0.2">
      <c r="B286" s="4" t="s">
        <v>207</v>
      </c>
      <c r="C286" s="4" t="s">
        <v>191</v>
      </c>
      <c r="D286" s="2">
        <v>4.2789999999999999</v>
      </c>
      <c r="E286" s="15">
        <v>5.21</v>
      </c>
      <c r="F286" s="2">
        <v>25</v>
      </c>
      <c r="G286" s="2">
        <v>200</v>
      </c>
      <c r="H286" s="2">
        <f t="shared" ref="H286:H291" si="50">E286/F286*G286</f>
        <v>41.68</v>
      </c>
      <c r="I286" s="9">
        <f t="shared" si="47"/>
        <v>41.68</v>
      </c>
      <c r="J286" s="12" t="s">
        <v>209</v>
      </c>
      <c r="K286" s="4" t="s">
        <v>89</v>
      </c>
      <c r="L286" s="4" t="s">
        <v>114</v>
      </c>
    </row>
    <row r="287" spans="2:12" x14ac:dyDescent="0.2">
      <c r="C287" s="4" t="s">
        <v>288</v>
      </c>
      <c r="D287" s="2">
        <v>6.0119999999999996</v>
      </c>
      <c r="E287" s="2">
        <v>2.12</v>
      </c>
      <c r="F287" s="2">
        <v>25</v>
      </c>
      <c r="G287" s="2">
        <v>200</v>
      </c>
      <c r="H287" s="2">
        <f t="shared" si="50"/>
        <v>16.96</v>
      </c>
      <c r="I287" s="9">
        <f t="shared" si="47"/>
        <v>16.96</v>
      </c>
      <c r="J287" s="11" t="s">
        <v>205</v>
      </c>
      <c r="K287" s="4" t="s">
        <v>89</v>
      </c>
      <c r="L287" s="4" t="s">
        <v>14</v>
      </c>
    </row>
    <row r="288" spans="2:12" x14ac:dyDescent="0.2">
      <c r="C288" s="4" t="s">
        <v>289</v>
      </c>
      <c r="D288" s="2">
        <v>6.3849999999999998</v>
      </c>
      <c r="E288" s="2">
        <v>4.83</v>
      </c>
      <c r="F288" s="2">
        <v>25</v>
      </c>
      <c r="G288" s="2">
        <v>200</v>
      </c>
      <c r="H288" s="2">
        <f t="shared" si="50"/>
        <v>38.64</v>
      </c>
      <c r="I288" s="9">
        <f t="shared" si="47"/>
        <v>38.64</v>
      </c>
      <c r="J288" s="11" t="s">
        <v>205</v>
      </c>
      <c r="K288" s="4" t="s">
        <v>89</v>
      </c>
      <c r="L288" s="4" t="s">
        <v>32</v>
      </c>
    </row>
    <row r="289" spans="2:12" x14ac:dyDescent="0.2">
      <c r="C289" s="4" t="s">
        <v>290</v>
      </c>
      <c r="D289" s="2">
        <v>7.2460000000000004</v>
      </c>
      <c r="E289" s="2">
        <v>5.92</v>
      </c>
      <c r="F289" s="2">
        <v>25</v>
      </c>
      <c r="G289" s="2">
        <v>200</v>
      </c>
      <c r="H289" s="2">
        <f t="shared" si="50"/>
        <v>47.36</v>
      </c>
      <c r="I289" s="9">
        <f t="shared" si="47"/>
        <v>47.36</v>
      </c>
      <c r="J289" s="11" t="s">
        <v>205</v>
      </c>
      <c r="K289" s="4" t="s">
        <v>89</v>
      </c>
      <c r="L289" s="4" t="s">
        <v>15</v>
      </c>
    </row>
    <row r="290" spans="2:12" x14ac:dyDescent="0.2">
      <c r="C290" s="4" t="s">
        <v>139</v>
      </c>
      <c r="D290" s="2">
        <v>9.8710000000000004</v>
      </c>
      <c r="E290" s="15">
        <v>0.03</v>
      </c>
      <c r="F290" s="2">
        <v>25</v>
      </c>
      <c r="G290" s="2">
        <v>200</v>
      </c>
      <c r="H290" s="2">
        <f t="shared" si="50"/>
        <v>0.24</v>
      </c>
      <c r="I290" s="9">
        <f t="shared" si="47"/>
        <v>0.24</v>
      </c>
      <c r="J290" s="11" t="s">
        <v>205</v>
      </c>
      <c r="K290" s="4" t="s">
        <v>89</v>
      </c>
      <c r="L290" s="4" t="s">
        <v>140</v>
      </c>
    </row>
    <row r="291" spans="2:12" x14ac:dyDescent="0.2">
      <c r="C291" s="4" t="s">
        <v>115</v>
      </c>
      <c r="D291" s="2">
        <v>12.622</v>
      </c>
      <c r="E291" s="2">
        <v>0.69</v>
      </c>
      <c r="F291" s="2">
        <v>25</v>
      </c>
      <c r="G291" s="2">
        <v>200</v>
      </c>
      <c r="H291" s="2">
        <f t="shared" si="50"/>
        <v>5.52</v>
      </c>
      <c r="I291" s="9">
        <f t="shared" si="47"/>
        <v>5.52</v>
      </c>
      <c r="J291" s="11" t="s">
        <v>205</v>
      </c>
      <c r="K291" s="4" t="s">
        <v>89</v>
      </c>
      <c r="L291" s="4" t="s">
        <v>116</v>
      </c>
    </row>
    <row r="293" spans="2:12" x14ac:dyDescent="0.2">
      <c r="B293" s="4" t="s">
        <v>211</v>
      </c>
      <c r="C293" s="4" t="s">
        <v>191</v>
      </c>
      <c r="D293" s="2">
        <v>4.0999999999999996</v>
      </c>
      <c r="E293" s="15">
        <v>121.26</v>
      </c>
      <c r="F293" s="2">
        <v>25</v>
      </c>
      <c r="G293" s="2">
        <v>10</v>
      </c>
      <c r="H293" s="2">
        <f t="shared" ref="H293:H301" si="51">E293/F293*G293</f>
        <v>48.504000000000005</v>
      </c>
      <c r="I293" s="9">
        <f t="shared" si="47"/>
        <v>48.504000000000005</v>
      </c>
      <c r="J293" s="11" t="s">
        <v>205</v>
      </c>
      <c r="K293" s="4" t="s">
        <v>89</v>
      </c>
      <c r="L293" s="4" t="s">
        <v>114</v>
      </c>
    </row>
    <row r="294" spans="2:12" x14ac:dyDescent="0.2">
      <c r="C294" s="4" t="s">
        <v>295</v>
      </c>
      <c r="D294" s="2">
        <v>4.5129999999999999</v>
      </c>
      <c r="E294" s="2">
        <v>4.82</v>
      </c>
      <c r="F294" s="2">
        <v>25</v>
      </c>
      <c r="G294" s="2">
        <v>10</v>
      </c>
      <c r="H294" s="2">
        <f t="shared" si="51"/>
        <v>1.9279999999999999</v>
      </c>
      <c r="I294" s="9">
        <f t="shared" si="47"/>
        <v>1.9279999999999999</v>
      </c>
      <c r="J294" s="12" t="s">
        <v>209</v>
      </c>
      <c r="K294" s="4" t="s">
        <v>89</v>
      </c>
      <c r="L294" s="2" t="s">
        <v>25</v>
      </c>
    </row>
    <row r="295" spans="2:12" x14ac:dyDescent="0.2">
      <c r="C295" s="4" t="s">
        <v>193</v>
      </c>
      <c r="D295" s="2">
        <v>5.0960000000000001</v>
      </c>
      <c r="E295" s="15">
        <v>1.28</v>
      </c>
      <c r="F295" s="2">
        <v>25</v>
      </c>
      <c r="G295" s="2">
        <v>10</v>
      </c>
      <c r="H295" s="2">
        <f t="shared" si="51"/>
        <v>0.51200000000000001</v>
      </c>
      <c r="I295" s="9">
        <f t="shared" si="47"/>
        <v>0.51200000000000001</v>
      </c>
      <c r="J295" s="12" t="s">
        <v>209</v>
      </c>
      <c r="K295" s="4" t="s">
        <v>89</v>
      </c>
      <c r="L295" s="4" t="s">
        <v>46</v>
      </c>
    </row>
    <row r="296" spans="2:12" x14ac:dyDescent="0.2">
      <c r="C296" s="4" t="s">
        <v>288</v>
      </c>
      <c r="D296" s="2">
        <v>5.6319999999999997</v>
      </c>
      <c r="E296" s="2">
        <v>41.28</v>
      </c>
      <c r="F296" s="2">
        <v>25</v>
      </c>
      <c r="G296" s="2">
        <v>10</v>
      </c>
      <c r="H296" s="2">
        <f t="shared" si="51"/>
        <v>16.512</v>
      </c>
      <c r="I296" s="9">
        <f t="shared" si="47"/>
        <v>16.512</v>
      </c>
      <c r="J296" s="11" t="s">
        <v>205</v>
      </c>
      <c r="K296" s="4" t="s">
        <v>89</v>
      </c>
      <c r="L296" s="4" t="s">
        <v>14</v>
      </c>
    </row>
    <row r="297" spans="2:12" x14ac:dyDescent="0.2">
      <c r="C297" s="4" t="s">
        <v>289</v>
      </c>
      <c r="D297" s="2">
        <v>6.0010000000000003</v>
      </c>
      <c r="E297" s="2">
        <v>88.92</v>
      </c>
      <c r="F297" s="2">
        <v>25</v>
      </c>
      <c r="G297" s="2">
        <v>10</v>
      </c>
      <c r="H297" s="2">
        <f t="shared" si="51"/>
        <v>35.567999999999998</v>
      </c>
      <c r="I297" s="9">
        <f t="shared" si="47"/>
        <v>35.567999999999998</v>
      </c>
      <c r="J297" s="11" t="s">
        <v>205</v>
      </c>
      <c r="K297" s="4" t="s">
        <v>89</v>
      </c>
      <c r="L297" s="4" t="s">
        <v>32</v>
      </c>
    </row>
    <row r="298" spans="2:12" x14ac:dyDescent="0.2">
      <c r="C298" s="4" t="s">
        <v>290</v>
      </c>
      <c r="D298" s="2">
        <v>6.8029999999999999</v>
      </c>
      <c r="E298" s="2">
        <v>67.94</v>
      </c>
      <c r="F298" s="2">
        <v>25</v>
      </c>
      <c r="G298" s="2">
        <v>10</v>
      </c>
      <c r="H298" s="2">
        <f t="shared" si="51"/>
        <v>27.176000000000002</v>
      </c>
      <c r="I298" s="9">
        <f t="shared" si="47"/>
        <v>27.176000000000002</v>
      </c>
      <c r="J298" s="11" t="s">
        <v>205</v>
      </c>
      <c r="K298" s="4" t="s">
        <v>89</v>
      </c>
      <c r="L298" s="4" t="s">
        <v>15</v>
      </c>
    </row>
    <row r="299" spans="2:12" x14ac:dyDescent="0.2">
      <c r="C299" s="4" t="s">
        <v>139</v>
      </c>
      <c r="D299" s="2">
        <v>9.6449999999999996</v>
      </c>
      <c r="E299" s="15">
        <v>3.39</v>
      </c>
      <c r="F299" s="2">
        <v>25</v>
      </c>
      <c r="G299" s="2">
        <v>10</v>
      </c>
      <c r="H299" s="2">
        <f t="shared" si="51"/>
        <v>1.3559999999999999</v>
      </c>
      <c r="I299" s="9">
        <f t="shared" si="47"/>
        <v>1.3559999999999999</v>
      </c>
      <c r="J299" s="3" t="s">
        <v>209</v>
      </c>
      <c r="K299" s="4" t="s">
        <v>89</v>
      </c>
      <c r="L299" s="4" t="s">
        <v>140</v>
      </c>
    </row>
    <row r="300" spans="2:12" x14ac:dyDescent="0.2">
      <c r="C300" s="4" t="s">
        <v>104</v>
      </c>
      <c r="D300" s="2">
        <v>11.105</v>
      </c>
      <c r="E300" s="2">
        <v>0.21</v>
      </c>
      <c r="F300" s="2">
        <v>25</v>
      </c>
      <c r="G300" s="2">
        <v>10</v>
      </c>
      <c r="H300" s="2">
        <f t="shared" si="51"/>
        <v>8.3999999999999991E-2</v>
      </c>
      <c r="I300" s="9">
        <f t="shared" si="47"/>
        <v>8.3999999999999991E-2</v>
      </c>
      <c r="J300" s="4" t="s">
        <v>205</v>
      </c>
      <c r="K300" s="4" t="s">
        <v>89</v>
      </c>
      <c r="L300" s="2" t="s">
        <v>105</v>
      </c>
    </row>
    <row r="301" spans="2:12" x14ac:dyDescent="0.2">
      <c r="C301" s="4" t="s">
        <v>115</v>
      </c>
      <c r="D301" s="2">
        <v>12.364000000000001</v>
      </c>
      <c r="E301" s="2">
        <v>16.57</v>
      </c>
      <c r="F301" s="2">
        <v>25</v>
      </c>
      <c r="G301" s="2">
        <v>10</v>
      </c>
      <c r="H301" s="2">
        <f t="shared" si="51"/>
        <v>6.6280000000000001</v>
      </c>
      <c r="I301" s="9">
        <f t="shared" si="47"/>
        <v>6.6280000000000001</v>
      </c>
      <c r="J301" s="4" t="s">
        <v>205</v>
      </c>
      <c r="K301" s="4" t="s">
        <v>89</v>
      </c>
      <c r="L301" s="4" t="s">
        <v>116</v>
      </c>
    </row>
    <row r="303" spans="2:12" x14ac:dyDescent="0.2">
      <c r="B303" s="4" t="s">
        <v>211</v>
      </c>
      <c r="C303" s="4" t="s">
        <v>191</v>
      </c>
      <c r="D303" s="2">
        <v>4.109</v>
      </c>
      <c r="E303" s="15">
        <v>13.13</v>
      </c>
      <c r="F303" s="2">
        <v>25</v>
      </c>
      <c r="G303" s="2">
        <v>100</v>
      </c>
      <c r="H303" s="2">
        <f t="shared" ref="H303:H310" si="52">E303/F303*G303</f>
        <v>52.52</v>
      </c>
      <c r="I303" s="9">
        <f t="shared" si="47"/>
        <v>52.52</v>
      </c>
      <c r="J303" s="11" t="s">
        <v>205</v>
      </c>
      <c r="K303" s="4" t="s">
        <v>89</v>
      </c>
      <c r="L303" s="4" t="s">
        <v>114</v>
      </c>
    </row>
    <row r="304" spans="2:12" x14ac:dyDescent="0.2">
      <c r="C304" s="4" t="s">
        <v>295</v>
      </c>
      <c r="D304" s="2">
        <v>4.5060000000000002</v>
      </c>
      <c r="E304" s="2">
        <v>0.56999999999999995</v>
      </c>
      <c r="F304" s="2">
        <v>25</v>
      </c>
      <c r="G304" s="2">
        <v>100</v>
      </c>
      <c r="H304" s="2">
        <f t="shared" si="52"/>
        <v>2.2799999999999998</v>
      </c>
      <c r="I304" s="9">
        <f t="shared" si="47"/>
        <v>2.2799999999999998</v>
      </c>
      <c r="J304" s="11" t="s">
        <v>205</v>
      </c>
      <c r="K304" s="4" t="s">
        <v>89</v>
      </c>
      <c r="L304" s="2" t="s">
        <v>25</v>
      </c>
    </row>
    <row r="305" spans="2:12" x14ac:dyDescent="0.2">
      <c r="C305" s="4" t="s">
        <v>193</v>
      </c>
      <c r="D305" s="2">
        <v>5.1079999999999997</v>
      </c>
      <c r="E305" s="15">
        <v>0.05</v>
      </c>
      <c r="F305" s="2">
        <v>25</v>
      </c>
      <c r="G305" s="2">
        <v>100</v>
      </c>
      <c r="H305" s="2">
        <f t="shared" si="52"/>
        <v>0.2</v>
      </c>
      <c r="I305" s="9">
        <f t="shared" si="47"/>
        <v>0.2</v>
      </c>
      <c r="J305" s="11" t="s">
        <v>205</v>
      </c>
      <c r="K305" s="4" t="s">
        <v>89</v>
      </c>
      <c r="L305" s="4" t="s">
        <v>46</v>
      </c>
    </row>
    <row r="306" spans="2:12" x14ac:dyDescent="0.2">
      <c r="C306" s="4" t="s">
        <v>288</v>
      </c>
      <c r="D306" s="2">
        <v>5.65</v>
      </c>
      <c r="E306" s="2">
        <v>5.17</v>
      </c>
      <c r="F306" s="2">
        <v>25</v>
      </c>
      <c r="G306" s="2">
        <v>100</v>
      </c>
      <c r="H306" s="2">
        <f t="shared" si="52"/>
        <v>20.68</v>
      </c>
      <c r="I306" s="9">
        <f t="shared" si="47"/>
        <v>20.68</v>
      </c>
      <c r="J306" s="12" t="s">
        <v>209</v>
      </c>
      <c r="K306" s="4" t="s">
        <v>89</v>
      </c>
      <c r="L306" s="4" t="s">
        <v>14</v>
      </c>
    </row>
    <row r="307" spans="2:12" x14ac:dyDescent="0.2">
      <c r="C307" s="4" t="s">
        <v>289</v>
      </c>
      <c r="D307" s="2">
        <v>6.0010000000000003</v>
      </c>
      <c r="E307" s="2">
        <v>10.81</v>
      </c>
      <c r="F307" s="2">
        <v>25</v>
      </c>
      <c r="G307" s="2">
        <v>100</v>
      </c>
      <c r="H307" s="2">
        <f t="shared" si="52"/>
        <v>43.24</v>
      </c>
      <c r="I307" s="9">
        <f t="shared" si="47"/>
        <v>43.24</v>
      </c>
      <c r="J307" s="11" t="s">
        <v>205</v>
      </c>
      <c r="K307" s="4" t="s">
        <v>89</v>
      </c>
      <c r="L307" s="4" t="s">
        <v>32</v>
      </c>
    </row>
    <row r="308" spans="2:12" x14ac:dyDescent="0.2">
      <c r="C308" s="4" t="s">
        <v>290</v>
      </c>
      <c r="D308" s="2">
        <v>6.8310000000000004</v>
      </c>
      <c r="E308" s="2">
        <v>13.3</v>
      </c>
      <c r="F308" s="2">
        <v>25</v>
      </c>
      <c r="G308" s="2">
        <v>100</v>
      </c>
      <c r="H308" s="2">
        <f t="shared" si="52"/>
        <v>53.2</v>
      </c>
      <c r="I308" s="9">
        <f t="shared" si="47"/>
        <v>53.2</v>
      </c>
      <c r="J308" s="11" t="s">
        <v>205</v>
      </c>
      <c r="K308" s="4" t="s">
        <v>89</v>
      </c>
      <c r="L308" s="4" t="s">
        <v>15</v>
      </c>
    </row>
    <row r="309" spans="2:12" x14ac:dyDescent="0.2">
      <c r="C309" s="4" t="s">
        <v>139</v>
      </c>
      <c r="D309" s="2">
        <v>9.6590000000000007</v>
      </c>
      <c r="E309" s="15">
        <v>0.31</v>
      </c>
      <c r="F309" s="2">
        <v>25</v>
      </c>
      <c r="G309" s="2">
        <v>100</v>
      </c>
      <c r="H309" s="2">
        <f t="shared" si="52"/>
        <v>1.24</v>
      </c>
      <c r="I309" s="9">
        <f t="shared" si="47"/>
        <v>1.24</v>
      </c>
      <c r="J309" s="4" t="s">
        <v>205</v>
      </c>
      <c r="K309" s="4" t="s">
        <v>89</v>
      </c>
      <c r="L309" s="4" t="s">
        <v>140</v>
      </c>
    </row>
    <row r="310" spans="2:12" x14ac:dyDescent="0.2">
      <c r="C310" s="4" t="s">
        <v>115</v>
      </c>
      <c r="D310" s="2">
        <v>12.384</v>
      </c>
      <c r="E310" s="2">
        <v>1.63</v>
      </c>
      <c r="F310" s="2">
        <v>25</v>
      </c>
      <c r="G310" s="2">
        <v>100</v>
      </c>
      <c r="H310" s="2">
        <f t="shared" si="52"/>
        <v>6.52</v>
      </c>
      <c r="I310" s="9">
        <f t="shared" si="47"/>
        <v>6.52</v>
      </c>
      <c r="J310" s="3" t="s">
        <v>209</v>
      </c>
      <c r="K310" s="4" t="s">
        <v>89</v>
      </c>
      <c r="L310" s="4" t="s">
        <v>116</v>
      </c>
    </row>
    <row r="312" spans="2:12" x14ac:dyDescent="0.2">
      <c r="B312" s="4" t="s">
        <v>211</v>
      </c>
      <c r="C312" s="4" t="s">
        <v>191</v>
      </c>
      <c r="D312" s="2">
        <v>4.26</v>
      </c>
      <c r="E312" s="15">
        <v>8.01</v>
      </c>
      <c r="F312" s="2">
        <v>25</v>
      </c>
      <c r="G312" s="2">
        <v>200</v>
      </c>
      <c r="H312" s="2">
        <f t="shared" ref="H312:H317" si="53">E312/F312*G312</f>
        <v>64.08</v>
      </c>
      <c r="I312" s="9">
        <f t="shared" si="47"/>
        <v>64.08</v>
      </c>
      <c r="J312" s="12" t="s">
        <v>209</v>
      </c>
      <c r="K312" s="4" t="s">
        <v>89</v>
      </c>
      <c r="L312" s="4" t="s">
        <v>114</v>
      </c>
    </row>
    <row r="313" spans="2:12" x14ac:dyDescent="0.2">
      <c r="C313" s="4" t="s">
        <v>288</v>
      </c>
      <c r="D313" s="2">
        <v>5.9619999999999997</v>
      </c>
      <c r="E313" s="2">
        <v>3.15</v>
      </c>
      <c r="F313" s="2">
        <v>25</v>
      </c>
      <c r="G313" s="2">
        <v>200</v>
      </c>
      <c r="H313" s="2">
        <f t="shared" si="53"/>
        <v>25.2</v>
      </c>
      <c r="I313" s="9">
        <f t="shared" si="47"/>
        <v>25.2</v>
      </c>
      <c r="J313" s="11" t="s">
        <v>205</v>
      </c>
      <c r="K313" s="4" t="s">
        <v>89</v>
      </c>
      <c r="L313" s="4" t="s">
        <v>14</v>
      </c>
    </row>
    <row r="314" spans="2:12" x14ac:dyDescent="0.2">
      <c r="C314" s="4" t="s">
        <v>289</v>
      </c>
      <c r="D314" s="2">
        <v>6.327</v>
      </c>
      <c r="E314" s="2">
        <v>6.08</v>
      </c>
      <c r="F314" s="2">
        <v>25</v>
      </c>
      <c r="G314" s="2">
        <v>200</v>
      </c>
      <c r="H314" s="2">
        <f t="shared" si="53"/>
        <v>48.64</v>
      </c>
      <c r="I314" s="9">
        <f t="shared" si="47"/>
        <v>48.64</v>
      </c>
      <c r="J314" s="12" t="s">
        <v>209</v>
      </c>
      <c r="K314" s="4" t="s">
        <v>89</v>
      </c>
      <c r="L314" s="4" t="s">
        <v>32</v>
      </c>
    </row>
    <row r="315" spans="2:12" x14ac:dyDescent="0.2">
      <c r="C315" s="4" t="s">
        <v>290</v>
      </c>
      <c r="D315" s="2">
        <v>7.181</v>
      </c>
      <c r="E315" s="2">
        <v>7.71</v>
      </c>
      <c r="F315" s="2">
        <v>25</v>
      </c>
      <c r="G315" s="2">
        <v>200</v>
      </c>
      <c r="H315" s="2">
        <f t="shared" si="53"/>
        <v>61.68</v>
      </c>
      <c r="I315" s="9">
        <f t="shared" si="47"/>
        <v>61.68</v>
      </c>
      <c r="J315" s="12" t="s">
        <v>209</v>
      </c>
      <c r="K315" s="4" t="s">
        <v>89</v>
      </c>
      <c r="L315" s="4" t="s">
        <v>15</v>
      </c>
    </row>
    <row r="316" spans="2:12" x14ac:dyDescent="0.2">
      <c r="C316" s="4" t="s">
        <v>139</v>
      </c>
      <c r="D316" s="2">
        <v>9.8379999999999992</v>
      </c>
      <c r="E316" s="15">
        <v>0.06</v>
      </c>
      <c r="F316" s="2">
        <v>25</v>
      </c>
      <c r="G316" s="2">
        <v>200</v>
      </c>
      <c r="H316" s="2">
        <f t="shared" si="53"/>
        <v>0.48</v>
      </c>
      <c r="I316" s="9">
        <f t="shared" si="47"/>
        <v>0.48</v>
      </c>
      <c r="J316" s="11" t="s">
        <v>205</v>
      </c>
      <c r="K316" s="4" t="s">
        <v>89</v>
      </c>
      <c r="L316" s="4" t="s">
        <v>140</v>
      </c>
    </row>
    <row r="317" spans="2:12" x14ac:dyDescent="0.2">
      <c r="C317" s="4" t="s">
        <v>115</v>
      </c>
      <c r="D317" s="2">
        <v>12.581</v>
      </c>
      <c r="E317" s="2">
        <v>0.96</v>
      </c>
      <c r="F317" s="2">
        <v>25</v>
      </c>
      <c r="G317" s="2">
        <v>200</v>
      </c>
      <c r="H317" s="2">
        <f t="shared" si="53"/>
        <v>7.68</v>
      </c>
      <c r="I317" s="9">
        <f t="shared" si="47"/>
        <v>7.68</v>
      </c>
      <c r="J317" s="11" t="s">
        <v>205</v>
      </c>
      <c r="K317" s="4" t="s">
        <v>89</v>
      </c>
      <c r="L317" s="4" t="s">
        <v>116</v>
      </c>
    </row>
    <row r="319" spans="2:12" x14ac:dyDescent="0.2">
      <c r="B319" s="4" t="s">
        <v>212</v>
      </c>
      <c r="C319" s="4" t="s">
        <v>191</v>
      </c>
      <c r="D319" s="2">
        <v>4.0970000000000004</v>
      </c>
      <c r="E319" s="15">
        <v>97.55</v>
      </c>
      <c r="F319" s="2">
        <v>25</v>
      </c>
      <c r="G319" s="2">
        <v>10</v>
      </c>
      <c r="H319" s="2">
        <f t="shared" ref="H319:H327" si="54">E319/F319*G319</f>
        <v>39.019999999999996</v>
      </c>
      <c r="I319" s="9">
        <f t="shared" si="47"/>
        <v>39.019999999999996</v>
      </c>
      <c r="J319" s="11" t="s">
        <v>205</v>
      </c>
      <c r="K319" s="4" t="s">
        <v>89</v>
      </c>
      <c r="L319" s="4" t="s">
        <v>114</v>
      </c>
    </row>
    <row r="320" spans="2:12" x14ac:dyDescent="0.2">
      <c r="C320" s="4" t="s">
        <v>295</v>
      </c>
      <c r="D320" s="2">
        <v>4.51</v>
      </c>
      <c r="E320" s="15">
        <v>4.0999999999999996</v>
      </c>
      <c r="F320" s="2">
        <v>25</v>
      </c>
      <c r="G320" s="2">
        <v>10</v>
      </c>
      <c r="H320" s="2">
        <f t="shared" si="54"/>
        <v>1.6399999999999997</v>
      </c>
      <c r="I320" s="9">
        <f t="shared" si="47"/>
        <v>1.6399999999999997</v>
      </c>
      <c r="J320" s="12" t="s">
        <v>209</v>
      </c>
      <c r="K320" s="4" t="s">
        <v>89</v>
      </c>
      <c r="L320" s="2" t="s">
        <v>25</v>
      </c>
    </row>
    <row r="321" spans="2:12" x14ac:dyDescent="0.2">
      <c r="C321" s="4" t="s">
        <v>193</v>
      </c>
      <c r="D321" s="2">
        <v>5.0949999999999998</v>
      </c>
      <c r="E321" s="15">
        <v>1.21</v>
      </c>
      <c r="F321" s="2">
        <v>25</v>
      </c>
      <c r="G321" s="2">
        <v>10</v>
      </c>
      <c r="H321" s="2">
        <f t="shared" si="54"/>
        <v>0.48399999999999999</v>
      </c>
      <c r="I321" s="9">
        <f t="shared" si="47"/>
        <v>0.48399999999999999</v>
      </c>
      <c r="J321" s="12" t="s">
        <v>209</v>
      </c>
      <c r="K321" s="4" t="s">
        <v>89</v>
      </c>
      <c r="L321" s="4" t="s">
        <v>46</v>
      </c>
    </row>
    <row r="322" spans="2:12" x14ac:dyDescent="0.2">
      <c r="C322" s="4" t="s">
        <v>288</v>
      </c>
      <c r="D322" s="2">
        <v>5.6390000000000002</v>
      </c>
      <c r="E322" s="15">
        <v>32.5</v>
      </c>
      <c r="F322" s="2">
        <v>25</v>
      </c>
      <c r="G322" s="2">
        <v>10</v>
      </c>
      <c r="H322" s="2">
        <f t="shared" si="54"/>
        <v>13</v>
      </c>
      <c r="I322" s="9">
        <f t="shared" si="47"/>
        <v>13</v>
      </c>
      <c r="J322" s="11" t="s">
        <v>205</v>
      </c>
      <c r="K322" s="4" t="s">
        <v>89</v>
      </c>
      <c r="L322" s="4" t="s">
        <v>14</v>
      </c>
    </row>
    <row r="323" spans="2:12" x14ac:dyDescent="0.2">
      <c r="C323" s="4" t="s">
        <v>289</v>
      </c>
      <c r="D323" s="2">
        <v>5.9909999999999997</v>
      </c>
      <c r="E323" s="2">
        <v>70.599999999999994</v>
      </c>
      <c r="F323" s="2">
        <v>25</v>
      </c>
      <c r="G323" s="2">
        <v>10</v>
      </c>
      <c r="H323" s="2">
        <f t="shared" si="54"/>
        <v>28.24</v>
      </c>
      <c r="I323" s="9">
        <f t="shared" si="47"/>
        <v>28.24</v>
      </c>
      <c r="J323" s="11" t="s">
        <v>205</v>
      </c>
      <c r="K323" s="4" t="s">
        <v>89</v>
      </c>
      <c r="L323" s="4" t="s">
        <v>32</v>
      </c>
    </row>
    <row r="324" spans="2:12" x14ac:dyDescent="0.2">
      <c r="C324" s="4" t="s">
        <v>290</v>
      </c>
      <c r="D324" s="2">
        <v>6.8140000000000001</v>
      </c>
      <c r="E324" s="2">
        <v>56.56</v>
      </c>
      <c r="F324" s="2">
        <v>25</v>
      </c>
      <c r="G324" s="2">
        <v>10</v>
      </c>
      <c r="H324" s="2">
        <f t="shared" si="54"/>
        <v>22.623999999999999</v>
      </c>
      <c r="I324" s="9">
        <f t="shared" si="47"/>
        <v>22.623999999999999</v>
      </c>
      <c r="J324" s="11" t="s">
        <v>205</v>
      </c>
      <c r="K324" s="4" t="s">
        <v>89</v>
      </c>
      <c r="L324" s="4" t="s">
        <v>15</v>
      </c>
    </row>
    <row r="325" spans="2:12" x14ac:dyDescent="0.2">
      <c r="C325" s="4" t="s">
        <v>139</v>
      </c>
      <c r="D325" s="2">
        <v>9.6479999999999997</v>
      </c>
      <c r="E325" s="15">
        <v>2.83</v>
      </c>
      <c r="F325" s="2">
        <v>25</v>
      </c>
      <c r="G325" s="2">
        <v>10</v>
      </c>
      <c r="H325" s="2">
        <f t="shared" si="54"/>
        <v>1.1320000000000001</v>
      </c>
      <c r="I325" s="9">
        <f t="shared" si="47"/>
        <v>1.1320000000000001</v>
      </c>
      <c r="J325" s="3" t="s">
        <v>209</v>
      </c>
      <c r="K325" s="4" t="s">
        <v>89</v>
      </c>
      <c r="L325" s="4" t="s">
        <v>140</v>
      </c>
    </row>
    <row r="326" spans="2:12" x14ac:dyDescent="0.2">
      <c r="C326" s="4" t="s">
        <v>104</v>
      </c>
      <c r="D326" s="2">
        <v>11.101000000000001</v>
      </c>
      <c r="E326" s="2">
        <v>0.19</v>
      </c>
      <c r="F326" s="2">
        <v>25</v>
      </c>
      <c r="G326" s="2">
        <v>10</v>
      </c>
      <c r="H326" s="2">
        <f t="shared" si="54"/>
        <v>7.5999999999999998E-2</v>
      </c>
      <c r="I326" s="9">
        <f t="shared" si="47"/>
        <v>7.5999999999999998E-2</v>
      </c>
      <c r="J326" s="4" t="s">
        <v>205</v>
      </c>
      <c r="K326" s="4" t="s">
        <v>89</v>
      </c>
      <c r="L326" s="2" t="s">
        <v>105</v>
      </c>
    </row>
    <row r="327" spans="2:12" x14ac:dyDescent="0.2">
      <c r="C327" s="4" t="s">
        <v>115</v>
      </c>
      <c r="D327" s="2">
        <v>12.36</v>
      </c>
      <c r="E327" s="2">
        <v>13.35</v>
      </c>
      <c r="F327" s="2">
        <v>25</v>
      </c>
      <c r="G327" s="2">
        <v>10</v>
      </c>
      <c r="H327" s="2">
        <f t="shared" si="54"/>
        <v>5.34</v>
      </c>
      <c r="I327" s="9">
        <f t="shared" si="47"/>
        <v>5.34</v>
      </c>
      <c r="J327" s="4" t="s">
        <v>205</v>
      </c>
      <c r="K327" s="4" t="s">
        <v>89</v>
      </c>
      <c r="L327" s="4" t="s">
        <v>116</v>
      </c>
    </row>
    <row r="329" spans="2:12" x14ac:dyDescent="0.2">
      <c r="B329" s="4" t="s">
        <v>212</v>
      </c>
      <c r="C329" s="4" t="s">
        <v>191</v>
      </c>
      <c r="D329" s="2">
        <v>4.109</v>
      </c>
      <c r="E329" s="15">
        <v>12.44</v>
      </c>
      <c r="F329" s="2">
        <v>25</v>
      </c>
      <c r="G329" s="2">
        <v>100</v>
      </c>
      <c r="H329" s="2">
        <f t="shared" ref="H329:H335" si="55">E329/F329*G329</f>
        <v>49.76</v>
      </c>
      <c r="I329" s="9">
        <f t="shared" si="47"/>
        <v>49.76</v>
      </c>
      <c r="J329" s="11" t="s">
        <v>205</v>
      </c>
      <c r="K329" s="4" t="s">
        <v>89</v>
      </c>
      <c r="L329" s="4" t="s">
        <v>114</v>
      </c>
    </row>
    <row r="330" spans="2:12" x14ac:dyDescent="0.2">
      <c r="C330" s="4" t="s">
        <v>193</v>
      </c>
      <c r="D330" s="2">
        <v>5.1159999999999997</v>
      </c>
      <c r="E330" s="15">
        <v>7.0000000000000007E-2</v>
      </c>
      <c r="F330" s="2">
        <v>25</v>
      </c>
      <c r="G330" s="2">
        <v>100</v>
      </c>
      <c r="H330" s="2">
        <f t="shared" si="55"/>
        <v>0.28000000000000003</v>
      </c>
      <c r="I330" s="9">
        <f t="shared" si="47"/>
        <v>0.28000000000000003</v>
      </c>
      <c r="J330" s="11" t="s">
        <v>205</v>
      </c>
      <c r="K330" s="4" t="s">
        <v>89</v>
      </c>
      <c r="L330" s="4" t="s">
        <v>46</v>
      </c>
    </row>
    <row r="331" spans="2:12" x14ac:dyDescent="0.2">
      <c r="C331" s="4" t="s">
        <v>288</v>
      </c>
      <c r="D331" s="2">
        <v>5.6760000000000002</v>
      </c>
      <c r="E331" s="2">
        <v>5.07</v>
      </c>
      <c r="F331" s="2">
        <v>25</v>
      </c>
      <c r="G331" s="2">
        <v>100</v>
      </c>
      <c r="H331" s="2">
        <f t="shared" si="55"/>
        <v>20.28</v>
      </c>
      <c r="I331" s="9">
        <f t="shared" ref="I331:I335" si="56">H331</f>
        <v>20.28</v>
      </c>
      <c r="J331" s="12" t="s">
        <v>209</v>
      </c>
      <c r="K331" s="4" t="s">
        <v>89</v>
      </c>
      <c r="L331" s="4" t="s">
        <v>14</v>
      </c>
    </row>
    <row r="332" spans="2:12" x14ac:dyDescent="0.2">
      <c r="C332" s="4" t="s">
        <v>289</v>
      </c>
      <c r="D332" s="2">
        <v>6.0309999999999997</v>
      </c>
      <c r="E332" s="2">
        <v>11.13</v>
      </c>
      <c r="F332" s="2">
        <v>25</v>
      </c>
      <c r="G332" s="2">
        <v>100</v>
      </c>
      <c r="H332" s="2">
        <f t="shared" si="55"/>
        <v>44.52</v>
      </c>
      <c r="I332" s="9">
        <f t="shared" si="56"/>
        <v>44.52</v>
      </c>
      <c r="J332" s="11" t="s">
        <v>205</v>
      </c>
      <c r="K332" s="4" t="s">
        <v>89</v>
      </c>
      <c r="L332" s="4" t="s">
        <v>32</v>
      </c>
    </row>
    <row r="333" spans="2:12" x14ac:dyDescent="0.2">
      <c r="C333" s="4" t="s">
        <v>290</v>
      </c>
      <c r="D333" s="2">
        <v>6.851</v>
      </c>
      <c r="E333" s="2">
        <v>13.42</v>
      </c>
      <c r="F333" s="2">
        <v>25</v>
      </c>
      <c r="G333" s="2">
        <v>100</v>
      </c>
      <c r="H333" s="2">
        <f t="shared" si="55"/>
        <v>53.679999999999993</v>
      </c>
      <c r="I333" s="9">
        <f t="shared" si="56"/>
        <v>53.679999999999993</v>
      </c>
      <c r="J333" s="11" t="s">
        <v>205</v>
      </c>
      <c r="K333" s="4" t="s">
        <v>89</v>
      </c>
      <c r="L333" s="4" t="s">
        <v>15</v>
      </c>
    </row>
    <row r="334" spans="2:12" x14ac:dyDescent="0.2">
      <c r="C334" s="4" t="s">
        <v>139</v>
      </c>
      <c r="D334" s="2">
        <v>9.67</v>
      </c>
      <c r="E334" s="15">
        <v>0.27</v>
      </c>
      <c r="F334" s="2">
        <v>25</v>
      </c>
      <c r="G334" s="2">
        <v>100</v>
      </c>
      <c r="H334" s="2">
        <f t="shared" si="55"/>
        <v>1.08</v>
      </c>
      <c r="I334" s="9">
        <f t="shared" si="56"/>
        <v>1.08</v>
      </c>
      <c r="J334" s="4" t="s">
        <v>205</v>
      </c>
      <c r="K334" s="4" t="s">
        <v>89</v>
      </c>
      <c r="L334" s="4" t="s">
        <v>140</v>
      </c>
    </row>
    <row r="335" spans="2:12" x14ac:dyDescent="0.2">
      <c r="C335" s="4" t="s">
        <v>115</v>
      </c>
      <c r="D335" s="2">
        <v>12.391999999999999</v>
      </c>
      <c r="E335" s="2">
        <v>1.88</v>
      </c>
      <c r="F335" s="2">
        <v>25</v>
      </c>
      <c r="G335" s="2">
        <v>100</v>
      </c>
      <c r="H335" s="2">
        <f t="shared" si="55"/>
        <v>7.5199999999999987</v>
      </c>
      <c r="I335" s="9">
        <f t="shared" si="56"/>
        <v>7.5199999999999987</v>
      </c>
      <c r="J335" s="3" t="s">
        <v>209</v>
      </c>
      <c r="K335" s="4" t="s">
        <v>89</v>
      </c>
      <c r="L335" s="4" t="s">
        <v>116</v>
      </c>
    </row>
    <row r="337" spans="2:12" x14ac:dyDescent="0.2">
      <c r="B337" s="4" t="s">
        <v>212</v>
      </c>
      <c r="C337" s="4" t="s">
        <v>191</v>
      </c>
      <c r="D337" s="2">
        <v>4.29</v>
      </c>
      <c r="E337" s="15">
        <v>4.21</v>
      </c>
      <c r="F337" s="2">
        <v>25</v>
      </c>
      <c r="G337" s="2">
        <v>200</v>
      </c>
      <c r="H337" s="2">
        <f t="shared" ref="H337:H342" si="57">E337/F337*G337</f>
        <v>33.68</v>
      </c>
      <c r="I337" s="9">
        <f t="shared" ref="I337:I342" si="58">H337</f>
        <v>33.68</v>
      </c>
      <c r="J337" s="12" t="s">
        <v>209</v>
      </c>
      <c r="K337" s="4" t="s">
        <v>89</v>
      </c>
      <c r="L337" s="4" t="s">
        <v>114</v>
      </c>
    </row>
    <row r="338" spans="2:12" x14ac:dyDescent="0.2">
      <c r="C338" s="4" t="s">
        <v>288</v>
      </c>
      <c r="D338" s="2">
        <v>5.9630000000000001</v>
      </c>
      <c r="E338" s="2">
        <v>1.88</v>
      </c>
      <c r="F338" s="2">
        <v>25</v>
      </c>
      <c r="G338" s="2">
        <v>200</v>
      </c>
      <c r="H338" s="2">
        <f t="shared" si="57"/>
        <v>15.039999999999997</v>
      </c>
      <c r="I338" s="9">
        <f t="shared" si="58"/>
        <v>15.039999999999997</v>
      </c>
      <c r="J338" s="11" t="s">
        <v>205</v>
      </c>
      <c r="K338" s="4" t="s">
        <v>89</v>
      </c>
      <c r="L338" s="4" t="s">
        <v>14</v>
      </c>
    </row>
    <row r="339" spans="2:12" x14ac:dyDescent="0.2">
      <c r="C339" s="4" t="s">
        <v>289</v>
      </c>
      <c r="D339" s="2">
        <v>6.3280000000000003</v>
      </c>
      <c r="E339" s="2">
        <v>3.7330000000000001</v>
      </c>
      <c r="F339" s="2">
        <v>25</v>
      </c>
      <c r="G339" s="2">
        <v>200</v>
      </c>
      <c r="H339" s="2">
        <f t="shared" si="57"/>
        <v>29.864000000000001</v>
      </c>
      <c r="I339" s="9">
        <f t="shared" si="58"/>
        <v>29.864000000000001</v>
      </c>
      <c r="J339" s="12" t="s">
        <v>209</v>
      </c>
      <c r="K339" s="4" t="s">
        <v>89</v>
      </c>
      <c r="L339" s="4" t="s">
        <v>32</v>
      </c>
    </row>
    <row r="340" spans="2:12" x14ac:dyDescent="0.2">
      <c r="C340" s="4" t="s">
        <v>290</v>
      </c>
      <c r="D340" s="2">
        <v>7.173</v>
      </c>
      <c r="E340" s="2">
        <v>4.42</v>
      </c>
      <c r="F340" s="2">
        <v>25</v>
      </c>
      <c r="G340" s="2">
        <v>200</v>
      </c>
      <c r="H340" s="2">
        <f t="shared" si="57"/>
        <v>35.36</v>
      </c>
      <c r="I340" s="9">
        <f t="shared" si="58"/>
        <v>35.36</v>
      </c>
      <c r="J340" s="12" t="s">
        <v>209</v>
      </c>
      <c r="K340" s="4" t="s">
        <v>89</v>
      </c>
      <c r="L340" s="4" t="s">
        <v>15</v>
      </c>
    </row>
    <row r="341" spans="2:12" x14ac:dyDescent="0.2">
      <c r="C341" s="4" t="s">
        <v>139</v>
      </c>
      <c r="D341" s="2">
        <v>9.8290000000000006</v>
      </c>
      <c r="E341" s="15">
        <v>0.05</v>
      </c>
      <c r="F341" s="2">
        <v>25</v>
      </c>
      <c r="G341" s="2">
        <v>200</v>
      </c>
      <c r="H341" s="2">
        <f t="shared" si="57"/>
        <v>0.4</v>
      </c>
      <c r="I341" s="9">
        <f t="shared" si="58"/>
        <v>0.4</v>
      </c>
      <c r="J341" s="11" t="s">
        <v>205</v>
      </c>
      <c r="K341" s="4" t="s">
        <v>89</v>
      </c>
      <c r="L341" s="4" t="s">
        <v>140</v>
      </c>
    </row>
    <row r="342" spans="2:12" x14ac:dyDescent="0.2">
      <c r="C342" s="4" t="s">
        <v>115</v>
      </c>
      <c r="D342" s="2">
        <v>12.58</v>
      </c>
      <c r="E342" s="2">
        <v>0.75</v>
      </c>
      <c r="F342" s="2">
        <v>25</v>
      </c>
      <c r="G342" s="2">
        <v>200</v>
      </c>
      <c r="H342" s="2">
        <f t="shared" si="57"/>
        <v>6</v>
      </c>
      <c r="I342" s="9">
        <f t="shared" si="58"/>
        <v>6</v>
      </c>
      <c r="J342" s="11" t="s">
        <v>205</v>
      </c>
      <c r="K342" s="4" t="s">
        <v>89</v>
      </c>
      <c r="L342" s="4" t="s">
        <v>116</v>
      </c>
    </row>
    <row r="345" spans="2:12" x14ac:dyDescent="0.2">
      <c r="C345" s="25" t="s">
        <v>151</v>
      </c>
      <c r="D345" s="1"/>
    </row>
    <row r="346" spans="2:12" x14ac:dyDescent="0.2">
      <c r="C346" s="25" t="s">
        <v>146</v>
      </c>
      <c r="D346" s="4"/>
    </row>
    <row r="347" spans="2:12" x14ac:dyDescent="0.2">
      <c r="C347" s="25" t="s">
        <v>144</v>
      </c>
      <c r="D347" s="6"/>
    </row>
    <row r="348" spans="2:12" x14ac:dyDescent="0.2">
      <c r="C348" s="25" t="s">
        <v>150</v>
      </c>
      <c r="D348" s="6"/>
    </row>
    <row r="349" spans="2:12" x14ac:dyDescent="0.2">
      <c r="C349" s="42" t="s">
        <v>121</v>
      </c>
      <c r="D349" s="6"/>
    </row>
    <row r="350" spans="2:12" x14ac:dyDescent="0.2">
      <c r="C350" s="25" t="s">
        <v>291</v>
      </c>
      <c r="D350" s="6"/>
    </row>
  </sheetData>
  <phoneticPr fontId="0" type="noConversion"/>
  <pageMargins left="0.75" right="0.75" top="1" bottom="1" header="0.5" footer="0.5"/>
  <pageSetup scale="7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9"/>
  <sheetViews>
    <sheetView tabSelected="1" workbookViewId="0">
      <selection activeCell="I257" sqref="I257"/>
    </sheetView>
  </sheetViews>
  <sheetFormatPr defaultRowHeight="12.75" x14ac:dyDescent="0.2"/>
  <cols>
    <col min="1" max="1" width="15.140625" style="20" customWidth="1"/>
    <col min="2" max="2" width="17.28515625" style="20" customWidth="1"/>
    <col min="3" max="3" width="16.42578125" style="16" bestFit="1" customWidth="1"/>
    <col min="4" max="4" width="9.7109375" style="16" bestFit="1" customWidth="1"/>
    <col min="5" max="5" width="17.5703125" style="16" bestFit="1" customWidth="1"/>
    <col min="6" max="6" width="11.42578125" style="16" customWidth="1"/>
    <col min="7" max="7" width="15" style="16" bestFit="1" customWidth="1"/>
    <col min="8" max="8" width="5.42578125" style="16" customWidth="1"/>
    <col min="9" max="9" width="16.5703125" style="16" bestFit="1" customWidth="1"/>
    <col min="10" max="16384" width="9.140625" style="16"/>
  </cols>
  <sheetData>
    <row r="1" spans="1:9" ht="15" x14ac:dyDescent="0.25">
      <c r="A1" s="36" t="str">
        <f>VOC!A1</f>
        <v>15-03379-N1</v>
      </c>
      <c r="C1" s="17" t="s">
        <v>141</v>
      </c>
    </row>
    <row r="2" spans="1:9" x14ac:dyDescent="0.2">
      <c r="C2" s="20"/>
      <c r="D2" s="20"/>
      <c r="E2" s="20"/>
    </row>
    <row r="3" spans="1:9" x14ac:dyDescent="0.2">
      <c r="C3" s="20"/>
      <c r="D3" s="20"/>
      <c r="E3" s="21"/>
      <c r="F3" s="21" t="s">
        <v>373</v>
      </c>
    </row>
    <row r="4" spans="1:9" x14ac:dyDescent="0.2">
      <c r="C4" s="21" t="s">
        <v>142</v>
      </c>
      <c r="D4" s="21" t="s">
        <v>2</v>
      </c>
      <c r="E4" s="21" t="s">
        <v>143</v>
      </c>
      <c r="F4" s="21" t="s">
        <v>374</v>
      </c>
      <c r="G4" s="17" t="s">
        <v>375</v>
      </c>
      <c r="I4" s="17" t="s">
        <v>376</v>
      </c>
    </row>
    <row r="5" spans="1:9" x14ac:dyDescent="0.2">
      <c r="A5" s="21" t="s">
        <v>306</v>
      </c>
      <c r="B5" s="20" t="s">
        <v>0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/>
      <c r="I5" s="20" t="s">
        <v>4</v>
      </c>
    </row>
    <row r="6" spans="1:9" x14ac:dyDescent="0.2">
      <c r="A6" s="21"/>
      <c r="C6" s="20"/>
      <c r="D6" s="20"/>
      <c r="E6" s="20"/>
      <c r="F6" s="20"/>
      <c r="G6" s="20"/>
      <c r="H6" s="20"/>
      <c r="I6" s="20"/>
    </row>
    <row r="7" spans="1:9" x14ac:dyDescent="0.2">
      <c r="A7" s="21"/>
      <c r="B7" s="19" t="s">
        <v>296</v>
      </c>
      <c r="C7" s="23" t="s">
        <v>3</v>
      </c>
      <c r="D7" s="19" t="s">
        <v>4</v>
      </c>
      <c r="E7" s="19" t="s">
        <v>4</v>
      </c>
      <c r="F7" s="19" t="s">
        <v>4</v>
      </c>
      <c r="G7" s="19" t="s">
        <v>4</v>
      </c>
      <c r="H7" s="19"/>
      <c r="I7" s="19" t="s">
        <v>4</v>
      </c>
    </row>
    <row r="8" spans="1:9" x14ac:dyDescent="0.2">
      <c r="B8" s="19" t="s">
        <v>297</v>
      </c>
      <c r="C8" s="22" t="s">
        <v>3</v>
      </c>
      <c r="D8" s="20" t="s">
        <v>4</v>
      </c>
      <c r="E8" s="20" t="s">
        <v>4</v>
      </c>
      <c r="F8" s="20" t="s">
        <v>4</v>
      </c>
      <c r="G8" s="20" t="s">
        <v>4</v>
      </c>
      <c r="H8" s="20"/>
      <c r="I8" s="20" t="s">
        <v>4</v>
      </c>
    </row>
    <row r="9" spans="1:9" x14ac:dyDescent="0.2">
      <c r="B9" s="19" t="s">
        <v>298</v>
      </c>
      <c r="C9" s="22" t="s">
        <v>3</v>
      </c>
      <c r="D9" s="20" t="s">
        <v>4</v>
      </c>
      <c r="E9" s="20" t="s">
        <v>4</v>
      </c>
      <c r="F9" s="20" t="s">
        <v>4</v>
      </c>
      <c r="G9" s="20" t="s">
        <v>4</v>
      </c>
      <c r="H9" s="20"/>
      <c r="I9" s="20" t="s">
        <v>4</v>
      </c>
    </row>
    <row r="10" spans="1:9" x14ac:dyDescent="0.2">
      <c r="C10" s="22"/>
      <c r="D10" s="20"/>
      <c r="E10" s="20"/>
    </row>
    <row r="11" spans="1:9" x14ac:dyDescent="0.2">
      <c r="B11" s="20" t="s">
        <v>299</v>
      </c>
      <c r="C11" s="23" t="s">
        <v>302</v>
      </c>
      <c r="D11" s="19">
        <v>7.5220000000000002</v>
      </c>
      <c r="E11" s="19">
        <v>205</v>
      </c>
      <c r="F11" s="16">
        <v>1.1916800000000001</v>
      </c>
      <c r="G11" s="20">
        <f>(F11*10)/$I$11</f>
        <v>1.1965298705938808E-2</v>
      </c>
      <c r="I11" s="16">
        <v>995.94672000000003</v>
      </c>
    </row>
    <row r="12" spans="1:9" x14ac:dyDescent="0.2">
      <c r="B12" s="20" t="s">
        <v>300</v>
      </c>
      <c r="C12" s="23" t="s">
        <v>302</v>
      </c>
      <c r="D12" s="19">
        <v>7.5209999999999999</v>
      </c>
      <c r="E12" s="19">
        <v>205</v>
      </c>
      <c r="F12" s="16">
        <v>16.992750000000001</v>
      </c>
      <c r="G12" s="20">
        <f>(F12*10)/$I$12</f>
        <v>0.17402329308344985</v>
      </c>
      <c r="I12" s="16">
        <v>976.46411000000001</v>
      </c>
    </row>
    <row r="13" spans="1:9" x14ac:dyDescent="0.2">
      <c r="B13" s="20" t="s">
        <v>301</v>
      </c>
      <c r="C13" s="20" t="s">
        <v>302</v>
      </c>
      <c r="D13" s="20">
        <v>2.081</v>
      </c>
      <c r="E13" s="46">
        <v>215270320</v>
      </c>
      <c r="F13" s="16">
        <v>1846.78784</v>
      </c>
      <c r="G13" s="20">
        <f>(F13*10)/$I$13</f>
        <v>18.564754113801889</v>
      </c>
      <c r="I13" s="16">
        <v>994.78174000000001</v>
      </c>
    </row>
    <row r="14" spans="1:9" x14ac:dyDescent="0.2">
      <c r="C14" s="20"/>
      <c r="D14" s="20">
        <v>7.5179999999999998</v>
      </c>
      <c r="E14" s="19">
        <v>205</v>
      </c>
      <c r="F14" s="16">
        <v>257.02890000000002</v>
      </c>
      <c r="G14" s="20">
        <f>(F14*10)/$I$13</f>
        <v>2.5837717929965223</v>
      </c>
    </row>
    <row r="15" spans="1:9" x14ac:dyDescent="0.2">
      <c r="C15" s="20"/>
      <c r="D15" s="20"/>
      <c r="E15" s="20"/>
    </row>
    <row r="16" spans="1:9" x14ac:dyDescent="0.2">
      <c r="B16" s="20" t="s">
        <v>303</v>
      </c>
      <c r="C16" s="23" t="s">
        <v>3</v>
      </c>
      <c r="D16" s="19" t="s">
        <v>4</v>
      </c>
      <c r="E16" s="19" t="s">
        <v>4</v>
      </c>
      <c r="F16" s="19" t="s">
        <v>4</v>
      </c>
      <c r="G16" s="19" t="s">
        <v>4</v>
      </c>
      <c r="I16" s="19" t="s">
        <v>4</v>
      </c>
    </row>
    <row r="17" spans="1:10" x14ac:dyDescent="0.2">
      <c r="B17" s="20" t="s">
        <v>304</v>
      </c>
      <c r="C17" s="23" t="s">
        <v>3</v>
      </c>
      <c r="D17" s="19" t="s">
        <v>4</v>
      </c>
      <c r="E17" s="19" t="s">
        <v>4</v>
      </c>
      <c r="F17" s="19" t="s">
        <v>4</v>
      </c>
      <c r="G17" s="19" t="s">
        <v>4</v>
      </c>
      <c r="I17" s="19" t="s">
        <v>4</v>
      </c>
    </row>
    <row r="18" spans="1:10" x14ac:dyDescent="0.2">
      <c r="B18" s="20" t="s">
        <v>305</v>
      </c>
      <c r="C18" s="23" t="s">
        <v>3</v>
      </c>
      <c r="D18" s="19" t="s">
        <v>4</v>
      </c>
      <c r="E18" s="19" t="s">
        <v>4</v>
      </c>
      <c r="F18" s="19" t="s">
        <v>4</v>
      </c>
      <c r="G18" s="19" t="s">
        <v>4</v>
      </c>
      <c r="I18" s="19" t="s">
        <v>4</v>
      </c>
    </row>
    <row r="20" spans="1:10" x14ac:dyDescent="0.2">
      <c r="I20" s="20"/>
      <c r="J20" s="20"/>
    </row>
    <row r="21" spans="1:10" ht="15" x14ac:dyDescent="0.25">
      <c r="A21" s="36" t="str">
        <f>VOC!A1</f>
        <v>15-03379-N1</v>
      </c>
      <c r="C21" s="17" t="s">
        <v>141</v>
      </c>
      <c r="J21" s="20"/>
    </row>
    <row r="22" spans="1:10" x14ac:dyDescent="0.2">
      <c r="C22" s="20"/>
      <c r="D22" s="20"/>
      <c r="E22" s="20"/>
      <c r="J22" s="20"/>
    </row>
    <row r="23" spans="1:10" x14ac:dyDescent="0.2">
      <c r="C23" s="20"/>
      <c r="D23" s="20"/>
      <c r="E23" s="21"/>
      <c r="F23" s="21" t="s">
        <v>373</v>
      </c>
    </row>
    <row r="24" spans="1:10" x14ac:dyDescent="0.2">
      <c r="C24" s="21" t="s">
        <v>142</v>
      </c>
      <c r="D24" s="21" t="s">
        <v>2</v>
      </c>
      <c r="E24" s="21" t="s">
        <v>143</v>
      </c>
      <c r="F24" s="21" t="s">
        <v>374</v>
      </c>
      <c r="G24" s="17" t="s">
        <v>375</v>
      </c>
      <c r="I24" s="17" t="s">
        <v>376</v>
      </c>
    </row>
    <row r="25" spans="1:10" x14ac:dyDescent="0.2">
      <c r="A25" s="21" t="s">
        <v>206</v>
      </c>
      <c r="B25" s="20" t="s">
        <v>0</v>
      </c>
      <c r="C25" s="20" t="s">
        <v>4</v>
      </c>
      <c r="D25" s="20" t="s">
        <v>4</v>
      </c>
      <c r="E25" s="20" t="s">
        <v>4</v>
      </c>
      <c r="F25" s="20" t="s">
        <v>4</v>
      </c>
      <c r="G25" s="20" t="s">
        <v>4</v>
      </c>
      <c r="I25" s="20" t="s">
        <v>4</v>
      </c>
    </row>
    <row r="26" spans="1:10" x14ac:dyDescent="0.2">
      <c r="C26" s="20"/>
      <c r="D26" s="20"/>
      <c r="E26" s="20"/>
      <c r="F26" s="20"/>
      <c r="G26" s="20"/>
      <c r="I26" s="20"/>
    </row>
    <row r="27" spans="1:10" x14ac:dyDescent="0.2">
      <c r="B27" s="19" t="s">
        <v>307</v>
      </c>
      <c r="C27" s="23" t="s">
        <v>3</v>
      </c>
      <c r="D27" s="19" t="s">
        <v>4</v>
      </c>
      <c r="E27" s="19" t="s">
        <v>4</v>
      </c>
      <c r="F27" s="19" t="s">
        <v>4</v>
      </c>
      <c r="G27" s="19" t="s">
        <v>4</v>
      </c>
      <c r="I27" s="19" t="s">
        <v>4</v>
      </c>
    </row>
    <row r="28" spans="1:10" x14ac:dyDescent="0.2">
      <c r="B28" s="19" t="s">
        <v>308</v>
      </c>
      <c r="C28" s="22" t="s">
        <v>3</v>
      </c>
      <c r="D28" s="20" t="s">
        <v>4</v>
      </c>
      <c r="E28" s="20" t="s">
        <v>4</v>
      </c>
      <c r="F28" s="20" t="s">
        <v>4</v>
      </c>
      <c r="G28" s="20" t="s">
        <v>4</v>
      </c>
      <c r="I28" s="20" t="s">
        <v>4</v>
      </c>
    </row>
    <row r="29" spans="1:10" x14ac:dyDescent="0.2">
      <c r="B29" s="19" t="s">
        <v>309</v>
      </c>
      <c r="C29" s="22" t="s">
        <v>3</v>
      </c>
      <c r="D29" s="20" t="s">
        <v>4</v>
      </c>
      <c r="E29" s="20" t="s">
        <v>4</v>
      </c>
      <c r="F29" s="20" t="s">
        <v>4</v>
      </c>
      <c r="G29" s="20" t="s">
        <v>4</v>
      </c>
      <c r="I29" s="20" t="s">
        <v>4</v>
      </c>
    </row>
    <row r="30" spans="1:10" x14ac:dyDescent="0.2">
      <c r="C30" s="20"/>
      <c r="D30" s="20"/>
      <c r="E30" s="20"/>
      <c r="F30" s="20"/>
      <c r="G30" s="20"/>
      <c r="I30" s="20"/>
    </row>
    <row r="31" spans="1:10" x14ac:dyDescent="0.2">
      <c r="B31" s="20" t="s">
        <v>218</v>
      </c>
      <c r="C31" s="23" t="s">
        <v>3</v>
      </c>
      <c r="D31" s="19" t="s">
        <v>4</v>
      </c>
      <c r="E31" s="19" t="s">
        <v>4</v>
      </c>
      <c r="F31" s="19" t="s">
        <v>4</v>
      </c>
      <c r="G31" s="19" t="s">
        <v>4</v>
      </c>
      <c r="I31" s="19" t="s">
        <v>4</v>
      </c>
    </row>
    <row r="32" spans="1:10" x14ac:dyDescent="0.2">
      <c r="B32" s="20" t="s">
        <v>219</v>
      </c>
      <c r="C32" s="23" t="s">
        <v>3</v>
      </c>
      <c r="D32" s="19" t="s">
        <v>4</v>
      </c>
      <c r="E32" s="19" t="s">
        <v>4</v>
      </c>
      <c r="F32" s="19" t="s">
        <v>4</v>
      </c>
      <c r="G32" s="19" t="s">
        <v>4</v>
      </c>
      <c r="I32" s="19" t="s">
        <v>4</v>
      </c>
    </row>
    <row r="33" spans="1:9" x14ac:dyDescent="0.2">
      <c r="B33" s="20" t="s">
        <v>225</v>
      </c>
      <c r="C33" s="23" t="s">
        <v>3</v>
      </c>
      <c r="D33" s="19" t="s">
        <v>4</v>
      </c>
      <c r="E33" s="19" t="s">
        <v>4</v>
      </c>
      <c r="F33" s="19" t="s">
        <v>4</v>
      </c>
      <c r="G33" s="19" t="s">
        <v>4</v>
      </c>
      <c r="I33" s="19" t="s">
        <v>4</v>
      </c>
    </row>
    <row r="34" spans="1:9" x14ac:dyDescent="0.2">
      <c r="C34" s="20"/>
      <c r="D34" s="20"/>
      <c r="E34" s="20"/>
    </row>
    <row r="35" spans="1:9" x14ac:dyDescent="0.2">
      <c r="B35" s="20" t="s">
        <v>207</v>
      </c>
      <c r="C35" s="20" t="s">
        <v>302</v>
      </c>
      <c r="D35" s="20">
        <v>2.2970000000000002</v>
      </c>
      <c r="E35" s="46">
        <v>205275</v>
      </c>
      <c r="F35" s="16">
        <v>395.37088</v>
      </c>
      <c r="G35" s="20">
        <f>(F35*10)/$I$35</f>
        <v>3.6693935127008186</v>
      </c>
      <c r="I35" s="16">
        <v>1077.4829099999999</v>
      </c>
    </row>
    <row r="36" spans="1:9" x14ac:dyDescent="0.2">
      <c r="C36" s="20"/>
      <c r="D36" s="20">
        <v>3.972</v>
      </c>
      <c r="E36" s="20">
        <v>205</v>
      </c>
      <c r="F36" s="16">
        <v>147.35392999999999</v>
      </c>
      <c r="G36" s="20">
        <f>(F36*10)/$I$35</f>
        <v>1.3675755655372761</v>
      </c>
    </row>
    <row r="37" spans="1:9" x14ac:dyDescent="0.2">
      <c r="B37" s="20" t="s">
        <v>211</v>
      </c>
      <c r="C37" s="20" t="s">
        <v>302</v>
      </c>
      <c r="D37" s="20">
        <v>2.2829999999999999</v>
      </c>
      <c r="E37" s="46">
        <v>205275</v>
      </c>
      <c r="F37" s="16">
        <v>290.58816999999999</v>
      </c>
      <c r="G37" s="20">
        <f>(F37*10)/$I$37</f>
        <v>3.095123657833549</v>
      </c>
      <c r="I37" s="16">
        <v>938.85802999999999</v>
      </c>
    </row>
    <row r="38" spans="1:9" x14ac:dyDescent="0.2">
      <c r="C38" s="20"/>
      <c r="D38" s="20">
        <v>3.976</v>
      </c>
      <c r="E38" s="20">
        <v>205</v>
      </c>
      <c r="F38" s="16">
        <v>109.63791000000001</v>
      </c>
      <c r="G38" s="20">
        <f t="shared" ref="G38" si="0">(F38*10)/$I$37</f>
        <v>1.1677794351931996</v>
      </c>
    </row>
    <row r="39" spans="1:9" x14ac:dyDescent="0.2">
      <c r="B39" s="20" t="s">
        <v>212</v>
      </c>
      <c r="C39" s="20" t="s">
        <v>302</v>
      </c>
      <c r="D39" s="47">
        <v>2.23</v>
      </c>
      <c r="E39" s="46">
        <v>205275</v>
      </c>
      <c r="F39" s="16">
        <v>286.31247000000002</v>
      </c>
      <c r="G39" s="20">
        <f>(F39*10)/$I$39</f>
        <v>3.2290899255496552</v>
      </c>
      <c r="I39" s="16">
        <v>886.66614000000004</v>
      </c>
    </row>
    <row r="44" spans="1:9" ht="15" x14ac:dyDescent="0.25">
      <c r="A44" s="36"/>
      <c r="C44" s="17"/>
    </row>
    <row r="45" spans="1:9" ht="15" x14ac:dyDescent="0.25">
      <c r="A45" s="36" t="str">
        <f>A1</f>
        <v>15-03379-N1</v>
      </c>
      <c r="C45" s="20"/>
      <c r="D45" s="20"/>
      <c r="E45" s="20"/>
    </row>
    <row r="46" spans="1:9" x14ac:dyDescent="0.2">
      <c r="C46" s="20"/>
      <c r="D46" s="20"/>
      <c r="E46" s="21"/>
      <c r="F46" s="21" t="s">
        <v>373</v>
      </c>
    </row>
    <row r="47" spans="1:9" x14ac:dyDescent="0.2">
      <c r="C47" s="21" t="s">
        <v>142</v>
      </c>
      <c r="D47" s="21" t="s">
        <v>2</v>
      </c>
      <c r="E47" s="21" t="s">
        <v>143</v>
      </c>
      <c r="F47" s="21" t="s">
        <v>374</v>
      </c>
      <c r="G47" s="17" t="s">
        <v>375</v>
      </c>
      <c r="I47" s="17" t="s">
        <v>376</v>
      </c>
    </row>
    <row r="48" spans="1:9" x14ac:dyDescent="0.2">
      <c r="A48" s="21" t="s">
        <v>66</v>
      </c>
      <c r="B48" s="20" t="s">
        <v>0</v>
      </c>
      <c r="C48" s="20" t="s">
        <v>4</v>
      </c>
      <c r="D48" s="20" t="s">
        <v>4</v>
      </c>
      <c r="E48" s="20" t="s">
        <v>4</v>
      </c>
      <c r="F48" s="20" t="s">
        <v>4</v>
      </c>
      <c r="G48" s="20" t="s">
        <v>4</v>
      </c>
      <c r="H48" s="20"/>
      <c r="I48" s="20" t="s">
        <v>4</v>
      </c>
    </row>
    <row r="49" spans="2:9" x14ac:dyDescent="0.2">
      <c r="C49" s="20"/>
      <c r="D49" s="20"/>
      <c r="E49" s="20"/>
    </row>
    <row r="50" spans="2:9" x14ac:dyDescent="0.2">
      <c r="B50" s="19" t="s">
        <v>340</v>
      </c>
      <c r="C50" s="20" t="s">
        <v>302</v>
      </c>
      <c r="D50" s="47">
        <v>1.4750000000000001</v>
      </c>
      <c r="E50" s="46">
        <v>205250</v>
      </c>
      <c r="F50" s="55">
        <v>5786.3198199999997</v>
      </c>
      <c r="G50" s="20">
        <f>(F50*10)/$I$50</f>
        <v>61.149699823986097</v>
      </c>
      <c r="I50" s="16">
        <v>946.25482</v>
      </c>
    </row>
    <row r="51" spans="2:9" x14ac:dyDescent="0.2">
      <c r="C51" s="20"/>
      <c r="D51" s="47">
        <v>1.6739999999999999</v>
      </c>
      <c r="E51" s="46">
        <v>205250</v>
      </c>
      <c r="F51" s="55">
        <v>5163.9448199999997</v>
      </c>
      <c r="G51" s="20">
        <f t="shared" ref="G51:G66" si="1">(F51*10)/$I$50</f>
        <v>54.572454595264304</v>
      </c>
    </row>
    <row r="52" spans="2:9" x14ac:dyDescent="0.2">
      <c r="C52" s="20"/>
      <c r="D52" s="47">
        <v>1.837</v>
      </c>
      <c r="E52" s="46">
        <v>205250</v>
      </c>
      <c r="F52" s="55">
        <v>10146.799999999999</v>
      </c>
      <c r="G52" s="20">
        <f t="shared" si="1"/>
        <v>107.23115788197518</v>
      </c>
    </row>
    <row r="53" spans="2:9" x14ac:dyDescent="0.2">
      <c r="C53" s="20"/>
      <c r="D53" s="47">
        <v>1.954</v>
      </c>
      <c r="E53" s="46">
        <v>205245</v>
      </c>
      <c r="F53" s="55">
        <v>10664.1</v>
      </c>
      <c r="G53" s="20">
        <f t="shared" si="1"/>
        <v>112.69797283568923</v>
      </c>
    </row>
    <row r="54" spans="2:9" x14ac:dyDescent="0.2">
      <c r="C54" s="20"/>
      <c r="D54" s="47">
        <v>2.0489999999999999</v>
      </c>
      <c r="E54" s="46">
        <v>210250</v>
      </c>
      <c r="F54" s="55">
        <v>2342.4353000000001</v>
      </c>
      <c r="G54" s="20">
        <f t="shared" si="1"/>
        <v>24.754804419384627</v>
      </c>
    </row>
    <row r="55" spans="2:9" x14ac:dyDescent="0.2">
      <c r="C55" s="20"/>
      <c r="D55" s="47">
        <v>2.3490000000000002</v>
      </c>
      <c r="E55" s="46">
        <v>210250</v>
      </c>
      <c r="F55" s="55">
        <v>2888.3290999999999</v>
      </c>
      <c r="G55" s="20">
        <f t="shared" si="1"/>
        <v>30.523798018804278</v>
      </c>
    </row>
    <row r="56" spans="2:9" x14ac:dyDescent="0.2">
      <c r="C56" s="20"/>
      <c r="D56" s="47">
        <v>2.5259999999999998</v>
      </c>
      <c r="E56" s="46">
        <v>210250</v>
      </c>
      <c r="F56" s="55">
        <v>5361.0366199999999</v>
      </c>
      <c r="G56" s="20">
        <f t="shared" si="1"/>
        <v>56.655316376618295</v>
      </c>
    </row>
    <row r="57" spans="2:9" x14ac:dyDescent="0.2">
      <c r="C57" s="20"/>
      <c r="D57" s="47">
        <v>2.8519999999999999</v>
      </c>
      <c r="E57" s="46">
        <v>210250305</v>
      </c>
      <c r="F57" s="55">
        <v>152.51830000000001</v>
      </c>
      <c r="G57" s="20">
        <f t="shared" si="1"/>
        <v>1.6118100196308642</v>
      </c>
    </row>
    <row r="58" spans="2:9" x14ac:dyDescent="0.2">
      <c r="C58" s="20"/>
      <c r="D58" s="47">
        <v>3.1709999999999998</v>
      </c>
      <c r="E58" s="46">
        <v>210250</v>
      </c>
      <c r="F58" s="55">
        <v>298.5899</v>
      </c>
      <c r="G58" s="20">
        <f t="shared" si="1"/>
        <v>3.1554914563077205</v>
      </c>
    </row>
    <row r="59" spans="2:9" x14ac:dyDescent="0.2">
      <c r="C59" s="20"/>
      <c r="D59" s="47">
        <v>3.57</v>
      </c>
      <c r="E59" s="46">
        <v>210250</v>
      </c>
      <c r="F59" s="55">
        <v>557.10828000000004</v>
      </c>
      <c r="G59" s="20">
        <f t="shared" si="1"/>
        <v>5.8875079759171003</v>
      </c>
    </row>
    <row r="60" spans="2:9" x14ac:dyDescent="0.2">
      <c r="C60" s="20"/>
      <c r="D60" s="47">
        <v>4.6470000000000002</v>
      </c>
      <c r="E60" s="20">
        <v>205</v>
      </c>
      <c r="F60" s="55">
        <v>157.02196000000001</v>
      </c>
      <c r="G60" s="20">
        <f t="shared" si="1"/>
        <v>1.6594045988584767</v>
      </c>
    </row>
    <row r="61" spans="2:9" x14ac:dyDescent="0.2">
      <c r="C61" s="20"/>
      <c r="D61" s="47">
        <v>5.0110000000000001</v>
      </c>
      <c r="E61" s="46">
        <v>210245</v>
      </c>
      <c r="F61" s="55">
        <v>438.53854000000001</v>
      </c>
      <c r="G61" s="20">
        <f t="shared" si="1"/>
        <v>4.6344655871871812</v>
      </c>
    </row>
    <row r="62" spans="2:9" x14ac:dyDescent="0.2">
      <c r="C62" s="20"/>
      <c r="D62" s="47">
        <v>5.4139999999999997</v>
      </c>
      <c r="E62" s="20">
        <v>210</v>
      </c>
      <c r="F62" s="55">
        <v>2119.37817</v>
      </c>
      <c r="G62" s="20">
        <f t="shared" si="1"/>
        <v>22.397541605124928</v>
      </c>
    </row>
    <row r="63" spans="2:9" x14ac:dyDescent="0.2">
      <c r="C63" s="20"/>
      <c r="D63" s="47">
        <v>6.04</v>
      </c>
      <c r="E63" s="46">
        <v>205230</v>
      </c>
      <c r="F63" s="55">
        <v>160.10814999999999</v>
      </c>
      <c r="G63" s="20">
        <f t="shared" si="1"/>
        <v>1.6920193864904169</v>
      </c>
    </row>
    <row r="64" spans="2:9" x14ac:dyDescent="0.2">
      <c r="C64" s="20"/>
      <c r="D64" s="47">
        <v>7.375</v>
      </c>
      <c r="E64" s="20">
        <v>210</v>
      </c>
      <c r="F64" s="55">
        <v>354.21600000000001</v>
      </c>
      <c r="G64" s="20">
        <f t="shared" si="1"/>
        <v>3.7433468502702052</v>
      </c>
    </row>
    <row r="65" spans="1:9" x14ac:dyDescent="0.2">
      <c r="C65" s="20"/>
      <c r="D65" s="47">
        <v>10.28</v>
      </c>
      <c r="E65" s="20">
        <v>205</v>
      </c>
      <c r="F65" s="55">
        <v>333.02508999999998</v>
      </c>
      <c r="G65" s="20">
        <f t="shared" si="1"/>
        <v>3.519401782281014</v>
      </c>
    </row>
    <row r="66" spans="1:9" x14ac:dyDescent="0.2">
      <c r="C66" s="20"/>
      <c r="D66" s="47">
        <v>10.525</v>
      </c>
      <c r="E66" s="20">
        <v>205</v>
      </c>
      <c r="F66" s="55">
        <v>245.05382</v>
      </c>
      <c r="G66" s="20">
        <f t="shared" si="1"/>
        <v>2.5897233474594086</v>
      </c>
    </row>
    <row r="67" spans="1:9" x14ac:dyDescent="0.2">
      <c r="C67" s="20"/>
      <c r="D67" s="47"/>
      <c r="E67" s="20"/>
      <c r="F67" s="55"/>
      <c r="G67" s="20"/>
    </row>
    <row r="68" spans="1:9" x14ac:dyDescent="0.2">
      <c r="C68" s="17" t="s">
        <v>377</v>
      </c>
      <c r="D68" s="20"/>
      <c r="E68" s="20"/>
      <c r="F68" s="20"/>
    </row>
    <row r="69" spans="1:9" x14ac:dyDescent="0.2">
      <c r="C69" s="20"/>
      <c r="D69" s="20"/>
      <c r="E69" s="20"/>
      <c r="F69" s="20"/>
    </row>
    <row r="70" spans="1:9" x14ac:dyDescent="0.2">
      <c r="C70" s="21" t="s">
        <v>378</v>
      </c>
      <c r="D70" s="20"/>
      <c r="E70" s="20"/>
      <c r="F70" s="20"/>
    </row>
    <row r="71" spans="1:9" x14ac:dyDescent="0.2">
      <c r="C71" s="20"/>
      <c r="D71" s="20"/>
      <c r="E71" s="20"/>
      <c r="F71" s="20"/>
    </row>
    <row r="72" spans="1:9" x14ac:dyDescent="0.2">
      <c r="C72" s="20"/>
      <c r="D72" s="47"/>
      <c r="E72" s="20"/>
      <c r="F72" s="55"/>
      <c r="G72" s="20"/>
    </row>
    <row r="73" spans="1:9" x14ac:dyDescent="0.2">
      <c r="C73" s="20"/>
      <c r="D73" s="47"/>
      <c r="E73" s="20"/>
      <c r="F73" s="55"/>
      <c r="G73" s="20"/>
    </row>
    <row r="74" spans="1:9" x14ac:dyDescent="0.2">
      <c r="C74" s="20"/>
      <c r="D74" s="47"/>
      <c r="E74" s="20"/>
      <c r="F74" s="55"/>
      <c r="G74" s="20"/>
    </row>
    <row r="75" spans="1:9" ht="15" x14ac:dyDescent="0.25">
      <c r="A75" s="36" t="str">
        <f>A1</f>
        <v>15-03379-N1</v>
      </c>
      <c r="C75" s="17" t="s">
        <v>141</v>
      </c>
    </row>
    <row r="76" spans="1:9" x14ac:dyDescent="0.2">
      <c r="C76" s="20"/>
      <c r="D76" s="20"/>
      <c r="E76" s="20"/>
    </row>
    <row r="77" spans="1:9" x14ac:dyDescent="0.2">
      <c r="C77" s="20"/>
      <c r="D77" s="20"/>
      <c r="E77" s="21"/>
      <c r="F77" s="21" t="s">
        <v>373</v>
      </c>
    </row>
    <row r="78" spans="1:9" x14ac:dyDescent="0.2">
      <c r="C78" s="21" t="s">
        <v>142</v>
      </c>
      <c r="D78" s="21" t="s">
        <v>2</v>
      </c>
      <c r="E78" s="21" t="s">
        <v>143</v>
      </c>
      <c r="F78" s="21" t="s">
        <v>374</v>
      </c>
      <c r="G78" s="17" t="s">
        <v>375</v>
      </c>
      <c r="I78" s="17" t="s">
        <v>376</v>
      </c>
    </row>
    <row r="79" spans="1:9" x14ac:dyDescent="0.2">
      <c r="A79" s="21" t="s">
        <v>66</v>
      </c>
      <c r="B79" s="20" t="s">
        <v>0</v>
      </c>
      <c r="C79" s="20" t="s">
        <v>4</v>
      </c>
      <c r="D79" s="20" t="s">
        <v>4</v>
      </c>
      <c r="E79" s="20" t="s">
        <v>4</v>
      </c>
      <c r="F79" s="20" t="s">
        <v>4</v>
      </c>
      <c r="G79" s="20" t="s">
        <v>4</v>
      </c>
      <c r="H79" s="20"/>
      <c r="I79" s="20" t="s">
        <v>4</v>
      </c>
    </row>
    <row r="80" spans="1:9" x14ac:dyDescent="0.2">
      <c r="A80" s="21" t="s">
        <v>379</v>
      </c>
      <c r="C80" s="20"/>
      <c r="D80" s="47"/>
      <c r="E80" s="20"/>
      <c r="F80" s="55"/>
    </row>
    <row r="81" spans="2:9" x14ac:dyDescent="0.2">
      <c r="B81" s="19" t="s">
        <v>341</v>
      </c>
      <c r="C81" s="20" t="s">
        <v>302</v>
      </c>
      <c r="D81" s="47">
        <v>1.4850000000000001</v>
      </c>
      <c r="E81" s="46">
        <v>205250</v>
      </c>
      <c r="F81" s="55">
        <v>6278.9506799999999</v>
      </c>
      <c r="G81" s="20">
        <f>(F81*10)/$I$81</f>
        <v>64.455361416799718</v>
      </c>
      <c r="I81" s="16">
        <v>974.15490999999997</v>
      </c>
    </row>
    <row r="82" spans="2:9" x14ac:dyDescent="0.2">
      <c r="C82" s="20"/>
      <c r="D82" s="47">
        <v>1.66</v>
      </c>
      <c r="E82" s="46">
        <v>205250</v>
      </c>
      <c r="F82" s="55">
        <v>4691.75</v>
      </c>
      <c r="G82" s="20">
        <f t="shared" ref="G82:G96" si="2">(F82*10)/$I$81</f>
        <v>48.162257889764163</v>
      </c>
    </row>
    <row r="83" spans="2:9" x14ac:dyDescent="0.2">
      <c r="C83" s="20"/>
      <c r="D83" s="47">
        <v>1.8</v>
      </c>
      <c r="E83" s="46">
        <v>205250</v>
      </c>
      <c r="F83" s="55">
        <v>4559.1547899999996</v>
      </c>
      <c r="G83" s="20">
        <f t="shared" si="2"/>
        <v>46.801127245768335</v>
      </c>
    </row>
    <row r="84" spans="2:9" x14ac:dyDescent="0.2">
      <c r="C84" s="20"/>
      <c r="D84" s="47">
        <v>1.8460000000000001</v>
      </c>
      <c r="E84" s="46">
        <v>205250</v>
      </c>
      <c r="F84" s="55">
        <v>5344.0180700000001</v>
      </c>
      <c r="G84" s="20">
        <f t="shared" si="2"/>
        <v>54.857990399083448</v>
      </c>
    </row>
    <row r="85" spans="2:9" x14ac:dyDescent="0.2">
      <c r="C85" s="20"/>
      <c r="D85" s="47">
        <v>1.98</v>
      </c>
      <c r="E85" s="46">
        <v>205250</v>
      </c>
      <c r="F85" s="55">
        <v>11362.4</v>
      </c>
      <c r="G85" s="20">
        <f t="shared" si="2"/>
        <v>116.63853339301036</v>
      </c>
    </row>
    <row r="86" spans="2:9" x14ac:dyDescent="0.2">
      <c r="C86" s="20"/>
      <c r="D86" s="47">
        <v>2.14</v>
      </c>
      <c r="E86" s="46">
        <v>210250</v>
      </c>
      <c r="F86" s="55">
        <v>5078.6054700000004</v>
      </c>
      <c r="G86" s="20">
        <f t="shared" si="2"/>
        <v>52.133448365003886</v>
      </c>
    </row>
    <row r="87" spans="2:9" x14ac:dyDescent="0.2">
      <c r="C87" s="20"/>
      <c r="D87" s="47">
        <v>2.3650000000000002</v>
      </c>
      <c r="E87" s="46">
        <v>210250</v>
      </c>
      <c r="F87" s="55">
        <v>3629.8659699999998</v>
      </c>
      <c r="G87" s="20">
        <f t="shared" si="2"/>
        <v>37.261691469583617</v>
      </c>
    </row>
    <row r="88" spans="2:9" x14ac:dyDescent="0.2">
      <c r="C88" s="20"/>
      <c r="D88" s="47">
        <v>2.5590000000000002</v>
      </c>
      <c r="E88" s="46">
        <v>210250</v>
      </c>
      <c r="F88" s="55">
        <v>6102.44092</v>
      </c>
      <c r="G88" s="20">
        <f t="shared" si="2"/>
        <v>62.643434399976492</v>
      </c>
    </row>
    <row r="89" spans="2:9" x14ac:dyDescent="0.2">
      <c r="C89" s="20"/>
      <c r="D89" s="47">
        <v>2.9049999999999998</v>
      </c>
      <c r="E89" s="46">
        <v>210250305</v>
      </c>
      <c r="F89" s="55">
        <v>484.20557000000002</v>
      </c>
      <c r="G89" s="20">
        <f t="shared" si="2"/>
        <v>4.970519216497097</v>
      </c>
    </row>
    <row r="90" spans="2:9" x14ac:dyDescent="0.2">
      <c r="C90" s="20"/>
      <c r="D90" s="47">
        <v>3.2330000000000001</v>
      </c>
      <c r="E90" s="46">
        <v>210250</v>
      </c>
      <c r="F90" s="55">
        <v>290.93948</v>
      </c>
      <c r="G90" s="20">
        <f t="shared" si="2"/>
        <v>2.98658331455723</v>
      </c>
    </row>
    <row r="91" spans="2:9" x14ac:dyDescent="0.2">
      <c r="C91" s="20"/>
      <c r="D91" s="47">
        <v>3.6579999999999999</v>
      </c>
      <c r="E91" s="46">
        <v>210250</v>
      </c>
      <c r="F91" s="55">
        <v>608.08356000000003</v>
      </c>
      <c r="G91" s="20">
        <f t="shared" si="2"/>
        <v>6.2421649139970974</v>
      </c>
    </row>
    <row r="92" spans="2:9" x14ac:dyDescent="0.2">
      <c r="C92" s="20"/>
      <c r="D92" s="47">
        <v>4.7809999999999997</v>
      </c>
      <c r="E92" s="20">
        <v>205</v>
      </c>
      <c r="F92" s="55">
        <v>177.85252</v>
      </c>
      <c r="G92" s="20">
        <f t="shared" si="2"/>
        <v>1.8257108615302264</v>
      </c>
    </row>
    <row r="93" spans="2:9" x14ac:dyDescent="0.2">
      <c r="C93" s="20"/>
      <c r="D93" s="47">
        <v>5.1449999999999996</v>
      </c>
      <c r="E93" s="46">
        <v>210245</v>
      </c>
      <c r="F93" s="55">
        <v>446.50772000000001</v>
      </c>
      <c r="G93" s="20">
        <f t="shared" si="2"/>
        <v>4.5835391826952856</v>
      </c>
    </row>
    <row r="94" spans="2:9" x14ac:dyDescent="0.2">
      <c r="C94" s="20"/>
      <c r="D94" s="47">
        <v>5.6050000000000004</v>
      </c>
      <c r="E94" s="20">
        <v>210</v>
      </c>
      <c r="F94" s="55">
        <v>1598.29297</v>
      </c>
      <c r="G94" s="20">
        <f t="shared" si="2"/>
        <v>16.406969298137604</v>
      </c>
    </row>
    <row r="95" spans="2:9" x14ac:dyDescent="0.2">
      <c r="C95" s="20"/>
      <c r="D95" s="47">
        <v>5.7969999999999997</v>
      </c>
      <c r="E95" s="46">
        <v>210235285</v>
      </c>
      <c r="F95" s="55">
        <v>506.92032</v>
      </c>
      <c r="G95" s="20">
        <f t="shared" si="2"/>
        <v>5.2036931169396867</v>
      </c>
    </row>
    <row r="96" spans="2:9" x14ac:dyDescent="0.2">
      <c r="C96" s="20"/>
      <c r="D96" s="47">
        <v>6.2729999999999997</v>
      </c>
      <c r="E96" s="46">
        <v>205230</v>
      </c>
      <c r="F96" s="55">
        <v>153.86950999999999</v>
      </c>
      <c r="G96" s="20">
        <f t="shared" si="2"/>
        <v>1.5795178818120414</v>
      </c>
    </row>
    <row r="97" spans="2:9" x14ac:dyDescent="0.2">
      <c r="C97" s="20"/>
      <c r="D97" s="47">
        <v>7.6230000000000002</v>
      </c>
      <c r="E97" s="20">
        <v>210</v>
      </c>
      <c r="F97" s="55">
        <v>381.02373999999998</v>
      </c>
      <c r="G97" s="20">
        <f>(F97*10)/$I$81</f>
        <v>3.9113259717594606</v>
      </c>
    </row>
    <row r="98" spans="2:9" x14ac:dyDescent="0.2">
      <c r="C98" s="20"/>
      <c r="D98" s="47">
        <v>10.52</v>
      </c>
      <c r="E98" s="46">
        <v>205235</v>
      </c>
      <c r="F98" s="55">
        <v>350.02145000000002</v>
      </c>
      <c r="G98" s="20">
        <f t="shared" ref="G98:G99" si="3">(F98*10)/$I$81</f>
        <v>3.5930779222782956</v>
      </c>
    </row>
    <row r="99" spans="2:9" x14ac:dyDescent="0.2">
      <c r="C99" s="20"/>
      <c r="D99" s="47">
        <v>10.705</v>
      </c>
      <c r="E99" s="20">
        <v>205</v>
      </c>
      <c r="F99" s="55">
        <v>253.33858000000001</v>
      </c>
      <c r="G99" s="20">
        <f t="shared" si="3"/>
        <v>2.6005985023470242</v>
      </c>
    </row>
    <row r="100" spans="2:9" x14ac:dyDescent="0.2">
      <c r="C100" s="20"/>
      <c r="D100" s="47"/>
      <c r="E100" s="20"/>
      <c r="F100" s="55"/>
    </row>
    <row r="101" spans="2:9" x14ac:dyDescent="0.2">
      <c r="B101" s="19" t="s">
        <v>342</v>
      </c>
      <c r="C101" s="20" t="s">
        <v>302</v>
      </c>
      <c r="D101" s="47">
        <v>1.4790000000000001</v>
      </c>
      <c r="E101" s="46">
        <v>205250</v>
      </c>
      <c r="F101" s="55">
        <v>5559.1645500000004</v>
      </c>
      <c r="G101" s="20">
        <f>(F101*10)/$I$101</f>
        <v>57.441653319205251</v>
      </c>
      <c r="I101" s="16">
        <v>967.79327000000001</v>
      </c>
    </row>
    <row r="102" spans="2:9" x14ac:dyDescent="0.2">
      <c r="C102" s="20"/>
      <c r="D102" s="47">
        <v>1.71</v>
      </c>
      <c r="E102" s="46">
        <v>205250</v>
      </c>
      <c r="F102" s="55">
        <v>4626.5478499999999</v>
      </c>
      <c r="G102" s="20">
        <f t="shared" ref="G102:G119" si="4">(F102*10)/$I$101</f>
        <v>47.80512526192706</v>
      </c>
    </row>
    <row r="103" spans="2:9" x14ac:dyDescent="0.2">
      <c r="C103" s="20"/>
      <c r="D103" s="47">
        <v>1.7829999999999999</v>
      </c>
      <c r="E103" s="46">
        <v>205250</v>
      </c>
      <c r="F103" s="55">
        <v>2976.4482400000002</v>
      </c>
      <c r="G103" s="20">
        <f t="shared" si="4"/>
        <v>30.755000393834109</v>
      </c>
    </row>
    <row r="104" spans="2:9" x14ac:dyDescent="0.2">
      <c r="C104" s="20"/>
      <c r="D104" s="47">
        <v>1.8560000000000001</v>
      </c>
      <c r="E104" s="46">
        <v>205250</v>
      </c>
      <c r="F104" s="55">
        <v>6483.6845700000003</v>
      </c>
      <c r="G104" s="20">
        <f t="shared" si="4"/>
        <v>66.994520121017175</v>
      </c>
    </row>
    <row r="105" spans="2:9" x14ac:dyDescent="0.2">
      <c r="C105" s="20"/>
      <c r="D105" s="47">
        <v>1.9970000000000001</v>
      </c>
      <c r="E105" s="46">
        <v>205250</v>
      </c>
      <c r="F105" s="55">
        <v>12238.84</v>
      </c>
      <c r="G105" s="20">
        <f t="shared" si="4"/>
        <v>126.46130510909627</v>
      </c>
    </row>
    <row r="106" spans="2:9" x14ac:dyDescent="0.2">
      <c r="C106" s="20"/>
      <c r="D106" s="47">
        <v>2.1539999999999999</v>
      </c>
      <c r="E106" s="46">
        <v>210250</v>
      </c>
      <c r="F106" s="55">
        <v>5153.0161099999996</v>
      </c>
      <c r="G106" s="20">
        <f t="shared" si="4"/>
        <v>53.245008719682453</v>
      </c>
    </row>
    <row r="107" spans="2:9" x14ac:dyDescent="0.2">
      <c r="C107" s="20"/>
      <c r="D107" s="47">
        <v>2.3759999999999999</v>
      </c>
      <c r="E107" s="46">
        <v>210250</v>
      </c>
      <c r="F107" s="55">
        <v>3271.5002399999998</v>
      </c>
      <c r="G107" s="20">
        <f t="shared" si="4"/>
        <v>33.803709339702266</v>
      </c>
    </row>
    <row r="108" spans="2:9" x14ac:dyDescent="0.2">
      <c r="C108" s="20"/>
      <c r="D108" s="47">
        <v>2.5739999999999998</v>
      </c>
      <c r="E108" s="46">
        <v>210250</v>
      </c>
      <c r="F108" s="55">
        <v>5467.1992200000004</v>
      </c>
      <c r="G108" s="20">
        <f t="shared" si="4"/>
        <v>56.491395316274527</v>
      </c>
    </row>
    <row r="109" spans="2:9" x14ac:dyDescent="0.2">
      <c r="C109" s="20"/>
      <c r="D109" s="47">
        <v>2.9220000000000002</v>
      </c>
      <c r="E109" s="46">
        <v>210250305</v>
      </c>
      <c r="F109" s="55">
        <v>354.25335999999999</v>
      </c>
      <c r="G109" s="20">
        <f t="shared" si="4"/>
        <v>3.6604238837081393</v>
      </c>
    </row>
    <row r="110" spans="2:9" x14ac:dyDescent="0.2">
      <c r="C110" s="20"/>
      <c r="D110" s="47">
        <v>3.2530000000000001</v>
      </c>
      <c r="E110" s="46">
        <v>210250</v>
      </c>
      <c r="F110" s="55">
        <v>285.73113999999998</v>
      </c>
      <c r="G110" s="20">
        <f t="shared" si="4"/>
        <v>2.9523985013865612</v>
      </c>
    </row>
    <row r="111" spans="2:9" x14ac:dyDescent="0.2">
      <c r="C111" s="20"/>
      <c r="D111" s="47">
        <v>3.6739999999999999</v>
      </c>
      <c r="E111" s="46">
        <v>210250</v>
      </c>
      <c r="F111" s="55">
        <v>663.33875</v>
      </c>
      <c r="G111" s="20">
        <f t="shared" si="4"/>
        <v>6.8541368344088607</v>
      </c>
    </row>
    <row r="112" spans="2:9" x14ac:dyDescent="0.2">
      <c r="C112" s="20"/>
      <c r="D112" s="47">
        <v>4.7830000000000004</v>
      </c>
      <c r="E112" s="20">
        <v>205</v>
      </c>
      <c r="F112" s="55">
        <v>151.33096</v>
      </c>
      <c r="G112" s="20">
        <f t="shared" si="4"/>
        <v>1.5636703073994305</v>
      </c>
    </row>
    <row r="113" spans="2:9" x14ac:dyDescent="0.2">
      <c r="C113" s="20"/>
      <c r="D113" s="47">
        <v>5.1509999999999998</v>
      </c>
      <c r="E113" s="46">
        <v>210245</v>
      </c>
      <c r="F113" s="55">
        <v>455.74094000000002</v>
      </c>
      <c r="G113" s="20">
        <f t="shared" si="4"/>
        <v>4.7090732507366999</v>
      </c>
    </row>
    <row r="114" spans="2:9" x14ac:dyDescent="0.2">
      <c r="C114" s="20"/>
      <c r="D114" s="47">
        <v>5.6059999999999999</v>
      </c>
      <c r="E114" s="20">
        <v>210</v>
      </c>
      <c r="F114" s="55">
        <v>1494.4021</v>
      </c>
      <c r="G114" s="20">
        <f t="shared" si="4"/>
        <v>15.441335937374312</v>
      </c>
    </row>
    <row r="115" spans="2:9" x14ac:dyDescent="0.2">
      <c r="C115" s="20"/>
      <c r="D115" s="47">
        <v>5.7960000000000003</v>
      </c>
      <c r="E115" s="46">
        <v>210235285</v>
      </c>
      <c r="F115" s="55">
        <v>505.39926000000003</v>
      </c>
      <c r="G115" s="20">
        <f t="shared" si="4"/>
        <v>5.2221820058740445</v>
      </c>
    </row>
    <row r="116" spans="2:9" x14ac:dyDescent="0.2">
      <c r="C116" s="20"/>
      <c r="D116" s="47">
        <v>6.266</v>
      </c>
      <c r="E116" s="46">
        <v>205230</v>
      </c>
      <c r="F116" s="55">
        <v>149.88988000000001</v>
      </c>
      <c r="G116" s="20">
        <f t="shared" si="4"/>
        <v>1.548779937269041</v>
      </c>
    </row>
    <row r="117" spans="2:9" x14ac:dyDescent="0.2">
      <c r="C117" s="20"/>
      <c r="D117" s="47">
        <v>7.6210000000000004</v>
      </c>
      <c r="E117" s="20">
        <v>210</v>
      </c>
      <c r="F117" s="55">
        <v>378.17065000000002</v>
      </c>
      <c r="G117" s="20">
        <f t="shared" si="4"/>
        <v>3.9075561044147373</v>
      </c>
    </row>
    <row r="118" spans="2:9" x14ac:dyDescent="0.2">
      <c r="C118" s="20"/>
      <c r="D118" s="47">
        <v>10.522</v>
      </c>
      <c r="E118" s="46">
        <v>205235</v>
      </c>
      <c r="F118" s="55">
        <v>342.48016000000001</v>
      </c>
      <c r="G118" s="20">
        <f t="shared" si="4"/>
        <v>3.5387739367106783</v>
      </c>
    </row>
    <row r="119" spans="2:9" x14ac:dyDescent="0.2">
      <c r="C119" s="20"/>
      <c r="D119" s="47">
        <v>10.705</v>
      </c>
      <c r="E119" s="20">
        <v>205</v>
      </c>
      <c r="F119" s="55">
        <v>261.59841999999998</v>
      </c>
      <c r="G119" s="20">
        <f t="shared" si="4"/>
        <v>2.7030402887591891</v>
      </c>
    </row>
    <row r="120" spans="2:9" x14ac:dyDescent="0.2">
      <c r="C120" s="20"/>
      <c r="D120" s="47"/>
      <c r="E120" s="20"/>
      <c r="F120" s="55"/>
    </row>
    <row r="121" spans="2:9" x14ac:dyDescent="0.2">
      <c r="B121" s="20" t="s">
        <v>332</v>
      </c>
      <c r="C121" s="20"/>
      <c r="D121" s="47">
        <v>1.488</v>
      </c>
      <c r="E121" s="46">
        <v>210250</v>
      </c>
      <c r="F121" s="55">
        <v>8067.3803699999999</v>
      </c>
      <c r="G121" s="20">
        <f>(F121*10)/$I$121</f>
        <v>83.694265289721798</v>
      </c>
      <c r="I121" s="16">
        <v>963.91076999999996</v>
      </c>
    </row>
    <row r="122" spans="2:9" x14ac:dyDescent="0.2">
      <c r="C122" s="20"/>
      <c r="D122" s="47">
        <v>1.667</v>
      </c>
      <c r="E122" s="46">
        <v>210250</v>
      </c>
      <c r="F122" s="55">
        <v>6345.1689500000002</v>
      </c>
      <c r="G122" s="20">
        <f t="shared" ref="G122:G137" si="5">(F122*10)/$I$121</f>
        <v>65.827347794858653</v>
      </c>
    </row>
    <row r="123" spans="2:9" x14ac:dyDescent="0.2">
      <c r="C123" s="20"/>
      <c r="D123" s="47">
        <v>1.8420000000000001</v>
      </c>
      <c r="E123" s="46">
        <v>210250</v>
      </c>
      <c r="F123" s="55">
        <v>13915</v>
      </c>
      <c r="G123" s="20">
        <f t="shared" si="5"/>
        <v>144.35983529886278</v>
      </c>
    </row>
    <row r="124" spans="2:9" x14ac:dyDescent="0.2">
      <c r="C124" s="20"/>
      <c r="D124" s="47">
        <v>1.958</v>
      </c>
      <c r="E124" s="46">
        <v>215250</v>
      </c>
      <c r="F124" s="55">
        <v>22658.7</v>
      </c>
      <c r="G124" s="20">
        <f t="shared" si="5"/>
        <v>235.07051384019707</v>
      </c>
    </row>
    <row r="125" spans="2:9" x14ac:dyDescent="0.2">
      <c r="C125" s="20"/>
      <c r="D125" s="47">
        <v>2.3450000000000002</v>
      </c>
      <c r="E125" s="46">
        <v>210250</v>
      </c>
      <c r="F125" s="55">
        <v>2794.8640099999998</v>
      </c>
      <c r="G125" s="20">
        <f t="shared" si="5"/>
        <v>28.99504909567511</v>
      </c>
    </row>
    <row r="126" spans="2:9" x14ac:dyDescent="0.2">
      <c r="C126" s="20"/>
      <c r="D126" s="47">
        <v>2.524</v>
      </c>
      <c r="E126" s="46">
        <v>205250</v>
      </c>
      <c r="F126" s="55">
        <v>5794.0625</v>
      </c>
      <c r="G126" s="20">
        <f t="shared" si="5"/>
        <v>60.109946691434935</v>
      </c>
    </row>
    <row r="127" spans="2:9" x14ac:dyDescent="0.2">
      <c r="C127" s="20"/>
      <c r="D127" s="47">
        <v>2.839</v>
      </c>
      <c r="E127" s="46">
        <v>205250305</v>
      </c>
      <c r="F127" s="55">
        <v>156.26031</v>
      </c>
      <c r="G127" s="20">
        <f t="shared" si="5"/>
        <v>1.621107625968325</v>
      </c>
    </row>
    <row r="128" spans="2:9" x14ac:dyDescent="0.2">
      <c r="C128" s="20"/>
      <c r="D128" s="47">
        <v>3.1709999999999998</v>
      </c>
      <c r="E128" s="46">
        <v>210250</v>
      </c>
      <c r="F128" s="55">
        <v>111.79428</v>
      </c>
      <c r="G128" s="20">
        <f t="shared" si="5"/>
        <v>1.1597990548440495</v>
      </c>
    </row>
    <row r="129" spans="3:7" x14ac:dyDescent="0.2">
      <c r="C129" s="20"/>
      <c r="D129" s="47">
        <v>3.569</v>
      </c>
      <c r="E129" s="46">
        <v>205245</v>
      </c>
      <c r="F129" s="55">
        <v>539.93511999999998</v>
      </c>
      <c r="G129" s="20">
        <f t="shared" si="5"/>
        <v>5.6015052098650173</v>
      </c>
    </row>
    <row r="130" spans="3:7" x14ac:dyDescent="0.2">
      <c r="C130" s="20"/>
      <c r="D130" s="47">
        <v>5.0090000000000003</v>
      </c>
      <c r="E130" s="46">
        <v>210245</v>
      </c>
      <c r="F130" s="55">
        <v>445.24874999999997</v>
      </c>
      <c r="G130" s="20">
        <f t="shared" si="5"/>
        <v>4.6191905294304361</v>
      </c>
    </row>
    <row r="131" spans="3:7" x14ac:dyDescent="0.2">
      <c r="C131" s="20"/>
      <c r="D131" s="47">
        <v>5.4109999999999996</v>
      </c>
      <c r="E131" s="20">
        <v>205</v>
      </c>
      <c r="F131" s="55">
        <v>2283.66968</v>
      </c>
      <c r="G131" s="20">
        <f t="shared" si="5"/>
        <v>23.691712460065155</v>
      </c>
    </row>
    <row r="132" spans="3:7" x14ac:dyDescent="0.2">
      <c r="C132" s="20"/>
      <c r="D132" s="47">
        <v>6.0279999999999996</v>
      </c>
      <c r="E132" s="46">
        <v>210230</v>
      </c>
      <c r="F132" s="55">
        <v>274.49310000000003</v>
      </c>
      <c r="G132" s="20">
        <f t="shared" si="5"/>
        <v>2.8477023863941273</v>
      </c>
    </row>
    <row r="133" spans="3:7" x14ac:dyDescent="0.2">
      <c r="C133" s="20"/>
      <c r="D133" s="47">
        <v>7.1459999999999999</v>
      </c>
      <c r="E133" s="20">
        <v>210</v>
      </c>
      <c r="F133" s="55">
        <v>150.25505000000001</v>
      </c>
      <c r="G133" s="20">
        <f t="shared" si="5"/>
        <v>1.5588066310328705</v>
      </c>
    </row>
    <row r="134" spans="3:7" x14ac:dyDescent="0.2">
      <c r="C134" s="20"/>
      <c r="D134" s="47">
        <v>7.3760000000000003</v>
      </c>
      <c r="E134" s="20">
        <v>205</v>
      </c>
      <c r="F134" s="55">
        <v>357.06664999999998</v>
      </c>
      <c r="G134" s="20">
        <f t="shared" si="5"/>
        <v>3.7043537754018456</v>
      </c>
    </row>
    <row r="135" spans="3:7" x14ac:dyDescent="0.2">
      <c r="C135" s="20"/>
      <c r="D135" s="47">
        <v>8.8930000000000007</v>
      </c>
      <c r="E135" s="20">
        <v>205</v>
      </c>
      <c r="F135" s="55">
        <v>115.91131</v>
      </c>
      <c r="G135" s="20">
        <f t="shared" si="5"/>
        <v>1.2025107884207997</v>
      </c>
    </row>
    <row r="136" spans="3:7" x14ac:dyDescent="0.2">
      <c r="C136" s="20"/>
      <c r="D136" s="47">
        <v>10.286</v>
      </c>
      <c r="E136" s="20">
        <v>205</v>
      </c>
      <c r="F136" s="55">
        <v>440.95510999999999</v>
      </c>
      <c r="G136" s="20">
        <f t="shared" si="5"/>
        <v>4.5746465723170617</v>
      </c>
    </row>
    <row r="137" spans="3:7" x14ac:dyDescent="0.2">
      <c r="C137" s="20"/>
      <c r="D137" s="47">
        <v>10.526999999999999</v>
      </c>
      <c r="E137" s="20">
        <v>205</v>
      </c>
      <c r="F137" s="55">
        <v>556.77904999999998</v>
      </c>
      <c r="G137" s="20">
        <f t="shared" si="5"/>
        <v>5.776250949037534</v>
      </c>
    </row>
    <row r="138" spans="3:7" x14ac:dyDescent="0.2">
      <c r="C138" s="20"/>
      <c r="D138" s="47"/>
      <c r="E138" s="20"/>
      <c r="F138" s="55"/>
    </row>
    <row r="139" spans="3:7" x14ac:dyDescent="0.2">
      <c r="C139" s="20"/>
      <c r="D139" s="47"/>
      <c r="E139" s="20"/>
      <c r="F139" s="55"/>
      <c r="G139" s="20"/>
    </row>
    <row r="140" spans="3:7" x14ac:dyDescent="0.2">
      <c r="C140" s="17" t="s">
        <v>377</v>
      </c>
      <c r="D140" s="20"/>
      <c r="E140" s="20"/>
      <c r="F140" s="20"/>
    </row>
    <row r="141" spans="3:7" x14ac:dyDescent="0.2">
      <c r="C141" s="20"/>
      <c r="D141" s="20"/>
      <c r="E141" s="20"/>
      <c r="F141" s="20"/>
    </row>
    <row r="142" spans="3:7" x14ac:dyDescent="0.2">
      <c r="C142" s="21" t="s">
        <v>378</v>
      </c>
      <c r="D142" s="20"/>
      <c r="E142" s="20"/>
      <c r="F142" s="20"/>
    </row>
    <row r="143" spans="3:7" x14ac:dyDescent="0.2">
      <c r="C143" s="20"/>
      <c r="D143" s="20"/>
      <c r="E143" s="20"/>
      <c r="F143" s="20"/>
    </row>
    <row r="144" spans="3:7" x14ac:dyDescent="0.2">
      <c r="C144" s="20"/>
      <c r="D144" s="20"/>
      <c r="E144" s="20"/>
      <c r="F144" s="20"/>
    </row>
    <row r="145" spans="1:9" x14ac:dyDescent="0.2">
      <c r="C145" s="20"/>
      <c r="D145" s="20"/>
      <c r="E145" s="20"/>
      <c r="F145" s="20"/>
    </row>
    <row r="146" spans="1:9" x14ac:dyDescent="0.2">
      <c r="C146" s="20"/>
      <c r="D146" s="47"/>
      <c r="E146" s="20"/>
      <c r="F146" s="55"/>
      <c r="G146" s="20"/>
    </row>
    <row r="147" spans="1:9" x14ac:dyDescent="0.2">
      <c r="C147" s="20"/>
      <c r="D147" s="47"/>
      <c r="E147" s="20"/>
      <c r="F147" s="55"/>
      <c r="G147" s="20"/>
    </row>
    <row r="148" spans="1:9" x14ac:dyDescent="0.2">
      <c r="C148" s="20"/>
      <c r="D148" s="47"/>
      <c r="E148" s="20"/>
      <c r="F148" s="55"/>
      <c r="G148" s="20"/>
    </row>
    <row r="149" spans="1:9" ht="15" x14ac:dyDescent="0.25">
      <c r="A149" s="36" t="str">
        <f>A1</f>
        <v>15-03379-N1</v>
      </c>
      <c r="C149" s="17" t="s">
        <v>141</v>
      </c>
    </row>
    <row r="150" spans="1:9" x14ac:dyDescent="0.2">
      <c r="C150" s="20"/>
      <c r="D150" s="20"/>
      <c r="E150" s="20"/>
    </row>
    <row r="151" spans="1:9" x14ac:dyDescent="0.2">
      <c r="A151" s="21" t="s">
        <v>66</v>
      </c>
      <c r="C151" s="20"/>
      <c r="D151" s="20"/>
      <c r="E151" s="21"/>
      <c r="F151" s="21" t="s">
        <v>373</v>
      </c>
    </row>
    <row r="152" spans="1:9" x14ac:dyDescent="0.2">
      <c r="A152" s="21" t="s">
        <v>379</v>
      </c>
      <c r="C152" s="21" t="s">
        <v>142</v>
      </c>
      <c r="D152" s="21" t="s">
        <v>2</v>
      </c>
      <c r="E152" s="21" t="s">
        <v>143</v>
      </c>
      <c r="F152" s="21" t="s">
        <v>374</v>
      </c>
      <c r="G152" s="17" t="s">
        <v>375</v>
      </c>
      <c r="I152" s="17" t="s">
        <v>376</v>
      </c>
    </row>
    <row r="153" spans="1:9" x14ac:dyDescent="0.2">
      <c r="B153" s="20" t="s">
        <v>338</v>
      </c>
      <c r="C153" s="20"/>
      <c r="D153" s="47">
        <v>1.4830000000000001</v>
      </c>
      <c r="E153" s="46">
        <v>210250</v>
      </c>
      <c r="F153" s="55">
        <v>6412.2592800000002</v>
      </c>
      <c r="G153" s="20">
        <f>(F153*10)/$I$153</f>
        <v>65.454261718286389</v>
      </c>
      <c r="I153" s="16">
        <v>979.65497000000005</v>
      </c>
    </row>
    <row r="154" spans="1:9" x14ac:dyDescent="0.2">
      <c r="C154" s="20"/>
      <c r="D154" s="47">
        <v>1.649</v>
      </c>
      <c r="E154" s="46">
        <v>210250</v>
      </c>
      <c r="F154" s="55">
        <v>4504.8901400000004</v>
      </c>
      <c r="G154" s="20">
        <f t="shared" ref="G154:G170" si="6">(F154*10)/$I$153</f>
        <v>45.984456548002811</v>
      </c>
    </row>
    <row r="155" spans="1:9" x14ac:dyDescent="0.2">
      <c r="C155" s="20"/>
      <c r="D155" s="47">
        <v>1.8560000000000001</v>
      </c>
      <c r="E155" s="46">
        <v>210250</v>
      </c>
      <c r="F155" s="55">
        <v>12692.5</v>
      </c>
      <c r="G155" s="20">
        <f t="shared" si="6"/>
        <v>129.56092082092943</v>
      </c>
    </row>
    <row r="156" spans="1:9" x14ac:dyDescent="0.2">
      <c r="C156" s="20"/>
      <c r="D156" s="47">
        <v>1.9970000000000001</v>
      </c>
      <c r="E156" s="46">
        <v>215250</v>
      </c>
      <c r="F156" s="55">
        <v>21759.7</v>
      </c>
      <c r="G156" s="20">
        <f t="shared" si="6"/>
        <v>222.11595578390217</v>
      </c>
    </row>
    <row r="157" spans="1:9" x14ac:dyDescent="0.2">
      <c r="C157" s="20"/>
      <c r="D157" s="47">
        <v>2.3719999999999999</v>
      </c>
      <c r="E157" s="46">
        <v>210250</v>
      </c>
      <c r="F157" s="55">
        <v>4181.8442400000004</v>
      </c>
      <c r="G157" s="20">
        <f t="shared" si="6"/>
        <v>42.68690884097694</v>
      </c>
    </row>
    <row r="158" spans="1:9" x14ac:dyDescent="0.2">
      <c r="C158" s="20"/>
      <c r="D158" s="47">
        <v>2.5720000000000001</v>
      </c>
      <c r="E158" s="46">
        <v>205250</v>
      </c>
      <c r="F158" s="55">
        <v>6447.3984399999999</v>
      </c>
      <c r="G158" s="20">
        <f t="shared" si="6"/>
        <v>65.812950859627648</v>
      </c>
    </row>
    <row r="159" spans="1:9" x14ac:dyDescent="0.2">
      <c r="C159" s="20"/>
      <c r="D159" s="47">
        <v>2.9289999999999998</v>
      </c>
      <c r="E159" s="46">
        <v>205250305</v>
      </c>
      <c r="F159" s="55">
        <v>855.42084</v>
      </c>
      <c r="G159" s="20">
        <f t="shared" si="6"/>
        <v>8.7318583194652692</v>
      </c>
    </row>
    <row r="160" spans="1:9" x14ac:dyDescent="0.2">
      <c r="C160" s="20"/>
      <c r="D160" s="47">
        <v>3.2530000000000001</v>
      </c>
      <c r="E160" s="46">
        <v>210250</v>
      </c>
      <c r="F160" s="55">
        <v>143.73357999999999</v>
      </c>
      <c r="G160" s="20">
        <f t="shared" si="6"/>
        <v>1.4671857378521744</v>
      </c>
    </row>
    <row r="161" spans="2:9" x14ac:dyDescent="0.2">
      <c r="C161" s="20"/>
      <c r="D161" s="47">
        <v>3.677</v>
      </c>
      <c r="E161" s="46">
        <v>205245</v>
      </c>
      <c r="F161" s="55">
        <v>505.48630000000003</v>
      </c>
      <c r="G161" s="20">
        <f t="shared" si="6"/>
        <v>5.1598401016635478</v>
      </c>
    </row>
    <row r="162" spans="2:9" x14ac:dyDescent="0.2">
      <c r="C162" s="20"/>
      <c r="D162" s="47">
        <v>5.1580000000000004</v>
      </c>
      <c r="E162" s="46">
        <v>210245</v>
      </c>
      <c r="F162" s="55">
        <v>414.07317999999998</v>
      </c>
      <c r="G162" s="20">
        <f t="shared" si="6"/>
        <v>4.2267246395942841</v>
      </c>
    </row>
    <row r="163" spans="2:9" x14ac:dyDescent="0.2">
      <c r="C163" s="20"/>
      <c r="D163" s="47">
        <v>5.6139999999999999</v>
      </c>
      <c r="E163" s="20">
        <v>205</v>
      </c>
      <c r="F163" s="55">
        <v>1629.1364699999999</v>
      </c>
      <c r="G163" s="20">
        <f t="shared" si="6"/>
        <v>16.629696371570489</v>
      </c>
    </row>
    <row r="164" spans="2:9" x14ac:dyDescent="0.2">
      <c r="C164" s="20"/>
      <c r="D164" s="47">
        <v>5.8070000000000004</v>
      </c>
      <c r="E164" s="46">
        <v>205235280</v>
      </c>
      <c r="F164" s="55">
        <v>555.58776999999998</v>
      </c>
      <c r="G164" s="20">
        <f t="shared" si="6"/>
        <v>5.6712596476696273</v>
      </c>
    </row>
    <row r="165" spans="2:9" x14ac:dyDescent="0.2">
      <c r="C165" s="20"/>
      <c r="D165" s="47">
        <v>6.2759999999999998</v>
      </c>
      <c r="E165" s="46">
        <v>210230</v>
      </c>
      <c r="F165" s="55">
        <v>232.51103000000001</v>
      </c>
      <c r="G165" s="20">
        <f t="shared" si="6"/>
        <v>2.3733971359324602</v>
      </c>
    </row>
    <row r="166" spans="2:9" x14ac:dyDescent="0.2">
      <c r="C166" s="20"/>
      <c r="D166" s="47">
        <v>7.399</v>
      </c>
      <c r="E166" s="20">
        <v>210</v>
      </c>
      <c r="F166" s="55">
        <v>124.53198999999999</v>
      </c>
      <c r="G166" s="20">
        <f t="shared" si="6"/>
        <v>1.2711821387482982</v>
      </c>
    </row>
    <row r="167" spans="2:9" x14ac:dyDescent="0.2">
      <c r="C167" s="20"/>
      <c r="D167" s="47">
        <v>7.6369999999999996</v>
      </c>
      <c r="E167" s="20">
        <v>205</v>
      </c>
      <c r="F167" s="55">
        <v>272.11583999999999</v>
      </c>
      <c r="G167" s="20">
        <f t="shared" si="6"/>
        <v>2.7776701832074608</v>
      </c>
    </row>
    <row r="168" spans="2:9" x14ac:dyDescent="0.2">
      <c r="C168" s="20"/>
      <c r="D168" s="47">
        <v>9.1630000000000003</v>
      </c>
      <c r="E168" s="20">
        <v>205</v>
      </c>
      <c r="F168" s="55">
        <v>110.10460999999999</v>
      </c>
      <c r="G168" s="20">
        <f t="shared" si="6"/>
        <v>1.1239121259191898</v>
      </c>
    </row>
    <row r="169" spans="2:9" x14ac:dyDescent="0.2">
      <c r="C169" s="20"/>
      <c r="D169" s="47">
        <v>10.529</v>
      </c>
      <c r="E169" s="20">
        <v>205</v>
      </c>
      <c r="F169" s="55">
        <v>355.20873999999998</v>
      </c>
      <c r="G169" s="20">
        <f t="shared" si="6"/>
        <v>3.6258555397315035</v>
      </c>
    </row>
    <row r="170" spans="2:9" x14ac:dyDescent="0.2">
      <c r="C170" s="20"/>
      <c r="D170" s="47">
        <v>10.712</v>
      </c>
      <c r="E170" s="20">
        <v>205</v>
      </c>
      <c r="F170" s="55">
        <v>587.12792999999999</v>
      </c>
      <c r="G170" s="20">
        <f t="shared" si="6"/>
        <v>5.9932113650176246</v>
      </c>
    </row>
    <row r="171" spans="2:9" x14ac:dyDescent="0.2">
      <c r="C171" s="20"/>
      <c r="D171" s="47"/>
      <c r="E171" s="20"/>
      <c r="F171" s="55"/>
    </row>
    <row r="172" spans="2:9" x14ac:dyDescent="0.2">
      <c r="B172" s="20" t="s">
        <v>339</v>
      </c>
      <c r="C172" s="20"/>
      <c r="D172" s="47">
        <v>1.4690000000000001</v>
      </c>
      <c r="E172" s="46">
        <v>210250</v>
      </c>
      <c r="F172" s="55">
        <v>5525.7387699999999</v>
      </c>
      <c r="G172" s="20">
        <f>(F172*10)/$I$172</f>
        <v>55.921496291149694</v>
      </c>
      <c r="I172" s="16">
        <v>988.12427000000002</v>
      </c>
    </row>
    <row r="173" spans="2:9" x14ac:dyDescent="0.2">
      <c r="C173" s="20"/>
      <c r="D173" s="47">
        <v>1.7130000000000001</v>
      </c>
      <c r="E173" s="46">
        <v>210250</v>
      </c>
      <c r="F173" s="55">
        <v>4756.8828100000001</v>
      </c>
      <c r="G173" s="20">
        <f>(F173*10)/$I$172</f>
        <v>48.140532060810528</v>
      </c>
    </row>
    <row r="174" spans="2:9" x14ac:dyDescent="0.2">
      <c r="C174" s="20"/>
      <c r="D174" s="47">
        <v>1.857</v>
      </c>
      <c r="E174" s="46">
        <v>210250</v>
      </c>
      <c r="F174" s="55">
        <v>10622.8</v>
      </c>
      <c r="G174" s="20">
        <f t="shared" ref="G174:G189" si="7">(F174*10)/$I$172</f>
        <v>107.50469675236293</v>
      </c>
    </row>
    <row r="175" spans="2:9" x14ac:dyDescent="0.2">
      <c r="C175" s="20"/>
      <c r="D175" s="47">
        <v>1.9970000000000001</v>
      </c>
      <c r="E175" s="46">
        <v>215250</v>
      </c>
      <c r="F175" s="55">
        <v>17001.5</v>
      </c>
      <c r="G175" s="20">
        <f t="shared" si="7"/>
        <v>172.05831813037037</v>
      </c>
    </row>
    <row r="176" spans="2:9" x14ac:dyDescent="0.2">
      <c r="C176" s="20"/>
      <c r="D176" s="47">
        <v>2.371</v>
      </c>
      <c r="E176" s="46">
        <v>210250</v>
      </c>
      <c r="F176" s="55">
        <v>3153.8552199999999</v>
      </c>
      <c r="G176" s="20">
        <f t="shared" si="7"/>
        <v>31.917596963790796</v>
      </c>
    </row>
    <row r="177" spans="2:9" x14ac:dyDescent="0.2">
      <c r="C177" s="20"/>
      <c r="D177" s="47">
        <v>2.573</v>
      </c>
      <c r="E177" s="46">
        <v>205250</v>
      </c>
      <c r="F177" s="55">
        <v>4687.6337899999999</v>
      </c>
      <c r="G177" s="20">
        <f t="shared" si="7"/>
        <v>47.439719196452891</v>
      </c>
    </row>
    <row r="178" spans="2:9" x14ac:dyDescent="0.2">
      <c r="C178" s="20"/>
      <c r="D178" s="47">
        <v>2.93</v>
      </c>
      <c r="E178" s="46">
        <v>205250305</v>
      </c>
      <c r="F178" s="55">
        <v>303.40579000000002</v>
      </c>
      <c r="G178" s="20">
        <f t="shared" si="7"/>
        <v>3.0705225973247274</v>
      </c>
    </row>
    <row r="179" spans="2:9" x14ac:dyDescent="0.2">
      <c r="C179" s="20"/>
      <c r="D179" s="47">
        <v>3.2530000000000001</v>
      </c>
      <c r="E179" s="46">
        <v>210250</v>
      </c>
      <c r="F179" s="55">
        <v>119.55747</v>
      </c>
      <c r="G179" s="20">
        <f t="shared" si="7"/>
        <v>1.209943664272106</v>
      </c>
    </row>
    <row r="180" spans="2:9" x14ac:dyDescent="0.2">
      <c r="C180" s="20"/>
      <c r="D180" s="47">
        <v>3.6760000000000002</v>
      </c>
      <c r="E180" s="46">
        <v>205245</v>
      </c>
      <c r="F180" s="55">
        <v>436.29921999999999</v>
      </c>
      <c r="G180" s="20">
        <f t="shared" si="7"/>
        <v>4.4154286383432311</v>
      </c>
    </row>
    <row r="181" spans="2:9" x14ac:dyDescent="0.2">
      <c r="C181" s="20"/>
      <c r="D181" s="47">
        <v>5.16</v>
      </c>
      <c r="E181" s="46">
        <v>210245</v>
      </c>
      <c r="F181" s="55">
        <v>327.82513</v>
      </c>
      <c r="G181" s="20">
        <f t="shared" si="7"/>
        <v>3.3176508254371688</v>
      </c>
    </row>
    <row r="182" spans="2:9" x14ac:dyDescent="0.2">
      <c r="C182" s="20"/>
      <c r="D182" s="47">
        <v>5.6150000000000002</v>
      </c>
      <c r="E182" s="20">
        <v>205</v>
      </c>
      <c r="F182" s="55">
        <v>1319.6762699999999</v>
      </c>
      <c r="G182" s="20">
        <f t="shared" si="7"/>
        <v>13.355367437741407</v>
      </c>
    </row>
    <row r="183" spans="2:9" x14ac:dyDescent="0.2">
      <c r="C183" s="20"/>
      <c r="D183" s="47">
        <v>5.8070000000000004</v>
      </c>
      <c r="E183" s="46">
        <v>205235280</v>
      </c>
      <c r="F183" s="55">
        <v>406.75454999999999</v>
      </c>
      <c r="G183" s="20">
        <f t="shared" si="7"/>
        <v>4.1164311245993384</v>
      </c>
    </row>
    <row r="184" spans="2:9" x14ac:dyDescent="0.2">
      <c r="C184" s="20"/>
      <c r="D184" s="47">
        <v>6.2709999999999999</v>
      </c>
      <c r="E184" s="46">
        <v>210230</v>
      </c>
      <c r="F184" s="55">
        <v>185.69832</v>
      </c>
      <c r="G184" s="20">
        <f t="shared" si="7"/>
        <v>1.8793012745249136</v>
      </c>
    </row>
    <row r="185" spans="2:9" x14ac:dyDescent="0.2">
      <c r="C185" s="20"/>
      <c r="D185" s="47">
        <v>7.3879999999999999</v>
      </c>
      <c r="E185" s="20">
        <v>210</v>
      </c>
      <c r="F185" s="55">
        <v>102.80431</v>
      </c>
      <c r="G185" s="20">
        <f t="shared" si="7"/>
        <v>1.0403985927802382</v>
      </c>
    </row>
    <row r="186" spans="2:9" x14ac:dyDescent="0.2">
      <c r="C186" s="20"/>
      <c r="D186" s="47">
        <v>7.6239999999999997</v>
      </c>
      <c r="E186" s="20">
        <v>205</v>
      </c>
      <c r="F186" s="55">
        <v>248.73865000000001</v>
      </c>
      <c r="G186" s="20">
        <f t="shared" si="7"/>
        <v>2.5172810500849252</v>
      </c>
    </row>
    <row r="187" spans="2:9" x14ac:dyDescent="0.2">
      <c r="C187" s="20"/>
      <c r="D187" s="47">
        <v>9.1590000000000007</v>
      </c>
      <c r="E187" s="20">
        <v>205</v>
      </c>
      <c r="F187" s="55">
        <v>100.40517</v>
      </c>
      <c r="G187" s="20">
        <f t="shared" si="7"/>
        <v>1.016118853147894</v>
      </c>
    </row>
    <row r="188" spans="2:9" x14ac:dyDescent="0.2">
      <c r="C188" s="20"/>
      <c r="D188" s="47">
        <v>10.535</v>
      </c>
      <c r="E188" s="20">
        <v>205</v>
      </c>
      <c r="F188" s="55">
        <v>335.10744999999997</v>
      </c>
      <c r="G188" s="20">
        <f t="shared" si="7"/>
        <v>3.3913492480050103</v>
      </c>
    </row>
    <row r="189" spans="2:9" x14ac:dyDescent="0.2">
      <c r="C189" s="20"/>
      <c r="D189" s="47">
        <v>10.715999999999999</v>
      </c>
      <c r="E189" s="20">
        <v>205</v>
      </c>
      <c r="F189" s="55">
        <v>456.30948000000001</v>
      </c>
      <c r="G189" s="20">
        <f t="shared" si="7"/>
        <v>4.6179361630293725</v>
      </c>
    </row>
    <row r="190" spans="2:9" x14ac:dyDescent="0.2">
      <c r="C190" s="20"/>
      <c r="D190" s="47"/>
      <c r="E190" s="20"/>
      <c r="F190" s="55"/>
    </row>
    <row r="191" spans="2:9" x14ac:dyDescent="0.2">
      <c r="B191" s="20" t="s">
        <v>343</v>
      </c>
      <c r="C191" s="20"/>
      <c r="D191" s="47">
        <v>1.292</v>
      </c>
      <c r="E191" s="20">
        <v>215</v>
      </c>
      <c r="F191" s="55">
        <v>361.54503999999997</v>
      </c>
      <c r="G191" s="20">
        <f>(F191*10)/$I$191</f>
        <v>2.9565090690923035</v>
      </c>
      <c r="I191" s="16">
        <v>1222.87817</v>
      </c>
    </row>
    <row r="192" spans="2:9" x14ac:dyDescent="0.2">
      <c r="C192" s="20"/>
      <c r="D192" s="47">
        <v>1.4590000000000001</v>
      </c>
      <c r="E192" s="20">
        <v>205</v>
      </c>
      <c r="F192" s="55">
        <v>695.19359999999995</v>
      </c>
      <c r="G192" s="20">
        <f>(F192*10)/$I$191</f>
        <v>5.6848966401943377</v>
      </c>
    </row>
    <row r="193" spans="3:7" x14ac:dyDescent="0.2">
      <c r="C193" s="20"/>
      <c r="D193" s="47">
        <v>2</v>
      </c>
      <c r="E193" s="20">
        <v>220</v>
      </c>
      <c r="F193" s="55">
        <v>827.85779000000002</v>
      </c>
      <c r="G193" s="20">
        <f t="shared" ref="G193:G218" si="8">(F193*10)/$I$191</f>
        <v>6.7697486986786268</v>
      </c>
    </row>
    <row r="194" spans="3:7" x14ac:dyDescent="0.2">
      <c r="C194" s="20"/>
      <c r="D194" s="47">
        <v>2.3239999999999998</v>
      </c>
      <c r="E194" s="46">
        <v>210275</v>
      </c>
      <c r="F194" s="55">
        <v>680.09247000000005</v>
      </c>
      <c r="G194" s="20">
        <f t="shared" si="8"/>
        <v>5.5614082145239383</v>
      </c>
    </row>
    <row r="195" spans="3:7" x14ac:dyDescent="0.2">
      <c r="C195" s="20"/>
      <c r="D195" s="47">
        <v>2.5859999999999999</v>
      </c>
      <c r="E195" s="46">
        <v>210230275</v>
      </c>
      <c r="F195" s="55">
        <v>312.88107000000002</v>
      </c>
      <c r="G195" s="20">
        <f t="shared" si="8"/>
        <v>2.5585628861131768</v>
      </c>
    </row>
    <row r="196" spans="3:7" x14ac:dyDescent="0.2">
      <c r="C196" s="20"/>
      <c r="D196" s="47">
        <v>2.839</v>
      </c>
      <c r="E196" s="46">
        <v>205230280</v>
      </c>
      <c r="F196" s="55">
        <v>205.01348999999999</v>
      </c>
      <c r="G196" s="20">
        <f t="shared" si="8"/>
        <v>1.6764833572914299</v>
      </c>
    </row>
    <row r="197" spans="3:7" x14ac:dyDescent="0.2">
      <c r="C197" s="20"/>
      <c r="D197" s="47">
        <v>3.1920000000000002</v>
      </c>
      <c r="E197" s="46">
        <v>210280335</v>
      </c>
      <c r="F197" s="55">
        <v>1981.39624</v>
      </c>
      <c r="G197" s="20">
        <f t="shared" si="8"/>
        <v>16.202728028091304</v>
      </c>
    </row>
    <row r="198" spans="3:7" x14ac:dyDescent="0.2">
      <c r="C198" s="20"/>
      <c r="D198" s="47">
        <v>3.4039999999999999</v>
      </c>
      <c r="E198" s="46">
        <v>210260</v>
      </c>
      <c r="F198" s="55">
        <v>3303.1877399999998</v>
      </c>
      <c r="G198" s="20">
        <f t="shared" si="8"/>
        <v>27.011584808975694</v>
      </c>
    </row>
    <row r="199" spans="3:7" x14ac:dyDescent="0.2">
      <c r="C199" s="20"/>
      <c r="D199" s="47">
        <v>4.4850000000000003</v>
      </c>
      <c r="E199" s="46">
        <v>210285</v>
      </c>
      <c r="F199" s="55">
        <v>4439.5673800000004</v>
      </c>
      <c r="G199" s="20">
        <f t="shared" si="8"/>
        <v>36.304249179621877</v>
      </c>
    </row>
    <row r="200" spans="3:7" x14ac:dyDescent="0.2">
      <c r="C200" s="20"/>
      <c r="D200" s="47">
        <v>5.0309999999999997</v>
      </c>
      <c r="E200" s="46">
        <v>205280</v>
      </c>
      <c r="F200" s="55">
        <v>658.84307999999999</v>
      </c>
      <c r="G200" s="20">
        <f t="shared" si="8"/>
        <v>5.387642826267804</v>
      </c>
    </row>
    <row r="201" spans="3:7" x14ac:dyDescent="0.2">
      <c r="C201" s="20"/>
      <c r="D201" s="47">
        <v>5.1879999999999997</v>
      </c>
      <c r="E201" s="20">
        <v>205</v>
      </c>
      <c r="F201" s="55">
        <v>604.21087999999997</v>
      </c>
      <c r="G201" s="20">
        <f t="shared" si="8"/>
        <v>4.9408918633325509</v>
      </c>
    </row>
    <row r="202" spans="3:7" x14ac:dyDescent="0.2">
      <c r="C202" s="20"/>
      <c r="D202" s="47">
        <v>5.71</v>
      </c>
      <c r="E202" s="46">
        <v>205280</v>
      </c>
      <c r="F202" s="55">
        <v>853.13031000000001</v>
      </c>
      <c r="G202" s="20">
        <f t="shared" si="8"/>
        <v>6.9764129488058497</v>
      </c>
    </row>
    <row r="203" spans="3:7" x14ac:dyDescent="0.2">
      <c r="C203" s="20"/>
      <c r="D203" s="47">
        <v>6.0919999999999996</v>
      </c>
      <c r="E203" s="46">
        <v>205250</v>
      </c>
      <c r="F203" s="55">
        <v>1915.8898899999999</v>
      </c>
      <c r="G203" s="20">
        <f t="shared" si="8"/>
        <v>15.667054470356602</v>
      </c>
    </row>
    <row r="204" spans="3:7" x14ac:dyDescent="0.2">
      <c r="C204" s="20"/>
      <c r="D204" s="47">
        <v>6.5640000000000001</v>
      </c>
      <c r="E204" s="46">
        <v>205285</v>
      </c>
      <c r="F204" s="55">
        <v>3303.1223100000002</v>
      </c>
      <c r="G204" s="20">
        <f t="shared" si="8"/>
        <v>27.011049759764706</v>
      </c>
    </row>
    <row r="205" spans="3:7" x14ac:dyDescent="0.2">
      <c r="C205" s="20"/>
      <c r="D205" s="47">
        <v>6.8029999999999999</v>
      </c>
      <c r="E205" s="46">
        <v>210285</v>
      </c>
      <c r="F205" s="55">
        <v>9914.2519499999999</v>
      </c>
      <c r="G205" s="20">
        <f t="shared" si="8"/>
        <v>81.07309618586126</v>
      </c>
    </row>
    <row r="206" spans="3:7" x14ac:dyDescent="0.2">
      <c r="C206" s="20"/>
      <c r="D206" s="47">
        <v>7.1369999999999996</v>
      </c>
      <c r="E206" s="46">
        <v>210280</v>
      </c>
      <c r="F206" s="55">
        <v>678.64239999999995</v>
      </c>
      <c r="G206" s="20">
        <f t="shared" si="8"/>
        <v>5.5495503693552726</v>
      </c>
    </row>
    <row r="207" spans="3:7" x14ac:dyDescent="0.2">
      <c r="C207" s="20"/>
      <c r="D207" s="47">
        <v>7.5670000000000002</v>
      </c>
      <c r="E207" s="50" t="s">
        <v>344</v>
      </c>
      <c r="F207" s="55">
        <v>779.89178000000004</v>
      </c>
      <c r="G207" s="20">
        <f t="shared" si="8"/>
        <v>6.3775100343806121</v>
      </c>
    </row>
    <row r="208" spans="3:7" x14ac:dyDescent="0.2">
      <c r="C208" s="20"/>
      <c r="D208" s="47">
        <v>8.1210000000000004</v>
      </c>
      <c r="E208" s="46">
        <v>205225280</v>
      </c>
      <c r="F208" s="55">
        <v>665.76940999999999</v>
      </c>
      <c r="G208" s="20">
        <f t="shared" si="8"/>
        <v>5.4442824014104367</v>
      </c>
    </row>
    <row r="209" spans="1:7" x14ac:dyDescent="0.2">
      <c r="C209" s="20"/>
      <c r="D209" s="47">
        <v>8.3490000000000002</v>
      </c>
      <c r="E209" s="46">
        <v>205280</v>
      </c>
      <c r="F209" s="55">
        <v>608.42998999999998</v>
      </c>
      <c r="G209" s="20">
        <f t="shared" si="8"/>
        <v>4.9753933378334816</v>
      </c>
    </row>
    <row r="210" spans="1:7" x14ac:dyDescent="0.2">
      <c r="C210" s="20"/>
      <c r="D210" s="47">
        <v>8.5879999999999992</v>
      </c>
      <c r="E210" s="46">
        <v>205280</v>
      </c>
      <c r="F210" s="55">
        <v>362.30002000000002</v>
      </c>
      <c r="G210" s="20">
        <f t="shared" si="8"/>
        <v>2.9626828648024688</v>
      </c>
    </row>
    <row r="211" spans="1:7" x14ac:dyDescent="0.2">
      <c r="C211" s="20"/>
      <c r="D211" s="47">
        <v>8.8130000000000006</v>
      </c>
      <c r="E211" s="46">
        <v>205280</v>
      </c>
      <c r="F211" s="55">
        <v>775.49383999999998</v>
      </c>
      <c r="G211" s="20">
        <f t="shared" si="8"/>
        <v>6.3415461901654524</v>
      </c>
    </row>
    <row r="212" spans="1:7" x14ac:dyDescent="0.2">
      <c r="C212" s="20"/>
      <c r="D212" s="47">
        <v>8.9320000000000004</v>
      </c>
      <c r="E212" s="46">
        <v>205285</v>
      </c>
      <c r="F212" s="55">
        <v>1453.1245100000001</v>
      </c>
      <c r="G212" s="20">
        <f t="shared" si="8"/>
        <v>11.882823208791111</v>
      </c>
    </row>
    <row r="213" spans="1:7" x14ac:dyDescent="0.2">
      <c r="C213" s="20"/>
      <c r="D213" s="47">
        <v>9.1340000000000003</v>
      </c>
      <c r="E213" s="46">
        <v>205285</v>
      </c>
      <c r="F213" s="55">
        <v>683.75305000000003</v>
      </c>
      <c r="G213" s="20">
        <f t="shared" si="8"/>
        <v>5.5913423493364025</v>
      </c>
    </row>
    <row r="214" spans="1:7" x14ac:dyDescent="0.2">
      <c r="C214" s="20"/>
      <c r="D214" s="47">
        <v>9.3719999999999999</v>
      </c>
      <c r="E214" s="46">
        <v>205280</v>
      </c>
      <c r="F214" s="55">
        <v>257.08920000000001</v>
      </c>
      <c r="G214" s="20">
        <f t="shared" si="8"/>
        <v>2.1023288035307721</v>
      </c>
    </row>
    <row r="215" spans="1:7" x14ac:dyDescent="0.2">
      <c r="C215" s="20"/>
      <c r="D215" s="47">
        <v>9.7799999999999994</v>
      </c>
      <c r="E215" s="46">
        <v>205225285</v>
      </c>
      <c r="F215" s="55">
        <v>225.91682</v>
      </c>
      <c r="G215" s="20">
        <f t="shared" si="8"/>
        <v>1.847418864301094</v>
      </c>
    </row>
    <row r="216" spans="1:7" x14ac:dyDescent="0.2">
      <c r="C216" s="20"/>
      <c r="D216" s="47">
        <v>10.254</v>
      </c>
      <c r="E216" s="46">
        <v>205225285</v>
      </c>
      <c r="F216" s="55">
        <v>1120.9156499999999</v>
      </c>
      <c r="G216" s="20">
        <f t="shared" si="8"/>
        <v>9.1662086829140144</v>
      </c>
    </row>
    <row r="217" spans="1:7" x14ac:dyDescent="0.2">
      <c r="C217" s="20"/>
      <c r="D217" s="47">
        <v>10.519</v>
      </c>
      <c r="E217" s="20">
        <v>210</v>
      </c>
      <c r="F217" s="55">
        <v>2113.6271999999999</v>
      </c>
      <c r="G217" s="20">
        <f t="shared" si="8"/>
        <v>17.284037378801191</v>
      </c>
    </row>
    <row r="218" spans="1:7" x14ac:dyDescent="0.2">
      <c r="C218" s="20"/>
      <c r="D218" s="47">
        <v>11.51</v>
      </c>
      <c r="E218" s="46">
        <v>210230</v>
      </c>
      <c r="F218" s="55">
        <v>174.93591000000001</v>
      </c>
      <c r="G218" s="20">
        <f t="shared" si="8"/>
        <v>1.4305260678584197</v>
      </c>
    </row>
    <row r="219" spans="1:7" x14ac:dyDescent="0.2">
      <c r="C219" s="20"/>
      <c r="D219" s="47"/>
      <c r="E219" s="20"/>
      <c r="F219" s="55"/>
    </row>
    <row r="220" spans="1:7" x14ac:dyDescent="0.2">
      <c r="C220" s="17" t="s">
        <v>377</v>
      </c>
      <c r="D220" s="20"/>
      <c r="E220" s="20"/>
      <c r="F220" s="20"/>
    </row>
    <row r="221" spans="1:7" x14ac:dyDescent="0.2">
      <c r="C221" s="20"/>
      <c r="D221" s="20"/>
      <c r="E221" s="20"/>
      <c r="F221" s="20"/>
    </row>
    <row r="222" spans="1:7" x14ac:dyDescent="0.2">
      <c r="C222" s="21" t="s">
        <v>378</v>
      </c>
      <c r="D222" s="20"/>
      <c r="E222" s="20"/>
      <c r="F222" s="20"/>
    </row>
    <row r="223" spans="1:7" ht="15" x14ac:dyDescent="0.25">
      <c r="A223" s="36" t="str">
        <f>A1</f>
        <v>15-03379-N1</v>
      </c>
      <c r="C223" s="17" t="s">
        <v>141</v>
      </c>
    </row>
    <row r="224" spans="1:7" x14ac:dyDescent="0.2">
      <c r="C224" s="20"/>
      <c r="D224" s="20"/>
      <c r="E224" s="20"/>
    </row>
    <row r="225" spans="1:9" x14ac:dyDescent="0.2">
      <c r="A225" s="21" t="s">
        <v>66</v>
      </c>
      <c r="C225" s="20"/>
      <c r="D225" s="20"/>
      <c r="E225" s="21"/>
      <c r="F225" s="21" t="s">
        <v>373</v>
      </c>
    </row>
    <row r="226" spans="1:9" x14ac:dyDescent="0.2">
      <c r="A226" s="21" t="s">
        <v>379</v>
      </c>
      <c r="C226" s="21" t="s">
        <v>142</v>
      </c>
      <c r="D226" s="21" t="s">
        <v>2</v>
      </c>
      <c r="E226" s="21" t="s">
        <v>143</v>
      </c>
      <c r="F226" s="21" t="s">
        <v>374</v>
      </c>
      <c r="G226" s="17" t="s">
        <v>375</v>
      </c>
      <c r="I226" s="17" t="s">
        <v>376</v>
      </c>
    </row>
    <row r="227" spans="1:9" x14ac:dyDescent="0.2">
      <c r="B227" s="20" t="s">
        <v>345</v>
      </c>
      <c r="C227" s="20"/>
      <c r="D227" s="47">
        <v>1.3</v>
      </c>
      <c r="E227" s="20">
        <v>215</v>
      </c>
      <c r="F227" s="55">
        <v>461.33350000000002</v>
      </c>
      <c r="G227" s="20">
        <f>(F227*10)/$I$227</f>
        <v>2.7111088790178441</v>
      </c>
      <c r="I227" s="16">
        <v>1701.6413600000001</v>
      </c>
    </row>
    <row r="228" spans="1:9" x14ac:dyDescent="0.2">
      <c r="C228" s="20"/>
      <c r="D228" s="47">
        <v>1.4510000000000001</v>
      </c>
      <c r="E228" s="20">
        <v>205</v>
      </c>
      <c r="F228" s="55">
        <v>670.17133000000001</v>
      </c>
      <c r="G228" s="20">
        <f>(F228*10)/$I$227</f>
        <v>3.9383817633581732</v>
      </c>
    </row>
    <row r="229" spans="1:9" x14ac:dyDescent="0.2">
      <c r="C229" s="20"/>
      <c r="D229" s="47">
        <v>2.081</v>
      </c>
      <c r="E229" s="20">
        <v>220</v>
      </c>
      <c r="F229" s="55">
        <v>1364.1336699999999</v>
      </c>
      <c r="G229" s="20">
        <f t="shared" ref="G229:G254" si="9">(F229*10)/$I$227</f>
        <v>8.0165756549311897</v>
      </c>
    </row>
    <row r="230" spans="1:9" x14ac:dyDescent="0.2">
      <c r="C230" s="20"/>
      <c r="D230" s="47">
        <v>2.3159999999999998</v>
      </c>
      <c r="E230" s="46">
        <v>210275</v>
      </c>
      <c r="F230" s="55">
        <v>1206.0078100000001</v>
      </c>
      <c r="G230" s="20">
        <f t="shared" si="9"/>
        <v>7.0873207383722736</v>
      </c>
    </row>
    <row r="231" spans="1:9" x14ac:dyDescent="0.2">
      <c r="C231" s="20"/>
      <c r="D231" s="47">
        <v>2.5779999999999998</v>
      </c>
      <c r="E231" s="46">
        <v>210230275</v>
      </c>
      <c r="F231" s="55">
        <v>762.49689000000001</v>
      </c>
      <c r="G231" s="20">
        <f t="shared" si="9"/>
        <v>4.4809494404860963</v>
      </c>
    </row>
    <row r="232" spans="1:9" x14ac:dyDescent="0.2">
      <c r="C232" s="20"/>
      <c r="D232" s="47">
        <v>2.831</v>
      </c>
      <c r="E232" s="46">
        <v>205230280</v>
      </c>
      <c r="F232" s="55">
        <v>516.60028</v>
      </c>
      <c r="G232" s="20">
        <f t="shared" si="9"/>
        <v>3.0358940029525376</v>
      </c>
    </row>
    <row r="233" spans="1:9" x14ac:dyDescent="0.2">
      <c r="C233" s="20"/>
      <c r="D233" s="47">
        <v>3.1760000000000002</v>
      </c>
      <c r="E233" s="46">
        <v>210280335</v>
      </c>
      <c r="F233" s="55">
        <v>2948.3825700000002</v>
      </c>
      <c r="G233" s="20">
        <f t="shared" si="9"/>
        <v>17.326697853653485</v>
      </c>
    </row>
    <row r="234" spans="1:9" x14ac:dyDescent="0.2">
      <c r="C234" s="20"/>
      <c r="D234" s="47">
        <v>3.3889999999999998</v>
      </c>
      <c r="E234" s="46">
        <v>210260</v>
      </c>
      <c r="F234" s="55">
        <v>4509.36816</v>
      </c>
      <c r="G234" s="20">
        <f t="shared" si="9"/>
        <v>26.50010904765502</v>
      </c>
    </row>
    <row r="235" spans="1:9" x14ac:dyDescent="0.2">
      <c r="C235" s="20"/>
      <c r="D235" s="47">
        <v>4.468</v>
      </c>
      <c r="E235" s="46">
        <v>210285</v>
      </c>
      <c r="F235" s="55">
        <v>5973.7441399999998</v>
      </c>
      <c r="G235" s="20">
        <f t="shared" si="9"/>
        <v>35.105776577974098</v>
      </c>
    </row>
    <row r="236" spans="1:9" x14ac:dyDescent="0.2">
      <c r="C236" s="20"/>
      <c r="D236" s="47">
        <v>5.008</v>
      </c>
      <c r="E236" s="46">
        <v>205280</v>
      </c>
      <c r="F236" s="55">
        <v>907.86383000000001</v>
      </c>
      <c r="G236" s="20">
        <f t="shared" si="9"/>
        <v>5.3352242801620671</v>
      </c>
    </row>
    <row r="237" spans="1:9" x14ac:dyDescent="0.2">
      <c r="C237" s="20"/>
      <c r="D237" s="47">
        <v>5.17</v>
      </c>
      <c r="E237" s="20">
        <v>205</v>
      </c>
      <c r="F237" s="55">
        <v>784.92895999999996</v>
      </c>
      <c r="G237" s="20">
        <f t="shared" si="9"/>
        <v>4.6127755145772902</v>
      </c>
    </row>
    <row r="238" spans="1:9" x14ac:dyDescent="0.2">
      <c r="C238" s="20"/>
      <c r="D238" s="47">
        <v>5.6929999999999996</v>
      </c>
      <c r="E238" s="46">
        <v>205280</v>
      </c>
      <c r="F238" s="55">
        <v>1071.80042</v>
      </c>
      <c r="G238" s="20">
        <f t="shared" si="9"/>
        <v>6.2986269915301065</v>
      </c>
    </row>
    <row r="239" spans="1:9" x14ac:dyDescent="0.2">
      <c r="C239" s="20"/>
      <c r="D239" s="47">
        <v>6.0739999999999998</v>
      </c>
      <c r="E239" s="46">
        <v>205250</v>
      </c>
      <c r="F239" s="55">
        <v>2425.97388</v>
      </c>
      <c r="G239" s="20">
        <f t="shared" si="9"/>
        <v>14.25666968978704</v>
      </c>
    </row>
    <row r="240" spans="1:9" x14ac:dyDescent="0.2">
      <c r="C240" s="20"/>
      <c r="D240" s="47">
        <v>6.5490000000000004</v>
      </c>
      <c r="E240" s="46">
        <v>205285</v>
      </c>
      <c r="F240" s="55">
        <v>4356.8657199999998</v>
      </c>
      <c r="G240" s="20">
        <f t="shared" si="9"/>
        <v>25.603901165166789</v>
      </c>
    </row>
    <row r="241" spans="2:9" x14ac:dyDescent="0.2">
      <c r="C241" s="20"/>
      <c r="D241" s="47">
        <v>6.7869999999999999</v>
      </c>
      <c r="E241" s="46">
        <v>210285</v>
      </c>
      <c r="F241" s="55">
        <v>12573.8</v>
      </c>
      <c r="G241" s="20">
        <f t="shared" si="9"/>
        <v>73.892186071452798</v>
      </c>
    </row>
    <row r="242" spans="2:9" x14ac:dyDescent="0.2">
      <c r="C242" s="20"/>
      <c r="D242" s="47">
        <v>7.1269999999999998</v>
      </c>
      <c r="E242" s="46">
        <v>210280</v>
      </c>
      <c r="F242" s="55">
        <v>1096.6845699999999</v>
      </c>
      <c r="G242" s="20">
        <f t="shared" si="9"/>
        <v>6.4448631525975593</v>
      </c>
    </row>
    <row r="243" spans="2:9" x14ac:dyDescent="0.2">
      <c r="C243" s="20"/>
      <c r="D243" s="47">
        <v>7.5549999999999997</v>
      </c>
      <c r="E243" s="50" t="s">
        <v>344</v>
      </c>
      <c r="F243" s="55">
        <v>774.81232</v>
      </c>
      <c r="G243" s="20">
        <f t="shared" si="9"/>
        <v>4.5533232690112797</v>
      </c>
    </row>
    <row r="244" spans="2:9" x14ac:dyDescent="0.2">
      <c r="C244" s="20"/>
      <c r="D244" s="47">
        <v>8.1110000000000007</v>
      </c>
      <c r="E244" s="46">
        <v>205225280</v>
      </c>
      <c r="F244" s="55">
        <v>924.20721000000003</v>
      </c>
      <c r="G244" s="20">
        <f t="shared" si="9"/>
        <v>5.4312690777567845</v>
      </c>
    </row>
    <row r="245" spans="2:9" x14ac:dyDescent="0.2">
      <c r="C245" s="20"/>
      <c r="D245" s="47">
        <v>8.34</v>
      </c>
      <c r="E245" s="46">
        <v>205280</v>
      </c>
      <c r="F245" s="55">
        <v>584.65607</v>
      </c>
      <c r="G245" s="20">
        <f t="shared" si="9"/>
        <v>3.4358360330404754</v>
      </c>
    </row>
    <row r="246" spans="2:9" x14ac:dyDescent="0.2">
      <c r="C246" s="20"/>
      <c r="D246" s="47">
        <v>8.5839999999999996</v>
      </c>
      <c r="E246" s="46">
        <v>205280</v>
      </c>
      <c r="F246" s="55">
        <v>697.56926999999996</v>
      </c>
      <c r="G246" s="20">
        <f t="shared" si="9"/>
        <v>4.0993906612613129</v>
      </c>
    </row>
    <row r="247" spans="2:9" x14ac:dyDescent="0.2">
      <c r="C247" s="20"/>
      <c r="D247" s="47">
        <v>8.8109999999999999</v>
      </c>
      <c r="E247" s="46">
        <v>205280</v>
      </c>
      <c r="F247" s="55">
        <v>1099.979</v>
      </c>
      <c r="G247" s="20">
        <f t="shared" si="9"/>
        <v>6.4642234601067763</v>
      </c>
    </row>
    <row r="248" spans="2:9" x14ac:dyDescent="0.2">
      <c r="C248" s="20"/>
      <c r="D248" s="47">
        <v>8.93</v>
      </c>
      <c r="E248" s="46">
        <v>205285</v>
      </c>
      <c r="F248" s="55">
        <v>2083.4724099999999</v>
      </c>
      <c r="G248" s="20">
        <f t="shared" si="9"/>
        <v>12.243898502796146</v>
      </c>
    </row>
    <row r="249" spans="2:9" x14ac:dyDescent="0.2">
      <c r="C249" s="20"/>
      <c r="D249" s="47">
        <v>9.1319999999999997</v>
      </c>
      <c r="E249" s="46">
        <v>205285</v>
      </c>
      <c r="F249" s="55">
        <v>1022.14063</v>
      </c>
      <c r="G249" s="20">
        <f t="shared" si="9"/>
        <v>6.0067923478305678</v>
      </c>
    </row>
    <row r="250" spans="2:9" x14ac:dyDescent="0.2">
      <c r="C250" s="20"/>
      <c r="D250" s="47">
        <v>9.3650000000000002</v>
      </c>
      <c r="E250" s="46">
        <v>205280</v>
      </c>
      <c r="F250" s="55">
        <v>218.93860000000001</v>
      </c>
      <c r="G250" s="20">
        <f t="shared" si="9"/>
        <v>1.2866318670110368</v>
      </c>
    </row>
    <row r="251" spans="2:9" x14ac:dyDescent="0.2">
      <c r="C251" s="20"/>
      <c r="D251" s="47">
        <v>9.7799999999999994</v>
      </c>
      <c r="E251" s="46">
        <v>205225280</v>
      </c>
      <c r="F251" s="55">
        <v>261.45163000000002</v>
      </c>
      <c r="G251" s="20">
        <f t="shared" si="9"/>
        <v>1.5364672964930755</v>
      </c>
    </row>
    <row r="252" spans="2:9" x14ac:dyDescent="0.2">
      <c r="C252" s="20"/>
      <c r="D252" s="47">
        <v>10.256</v>
      </c>
      <c r="E252" s="46">
        <v>205225285</v>
      </c>
      <c r="F252" s="55">
        <v>1559.2766099999999</v>
      </c>
      <c r="G252" s="20">
        <f t="shared" si="9"/>
        <v>9.1633680671701576</v>
      </c>
    </row>
    <row r="253" spans="2:9" x14ac:dyDescent="0.2">
      <c r="C253" s="20"/>
      <c r="D253" s="47">
        <v>10.52</v>
      </c>
      <c r="E253" s="20">
        <v>210</v>
      </c>
      <c r="F253" s="55">
        <v>3054.4265099999998</v>
      </c>
      <c r="G253" s="20">
        <f t="shared" si="9"/>
        <v>17.949884046071844</v>
      </c>
    </row>
    <row r="254" spans="2:9" x14ac:dyDescent="0.2">
      <c r="C254" s="20"/>
      <c r="D254" s="47">
        <v>11.516</v>
      </c>
      <c r="E254" s="46">
        <v>205230</v>
      </c>
      <c r="F254" s="55">
        <v>296.47348</v>
      </c>
      <c r="G254" s="20">
        <f t="shared" si="9"/>
        <v>1.7422794659857117</v>
      </c>
    </row>
    <row r="255" spans="2:9" x14ac:dyDescent="0.2">
      <c r="C255" s="20"/>
      <c r="D255" s="47"/>
      <c r="E255" s="20"/>
      <c r="F255" s="55"/>
    </row>
    <row r="256" spans="2:9" x14ac:dyDescent="0.2">
      <c r="B256" s="20" t="s">
        <v>346</v>
      </c>
      <c r="C256" s="20"/>
      <c r="D256" s="47">
        <v>1.2989999999999999</v>
      </c>
      <c r="E256" s="20">
        <v>215</v>
      </c>
      <c r="F256" s="55">
        <v>400.77841000000001</v>
      </c>
      <c r="G256" s="20">
        <f>(F256*10)/$I$256</f>
        <v>2.7113954792946671</v>
      </c>
      <c r="I256" s="16">
        <v>1478.12598</v>
      </c>
    </row>
    <row r="257" spans="3:7" x14ac:dyDescent="0.2">
      <c r="C257" s="20"/>
      <c r="D257" s="47">
        <v>1.4670000000000001</v>
      </c>
      <c r="E257" s="20">
        <v>205</v>
      </c>
      <c r="F257" s="55">
        <v>687.10338999999999</v>
      </c>
      <c r="G257" s="20">
        <f t="shared" ref="G257:G284" si="10">(F257*10)/$I$256</f>
        <v>4.6484765121305829</v>
      </c>
    </row>
    <row r="258" spans="3:7" x14ac:dyDescent="0.2">
      <c r="C258" s="20"/>
      <c r="D258" s="47">
        <v>2.085</v>
      </c>
      <c r="E258" s="20">
        <v>220</v>
      </c>
      <c r="F258" s="55">
        <v>1183.3809799999999</v>
      </c>
      <c r="G258" s="20">
        <f t="shared" si="10"/>
        <v>8.0059548104282694</v>
      </c>
    </row>
    <row r="259" spans="3:7" x14ac:dyDescent="0.2">
      <c r="C259" s="20"/>
      <c r="D259" s="47">
        <v>2.3140000000000001</v>
      </c>
      <c r="E259" s="46">
        <v>210275</v>
      </c>
      <c r="F259" s="55">
        <v>1081.6968999999999</v>
      </c>
      <c r="G259" s="20">
        <f t="shared" si="10"/>
        <v>7.3180291439028755</v>
      </c>
    </row>
    <row r="260" spans="3:7" x14ac:dyDescent="0.2">
      <c r="C260" s="20"/>
      <c r="D260" s="47">
        <v>2.577</v>
      </c>
      <c r="E260" s="46">
        <v>210230275</v>
      </c>
      <c r="F260" s="55">
        <v>696.86455999999998</v>
      </c>
      <c r="G260" s="20">
        <f t="shared" si="10"/>
        <v>4.7145139820896729</v>
      </c>
    </row>
    <row r="261" spans="3:7" x14ac:dyDescent="0.2">
      <c r="C261" s="20"/>
      <c r="D261" s="47">
        <v>2.831</v>
      </c>
      <c r="E261" s="46">
        <v>205230280</v>
      </c>
      <c r="F261" s="55">
        <v>479.73079999999999</v>
      </c>
      <c r="G261" s="20">
        <f t="shared" si="10"/>
        <v>3.245533915857429</v>
      </c>
    </row>
    <row r="262" spans="3:7" x14ac:dyDescent="0.2">
      <c r="C262" s="20"/>
      <c r="D262" s="47">
        <v>3.1749999999999998</v>
      </c>
      <c r="E262" s="46">
        <v>210280335</v>
      </c>
      <c r="F262" s="55">
        <v>2560.6228000000001</v>
      </c>
      <c r="G262" s="20">
        <f t="shared" si="10"/>
        <v>17.323440861245132</v>
      </c>
    </row>
    <row r="263" spans="3:7" x14ac:dyDescent="0.2">
      <c r="C263" s="20"/>
      <c r="D263" s="47">
        <v>3.3879999999999999</v>
      </c>
      <c r="E263" s="46">
        <v>210260</v>
      </c>
      <c r="F263" s="55">
        <v>3912.3136469999999</v>
      </c>
      <c r="G263" s="20">
        <f t="shared" si="10"/>
        <v>26.46806632138351</v>
      </c>
    </row>
    <row r="264" spans="3:7" x14ac:dyDescent="0.2">
      <c r="C264" s="20"/>
      <c r="D264" s="47">
        <v>4.0419999999999998</v>
      </c>
      <c r="E264" s="46">
        <v>210285</v>
      </c>
      <c r="F264" s="55">
        <v>6532.5744699999996</v>
      </c>
      <c r="G264" s="20">
        <f t="shared" si="10"/>
        <v>44.194977683837202</v>
      </c>
    </row>
    <row r="265" spans="3:7" x14ac:dyDescent="0.2">
      <c r="C265" s="20"/>
      <c r="D265" s="47">
        <v>4.468</v>
      </c>
      <c r="E265" s="46">
        <v>210285</v>
      </c>
      <c r="F265" s="55">
        <v>5097.6000999999997</v>
      </c>
      <c r="G265" s="20">
        <f t="shared" si="10"/>
        <v>34.486912272524968</v>
      </c>
    </row>
    <row r="266" spans="3:7" x14ac:dyDescent="0.2">
      <c r="C266" s="20"/>
      <c r="D266" s="47">
        <v>5.0119999999999996</v>
      </c>
      <c r="E266" s="46">
        <v>205280</v>
      </c>
      <c r="F266" s="55">
        <v>761.54327000000001</v>
      </c>
      <c r="G266" s="20">
        <f t="shared" si="10"/>
        <v>5.1520863600543709</v>
      </c>
    </row>
    <row r="267" spans="3:7" x14ac:dyDescent="0.2">
      <c r="C267" s="20"/>
      <c r="D267" s="47">
        <v>5.1719999999999997</v>
      </c>
      <c r="E267" s="20">
        <v>205</v>
      </c>
      <c r="F267" s="55">
        <v>671.16376000000002</v>
      </c>
      <c r="G267" s="20">
        <f t="shared" si="10"/>
        <v>4.5406397633305922</v>
      </c>
    </row>
    <row r="268" spans="3:7" x14ac:dyDescent="0.2">
      <c r="C268" s="20"/>
      <c r="D268" s="47">
        <v>5.6980000000000004</v>
      </c>
      <c r="E268" s="46">
        <v>205280</v>
      </c>
      <c r="F268" s="55">
        <v>944.57677999999999</v>
      </c>
      <c r="G268" s="20">
        <f t="shared" si="10"/>
        <v>6.3903672134901512</v>
      </c>
    </row>
    <row r="269" spans="3:7" x14ac:dyDescent="0.2">
      <c r="C269" s="20"/>
      <c r="D269" s="47">
        <v>6.08</v>
      </c>
      <c r="E269" s="46">
        <v>205250</v>
      </c>
      <c r="F269" s="55">
        <v>2129.5368699999999</v>
      </c>
      <c r="G269" s="20">
        <f t="shared" si="10"/>
        <v>14.407005213452779</v>
      </c>
    </row>
    <row r="270" spans="3:7" x14ac:dyDescent="0.2">
      <c r="C270" s="20"/>
      <c r="D270" s="47">
        <v>6.5549999999999997</v>
      </c>
      <c r="E270" s="46">
        <v>205285</v>
      </c>
      <c r="F270" s="55">
        <v>3824.1062000000002</v>
      </c>
      <c r="G270" s="20">
        <f t="shared" si="10"/>
        <v>25.871314432887516</v>
      </c>
    </row>
    <row r="271" spans="3:7" x14ac:dyDescent="0.2">
      <c r="C271" s="20"/>
      <c r="D271" s="47">
        <v>6.7919999999999998</v>
      </c>
      <c r="E271" s="46">
        <v>210285</v>
      </c>
      <c r="F271" s="55">
        <v>11272.2</v>
      </c>
      <c r="G271" s="20">
        <f t="shared" si="10"/>
        <v>76.260076289302489</v>
      </c>
    </row>
    <row r="272" spans="3:7" x14ac:dyDescent="0.2">
      <c r="C272" s="20"/>
      <c r="D272" s="47">
        <v>7.1289999999999996</v>
      </c>
      <c r="E272" s="46">
        <v>210280</v>
      </c>
      <c r="F272" s="55">
        <v>852.85590000000002</v>
      </c>
      <c r="G272" s="20">
        <f t="shared" si="10"/>
        <v>5.7698458151719931</v>
      </c>
    </row>
    <row r="273" spans="3:7" x14ac:dyDescent="0.2">
      <c r="C273" s="20"/>
      <c r="D273" s="47">
        <v>7.5549999999999997</v>
      </c>
      <c r="E273" s="50" t="s">
        <v>344</v>
      </c>
      <c r="F273" s="55">
        <v>787.30096000000003</v>
      </c>
      <c r="G273" s="20">
        <f t="shared" si="10"/>
        <v>5.3263454580508762</v>
      </c>
    </row>
    <row r="274" spans="3:7" x14ac:dyDescent="0.2">
      <c r="C274" s="20"/>
      <c r="D274" s="47">
        <v>8.1080000000000005</v>
      </c>
      <c r="E274" s="46">
        <v>205225280</v>
      </c>
      <c r="F274" s="55">
        <v>756.83716000000004</v>
      </c>
      <c r="G274" s="20">
        <f t="shared" si="10"/>
        <v>5.1202480048419146</v>
      </c>
    </row>
    <row r="275" spans="3:7" x14ac:dyDescent="0.2">
      <c r="C275" s="20"/>
      <c r="D275" s="47">
        <v>8.3379999999999992</v>
      </c>
      <c r="E275" s="46">
        <v>205280</v>
      </c>
      <c r="F275" s="55">
        <v>555.62103000000002</v>
      </c>
      <c r="G275" s="20">
        <f t="shared" si="10"/>
        <v>3.758955850299039</v>
      </c>
    </row>
    <row r="276" spans="3:7" x14ac:dyDescent="0.2">
      <c r="C276" s="20"/>
      <c r="D276" s="47">
        <v>8.5820000000000007</v>
      </c>
      <c r="E276" s="46">
        <v>205280</v>
      </c>
      <c r="F276" s="55">
        <v>482.38544000000002</v>
      </c>
      <c r="G276" s="20">
        <f t="shared" si="10"/>
        <v>3.2634934134639866</v>
      </c>
    </row>
    <row r="277" spans="3:7" x14ac:dyDescent="0.2">
      <c r="C277" s="20"/>
      <c r="D277" s="47">
        <v>8.8109999999999999</v>
      </c>
      <c r="E277" s="46">
        <v>205280</v>
      </c>
      <c r="F277" s="55">
        <v>958.73748999999998</v>
      </c>
      <c r="G277" s="20">
        <f t="shared" si="10"/>
        <v>6.4861689935251654</v>
      </c>
    </row>
    <row r="278" spans="3:7" x14ac:dyDescent="0.2">
      <c r="C278" s="20"/>
      <c r="D278" s="47">
        <v>8.9280000000000008</v>
      </c>
      <c r="E278" s="46">
        <v>205285</v>
      </c>
      <c r="F278" s="55">
        <v>1749.1986099999999</v>
      </c>
      <c r="G278" s="20">
        <f t="shared" si="10"/>
        <v>11.833893955371787</v>
      </c>
    </row>
    <row r="279" spans="3:7" x14ac:dyDescent="0.2">
      <c r="C279" s="20"/>
      <c r="D279" s="47">
        <v>9.1329999999999991</v>
      </c>
      <c r="E279" s="46">
        <v>205285</v>
      </c>
      <c r="F279" s="55">
        <v>823.24689000000001</v>
      </c>
      <c r="G279" s="20">
        <f t="shared" si="10"/>
        <v>5.5695312925898239</v>
      </c>
    </row>
    <row r="280" spans="3:7" x14ac:dyDescent="0.2">
      <c r="C280" s="20"/>
      <c r="D280" s="47">
        <v>9.3629999999999995</v>
      </c>
      <c r="E280" s="46">
        <v>205280</v>
      </c>
      <c r="F280" s="55">
        <v>177.96588</v>
      </c>
      <c r="G280" s="20">
        <f t="shared" si="10"/>
        <v>1.2039966985763959</v>
      </c>
    </row>
    <row r="281" spans="3:7" x14ac:dyDescent="0.2">
      <c r="C281" s="20"/>
      <c r="D281" s="47">
        <v>9.7799999999999994</v>
      </c>
      <c r="E281" s="46">
        <v>205225280</v>
      </c>
      <c r="F281" s="55">
        <v>242.7226</v>
      </c>
      <c r="G281" s="20">
        <f t="shared" si="10"/>
        <v>1.6420968394047171</v>
      </c>
    </row>
    <row r="282" spans="3:7" x14ac:dyDescent="0.2">
      <c r="C282" s="20"/>
      <c r="D282" s="47">
        <v>10.259</v>
      </c>
      <c r="E282" s="46">
        <v>205225285</v>
      </c>
      <c r="F282" s="55">
        <v>1313.4943800000001</v>
      </c>
      <c r="G282" s="20">
        <f t="shared" si="10"/>
        <v>8.8862140153980658</v>
      </c>
    </row>
    <row r="283" spans="3:7" x14ac:dyDescent="0.2">
      <c r="C283" s="20"/>
      <c r="D283" s="47">
        <v>10.522</v>
      </c>
      <c r="E283" s="20">
        <v>210</v>
      </c>
      <c r="F283" s="55">
        <v>2482.9458</v>
      </c>
      <c r="G283" s="20">
        <f t="shared" si="10"/>
        <v>16.79793085025134</v>
      </c>
    </row>
    <row r="284" spans="3:7" x14ac:dyDescent="0.2">
      <c r="C284" s="20"/>
      <c r="D284" s="47">
        <v>11.518000000000001</v>
      </c>
      <c r="E284" s="46">
        <v>205230</v>
      </c>
      <c r="F284" s="55">
        <v>262.95361000000003</v>
      </c>
      <c r="G284" s="20">
        <f t="shared" si="10"/>
        <v>1.778966160922224</v>
      </c>
    </row>
    <row r="286" spans="3:7" x14ac:dyDescent="0.2">
      <c r="C286" s="17" t="s">
        <v>377</v>
      </c>
      <c r="D286" s="20"/>
      <c r="E286" s="20"/>
      <c r="F286" s="20"/>
    </row>
    <row r="287" spans="3:7" x14ac:dyDescent="0.2">
      <c r="C287" s="20"/>
      <c r="D287" s="20"/>
      <c r="E287" s="20"/>
      <c r="F287" s="20"/>
    </row>
    <row r="288" spans="3:7" x14ac:dyDescent="0.2">
      <c r="C288" s="21" t="s">
        <v>378</v>
      </c>
      <c r="D288" s="20"/>
      <c r="E288" s="20"/>
      <c r="F288" s="20"/>
    </row>
    <row r="289" spans="3:6" x14ac:dyDescent="0.2">
      <c r="C289" s="20"/>
      <c r="D289" s="20"/>
      <c r="E289" s="20"/>
      <c r="F289" s="20"/>
    </row>
  </sheetData>
  <pageMargins left="0.7" right="0.7" top="0.75" bottom="0.75" header="0.3" footer="0.3"/>
  <pageSetup scale="7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E12" sqref="E12"/>
    </sheetView>
  </sheetViews>
  <sheetFormatPr defaultRowHeight="12.75" x14ac:dyDescent="0.2"/>
  <cols>
    <col min="1" max="1" width="12" style="2" bestFit="1" customWidth="1"/>
    <col min="2" max="2" width="9.140625" style="2"/>
    <col min="3" max="4" width="14.140625" style="2" bestFit="1" customWidth="1"/>
    <col min="5" max="5" width="9.140625" style="2"/>
    <col min="9" max="9" width="12" bestFit="1" customWidth="1"/>
    <col min="11" max="12" width="14.140625" bestFit="1" customWidth="1"/>
  </cols>
  <sheetData>
    <row r="1" spans="1:13" ht="15" x14ac:dyDescent="0.25">
      <c r="A1" s="37" t="str">
        <f>VOC!A1</f>
        <v>15-03379-N1</v>
      </c>
      <c r="C1" s="25" t="s">
        <v>122</v>
      </c>
      <c r="I1" s="7"/>
      <c r="K1" s="1"/>
    </row>
    <row r="2" spans="1:13" x14ac:dyDescent="0.2">
      <c r="K2" s="2"/>
    </row>
    <row r="3" spans="1:13" x14ac:dyDescent="0.2">
      <c r="A3" s="3" t="s">
        <v>123</v>
      </c>
      <c r="I3" s="1"/>
      <c r="K3" s="2"/>
    </row>
    <row r="4" spans="1:13" x14ac:dyDescent="0.2">
      <c r="C4" s="3" t="s">
        <v>124</v>
      </c>
      <c r="D4" s="3" t="s">
        <v>125</v>
      </c>
      <c r="E4" s="3" t="s">
        <v>126</v>
      </c>
      <c r="K4" s="3"/>
      <c r="L4" s="1"/>
      <c r="M4" s="1"/>
    </row>
    <row r="5" spans="1:13" x14ac:dyDescent="0.2">
      <c r="A5" s="2" t="s">
        <v>127</v>
      </c>
      <c r="B5" s="2" t="s">
        <v>0</v>
      </c>
      <c r="C5" s="2">
        <v>6.98</v>
      </c>
      <c r="D5" s="2">
        <f>C5</f>
        <v>6.98</v>
      </c>
      <c r="E5" s="4" t="s">
        <v>4</v>
      </c>
      <c r="M5" s="6"/>
    </row>
    <row r="6" spans="1:13" x14ac:dyDescent="0.2">
      <c r="A6" s="3"/>
      <c r="B6" s="2" t="s">
        <v>7</v>
      </c>
      <c r="C6" s="2">
        <v>6.54</v>
      </c>
      <c r="D6" s="2">
        <f>AVERAGE(C6:C8)</f>
        <v>6.583333333333333</v>
      </c>
      <c r="E6" s="2">
        <f>STDEV(C6:C8)</f>
        <v>0.29737742572921294</v>
      </c>
      <c r="I6" s="1"/>
    </row>
    <row r="7" spans="1:13" x14ac:dyDescent="0.2">
      <c r="B7" s="2" t="s">
        <v>16</v>
      </c>
      <c r="C7" s="2">
        <v>6.31</v>
      </c>
    </row>
    <row r="8" spans="1:13" x14ac:dyDescent="0.2">
      <c r="B8" s="2" t="s">
        <v>17</v>
      </c>
      <c r="C8" s="2">
        <v>6.9</v>
      </c>
    </row>
    <row r="10" spans="1:13" x14ac:dyDescent="0.2">
      <c r="C10" s="3"/>
      <c r="D10" s="3"/>
      <c r="E10" s="3"/>
      <c r="K10" s="3"/>
      <c r="L10" s="1"/>
      <c r="M10" s="1"/>
    </row>
    <row r="11" spans="1:13" x14ac:dyDescent="0.2">
      <c r="E11" s="4"/>
      <c r="M11" s="6"/>
    </row>
    <row r="12" spans="1:13" x14ac:dyDescent="0.2">
      <c r="A12" s="3"/>
      <c r="I12" s="1"/>
    </row>
    <row r="16" spans="1:13" x14ac:dyDescent="0.2">
      <c r="C16" s="3"/>
      <c r="D16" s="3"/>
      <c r="E16" s="3"/>
      <c r="K16" s="3"/>
      <c r="L16" s="1"/>
      <c r="M16" s="1"/>
    </row>
    <row r="17" spans="1:13" x14ac:dyDescent="0.2">
      <c r="E17" s="4"/>
      <c r="M17" s="6"/>
    </row>
    <row r="18" spans="1:13" x14ac:dyDescent="0.2">
      <c r="A18" s="3"/>
      <c r="I18" s="1"/>
    </row>
    <row r="25" spans="1:13" ht="15" x14ac:dyDescent="0.25">
      <c r="A25" s="37" t="str">
        <f>A1</f>
        <v>15-03379-N1</v>
      </c>
      <c r="C25" s="3" t="s">
        <v>128</v>
      </c>
      <c r="I25" s="7"/>
      <c r="K25" s="1"/>
    </row>
    <row r="26" spans="1:13" x14ac:dyDescent="0.2">
      <c r="K26" s="2"/>
    </row>
    <row r="27" spans="1:13" x14ac:dyDescent="0.2">
      <c r="A27" s="3" t="s">
        <v>123</v>
      </c>
      <c r="D27" s="3" t="s">
        <v>125</v>
      </c>
      <c r="I27" s="1"/>
      <c r="K27" s="2"/>
      <c r="L27" s="1"/>
    </row>
    <row r="28" spans="1:13" x14ac:dyDescent="0.2">
      <c r="C28" s="3" t="s">
        <v>129</v>
      </c>
      <c r="D28" s="3" t="s">
        <v>129</v>
      </c>
      <c r="E28" s="3" t="s">
        <v>126</v>
      </c>
      <c r="K28" s="3"/>
      <c r="L28" s="3"/>
      <c r="M28" s="1"/>
    </row>
    <row r="29" spans="1:13" x14ac:dyDescent="0.2">
      <c r="A29" s="2" t="s">
        <v>127</v>
      </c>
      <c r="B29" s="2" t="s">
        <v>0</v>
      </c>
      <c r="C29" s="2">
        <v>1.93</v>
      </c>
      <c r="D29" s="2">
        <f>C29</f>
        <v>1.93</v>
      </c>
      <c r="E29" s="4" t="s">
        <v>4</v>
      </c>
      <c r="M29" s="6"/>
    </row>
    <row r="30" spans="1:13" x14ac:dyDescent="0.2">
      <c r="A30" s="3"/>
      <c r="B30" s="2" t="s">
        <v>7</v>
      </c>
      <c r="C30" s="2">
        <v>2.0299999999999998</v>
      </c>
      <c r="D30" s="2">
        <f>AVERAGE(C30:C32)</f>
        <v>2.44</v>
      </c>
      <c r="E30" s="2">
        <f>STDEV(C30:C32)</f>
        <v>0.43714985988788641</v>
      </c>
      <c r="I30" s="1"/>
    </row>
    <row r="31" spans="1:13" x14ac:dyDescent="0.2">
      <c r="B31" s="2" t="s">
        <v>16</v>
      </c>
      <c r="C31" s="2">
        <v>2.9</v>
      </c>
    </row>
    <row r="32" spans="1:13" x14ac:dyDescent="0.2">
      <c r="B32" s="2" t="s">
        <v>17</v>
      </c>
      <c r="C32" s="2">
        <v>2.39</v>
      </c>
    </row>
    <row r="34" spans="1:13" x14ac:dyDescent="0.2">
      <c r="A34" s="3"/>
      <c r="D34" s="3"/>
      <c r="I34" s="1"/>
      <c r="K34" s="2"/>
      <c r="L34" s="1"/>
    </row>
    <row r="35" spans="1:13" x14ac:dyDescent="0.2">
      <c r="C35" s="3"/>
      <c r="D35" s="3"/>
      <c r="E35" s="3"/>
      <c r="K35" s="3"/>
      <c r="L35" s="3"/>
      <c r="M35" s="1"/>
    </row>
    <row r="36" spans="1:13" x14ac:dyDescent="0.2">
      <c r="E36" s="4"/>
      <c r="M36" s="6"/>
    </row>
    <row r="38" spans="1:13" x14ac:dyDescent="0.2">
      <c r="A38" s="3"/>
      <c r="I38" s="1"/>
    </row>
    <row r="41" spans="1:13" x14ac:dyDescent="0.2">
      <c r="A41" s="3"/>
      <c r="D41" s="3"/>
      <c r="I41" s="1"/>
      <c r="K41" s="2"/>
      <c r="L41" s="1"/>
    </row>
    <row r="42" spans="1:13" x14ac:dyDescent="0.2">
      <c r="C42" s="3"/>
      <c r="D42" s="3"/>
      <c r="E42" s="3"/>
      <c r="K42" s="3"/>
      <c r="L42" s="3"/>
      <c r="M42" s="1"/>
    </row>
    <row r="43" spans="1:13" x14ac:dyDescent="0.2">
      <c r="E43" s="4"/>
      <c r="M43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C18" sqref="C18"/>
    </sheetView>
  </sheetViews>
  <sheetFormatPr defaultRowHeight="12.75" x14ac:dyDescent="0.2"/>
  <cols>
    <col min="1" max="1" width="15.140625" bestFit="1" customWidth="1"/>
    <col min="2" max="2" width="9.140625" style="2"/>
    <col min="3" max="3" width="11.7109375" style="2" bestFit="1" customWidth="1"/>
    <col min="4" max="4" width="14.140625" style="2" bestFit="1" customWidth="1"/>
    <col min="5" max="5" width="14.42578125" style="2" bestFit="1" customWidth="1"/>
    <col min="6" max="6" width="9.140625" style="2"/>
  </cols>
  <sheetData>
    <row r="1" spans="1:6" ht="15" x14ac:dyDescent="0.25">
      <c r="A1" s="7" t="str">
        <f>VOC!A1</f>
        <v>15-03379-N1</v>
      </c>
      <c r="C1" s="3" t="s">
        <v>130</v>
      </c>
    </row>
    <row r="3" spans="1:6" x14ac:dyDescent="0.2">
      <c r="A3" s="13" t="s">
        <v>131</v>
      </c>
      <c r="C3" s="3" t="s">
        <v>11</v>
      </c>
      <c r="D3" s="3" t="s">
        <v>132</v>
      </c>
      <c r="E3" s="3"/>
    </row>
    <row r="4" spans="1:6" x14ac:dyDescent="0.2">
      <c r="C4" s="3" t="s">
        <v>133</v>
      </c>
      <c r="D4" s="3" t="s">
        <v>133</v>
      </c>
      <c r="E4" s="3" t="s">
        <v>134</v>
      </c>
      <c r="F4" s="3" t="s">
        <v>135</v>
      </c>
    </row>
    <row r="5" spans="1:6" x14ac:dyDescent="0.2">
      <c r="A5" s="1"/>
      <c r="B5" s="2" t="s">
        <v>0</v>
      </c>
      <c r="C5" s="4">
        <v>0.2077</v>
      </c>
      <c r="D5" s="2">
        <f>C5</f>
        <v>0.2077</v>
      </c>
      <c r="E5" s="2">
        <f>D5</f>
        <v>0.2077</v>
      </c>
      <c r="F5" s="14" t="s">
        <v>4</v>
      </c>
    </row>
    <row r="6" spans="1:6" x14ac:dyDescent="0.2">
      <c r="A6" s="1"/>
      <c r="B6" s="2" t="s">
        <v>7</v>
      </c>
      <c r="C6" s="4">
        <v>0.37190000000000001</v>
      </c>
      <c r="D6" s="2">
        <f>C6-D5</f>
        <v>0.16420000000000001</v>
      </c>
      <c r="E6" s="15">
        <f>AVERAGE(D6:D8)</f>
        <v>0.26019999999999999</v>
      </c>
      <c r="F6" s="15">
        <f>STDEV(D6:D8)</f>
        <v>8.3173072565584649E-2</v>
      </c>
    </row>
    <row r="7" spans="1:6" x14ac:dyDescent="0.2">
      <c r="A7" s="1"/>
      <c r="B7" s="2" t="s">
        <v>16</v>
      </c>
      <c r="C7" s="4">
        <v>0.51349999999999996</v>
      </c>
      <c r="D7" s="2">
        <f>C7-D5</f>
        <v>0.30579999999999996</v>
      </c>
    </row>
    <row r="8" spans="1:6" x14ac:dyDescent="0.2">
      <c r="A8" s="1"/>
      <c r="B8" s="2" t="s">
        <v>17</v>
      </c>
      <c r="C8" s="4">
        <v>0.51829999999999998</v>
      </c>
      <c r="D8" s="2">
        <f>C8-D5</f>
        <v>0.31059999999999999</v>
      </c>
    </row>
    <row r="9" spans="1:6" x14ac:dyDescent="0.2">
      <c r="A9" s="1"/>
    </row>
    <row r="10" spans="1:6" x14ac:dyDescent="0.2">
      <c r="A10" s="1"/>
    </row>
    <row r="11" spans="1:6" x14ac:dyDescent="0.2">
      <c r="A11" s="38"/>
      <c r="B11" s="3" t="s">
        <v>136</v>
      </c>
    </row>
    <row r="12" spans="1:6" x14ac:dyDescent="0.2">
      <c r="A12" s="1"/>
    </row>
    <row r="13" spans="1:6" x14ac:dyDescent="0.2">
      <c r="A13" s="1"/>
    </row>
    <row r="14" spans="1:6" x14ac:dyDescent="0.2">
      <c r="A14" s="1"/>
    </row>
    <row r="15" spans="1:6" x14ac:dyDescent="0.2">
      <c r="A15" s="1"/>
    </row>
    <row r="16" spans="1:6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8" spans="1:1" x14ac:dyDescent="0.2">
      <c r="A38" s="5"/>
    </row>
  </sheetData>
  <pageMargins left="0.7" right="0.7" top="0.75" bottom="0.75" header="0.3" footer="0.3"/>
  <pageSetup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I5" sqref="I5"/>
    </sheetView>
  </sheetViews>
  <sheetFormatPr defaultRowHeight="12.75" x14ac:dyDescent="0.2"/>
  <cols>
    <col min="1" max="1" width="26.140625" style="2" bestFit="1" customWidth="1"/>
    <col min="2" max="2" width="10.140625" style="2" bestFit="1" customWidth="1"/>
    <col min="5" max="5" width="23.7109375" style="2" bestFit="1" customWidth="1"/>
    <col min="6" max="6" width="9.140625" style="2"/>
    <col min="8" max="8" width="26.140625" style="2" bestFit="1" customWidth="1"/>
    <col min="9" max="9" width="10.140625" style="2" bestFit="1" customWidth="1"/>
  </cols>
  <sheetData>
    <row r="1" spans="1:14" ht="15.75" x14ac:dyDescent="0.25">
      <c r="A1" s="34" t="s">
        <v>19</v>
      </c>
      <c r="B1" s="34"/>
      <c r="C1" s="8"/>
      <c r="D1" s="8"/>
      <c r="E1" s="34" t="s">
        <v>10</v>
      </c>
      <c r="H1" s="34" t="s">
        <v>20</v>
      </c>
    </row>
    <row r="2" spans="1:14" x14ac:dyDescent="0.2">
      <c r="A2" s="3" t="s">
        <v>1</v>
      </c>
      <c r="B2" s="3" t="s">
        <v>6</v>
      </c>
    </row>
    <row r="3" spans="1:14" x14ac:dyDescent="0.2">
      <c r="A3" s="2" t="s">
        <v>21</v>
      </c>
      <c r="B3" s="4" t="s">
        <v>22</v>
      </c>
      <c r="H3" s="3" t="s">
        <v>1</v>
      </c>
      <c r="I3" s="3" t="s">
        <v>6</v>
      </c>
    </row>
    <row r="4" spans="1:14" x14ac:dyDescent="0.2">
      <c r="A4" s="2" t="s">
        <v>23</v>
      </c>
      <c r="B4" s="2" t="s">
        <v>24</v>
      </c>
      <c r="E4" s="3" t="s">
        <v>1</v>
      </c>
      <c r="F4" s="3" t="s">
        <v>6</v>
      </c>
      <c r="H4" s="2" t="s">
        <v>192</v>
      </c>
      <c r="I4" s="4" t="s">
        <v>197</v>
      </c>
    </row>
    <row r="5" spans="1:14" x14ac:dyDescent="0.2">
      <c r="A5" s="2" t="s">
        <v>26</v>
      </c>
      <c r="B5" s="2" t="s">
        <v>27</v>
      </c>
      <c r="E5" s="2" t="s">
        <v>28</v>
      </c>
      <c r="F5" s="2" t="s">
        <v>29</v>
      </c>
      <c r="H5" s="4" t="s">
        <v>191</v>
      </c>
      <c r="I5" s="4" t="s">
        <v>114</v>
      </c>
    </row>
    <row r="6" spans="1:14" x14ac:dyDescent="0.2">
      <c r="E6" s="11" t="s">
        <v>110</v>
      </c>
      <c r="F6" s="11" t="s">
        <v>111</v>
      </c>
      <c r="H6" s="4" t="s">
        <v>194</v>
      </c>
      <c r="I6" s="2" t="s">
        <v>25</v>
      </c>
    </row>
    <row r="7" spans="1:14" x14ac:dyDescent="0.2">
      <c r="A7" s="2" t="s">
        <v>33</v>
      </c>
      <c r="B7" s="2" t="s">
        <v>34</v>
      </c>
      <c r="E7" s="4" t="s">
        <v>119</v>
      </c>
      <c r="F7" s="4" t="s">
        <v>120</v>
      </c>
      <c r="H7" s="4" t="s">
        <v>87</v>
      </c>
      <c r="I7" s="4" t="s">
        <v>88</v>
      </c>
    </row>
    <row r="8" spans="1:14" x14ac:dyDescent="0.2">
      <c r="A8" s="2" t="s">
        <v>36</v>
      </c>
      <c r="B8" s="2" t="s">
        <v>37</v>
      </c>
      <c r="E8" s="4" t="s">
        <v>138</v>
      </c>
      <c r="F8" s="4" t="s">
        <v>137</v>
      </c>
      <c r="H8" s="2" t="s">
        <v>193</v>
      </c>
      <c r="I8" s="4" t="s">
        <v>46</v>
      </c>
    </row>
    <row r="9" spans="1:14" x14ac:dyDescent="0.2">
      <c r="A9" s="2" t="s">
        <v>40</v>
      </c>
      <c r="B9" s="2" t="s">
        <v>41</v>
      </c>
      <c r="H9" s="4" t="s">
        <v>30</v>
      </c>
      <c r="I9" s="4" t="s">
        <v>14</v>
      </c>
    </row>
    <row r="10" spans="1:14" x14ac:dyDescent="0.2">
      <c r="A10" s="2" t="s">
        <v>44</v>
      </c>
      <c r="B10" s="2" t="s">
        <v>45</v>
      </c>
      <c r="E10" s="11" t="s">
        <v>189</v>
      </c>
      <c r="F10" s="4" t="s">
        <v>190</v>
      </c>
      <c r="H10" s="2" t="s">
        <v>31</v>
      </c>
      <c r="I10" s="4" t="s">
        <v>32</v>
      </c>
    </row>
    <row r="11" spans="1:14" x14ac:dyDescent="0.2">
      <c r="A11" s="2" t="s">
        <v>47</v>
      </c>
      <c r="B11" s="2" t="s">
        <v>48</v>
      </c>
      <c r="H11" s="2" t="s">
        <v>35</v>
      </c>
      <c r="I11" s="4" t="s">
        <v>15</v>
      </c>
    </row>
    <row r="12" spans="1:14" x14ac:dyDescent="0.2">
      <c r="A12" s="2" t="s">
        <v>49</v>
      </c>
      <c r="B12" s="2" t="s">
        <v>50</v>
      </c>
      <c r="H12" s="2" t="s">
        <v>38</v>
      </c>
      <c r="I12" s="4" t="s">
        <v>39</v>
      </c>
    </row>
    <row r="13" spans="1:14" x14ac:dyDescent="0.2">
      <c r="H13" s="4" t="s">
        <v>139</v>
      </c>
      <c r="I13" s="4" t="s">
        <v>140</v>
      </c>
    </row>
    <row r="14" spans="1:14" x14ac:dyDescent="0.2">
      <c r="A14" s="2" t="s">
        <v>51</v>
      </c>
      <c r="B14" s="2" t="s">
        <v>52</v>
      </c>
      <c r="H14" s="4" t="s">
        <v>90</v>
      </c>
      <c r="I14" s="4" t="s">
        <v>91</v>
      </c>
    </row>
    <row r="15" spans="1:14" x14ac:dyDescent="0.2">
      <c r="A15" s="2" t="s">
        <v>53</v>
      </c>
      <c r="B15" s="2" t="s">
        <v>54</v>
      </c>
      <c r="H15" s="4" t="s">
        <v>104</v>
      </c>
      <c r="I15" s="2" t="s">
        <v>105</v>
      </c>
      <c r="J15" s="2"/>
      <c r="K15" s="2"/>
      <c r="L15" s="2"/>
      <c r="M15" s="2"/>
      <c r="N15" s="4"/>
    </row>
    <row r="16" spans="1:14" x14ac:dyDescent="0.2">
      <c r="A16" s="2" t="s">
        <v>55</v>
      </c>
      <c r="B16" s="2" t="s">
        <v>56</v>
      </c>
      <c r="H16" s="4" t="s">
        <v>115</v>
      </c>
      <c r="I16" s="4" t="s">
        <v>116</v>
      </c>
    </row>
    <row r="17" spans="1:10" x14ac:dyDescent="0.2">
      <c r="H17" s="2" t="s">
        <v>42</v>
      </c>
      <c r="I17" s="4" t="s">
        <v>43</v>
      </c>
    </row>
    <row r="18" spans="1:10" x14ac:dyDescent="0.2">
      <c r="H18" s="4" t="s">
        <v>195</v>
      </c>
      <c r="I18" s="4" t="s">
        <v>196</v>
      </c>
    </row>
    <row r="19" spans="1:10" x14ac:dyDescent="0.2">
      <c r="A19" s="9" t="s">
        <v>57</v>
      </c>
      <c r="B19" s="2" t="s">
        <v>34</v>
      </c>
      <c r="H19" s="4"/>
    </row>
    <row r="20" spans="1:10" x14ac:dyDescent="0.2">
      <c r="H20" s="4"/>
    </row>
    <row r="21" spans="1:10" x14ac:dyDescent="0.2">
      <c r="A21" s="2" t="s">
        <v>58</v>
      </c>
      <c r="B21" s="2" t="s">
        <v>59</v>
      </c>
    </row>
    <row r="22" spans="1:10" x14ac:dyDescent="0.2">
      <c r="A22" s="2" t="s">
        <v>60</v>
      </c>
      <c r="B22" s="2" t="s">
        <v>61</v>
      </c>
      <c r="H22" s="4"/>
      <c r="I22" s="4"/>
    </row>
    <row r="25" spans="1:10" x14ac:dyDescent="0.2">
      <c r="A25" s="4" t="s">
        <v>62</v>
      </c>
      <c r="B25" s="4" t="s">
        <v>63</v>
      </c>
      <c r="I25" s="4"/>
      <c r="J25" s="2"/>
    </row>
    <row r="26" spans="1:10" ht="15" x14ac:dyDescent="0.2">
      <c r="A26" s="4" t="s">
        <v>64</v>
      </c>
      <c r="B26" s="4" t="s">
        <v>65</v>
      </c>
      <c r="H26" s="35"/>
    </row>
    <row r="27" spans="1:10" x14ac:dyDescent="0.2">
      <c r="A27" s="4" t="s">
        <v>66</v>
      </c>
      <c r="B27" s="4" t="s">
        <v>67</v>
      </c>
    </row>
    <row r="28" spans="1:10" x14ac:dyDescent="0.2">
      <c r="A28" s="4" t="s">
        <v>68</v>
      </c>
      <c r="B28" s="4" t="s">
        <v>69</v>
      </c>
    </row>
    <row r="29" spans="1:10" x14ac:dyDescent="0.2">
      <c r="A29" s="4" t="s">
        <v>70</v>
      </c>
      <c r="B29" s="4" t="s">
        <v>71</v>
      </c>
      <c r="H29" s="4"/>
    </row>
    <row r="30" spans="1:10" x14ac:dyDescent="0.2">
      <c r="A30" s="4" t="s">
        <v>72</v>
      </c>
      <c r="B30" s="4" t="s">
        <v>73</v>
      </c>
    </row>
    <row r="32" spans="1:10" x14ac:dyDescent="0.2">
      <c r="A32" s="4" t="s">
        <v>74</v>
      </c>
      <c r="B32" s="4" t="s">
        <v>75</v>
      </c>
    </row>
    <row r="33" spans="1:2" x14ac:dyDescent="0.2">
      <c r="A33" s="4" t="s">
        <v>96</v>
      </c>
      <c r="B33" s="2" t="s">
        <v>97</v>
      </c>
    </row>
    <row r="36" spans="1:2" x14ac:dyDescent="0.2">
      <c r="A36" s="4" t="s">
        <v>76</v>
      </c>
      <c r="B36" s="4" t="s">
        <v>77</v>
      </c>
    </row>
    <row r="37" spans="1:2" x14ac:dyDescent="0.2">
      <c r="A37" s="4" t="s">
        <v>78</v>
      </c>
      <c r="B37" s="4" t="s">
        <v>79</v>
      </c>
    </row>
    <row r="38" spans="1:2" x14ac:dyDescent="0.2">
      <c r="A38" s="4" t="s">
        <v>80</v>
      </c>
      <c r="B38" s="4" t="s">
        <v>81</v>
      </c>
    </row>
    <row r="39" spans="1:2" x14ac:dyDescent="0.2">
      <c r="A39" s="4" t="s">
        <v>82</v>
      </c>
      <c r="B39" s="4" t="s">
        <v>83</v>
      </c>
    </row>
    <row r="40" spans="1:2" x14ac:dyDescent="0.2">
      <c r="A40" s="4" t="s">
        <v>92</v>
      </c>
      <c r="B40" s="4" t="s">
        <v>93</v>
      </c>
    </row>
    <row r="41" spans="1:2" x14ac:dyDescent="0.2">
      <c r="A41" s="4" t="s">
        <v>94</v>
      </c>
      <c r="B41" s="4" t="s">
        <v>95</v>
      </c>
    </row>
    <row r="43" spans="1:2" x14ac:dyDescent="0.2">
      <c r="A43" s="4" t="s">
        <v>98</v>
      </c>
      <c r="B43" s="2" t="s">
        <v>99</v>
      </c>
    </row>
    <row r="44" spans="1:2" x14ac:dyDescent="0.2">
      <c r="A44" s="4" t="s">
        <v>100</v>
      </c>
      <c r="B44" s="2" t="s">
        <v>101</v>
      </c>
    </row>
    <row r="45" spans="1:2" x14ac:dyDescent="0.2">
      <c r="A45" s="4" t="s">
        <v>102</v>
      </c>
      <c r="B45" s="2" t="s">
        <v>103</v>
      </c>
    </row>
    <row r="48" spans="1:2" x14ac:dyDescent="0.2">
      <c r="A48" s="4" t="s">
        <v>106</v>
      </c>
      <c r="B48" s="4" t="s">
        <v>107</v>
      </c>
    </row>
    <row r="49" spans="1:2" x14ac:dyDescent="0.2">
      <c r="A49" s="11" t="s">
        <v>108</v>
      </c>
      <c r="B49" s="9" t="s">
        <v>109</v>
      </c>
    </row>
    <row r="50" spans="1:2" x14ac:dyDescent="0.2">
      <c r="A50" s="4" t="s">
        <v>112</v>
      </c>
      <c r="B50" s="2" t="s">
        <v>113</v>
      </c>
    </row>
    <row r="52" spans="1:2" x14ac:dyDescent="0.2">
      <c r="A52" s="2" t="s">
        <v>117</v>
      </c>
      <c r="B52" s="2" t="s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HS-VOC</vt:lpstr>
      <vt:lpstr>VOC</vt:lpstr>
      <vt:lpstr>SVOC</vt:lpstr>
      <vt:lpstr>NVOC</vt:lpstr>
      <vt:lpstr>LCUV</vt:lpstr>
      <vt:lpstr>pH - Conductivity</vt:lpstr>
      <vt:lpstr>TOC</vt:lpstr>
      <vt:lpstr>CAS #</vt:lpstr>
    </vt:vector>
  </TitlesOfParts>
  <Company>Compaq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Stephen Doherty</cp:lastModifiedBy>
  <cp:lastPrinted>2016-03-10T20:46:04Z</cp:lastPrinted>
  <dcterms:created xsi:type="dcterms:W3CDTF">2008-01-09T01:35:34Z</dcterms:created>
  <dcterms:modified xsi:type="dcterms:W3CDTF">2016-03-10T20:53:04Z</dcterms:modified>
</cp:coreProperties>
</file>