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atthewdanna/Desktop/"/>
    </mc:Choice>
  </mc:AlternateContent>
  <xr:revisionPtr revIDLastSave="0" documentId="13_ncr:1_{066D4748-5006-F849-9A49-4984371C55D7}" xr6:coauthVersionLast="47" xr6:coauthVersionMax="47" xr10:uidLastSave="{00000000-0000-0000-0000-000000000000}"/>
  <bookViews>
    <workbookView xWindow="0" yWindow="740" windowWidth="23320" windowHeight="13660" xr2:uid="{00000000-000D-0000-FFFF-FFFF00000000}"/>
  </bookViews>
  <sheets>
    <sheet name="all the datas" sheetId="5" r:id="rId1"/>
    <sheet name="project five" sheetId="6" r:id="rId2"/>
    <sheet name="project five pivot table" sheetId="7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6" l="1"/>
  <c r="J21" i="6"/>
  <c r="F24" i="6"/>
  <c r="G5" i="6"/>
  <c r="G6" i="6"/>
  <c r="G7" i="6"/>
  <c r="G8" i="6"/>
  <c r="G9" i="6"/>
  <c r="G10" i="6"/>
  <c r="G11" i="6"/>
  <c r="G12" i="6"/>
  <c r="G13" i="6"/>
  <c r="G14" i="6"/>
  <c r="G16" i="6"/>
  <c r="G17" i="6"/>
  <c r="G18" i="6"/>
  <c r="G19" i="6"/>
  <c r="G20" i="6"/>
  <c r="G4" i="6"/>
  <c r="F4" i="6"/>
  <c r="F26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F25" i="6" l="1"/>
  <c r="F28" i="6" s="1"/>
  <c r="F27" i="6" l="1"/>
</calcChain>
</file>

<file path=xl/sharedStrings.xml><?xml version="1.0" encoding="utf-8"?>
<sst xmlns="http://schemas.openxmlformats.org/spreadsheetml/2006/main" count="268" uniqueCount="94">
  <si>
    <t>Date</t>
  </si>
  <si>
    <t>Time</t>
  </si>
  <si>
    <t>Location</t>
  </si>
  <si>
    <t>Address</t>
  </si>
  <si>
    <t>City</t>
  </si>
  <si>
    <t>State</t>
  </si>
  <si>
    <t>UNK</t>
  </si>
  <si>
    <t>Washington</t>
  </si>
  <si>
    <t>Virginia</t>
  </si>
  <si>
    <t>Maryland</t>
  </si>
  <si>
    <t>1640</t>
  </si>
  <si>
    <t>PNC Bank</t>
  </si>
  <si>
    <t>4125 Saint Germaine Drive</t>
  </si>
  <si>
    <t>1130</t>
  </si>
  <si>
    <t>Banko Of America</t>
  </si>
  <si>
    <t>8096 Rolling road</t>
  </si>
  <si>
    <t>Springfield</t>
  </si>
  <si>
    <t>Capital One bank</t>
  </si>
  <si>
    <t>3532 Columbia Pike</t>
  </si>
  <si>
    <t>Arlington</t>
  </si>
  <si>
    <t>1354</t>
  </si>
  <si>
    <t>Eagle Bank</t>
  </si>
  <si>
    <t>277 A.Washington street</t>
  </si>
  <si>
    <t>Alexandria</t>
  </si>
  <si>
    <t>2125</t>
  </si>
  <si>
    <t>Burlington Coat Factory</t>
  </si>
  <si>
    <t>3200 Donnell Drive</t>
  </si>
  <si>
    <t>District of Colombia</t>
  </si>
  <si>
    <t>1350</t>
  </si>
  <si>
    <t>3499 South Jefferson Street</t>
  </si>
  <si>
    <t>Falls Church</t>
  </si>
  <si>
    <t>0945</t>
  </si>
  <si>
    <t>BB&amp;T Bank</t>
  </si>
  <si>
    <t>5203 Franconia Road</t>
  </si>
  <si>
    <t>1026</t>
  </si>
  <si>
    <t>85 H street Northwest</t>
  </si>
  <si>
    <t>0900</t>
  </si>
  <si>
    <t>Burke &amp; Hurbert Bank</t>
  </si>
  <si>
    <t>5519 Franconia Road</t>
  </si>
  <si>
    <t>1036</t>
  </si>
  <si>
    <t>Suntrust Bank</t>
  </si>
  <si>
    <t>405 Manning Road</t>
  </si>
  <si>
    <t>1444</t>
  </si>
  <si>
    <t>3297 Crain Highway</t>
  </si>
  <si>
    <t>Waldorf</t>
  </si>
  <si>
    <t>1014</t>
  </si>
  <si>
    <t>0660 Stanhaven Place</t>
  </si>
  <si>
    <t>White Plains</t>
  </si>
  <si>
    <t>1235</t>
  </si>
  <si>
    <t>M&amp;T Bank</t>
  </si>
  <si>
    <t>7485 Richmond Highway</t>
  </si>
  <si>
    <t>1300</t>
  </si>
  <si>
    <t>Wells Fargo</t>
  </si>
  <si>
    <t>1805 Belle View Blvd</t>
  </si>
  <si>
    <t>Fairfax</t>
  </si>
  <si>
    <t>Bowie</t>
  </si>
  <si>
    <t>15460 Annapolis Road</t>
  </si>
  <si>
    <t>1547</t>
  </si>
  <si>
    <t>13045 Lee jackson memorial Highway</t>
  </si>
  <si>
    <t>DOW</t>
  </si>
  <si>
    <t>Monday</t>
  </si>
  <si>
    <t>Thursday</t>
  </si>
  <si>
    <t>Tuesday</t>
  </si>
  <si>
    <t>Saturday</t>
  </si>
  <si>
    <t>Friday</t>
  </si>
  <si>
    <t>Wednesday</t>
  </si>
  <si>
    <t>Grand Total</t>
  </si>
  <si>
    <t>9412 Livingston Road</t>
  </si>
  <si>
    <t>Fort Washington</t>
  </si>
  <si>
    <t>15480 Annapolis Road</t>
  </si>
  <si>
    <t>Sequence</t>
  </si>
  <si>
    <t>Month</t>
  </si>
  <si>
    <t>T Coordinate</t>
  </si>
  <si>
    <t>Interval</t>
  </si>
  <si>
    <t>Hour</t>
  </si>
  <si>
    <t>Day</t>
  </si>
  <si>
    <t>AFTERNOON</t>
  </si>
  <si>
    <t>MORNING</t>
  </si>
  <si>
    <t>NIGHT</t>
  </si>
  <si>
    <t>Weekend</t>
  </si>
  <si>
    <t>WEEKDAY</t>
  </si>
  <si>
    <t>WEEKEND</t>
  </si>
  <si>
    <t>Bank Of America</t>
  </si>
  <si>
    <t/>
  </si>
  <si>
    <t>0900-1300</t>
  </si>
  <si>
    <t>Row Labels</t>
  </si>
  <si>
    <t>Count of Sequence</t>
  </si>
  <si>
    <t>MON-SAT</t>
  </si>
  <si>
    <t>mean</t>
  </si>
  <si>
    <t>sd</t>
  </si>
  <si>
    <t>skew</t>
  </si>
  <si>
    <t>max</t>
  </si>
  <si>
    <t>min</t>
  </si>
  <si>
    <t>PCT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</si>
</sst>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14" fontId="1" fillId="2" borderId="1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2" xfId="0" applyFont="1" applyFill="1" applyBorder="1"/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0" fillId="5" borderId="0" xfId="0" applyFill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14" fontId="3" fillId="3" borderId="0" xfId="0" applyNumberFormat="1" applyFont="1" applyFill="1"/>
    <xf numFmtId="0" fontId="1" fillId="6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0" fillId="0" borderId="0" xfId="0" applyFill="1" applyBorder="1"/>
    <xf numFmtId="14" fontId="1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PivotTable Style 1" table="0" count="0" xr9:uid="{03EA4B66-4FAF-644B-8B8E-21EC84744A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five'!$F$1</c:f>
              <c:strCache>
                <c:ptCount val="1"/>
                <c:pt idx="0">
                  <c:v>Interval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'project five'!$F$2:$F$21</c:f>
              <c:numCache>
                <c:formatCode>General</c:formatCode>
                <c:ptCount val="20"/>
                <c:pt idx="1">
                  <c:v>20</c:v>
                </c:pt>
                <c:pt idx="2">
                  <c:v>33</c:v>
                </c:pt>
                <c:pt idx="3">
                  <c:v>16</c:v>
                </c:pt>
                <c:pt idx="4">
                  <c:v>7</c:v>
                </c:pt>
                <c:pt idx="5">
                  <c:v>67</c:v>
                </c:pt>
                <c:pt idx="6">
                  <c:v>46</c:v>
                </c:pt>
                <c:pt idx="7">
                  <c:v>13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3</c:v>
                </c:pt>
                <c:pt idx="12">
                  <c:v>0</c:v>
                </c:pt>
                <c:pt idx="13">
                  <c:v>15</c:v>
                </c:pt>
                <c:pt idx="14">
                  <c:v>2</c:v>
                </c:pt>
                <c:pt idx="15">
                  <c:v>15</c:v>
                </c:pt>
                <c:pt idx="16">
                  <c:v>27</c:v>
                </c:pt>
                <c:pt idx="17">
                  <c:v>10</c:v>
                </c:pt>
                <c:pt idx="18">
                  <c:v>13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0-416A-B027-2ECD7E59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214864"/>
        <c:axId val="1878215280"/>
      </c:lineChart>
      <c:catAx>
        <c:axId val="1878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15280"/>
        <c:crosses val="autoZero"/>
        <c:auto val="1"/>
        <c:lblAlgn val="ctr"/>
        <c:lblOffset val="100"/>
        <c:noMultiLvlLbl val="0"/>
      </c:catAx>
      <c:valAx>
        <c:axId val="18782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88194</xdr:colOff>
      <xdr:row>22</xdr:row>
      <xdr:rowOff>85372</xdr:rowOff>
    </xdr:from>
    <xdr:to>
      <xdr:col>15</xdr:col>
      <xdr:colOff>70555</xdr:colOff>
      <xdr:row>36</xdr:row>
      <xdr:rowOff>62794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A6E89-94C3-483D-B347-6BD7DE3ED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E D'anna" refreshedDate="45376.888921527781" createdVersion="7" refreshedVersion="7" minRefreshableVersion="3" recordCount="19" xr:uid="{75441B79-D4FB-4B68-946C-ABC90479C998}">
  <cacheSource type="worksheet">
    <worksheetSource ref="A1:O20" sheet="project five"/>
  </cacheSource>
  <cacheFields count="14">
    <cacheField name="Sequence" numFmtId="0">
      <sharedItems containsSemiMixedTypes="0" containsString="0" containsNumber="1" containsInteger="1" minValue="1" maxValue="19"/>
    </cacheField>
    <cacheField name="Day" numFmtId="0">
      <sharedItems containsBlank="1"/>
    </cacheField>
    <cacheField name="Weekend" numFmtId="0">
      <sharedItems/>
    </cacheField>
    <cacheField name="Hour" numFmtId="0">
      <sharedItems containsString="0" containsBlank="1" containsNumber="1" containsInteger="1" minValue="9" maxValue="21" count="10">
        <n v="15"/>
        <n v="10"/>
        <n v="13"/>
        <n v="12"/>
        <n v="21"/>
        <n v="14"/>
        <m/>
        <n v="16"/>
        <n v="11"/>
        <n v="9"/>
      </sharedItems>
    </cacheField>
    <cacheField name="T Coordinate" numFmtId="0">
      <sharedItems containsSemiMixedTypes="0" containsString="0" containsNumber="1" containsInteger="1" minValue="0" maxValue="376"/>
    </cacheField>
    <cacheField name="Interval" numFmtId="0">
      <sharedItems containsString="0" containsBlank="1" containsNumber="1" containsInteger="1" minValue="0" maxValue="67"/>
    </cacheField>
    <cacheField name="Month" numFmtId="0">
      <sharedItems/>
    </cacheField>
    <cacheField name="DOW" numFmtId="0">
      <sharedItems count="6">
        <s v="Friday"/>
        <s v="Thursday"/>
        <s v="Tuesday"/>
        <s v="Monday"/>
        <s v="Saturday"/>
        <s v="Wednesday"/>
      </sharedItems>
    </cacheField>
    <cacheField name="Date" numFmtId="14">
      <sharedItems containsSemiMixedTypes="0" containsNonDate="0" containsDate="1" containsString="0" minDate="2017-12-22T00:00:00" maxDate="2019-01-03T00:00:00"/>
    </cacheField>
    <cacheField name="Time" numFmtId="49">
      <sharedItems/>
    </cacheField>
    <cacheField name="Location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s v="AFTERNOON"/>
    <s v="WEEKDAY"/>
    <x v="0"/>
    <n v="0"/>
    <m/>
    <s v="December"/>
    <x v="0"/>
    <d v="2017-12-22T00:00:00"/>
    <s v="1547"/>
    <s v="BB&amp;T Bank"/>
    <s v="13045 Lee jackson memorial Highway"/>
    <s v="Fairfax"/>
    <s v="Virginia"/>
  </r>
  <r>
    <n v="2"/>
    <s v="MORNING"/>
    <s v="WEEKDAY"/>
    <x v="1"/>
    <n v="20"/>
    <n v="20"/>
    <s v="January"/>
    <x v="1"/>
    <d v="2018-01-11T00:00:00"/>
    <s v="1026"/>
    <s v="Capital One bank"/>
    <s v="85 H street Northwest"/>
    <s v="Washington"/>
    <s v="District of Colombia"/>
  </r>
  <r>
    <n v="3"/>
    <s v="MORNING"/>
    <s v="WEEKDAY"/>
    <x v="1"/>
    <n v="53"/>
    <n v="33"/>
    <s v="February"/>
    <x v="2"/>
    <d v="2018-02-13T00:00:00"/>
    <s v="1036"/>
    <s v="Suntrust Bank"/>
    <s v="405 Manning Road"/>
    <s v="Maryland"/>
    <s v="Maryland"/>
  </r>
  <r>
    <n v="4"/>
    <s v="AFTERNOON"/>
    <s v="WEEKDAY"/>
    <x v="2"/>
    <n v="69"/>
    <n v="16"/>
    <s v="March"/>
    <x v="1"/>
    <d v="2018-03-01T00:00:00"/>
    <s v="1350"/>
    <s v="Capital One bank"/>
    <s v="3499 South Jefferson Street"/>
    <s v="Falls Church"/>
    <s v="Virginia"/>
  </r>
  <r>
    <n v="5"/>
    <s v="AFTERNOON"/>
    <s v="WEEKDAY"/>
    <x v="3"/>
    <n v="76"/>
    <n v="7"/>
    <s v="March"/>
    <x v="1"/>
    <d v="2018-03-08T00:00:00"/>
    <s v="1235"/>
    <s v="M&amp;T Bank"/>
    <s v="7485 Richmond Highway"/>
    <s v="Alexandria"/>
    <s v="Virginia"/>
  </r>
  <r>
    <n v="6"/>
    <s v="NIGHT"/>
    <s v="WEEKDAY"/>
    <x v="4"/>
    <n v="143"/>
    <n v="67"/>
    <s v="May"/>
    <x v="3"/>
    <d v="2018-05-14T00:00:00"/>
    <s v="2125"/>
    <s v="Burlington Coat Factory"/>
    <s v="3200 Donnell Drive"/>
    <s v="Washington"/>
    <s v="District of Colombia"/>
  </r>
  <r>
    <n v="7"/>
    <s v="AFTERNOON"/>
    <s v="WEEKDAY"/>
    <x v="5"/>
    <n v="189"/>
    <n v="46"/>
    <s v="June"/>
    <x v="0"/>
    <d v="2018-06-29T00:00:00"/>
    <s v="1444"/>
    <s v="PNC Bank"/>
    <s v="3297 Crain Highway"/>
    <s v="Waldorf"/>
    <s v="Maryland"/>
  </r>
  <r>
    <n v="8"/>
    <s v="MORNING"/>
    <s v="WEEKDAY"/>
    <x v="1"/>
    <n v="202"/>
    <n v="13"/>
    <s v="July"/>
    <x v="1"/>
    <d v="2018-07-12T00:00:00"/>
    <s v="1014"/>
    <s v="BB&amp;T Bank"/>
    <s v="0660 Stanhaven Place"/>
    <s v="White Plains"/>
    <s v="Maryland"/>
  </r>
  <r>
    <n v="9"/>
    <m/>
    <s v="WEEKDAY"/>
    <x v="6"/>
    <n v="238"/>
    <n v="36"/>
    <s v="August"/>
    <x v="0"/>
    <d v="2018-08-17T00:00:00"/>
    <s v="UNK"/>
    <s v="BB&amp;T Bank"/>
    <s v="9412 Livingston Road"/>
    <s v="Fort Washington"/>
    <s v="Maryland"/>
  </r>
  <r>
    <n v="10"/>
    <m/>
    <s v="WEEKDAY"/>
    <x v="6"/>
    <n v="266"/>
    <n v="28"/>
    <s v="September"/>
    <x v="0"/>
    <d v="2018-09-14T00:00:00"/>
    <s v="UNK"/>
    <s v="BB&amp;T Bank"/>
    <s v="9412 Livingston Road"/>
    <s v="Fort Washington"/>
    <s v="Maryland"/>
  </r>
  <r>
    <n v="11"/>
    <m/>
    <s v="WEEKDAY"/>
    <x v="6"/>
    <n v="291"/>
    <n v="25"/>
    <s v="October"/>
    <x v="2"/>
    <d v="2018-10-09T00:00:00"/>
    <s v="UNK"/>
    <s v="Wells Fargo"/>
    <s v="15480 Annapolis Road"/>
    <s v="Bowie"/>
    <s v="Maryland"/>
  </r>
  <r>
    <n v="12"/>
    <s v="AFTERNOON"/>
    <s v="WEEKDAY"/>
    <x v="7"/>
    <n v="294"/>
    <n v="3"/>
    <s v="October"/>
    <x v="0"/>
    <d v="2018-10-12T00:00:00"/>
    <s v="1640"/>
    <s v="PNC Bank"/>
    <s v="4125 Saint Germaine Drive"/>
    <s v="UNK"/>
    <s v="Virginia"/>
  </r>
  <r>
    <n v="13"/>
    <m/>
    <s v="WEEKDAY"/>
    <x v="6"/>
    <n v="294"/>
    <n v="0"/>
    <s v="October"/>
    <x v="0"/>
    <d v="2018-10-12T00:00:00"/>
    <s v="UNK"/>
    <s v="BB&amp;T Bank"/>
    <s v="5203 Franconia Road"/>
    <s v="Alexandria"/>
    <s v="Virginia"/>
  </r>
  <r>
    <n v="14"/>
    <s v="MORNING"/>
    <s v="WEEKEND"/>
    <x v="8"/>
    <n v="309"/>
    <n v="15"/>
    <s v="October"/>
    <x v="4"/>
    <d v="2018-10-27T00:00:00"/>
    <s v="1130"/>
    <s v="Bank Of America"/>
    <s v="8096 Rolling road"/>
    <s v="Springfield"/>
    <s v="Virginia"/>
  </r>
  <r>
    <n v="15"/>
    <s v="AFTERNOON"/>
    <s v="WEEKDAY"/>
    <x v="2"/>
    <n v="311"/>
    <n v="2"/>
    <s v="October"/>
    <x v="3"/>
    <d v="2018-10-29T00:00:00"/>
    <s v="1354"/>
    <s v="Eagle Bank"/>
    <s v="277 A.Washington street"/>
    <s v="Alexandria"/>
    <s v="Virginia"/>
  </r>
  <r>
    <n v="16"/>
    <s v="AFTERNOON"/>
    <s v="WEEKDAY"/>
    <x v="2"/>
    <n v="326"/>
    <n v="15"/>
    <s v="November"/>
    <x v="2"/>
    <d v="2018-11-13T00:00:00"/>
    <s v="1300"/>
    <s v="Wells Fargo"/>
    <s v="1805 Belle View Blvd"/>
    <s v="Alexandria"/>
    <s v="Virginia"/>
  </r>
  <r>
    <n v="17"/>
    <s v="MORNING"/>
    <s v="WEEKDAY"/>
    <x v="9"/>
    <n v="353"/>
    <n v="27"/>
    <s v="December"/>
    <x v="3"/>
    <d v="2018-12-10T00:00:00"/>
    <s v="0900"/>
    <s v="Burke &amp; Hurbert Bank"/>
    <s v="5519 Franconia Road"/>
    <s v="Alexandria"/>
    <s v="Virginia"/>
  </r>
  <r>
    <n v="18"/>
    <s v="MORNING"/>
    <s v="WEEKDAY"/>
    <x v="9"/>
    <n v="363"/>
    <n v="10"/>
    <s v="December"/>
    <x v="1"/>
    <d v="2018-12-20T00:00:00"/>
    <s v="0945"/>
    <s v="BB&amp;T Bank"/>
    <s v="5203 Franconia Road"/>
    <s v="Alexandria"/>
    <s v="Virginia"/>
  </r>
  <r>
    <n v="19"/>
    <m/>
    <s v="WEEKDAY"/>
    <x v="6"/>
    <n v="376"/>
    <n v="13"/>
    <s v="January"/>
    <x v="5"/>
    <d v="2019-01-02T00:00:00"/>
    <s v="UNK"/>
    <s v="Capital One bank"/>
    <s v="15460 Annapolis Road"/>
    <s v="Bowie"/>
    <s v="Mary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BAC92-D15F-415B-88B2-4B97BE5FA90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4">
    <pivotField dataField="1" showAll="0"/>
    <pivotField showAll="0"/>
    <pivotField showAll="0"/>
    <pivotField showAll="0">
      <items count="11">
        <item x="9"/>
        <item x="1"/>
        <item x="8"/>
        <item x="3"/>
        <item x="2"/>
        <item x="5"/>
        <item x="0"/>
        <item x="7"/>
        <item x="4"/>
        <item x="6"/>
        <item t="default"/>
      </items>
    </pivotField>
    <pivotField showAll="0"/>
    <pivotField showAll="0"/>
    <pivotField showAll="0"/>
    <pivotField axis="axisRow" showAll="0">
      <items count="7">
        <item x="3"/>
        <item x="2"/>
        <item x="5"/>
        <item x="1"/>
        <item x="0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quence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8AC1-8BFE-4807-ACD1-0983608D67D8}">
  <dimension ref="A1:G21"/>
  <sheetViews>
    <sheetView tabSelected="1" workbookViewId="0">
      <selection activeCell="D15" sqref="D15"/>
    </sheetView>
  </sheetViews>
  <sheetFormatPr baseColWidth="10" defaultColWidth="8.83203125" defaultRowHeight="16" x14ac:dyDescent="0.2"/>
  <cols>
    <col min="1" max="1" width="9" style="22" bestFit="1" customWidth="1"/>
    <col min="2" max="2" width="8.5" style="22" bestFit="1" customWidth="1"/>
    <col min="3" max="3" width="5.33203125" style="22" bestFit="1" customWidth="1"/>
    <col min="4" max="4" width="19.33203125" style="22" bestFit="1" customWidth="1"/>
    <col min="5" max="5" width="30" style="22" bestFit="1" customWidth="1"/>
    <col min="6" max="6" width="13.83203125" style="22" bestFit="1" customWidth="1"/>
    <col min="7" max="7" width="16.5" style="22" bestFit="1" customWidth="1"/>
    <col min="8" max="16384" width="8.83203125" style="22"/>
  </cols>
  <sheetData>
    <row r="1" spans="1:7" x14ac:dyDescent="0.2">
      <c r="A1" s="22" t="s">
        <v>70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7" x14ac:dyDescent="0.2">
      <c r="A2" s="22">
        <v>1</v>
      </c>
      <c r="B2" s="23">
        <v>43091</v>
      </c>
      <c r="C2" s="24" t="s">
        <v>57</v>
      </c>
      <c r="D2" s="25" t="s">
        <v>32</v>
      </c>
      <c r="E2" s="25" t="s">
        <v>58</v>
      </c>
      <c r="F2" s="25" t="s">
        <v>54</v>
      </c>
      <c r="G2" s="25" t="s">
        <v>8</v>
      </c>
    </row>
    <row r="3" spans="1:7" x14ac:dyDescent="0.2">
      <c r="A3" s="22">
        <v>2</v>
      </c>
      <c r="B3" s="23">
        <v>43111</v>
      </c>
      <c r="C3" s="24" t="s">
        <v>34</v>
      </c>
      <c r="D3" s="25" t="s">
        <v>17</v>
      </c>
      <c r="E3" s="25" t="s">
        <v>35</v>
      </c>
      <c r="F3" s="25" t="s">
        <v>7</v>
      </c>
      <c r="G3" s="25" t="s">
        <v>27</v>
      </c>
    </row>
    <row r="4" spans="1:7" x14ac:dyDescent="0.2">
      <c r="A4" s="22">
        <v>3</v>
      </c>
      <c r="B4" s="23">
        <v>43144</v>
      </c>
      <c r="C4" s="24" t="s">
        <v>39</v>
      </c>
      <c r="D4" s="25" t="s">
        <v>40</v>
      </c>
      <c r="E4" s="25" t="s">
        <v>41</v>
      </c>
      <c r="F4" s="25" t="s">
        <v>9</v>
      </c>
      <c r="G4" s="25" t="s">
        <v>9</v>
      </c>
    </row>
    <row r="5" spans="1:7" x14ac:dyDescent="0.2">
      <c r="A5" s="22">
        <v>4</v>
      </c>
      <c r="B5" s="23">
        <v>43160</v>
      </c>
      <c r="C5" s="24" t="s">
        <v>28</v>
      </c>
      <c r="D5" s="25" t="s">
        <v>17</v>
      </c>
      <c r="E5" s="25" t="s">
        <v>29</v>
      </c>
      <c r="F5" s="25" t="s">
        <v>30</v>
      </c>
      <c r="G5" s="25" t="s">
        <v>8</v>
      </c>
    </row>
    <row r="6" spans="1:7" x14ac:dyDescent="0.2">
      <c r="A6" s="22">
        <v>5</v>
      </c>
      <c r="B6" s="23">
        <v>43167</v>
      </c>
      <c r="C6" s="24" t="s">
        <v>48</v>
      </c>
      <c r="D6" s="25" t="s">
        <v>49</v>
      </c>
      <c r="E6" s="25" t="s">
        <v>50</v>
      </c>
      <c r="F6" s="25" t="s">
        <v>23</v>
      </c>
      <c r="G6" s="25" t="s">
        <v>8</v>
      </c>
    </row>
    <row r="7" spans="1:7" x14ac:dyDescent="0.2">
      <c r="A7" s="22">
        <v>6</v>
      </c>
      <c r="B7" s="23">
        <v>43234</v>
      </c>
      <c r="C7" s="24" t="s">
        <v>24</v>
      </c>
      <c r="D7" s="25" t="s">
        <v>25</v>
      </c>
      <c r="E7" s="25" t="s">
        <v>26</v>
      </c>
      <c r="F7" s="25" t="s">
        <v>7</v>
      </c>
      <c r="G7" s="25" t="s">
        <v>27</v>
      </c>
    </row>
    <row r="8" spans="1:7" x14ac:dyDescent="0.2">
      <c r="A8" s="22">
        <v>7</v>
      </c>
      <c r="B8" s="23">
        <v>43280</v>
      </c>
      <c r="C8" s="24" t="s">
        <v>42</v>
      </c>
      <c r="D8" s="25" t="s">
        <v>11</v>
      </c>
      <c r="E8" s="25" t="s">
        <v>43</v>
      </c>
      <c r="F8" s="25" t="s">
        <v>44</v>
      </c>
      <c r="G8" s="25" t="s">
        <v>9</v>
      </c>
    </row>
    <row r="9" spans="1:7" x14ac:dyDescent="0.2">
      <c r="A9" s="22">
        <v>8</v>
      </c>
      <c r="B9" s="23">
        <v>43293</v>
      </c>
      <c r="C9" s="24" t="s">
        <v>45</v>
      </c>
      <c r="D9" s="25" t="s">
        <v>32</v>
      </c>
      <c r="E9" s="25" t="s">
        <v>46</v>
      </c>
      <c r="F9" s="25" t="s">
        <v>47</v>
      </c>
      <c r="G9" s="25" t="s">
        <v>9</v>
      </c>
    </row>
    <row r="10" spans="1:7" x14ac:dyDescent="0.2">
      <c r="A10" s="22">
        <v>9</v>
      </c>
      <c r="B10" s="23">
        <v>43329</v>
      </c>
      <c r="C10" s="24" t="s">
        <v>6</v>
      </c>
      <c r="D10" s="25" t="s">
        <v>32</v>
      </c>
      <c r="E10" s="25" t="s">
        <v>67</v>
      </c>
      <c r="F10" s="25" t="s">
        <v>68</v>
      </c>
      <c r="G10" s="25" t="s">
        <v>9</v>
      </c>
    </row>
    <row r="11" spans="1:7" x14ac:dyDescent="0.2">
      <c r="A11" s="22">
        <v>10</v>
      </c>
      <c r="B11" s="23">
        <v>43357</v>
      </c>
      <c r="C11" s="24" t="s">
        <v>6</v>
      </c>
      <c r="D11" s="25" t="s">
        <v>32</v>
      </c>
      <c r="E11" s="25" t="s">
        <v>67</v>
      </c>
      <c r="F11" s="25" t="s">
        <v>68</v>
      </c>
      <c r="G11" s="25" t="s">
        <v>9</v>
      </c>
    </row>
    <row r="12" spans="1:7" x14ac:dyDescent="0.2">
      <c r="A12" s="22">
        <v>11</v>
      </c>
      <c r="B12" s="23">
        <v>43382</v>
      </c>
      <c r="C12" s="24" t="s">
        <v>6</v>
      </c>
      <c r="D12" s="25" t="s">
        <v>52</v>
      </c>
      <c r="E12" s="25" t="s">
        <v>69</v>
      </c>
      <c r="F12" s="25" t="s">
        <v>55</v>
      </c>
      <c r="G12" s="25" t="s">
        <v>9</v>
      </c>
    </row>
    <row r="13" spans="1:7" x14ac:dyDescent="0.2">
      <c r="A13" s="22">
        <v>12</v>
      </c>
      <c r="B13" s="23">
        <v>43385</v>
      </c>
      <c r="C13" s="24" t="s">
        <v>10</v>
      </c>
      <c r="D13" s="25" t="s">
        <v>11</v>
      </c>
      <c r="E13" s="25" t="s">
        <v>12</v>
      </c>
      <c r="F13" s="26" t="s">
        <v>6</v>
      </c>
      <c r="G13" s="25" t="s">
        <v>8</v>
      </c>
    </row>
    <row r="14" spans="1:7" x14ac:dyDescent="0.2">
      <c r="A14" s="22">
        <v>13</v>
      </c>
      <c r="B14" s="23">
        <v>43385</v>
      </c>
      <c r="C14" s="24" t="s">
        <v>6</v>
      </c>
      <c r="D14" s="25" t="s">
        <v>32</v>
      </c>
      <c r="E14" s="25" t="s">
        <v>33</v>
      </c>
      <c r="F14" s="25" t="s">
        <v>23</v>
      </c>
      <c r="G14" s="25" t="s">
        <v>8</v>
      </c>
    </row>
    <row r="15" spans="1:7" x14ac:dyDescent="0.2">
      <c r="A15" s="22">
        <v>14</v>
      </c>
      <c r="B15" s="23">
        <v>43400</v>
      </c>
      <c r="C15" s="24" t="s">
        <v>13</v>
      </c>
      <c r="D15" s="25" t="s">
        <v>14</v>
      </c>
      <c r="E15" s="25" t="s">
        <v>15</v>
      </c>
      <c r="F15" s="25" t="s">
        <v>16</v>
      </c>
      <c r="G15" s="25" t="s">
        <v>8</v>
      </c>
    </row>
    <row r="16" spans="1:7" x14ac:dyDescent="0.2">
      <c r="A16" s="22">
        <v>15</v>
      </c>
      <c r="B16" s="23">
        <v>43402</v>
      </c>
      <c r="C16" s="24" t="s">
        <v>20</v>
      </c>
      <c r="D16" s="25" t="s">
        <v>21</v>
      </c>
      <c r="E16" s="25" t="s">
        <v>22</v>
      </c>
      <c r="F16" s="25" t="s">
        <v>23</v>
      </c>
      <c r="G16" s="25" t="s">
        <v>8</v>
      </c>
    </row>
    <row r="17" spans="1:7" x14ac:dyDescent="0.2">
      <c r="A17" s="22">
        <v>16</v>
      </c>
      <c r="B17" s="23">
        <v>43417</v>
      </c>
      <c r="C17" s="24" t="s">
        <v>51</v>
      </c>
      <c r="D17" s="25" t="s">
        <v>52</v>
      </c>
      <c r="E17" s="25" t="s">
        <v>53</v>
      </c>
      <c r="F17" s="25" t="s">
        <v>23</v>
      </c>
      <c r="G17" s="25" t="s">
        <v>8</v>
      </c>
    </row>
    <row r="18" spans="1:7" x14ac:dyDescent="0.2">
      <c r="A18" s="22">
        <v>17</v>
      </c>
      <c r="B18" s="23">
        <v>43444</v>
      </c>
      <c r="C18" s="24" t="s">
        <v>36</v>
      </c>
      <c r="D18" s="25" t="s">
        <v>37</v>
      </c>
      <c r="E18" s="25" t="s">
        <v>38</v>
      </c>
      <c r="F18" s="25" t="s">
        <v>23</v>
      </c>
      <c r="G18" s="25" t="s">
        <v>8</v>
      </c>
    </row>
    <row r="19" spans="1:7" x14ac:dyDescent="0.2">
      <c r="A19" s="22">
        <v>18</v>
      </c>
      <c r="B19" s="23">
        <v>43454</v>
      </c>
      <c r="C19" s="24" t="s">
        <v>31</v>
      </c>
      <c r="D19" s="25" t="s">
        <v>32</v>
      </c>
      <c r="E19" s="25" t="s">
        <v>33</v>
      </c>
      <c r="F19" s="25" t="s">
        <v>23</v>
      </c>
      <c r="G19" s="25" t="s">
        <v>8</v>
      </c>
    </row>
    <row r="20" spans="1:7" x14ac:dyDescent="0.2">
      <c r="A20" s="22">
        <v>19</v>
      </c>
      <c r="B20" s="23">
        <v>43467</v>
      </c>
      <c r="C20" s="24" t="s">
        <v>6</v>
      </c>
      <c r="D20" s="25" t="s">
        <v>17</v>
      </c>
      <c r="E20" s="25" t="s">
        <v>56</v>
      </c>
      <c r="F20" s="25" t="s">
        <v>55</v>
      </c>
      <c r="G20" s="25" t="s">
        <v>9</v>
      </c>
    </row>
    <row r="21" spans="1:7" x14ac:dyDescent="0.2">
      <c r="A21" s="22">
        <v>20</v>
      </c>
      <c r="B21" s="23">
        <v>43507</v>
      </c>
      <c r="C21" s="24" t="s">
        <v>6</v>
      </c>
      <c r="D21" s="25" t="s">
        <v>17</v>
      </c>
      <c r="E21" s="25" t="s">
        <v>18</v>
      </c>
      <c r="F21" s="25" t="s">
        <v>19</v>
      </c>
      <c r="G21" s="25" t="s">
        <v>8</v>
      </c>
    </row>
  </sheetData>
  <sortState xmlns:xlrd2="http://schemas.microsoft.com/office/spreadsheetml/2017/richdata2" ref="B2:G21">
    <sortCondition ref="B2:B21"/>
    <sortCondition ref="C2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B7FC-97E1-4B57-8EA4-517D341A0837}">
  <dimension ref="A1:O28"/>
  <sheetViews>
    <sheetView zoomScale="90" zoomScaleNormal="90" workbookViewId="0">
      <selection activeCell="B6" sqref="B6"/>
    </sheetView>
  </sheetViews>
  <sheetFormatPr baseColWidth="10" defaultColWidth="8.83203125" defaultRowHeight="16" x14ac:dyDescent="0.2"/>
  <cols>
    <col min="1" max="1" width="8.6640625" bestFit="1" customWidth="1"/>
    <col min="2" max="2" width="11.1640625" bestFit="1" customWidth="1"/>
    <col min="3" max="3" width="11.1640625" customWidth="1"/>
    <col min="4" max="4" width="8.6640625" customWidth="1"/>
    <col min="5" max="5" width="11.5" bestFit="1" customWidth="1"/>
    <col min="6" max="6" width="7.1640625" bestFit="1" customWidth="1"/>
    <col min="7" max="7" width="7.1640625" customWidth="1"/>
    <col min="8" max="8" width="9.6640625" bestFit="1" customWidth="1"/>
    <col min="9" max="9" width="10.33203125" bestFit="1" customWidth="1"/>
    <col min="10" max="10" width="9.5" bestFit="1" customWidth="1"/>
    <col min="11" max="11" width="4.83203125" bestFit="1" customWidth="1"/>
    <col min="12" max="12" width="18.6640625" bestFit="1" customWidth="1"/>
    <col min="13" max="13" width="29.5" bestFit="1" customWidth="1"/>
    <col min="14" max="14" width="13.5" bestFit="1" customWidth="1"/>
    <col min="15" max="15" width="15.83203125" bestFit="1" customWidth="1"/>
  </cols>
  <sheetData>
    <row r="1" spans="1:15" x14ac:dyDescent="0.2">
      <c r="A1" s="12" t="s">
        <v>70</v>
      </c>
      <c r="B1" s="12" t="s">
        <v>75</v>
      </c>
      <c r="C1" s="12" t="s">
        <v>79</v>
      </c>
      <c r="D1" s="12" t="s">
        <v>74</v>
      </c>
      <c r="E1" s="12" t="s">
        <v>72</v>
      </c>
      <c r="F1" s="12" t="s">
        <v>73</v>
      </c>
      <c r="G1" s="12" t="s">
        <v>93</v>
      </c>
      <c r="H1" s="12" t="s">
        <v>71</v>
      </c>
      <c r="I1" s="12" t="s">
        <v>59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 s="13" t="s">
        <v>76</v>
      </c>
      <c r="C2" s="13" t="s">
        <v>80</v>
      </c>
      <c r="D2">
        <v>15</v>
      </c>
      <c r="E2">
        <v>0</v>
      </c>
      <c r="H2" t="str">
        <f>TEXT(J2,"mmmm")</f>
        <v>December</v>
      </c>
      <c r="I2" t="str">
        <f>TEXT(J2,"dddd")</f>
        <v>Friday</v>
      </c>
      <c r="J2" s="6">
        <v>43091</v>
      </c>
      <c r="K2" s="7" t="s">
        <v>57</v>
      </c>
      <c r="L2" s="8" t="s">
        <v>32</v>
      </c>
      <c r="M2" s="8" t="s">
        <v>58</v>
      </c>
      <c r="N2" s="8" t="s">
        <v>54</v>
      </c>
      <c r="O2" s="9" t="s">
        <v>8</v>
      </c>
    </row>
    <row r="3" spans="1:15" x14ac:dyDescent="0.2">
      <c r="A3">
        <v>2</v>
      </c>
      <c r="B3" s="13" t="s">
        <v>77</v>
      </c>
      <c r="C3" s="13" t="s">
        <v>80</v>
      </c>
      <c r="D3">
        <v>10</v>
      </c>
      <c r="E3">
        <f t="shared" ref="E3:E20" si="0">J3-$J$2</f>
        <v>20</v>
      </c>
      <c r="F3">
        <f t="shared" ref="F3:F20" si="1">J3-J2</f>
        <v>20</v>
      </c>
      <c r="H3" t="str">
        <f t="shared" ref="H3:H20" si="2">TEXT(J3,"mmmm")</f>
        <v>January</v>
      </c>
      <c r="I3" t="str">
        <f t="shared" ref="I3:I20" si="3">TEXT(J3,"dddd")</f>
        <v>Thursday</v>
      </c>
      <c r="J3" s="6">
        <v>43111</v>
      </c>
      <c r="K3" s="7" t="s">
        <v>34</v>
      </c>
      <c r="L3" s="8" t="s">
        <v>17</v>
      </c>
      <c r="M3" s="8" t="s">
        <v>35</v>
      </c>
      <c r="N3" s="8" t="s">
        <v>7</v>
      </c>
      <c r="O3" s="9" t="s">
        <v>27</v>
      </c>
    </row>
    <row r="4" spans="1:15" x14ac:dyDescent="0.2">
      <c r="A4">
        <v>3</v>
      </c>
      <c r="B4" s="13" t="s">
        <v>77</v>
      </c>
      <c r="C4" s="13" t="s">
        <v>80</v>
      </c>
      <c r="D4">
        <v>10</v>
      </c>
      <c r="E4">
        <f t="shared" si="0"/>
        <v>53</v>
      </c>
      <c r="F4">
        <f t="shared" si="1"/>
        <v>33</v>
      </c>
      <c r="G4" s="16">
        <f>(F4-F3)/F3</f>
        <v>0.65</v>
      </c>
      <c r="H4" t="str">
        <f t="shared" si="2"/>
        <v>February</v>
      </c>
      <c r="I4" t="str">
        <f t="shared" si="3"/>
        <v>Tuesday</v>
      </c>
      <c r="J4" s="2">
        <v>43144</v>
      </c>
      <c r="K4" s="3" t="s">
        <v>39</v>
      </c>
      <c r="L4" s="4" t="s">
        <v>40</v>
      </c>
      <c r="M4" s="4" t="s">
        <v>41</v>
      </c>
      <c r="N4" s="4" t="s">
        <v>9</v>
      </c>
      <c r="O4" s="20" t="s">
        <v>9</v>
      </c>
    </row>
    <row r="5" spans="1:15" x14ac:dyDescent="0.2">
      <c r="A5">
        <v>4</v>
      </c>
      <c r="B5" s="13" t="s">
        <v>76</v>
      </c>
      <c r="C5" s="13" t="s">
        <v>80</v>
      </c>
      <c r="D5">
        <v>13</v>
      </c>
      <c r="E5">
        <f t="shared" si="0"/>
        <v>69</v>
      </c>
      <c r="F5">
        <f t="shared" si="1"/>
        <v>16</v>
      </c>
      <c r="G5" s="16">
        <f t="shared" ref="G5:G20" si="4">(F5-F4)/F4</f>
        <v>-0.51515151515151514</v>
      </c>
      <c r="H5" t="str">
        <f t="shared" si="2"/>
        <v>March</v>
      </c>
      <c r="I5" t="str">
        <f t="shared" si="3"/>
        <v>Thursday</v>
      </c>
      <c r="J5" s="2">
        <v>43160</v>
      </c>
      <c r="K5" s="3" t="s">
        <v>28</v>
      </c>
      <c r="L5" s="4" t="s">
        <v>17</v>
      </c>
      <c r="M5" s="4" t="s">
        <v>29</v>
      </c>
      <c r="N5" s="4" t="s">
        <v>30</v>
      </c>
      <c r="O5" s="5" t="s">
        <v>8</v>
      </c>
    </row>
    <row r="6" spans="1:15" x14ac:dyDescent="0.2">
      <c r="A6">
        <v>5</v>
      </c>
      <c r="B6" s="13" t="s">
        <v>76</v>
      </c>
      <c r="C6" s="13" t="s">
        <v>80</v>
      </c>
      <c r="D6">
        <v>12</v>
      </c>
      <c r="E6">
        <f t="shared" si="0"/>
        <v>76</v>
      </c>
      <c r="F6">
        <f t="shared" si="1"/>
        <v>7</v>
      </c>
      <c r="G6" s="16">
        <f t="shared" si="4"/>
        <v>-0.5625</v>
      </c>
      <c r="H6" t="str">
        <f t="shared" si="2"/>
        <v>March</v>
      </c>
      <c r="I6" t="str">
        <f t="shared" si="3"/>
        <v>Thursday</v>
      </c>
      <c r="J6" s="2">
        <v>43167</v>
      </c>
      <c r="K6" s="3" t="s">
        <v>48</v>
      </c>
      <c r="L6" s="4" t="s">
        <v>49</v>
      </c>
      <c r="M6" s="4" t="s">
        <v>50</v>
      </c>
      <c r="N6" s="4" t="s">
        <v>23</v>
      </c>
      <c r="O6" s="5" t="s">
        <v>8</v>
      </c>
    </row>
    <row r="7" spans="1:15" x14ac:dyDescent="0.2">
      <c r="A7">
        <v>6</v>
      </c>
      <c r="B7" s="13" t="s">
        <v>78</v>
      </c>
      <c r="C7" s="13" t="s">
        <v>80</v>
      </c>
      <c r="D7">
        <v>21</v>
      </c>
      <c r="E7">
        <f t="shared" si="0"/>
        <v>143</v>
      </c>
      <c r="F7">
        <f t="shared" si="1"/>
        <v>67</v>
      </c>
      <c r="G7" s="16">
        <f t="shared" si="4"/>
        <v>8.5714285714285712</v>
      </c>
      <c r="H7" t="str">
        <f t="shared" si="2"/>
        <v>May</v>
      </c>
      <c r="I7" t="str">
        <f t="shared" si="3"/>
        <v>Monday</v>
      </c>
      <c r="J7" s="6">
        <v>43234</v>
      </c>
      <c r="K7" s="7" t="s">
        <v>24</v>
      </c>
      <c r="L7" s="8" t="s">
        <v>25</v>
      </c>
      <c r="M7" s="8" t="s">
        <v>26</v>
      </c>
      <c r="N7" s="8" t="s">
        <v>7</v>
      </c>
      <c r="O7" s="9" t="s">
        <v>27</v>
      </c>
    </row>
    <row r="8" spans="1:15" x14ac:dyDescent="0.2">
      <c r="A8">
        <v>7</v>
      </c>
      <c r="B8" s="13" t="s">
        <v>76</v>
      </c>
      <c r="C8" s="13" t="s">
        <v>80</v>
      </c>
      <c r="D8">
        <v>14</v>
      </c>
      <c r="E8">
        <f t="shared" si="0"/>
        <v>189</v>
      </c>
      <c r="F8">
        <f t="shared" si="1"/>
        <v>46</v>
      </c>
      <c r="G8" s="16">
        <f t="shared" si="4"/>
        <v>-0.31343283582089554</v>
      </c>
      <c r="H8" t="str">
        <f t="shared" si="2"/>
        <v>June</v>
      </c>
      <c r="I8" t="str">
        <f t="shared" si="3"/>
        <v>Friday</v>
      </c>
      <c r="J8" s="2">
        <v>43280</v>
      </c>
      <c r="K8" s="3" t="s">
        <v>42</v>
      </c>
      <c r="L8" s="4" t="s">
        <v>11</v>
      </c>
      <c r="M8" s="4" t="s">
        <v>43</v>
      </c>
      <c r="N8" s="4" t="s">
        <v>44</v>
      </c>
      <c r="O8" s="20" t="s">
        <v>9</v>
      </c>
    </row>
    <row r="9" spans="1:15" x14ac:dyDescent="0.2">
      <c r="A9">
        <v>8</v>
      </c>
      <c r="B9" s="13" t="s">
        <v>77</v>
      </c>
      <c r="C9" s="13" t="s">
        <v>80</v>
      </c>
      <c r="D9">
        <v>10</v>
      </c>
      <c r="E9">
        <f t="shared" si="0"/>
        <v>202</v>
      </c>
      <c r="F9">
        <f t="shared" si="1"/>
        <v>13</v>
      </c>
      <c r="G9" s="16">
        <f t="shared" si="4"/>
        <v>-0.71739130434782605</v>
      </c>
      <c r="H9" t="str">
        <f t="shared" si="2"/>
        <v>July</v>
      </c>
      <c r="I9" t="str">
        <f t="shared" si="3"/>
        <v>Thursday</v>
      </c>
      <c r="J9" s="2">
        <v>43293</v>
      </c>
      <c r="K9" s="3" t="s">
        <v>45</v>
      </c>
      <c r="L9" s="4" t="s">
        <v>32</v>
      </c>
      <c r="M9" s="4" t="s">
        <v>46</v>
      </c>
      <c r="N9" s="4" t="s">
        <v>47</v>
      </c>
      <c r="O9" s="20" t="s">
        <v>9</v>
      </c>
    </row>
    <row r="10" spans="1:15" x14ac:dyDescent="0.2">
      <c r="A10">
        <v>9</v>
      </c>
      <c r="C10" s="13" t="s">
        <v>80</v>
      </c>
      <c r="D10" s="13"/>
      <c r="E10">
        <f t="shared" si="0"/>
        <v>238</v>
      </c>
      <c r="F10">
        <f t="shared" si="1"/>
        <v>36</v>
      </c>
      <c r="G10" s="16">
        <f t="shared" si="4"/>
        <v>1.7692307692307692</v>
      </c>
      <c r="H10" t="str">
        <f t="shared" si="2"/>
        <v>August</v>
      </c>
      <c r="I10" t="str">
        <f t="shared" si="3"/>
        <v>Friday</v>
      </c>
      <c r="J10" s="2">
        <v>43329</v>
      </c>
      <c r="K10" s="3" t="s">
        <v>6</v>
      </c>
      <c r="L10" s="4" t="s">
        <v>32</v>
      </c>
      <c r="M10" s="4" t="s">
        <v>67</v>
      </c>
      <c r="N10" s="4" t="s">
        <v>68</v>
      </c>
      <c r="O10" s="20" t="s">
        <v>9</v>
      </c>
    </row>
    <row r="11" spans="1:15" x14ac:dyDescent="0.2">
      <c r="A11">
        <v>10</v>
      </c>
      <c r="C11" s="13" t="s">
        <v>80</v>
      </c>
      <c r="D11" s="13"/>
      <c r="E11">
        <f t="shared" si="0"/>
        <v>266</v>
      </c>
      <c r="F11">
        <f t="shared" si="1"/>
        <v>28</v>
      </c>
      <c r="G11" s="16">
        <f t="shared" si="4"/>
        <v>-0.22222222222222221</v>
      </c>
      <c r="H11" t="str">
        <f t="shared" si="2"/>
        <v>September</v>
      </c>
      <c r="I11" t="str">
        <f t="shared" si="3"/>
        <v>Friday</v>
      </c>
      <c r="J11" s="6">
        <v>43357</v>
      </c>
      <c r="K11" s="7" t="s">
        <v>6</v>
      </c>
      <c r="L11" s="8" t="s">
        <v>32</v>
      </c>
      <c r="M11" s="8" t="s">
        <v>67</v>
      </c>
      <c r="N11" s="8" t="s">
        <v>68</v>
      </c>
      <c r="O11" s="21" t="s">
        <v>9</v>
      </c>
    </row>
    <row r="12" spans="1:15" x14ac:dyDescent="0.2">
      <c r="A12">
        <v>11</v>
      </c>
      <c r="C12" s="13" t="s">
        <v>80</v>
      </c>
      <c r="D12" s="13"/>
      <c r="E12">
        <f t="shared" si="0"/>
        <v>291</v>
      </c>
      <c r="F12">
        <f t="shared" si="1"/>
        <v>25</v>
      </c>
      <c r="G12" s="16">
        <f t="shared" si="4"/>
        <v>-0.10714285714285714</v>
      </c>
      <c r="H12" t="str">
        <f t="shared" si="2"/>
        <v>October</v>
      </c>
      <c r="I12" t="str">
        <f t="shared" si="3"/>
        <v>Tuesday</v>
      </c>
      <c r="J12" s="2">
        <v>43382</v>
      </c>
      <c r="K12" s="3" t="s">
        <v>6</v>
      </c>
      <c r="L12" s="4" t="s">
        <v>52</v>
      </c>
      <c r="M12" s="4" t="s">
        <v>69</v>
      </c>
      <c r="N12" s="19" t="s">
        <v>55</v>
      </c>
      <c r="O12" s="20" t="s">
        <v>9</v>
      </c>
    </row>
    <row r="13" spans="1:15" x14ac:dyDescent="0.2">
      <c r="A13">
        <v>12</v>
      </c>
      <c r="B13" s="13" t="s">
        <v>76</v>
      </c>
      <c r="C13" s="13" t="s">
        <v>80</v>
      </c>
      <c r="D13">
        <v>16</v>
      </c>
      <c r="E13">
        <f t="shared" si="0"/>
        <v>294</v>
      </c>
      <c r="F13">
        <f t="shared" si="1"/>
        <v>3</v>
      </c>
      <c r="G13" s="16">
        <f t="shared" si="4"/>
        <v>-0.88</v>
      </c>
      <c r="H13" t="str">
        <f t="shared" si="2"/>
        <v>October</v>
      </c>
      <c r="I13" t="str">
        <f t="shared" si="3"/>
        <v>Friday</v>
      </c>
      <c r="J13" s="2">
        <v>43385</v>
      </c>
      <c r="K13" s="3" t="s">
        <v>10</v>
      </c>
      <c r="L13" s="4" t="s">
        <v>11</v>
      </c>
      <c r="M13" s="4" t="s">
        <v>12</v>
      </c>
      <c r="N13" s="10" t="s">
        <v>6</v>
      </c>
      <c r="O13" s="5" t="s">
        <v>8</v>
      </c>
    </row>
    <row r="14" spans="1:15" x14ac:dyDescent="0.2">
      <c r="A14">
        <v>13</v>
      </c>
      <c r="C14" s="13" t="s">
        <v>80</v>
      </c>
      <c r="D14" s="13"/>
      <c r="E14">
        <f t="shared" si="0"/>
        <v>294</v>
      </c>
      <c r="F14">
        <f t="shared" si="1"/>
        <v>0</v>
      </c>
      <c r="G14" s="16">
        <f t="shared" si="4"/>
        <v>-1</v>
      </c>
      <c r="H14" t="str">
        <f t="shared" si="2"/>
        <v>October</v>
      </c>
      <c r="I14" t="str">
        <f t="shared" si="3"/>
        <v>Friday</v>
      </c>
      <c r="J14" s="6">
        <v>43385</v>
      </c>
      <c r="K14" s="7" t="s">
        <v>6</v>
      </c>
      <c r="L14" s="8" t="s">
        <v>32</v>
      </c>
      <c r="M14" s="8" t="s">
        <v>33</v>
      </c>
      <c r="N14" s="8" t="s">
        <v>23</v>
      </c>
      <c r="O14" s="9" t="s">
        <v>8</v>
      </c>
    </row>
    <row r="15" spans="1:15" x14ac:dyDescent="0.2">
      <c r="A15">
        <v>14</v>
      </c>
      <c r="B15" s="13" t="s">
        <v>77</v>
      </c>
      <c r="C15" s="13" t="s">
        <v>81</v>
      </c>
      <c r="D15">
        <v>11</v>
      </c>
      <c r="E15">
        <f t="shared" si="0"/>
        <v>309</v>
      </c>
      <c r="F15">
        <f t="shared" si="1"/>
        <v>15</v>
      </c>
      <c r="G15" s="16">
        <v>10</v>
      </c>
      <c r="H15" t="str">
        <f t="shared" si="2"/>
        <v>October</v>
      </c>
      <c r="I15" t="str">
        <f t="shared" si="3"/>
        <v>Saturday</v>
      </c>
      <c r="J15" s="6">
        <v>43400</v>
      </c>
      <c r="K15" s="7" t="s">
        <v>13</v>
      </c>
      <c r="L15" s="8" t="s">
        <v>82</v>
      </c>
      <c r="M15" s="8" t="s">
        <v>15</v>
      </c>
      <c r="N15" s="8" t="s">
        <v>16</v>
      </c>
      <c r="O15" s="9" t="s">
        <v>8</v>
      </c>
    </row>
    <row r="16" spans="1:15" x14ac:dyDescent="0.2">
      <c r="A16">
        <v>15</v>
      </c>
      <c r="B16" s="13" t="s">
        <v>76</v>
      </c>
      <c r="C16" s="13" t="s">
        <v>80</v>
      </c>
      <c r="D16">
        <v>13</v>
      </c>
      <c r="E16">
        <f t="shared" si="0"/>
        <v>311</v>
      </c>
      <c r="F16">
        <f t="shared" si="1"/>
        <v>2</v>
      </c>
      <c r="G16" s="16">
        <f t="shared" si="4"/>
        <v>-0.8666666666666667</v>
      </c>
      <c r="H16" t="str">
        <f t="shared" si="2"/>
        <v>October</v>
      </c>
      <c r="I16" t="str">
        <f t="shared" si="3"/>
        <v>Monday</v>
      </c>
      <c r="J16" s="6">
        <v>43402</v>
      </c>
      <c r="K16" s="7" t="s">
        <v>20</v>
      </c>
      <c r="L16" s="8" t="s">
        <v>21</v>
      </c>
      <c r="M16" s="8" t="s">
        <v>22</v>
      </c>
      <c r="N16" s="8" t="s">
        <v>23</v>
      </c>
      <c r="O16" s="9" t="s">
        <v>8</v>
      </c>
    </row>
    <row r="17" spans="1:15" x14ac:dyDescent="0.2">
      <c r="A17">
        <v>16</v>
      </c>
      <c r="B17" s="13" t="s">
        <v>76</v>
      </c>
      <c r="C17" s="13" t="s">
        <v>80</v>
      </c>
      <c r="D17">
        <v>13</v>
      </c>
      <c r="E17">
        <f t="shared" si="0"/>
        <v>326</v>
      </c>
      <c r="F17">
        <f t="shared" si="1"/>
        <v>15</v>
      </c>
      <c r="G17" s="16">
        <f t="shared" si="4"/>
        <v>6.5</v>
      </c>
      <c r="H17" t="str">
        <f t="shared" si="2"/>
        <v>November</v>
      </c>
      <c r="I17" t="str">
        <f t="shared" si="3"/>
        <v>Tuesday</v>
      </c>
      <c r="J17" s="6">
        <v>43417</v>
      </c>
      <c r="K17" s="7" t="s">
        <v>51</v>
      </c>
      <c r="L17" s="8" t="s">
        <v>52</v>
      </c>
      <c r="M17" s="8" t="s">
        <v>53</v>
      </c>
      <c r="N17" s="8" t="s">
        <v>23</v>
      </c>
      <c r="O17" s="9" t="s">
        <v>8</v>
      </c>
    </row>
    <row r="18" spans="1:15" x14ac:dyDescent="0.2">
      <c r="A18">
        <v>17</v>
      </c>
      <c r="B18" s="13" t="s">
        <v>77</v>
      </c>
      <c r="C18" s="13" t="s">
        <v>80</v>
      </c>
      <c r="D18">
        <v>9</v>
      </c>
      <c r="E18">
        <f t="shared" si="0"/>
        <v>353</v>
      </c>
      <c r="F18">
        <f t="shared" si="1"/>
        <v>27</v>
      </c>
      <c r="G18" s="16">
        <f t="shared" si="4"/>
        <v>0.8</v>
      </c>
      <c r="H18" t="str">
        <f t="shared" si="2"/>
        <v>December</v>
      </c>
      <c r="I18" t="str">
        <f t="shared" si="3"/>
        <v>Monday</v>
      </c>
      <c r="J18" s="2">
        <v>43444</v>
      </c>
      <c r="K18" s="3" t="s">
        <v>36</v>
      </c>
      <c r="L18" s="4" t="s">
        <v>37</v>
      </c>
      <c r="M18" s="4" t="s">
        <v>38</v>
      </c>
      <c r="N18" s="4" t="s">
        <v>23</v>
      </c>
      <c r="O18" s="5" t="s">
        <v>8</v>
      </c>
    </row>
    <row r="19" spans="1:15" x14ac:dyDescent="0.2">
      <c r="A19">
        <v>18</v>
      </c>
      <c r="B19" s="13" t="s">
        <v>77</v>
      </c>
      <c r="C19" s="13" t="s">
        <v>80</v>
      </c>
      <c r="D19">
        <v>9</v>
      </c>
      <c r="E19">
        <f t="shared" si="0"/>
        <v>363</v>
      </c>
      <c r="F19">
        <f t="shared" si="1"/>
        <v>10</v>
      </c>
      <c r="G19" s="16">
        <f t="shared" si="4"/>
        <v>-0.62962962962962965</v>
      </c>
      <c r="H19" t="str">
        <f t="shared" si="2"/>
        <v>December</v>
      </c>
      <c r="I19" t="str">
        <f t="shared" si="3"/>
        <v>Thursday</v>
      </c>
      <c r="J19" s="6">
        <v>43454</v>
      </c>
      <c r="K19" s="7" t="s">
        <v>31</v>
      </c>
      <c r="L19" s="8" t="s">
        <v>32</v>
      </c>
      <c r="M19" s="8" t="s">
        <v>33</v>
      </c>
      <c r="N19" s="8" t="s">
        <v>23</v>
      </c>
      <c r="O19" s="9" t="s">
        <v>8</v>
      </c>
    </row>
    <row r="20" spans="1:15" x14ac:dyDescent="0.2">
      <c r="A20">
        <v>19</v>
      </c>
      <c r="C20" s="13" t="s">
        <v>80</v>
      </c>
      <c r="D20" s="13"/>
      <c r="E20">
        <f t="shared" si="0"/>
        <v>376</v>
      </c>
      <c r="F20">
        <f t="shared" si="1"/>
        <v>13</v>
      </c>
      <c r="G20" s="16">
        <f t="shared" si="4"/>
        <v>0.3</v>
      </c>
      <c r="H20" t="str">
        <f t="shared" si="2"/>
        <v>January</v>
      </c>
      <c r="I20" s="14" t="str">
        <f t="shared" si="3"/>
        <v>Wednesday</v>
      </c>
      <c r="J20" s="2">
        <v>43467</v>
      </c>
      <c r="K20" s="3" t="s">
        <v>6</v>
      </c>
      <c r="L20" s="4" t="s">
        <v>17</v>
      </c>
      <c r="M20" s="4" t="s">
        <v>56</v>
      </c>
      <c r="N20" s="19" t="s">
        <v>55</v>
      </c>
      <c r="O20" s="20" t="s">
        <v>9</v>
      </c>
    </row>
    <row r="21" spans="1:15" s="11" customFormat="1" x14ac:dyDescent="0.2">
      <c r="A21" s="11">
        <v>20</v>
      </c>
      <c r="C21" s="11" t="s">
        <v>80</v>
      </c>
      <c r="D21" s="11" t="s">
        <v>83</v>
      </c>
      <c r="F21" s="11">
        <v>40</v>
      </c>
      <c r="J21" s="18">
        <f>J20+F21</f>
        <v>43507</v>
      </c>
    </row>
    <row r="22" spans="1:15" x14ac:dyDescent="0.2">
      <c r="D22" s="13" t="s">
        <v>84</v>
      </c>
      <c r="I22" s="13" t="s">
        <v>87</v>
      </c>
    </row>
    <row r="23" spans="1:15" x14ac:dyDescent="0.2">
      <c r="D23" s="13"/>
    </row>
    <row r="24" spans="1:15" x14ac:dyDescent="0.2">
      <c r="E24" s="13" t="s">
        <v>88</v>
      </c>
      <c r="F24">
        <f>AVERAGE(F3:F21)</f>
        <v>21.894736842105264</v>
      </c>
      <c r="G24" s="17">
        <f>AVERAGE(G17,G10,G7)</f>
        <v>5.613553113553114</v>
      </c>
    </row>
    <row r="25" spans="1:15" x14ac:dyDescent="0.2">
      <c r="E25" s="13" t="s">
        <v>89</v>
      </c>
      <c r="F25">
        <f>_xlfn.STDEV.P(F3:F20)</f>
        <v>16.465077146254092</v>
      </c>
    </row>
    <row r="26" spans="1:15" x14ac:dyDescent="0.2">
      <c r="E26" s="13" t="s">
        <v>90</v>
      </c>
      <c r="F26">
        <f>SKEW(F3:F20)</f>
        <v>1.26147393399928</v>
      </c>
    </row>
    <row r="27" spans="1:15" x14ac:dyDescent="0.2">
      <c r="E27" s="13" t="s">
        <v>91</v>
      </c>
      <c r="F27">
        <f>F24+F25</f>
        <v>38.359813988359356</v>
      </c>
    </row>
    <row r="28" spans="1:15" x14ac:dyDescent="0.2">
      <c r="E28" s="13" t="s">
        <v>92</v>
      </c>
      <c r="F28">
        <f>F24-F25</f>
        <v>5.4296596958511714</v>
      </c>
    </row>
  </sheetData>
  <conditionalFormatting sqref="D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CC4D-5864-49FB-9143-C0209114EEF6}">
  <dimension ref="A3:B10"/>
  <sheetViews>
    <sheetView workbookViewId="0">
      <selection activeCell="F7" sqref="F7"/>
    </sheetView>
  </sheetViews>
  <sheetFormatPr baseColWidth="10" defaultColWidth="8.83203125" defaultRowHeight="16" x14ac:dyDescent="0.2"/>
  <cols>
    <col min="1" max="1" width="12.1640625" bestFit="1" customWidth="1"/>
    <col min="2" max="2" width="16.33203125" bestFit="1" customWidth="1"/>
  </cols>
  <sheetData>
    <row r="3" spans="1:2" x14ac:dyDescent="0.2">
      <c r="A3" s="1" t="s">
        <v>85</v>
      </c>
      <c r="B3" t="s">
        <v>86</v>
      </c>
    </row>
    <row r="4" spans="1:2" x14ac:dyDescent="0.2">
      <c r="A4" s="15" t="s">
        <v>60</v>
      </c>
      <c r="B4">
        <v>3</v>
      </c>
    </row>
    <row r="5" spans="1:2" x14ac:dyDescent="0.2">
      <c r="A5" s="15" t="s">
        <v>62</v>
      </c>
      <c r="B5">
        <v>3</v>
      </c>
    </row>
    <row r="6" spans="1:2" x14ac:dyDescent="0.2">
      <c r="A6" s="15" t="s">
        <v>65</v>
      </c>
      <c r="B6">
        <v>1</v>
      </c>
    </row>
    <row r="7" spans="1:2" x14ac:dyDescent="0.2">
      <c r="A7" s="15" t="s">
        <v>61</v>
      </c>
      <c r="B7">
        <v>5</v>
      </c>
    </row>
    <row r="8" spans="1:2" x14ac:dyDescent="0.2">
      <c r="A8" s="15" t="s">
        <v>64</v>
      </c>
      <c r="B8">
        <v>6</v>
      </c>
    </row>
    <row r="9" spans="1:2" x14ac:dyDescent="0.2">
      <c r="A9" s="15" t="s">
        <v>63</v>
      </c>
      <c r="B9">
        <v>1</v>
      </c>
    </row>
    <row r="10" spans="1:2" x14ac:dyDescent="0.2">
      <c r="A10" s="15" t="s">
        <v>66</v>
      </c>
      <c r="B1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the datas</vt:lpstr>
      <vt:lpstr>project five</vt:lpstr>
      <vt:lpstr>project five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 D'anna</dc:creator>
  <cp:lastModifiedBy>Matthew E D'anna</cp:lastModifiedBy>
  <cp:lastPrinted>2024-03-21T00:06:34Z</cp:lastPrinted>
  <dcterms:created xsi:type="dcterms:W3CDTF">2024-03-20T23:57:27Z</dcterms:created>
  <dcterms:modified xsi:type="dcterms:W3CDTF">2024-04-29T14:06:02Z</dcterms:modified>
</cp:coreProperties>
</file>