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Bootcamp Projects\Class_Activities\Module_1\Starter_Code\"/>
    </mc:Choice>
  </mc:AlternateContent>
  <xr:revisionPtr revIDLastSave="0" documentId="13_ncr:1_{F6D6A3A6-91C1-40D0-A34F-4C51D17769FC}" xr6:coauthVersionLast="47" xr6:coauthVersionMax="47" xr10:uidLastSave="{00000000-0000-0000-0000-000000000000}"/>
  <bookViews>
    <workbookView xWindow="2544" yWindow="0" windowWidth="18768" windowHeight="12348" firstSheet="2" activeTab="5" xr2:uid="{00000000-000D-0000-FFFF-FFFF00000000}"/>
  </bookViews>
  <sheets>
    <sheet name="Crowdfunding" sheetId="1" r:id="rId1"/>
    <sheet name="Pivot Table - Category" sheetId="2" r:id="rId2"/>
    <sheet name="Pivot Table - Subcategory" sheetId="4" r:id="rId3"/>
    <sheet name="Pivot Table - Years" sheetId="5" r:id="rId4"/>
    <sheet name="Goal Analysis" sheetId="8" r:id="rId5"/>
    <sheet name="Statistical Analysis" sheetId="9" r:id="rId6"/>
  </sheets>
  <definedNames>
    <definedName name="_xlnm._FilterDatabase" localSheetId="0" hidden="1">Crowdfunding!$F$1:$G$1001</definedName>
    <definedName name="_xlnm._FilterDatabase" localSheetId="5" hidden="1">'Statistical Analysis'!$A$1:$B$1001</definedName>
    <definedName name="_xlchart.v1.0" hidden="1">'Statistical Analysis'!$E$1</definedName>
    <definedName name="_xlchart.v1.1" hidden="1">'Statistical Analysis'!$E$2:$E$566</definedName>
    <definedName name="_xlchart.v1.2" hidden="1">'Statistical Analysis'!$H$1</definedName>
    <definedName name="_xlchart.v1.3" hidden="1">'Statistical Analysis'!$H$2:$H$365</definedName>
    <definedName name="_xlchart.v1.4" hidden="1">'Statistical Analysis'!$H$1</definedName>
    <definedName name="_xlchart.v1.5" hidden="1">'Statistical Analysis'!$H$2:$H$365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9" l="1"/>
  <c r="L6" i="9"/>
  <c r="L5" i="9"/>
  <c r="L4" i="9"/>
  <c r="L3" i="9"/>
  <c r="L2" i="9"/>
  <c r="K7" i="9"/>
  <c r="K6" i="9"/>
  <c r="K5" i="9"/>
  <c r="K4" i="9"/>
  <c r="K3" i="9"/>
  <c r="K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<sst xmlns="http://schemas.openxmlformats.org/spreadsheetml/2006/main" count="8047" uniqueCount="2102">
  <si>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</si>
  <si>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</si>
  <si>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</si>
  <si>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</si>
  <si>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</si>
  <si>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</si>
  <si>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</si>
  <si>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</si>
  <si>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</si>
  <si>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</si>
  <si>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</si>
  <si>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</si>
  <si>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</si>
  <si>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</si>
  <si>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</si>
  <si>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</si>
  <si>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</si>
  <si>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</si>
  <si>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</si>
  <si>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</si>
  <si>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</si>
  <si>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</si>
  <si>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</si>
  <si>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</si>
  <si>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</si>
  <si>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</si>
  <si>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</si>
  <si>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</si>
  <si>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</si>
  <si>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</si>
  <si>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</si>
  <si>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</si>
  <si>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</si>
  <si>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</si>
  <si>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</si>
  <si>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</si>
  <si>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</si>
  <si>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</si>
  <si>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</si>
  <si>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</si>
  <si>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</si>
  <si>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</si>
  <si>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</si>
  <si>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</si>
  <si>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</si>
  <si>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</si>
  <si>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</si>
  <si>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</si>
  <si>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</si>
  <si>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</si>
  <si>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</si>
  <si>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</si>
  <si>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</si>
  <si>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</si>
  <si>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</si>
  <si>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</si>
  <si>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</si>
  <si>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</si>
  <si>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</si>
  <si>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</si>
  <si>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</si>
  <si>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</si>
  <si>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</si>
  <si>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</si>
  <si>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</si>
  <si>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</si>
  <si>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</si>
  <si>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</si>
  <si>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</si>
  <si>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</si>
  <si>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</si>
  <si>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</si>
  <si>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</si>
  <si>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</si>
  <si>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</si>
  <si>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</si>
  <si>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</si>
  <si>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</si>
  <si>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</si>
  <si>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</si>
  <si>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</si>
  <si>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</si>
  <si>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</si>
  <si>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</si>
  <si>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</si>
  <si>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</si>
  <si>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</si>
  <si>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</si>
  <si>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</si>
  <si>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</si>
  <si>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</si>
  <si>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</si>
  <si>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</si>
  <si>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</si>
  <si>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</si>
  <si>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</si>
  <si>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</si>
  <si>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</si>
  <si>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</si>
  <si>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</si>
  <si>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</si>
  <si>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</si>
  <si>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</si>
  <si>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</si>
  <si>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</si>
  <si>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</si>
  <si>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</si>
  <si>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</si>
  <si>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</si>
  <si>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</si>
  <si>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</si>
  <si>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</si>
  <si>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</si>
  <si>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</si>
  <si>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</si>
  <si>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</si>
  <si>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</si>
  <si>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</si>
  <si>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</si>
  <si>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</si>
  <si>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</si>
  <si>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</si>
  <si>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</si>
  <si>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</si>
  <si>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</si>
  <si>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</si>
  <si>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</si>
  <si>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</si>
  <si>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</si>
  <si>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</si>
  <si>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</si>
  <si>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</si>
  <si>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</si>
  <si>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</si>
  <si>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</si>
  <si>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</si>
  <si>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</si>
  <si>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</si>
  <si>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</si>
  <si>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</si>
  <si>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</si>
  <si>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</si>
  <si>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</si>
  <si>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</si>
  <si>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</si>
  <si>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</si>
  <si>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</si>
  <si>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</si>
  <si>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</si>
  <si>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</si>
  <si>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</si>
  <si>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</si>
  <si>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</si>
  <si>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</si>
  <si>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</si>
  <si>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</si>
  <si>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</si>
  <si>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</si>
  <si>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</si>
  <si>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</si>
  <si>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</si>
  <si>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</si>
  <si>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</si>
  <si>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</si>
  <si>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</si>
  <si>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</si>
  <si>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</si>
  <si>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</si>
  <si>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</si>
  <si>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</si>
  <si>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</si>
  <si>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</si>
  <si>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</si>
  <si>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</si>
  <si>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</si>
  <si>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</si>
  <si>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</si>
  <si>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</si>
  <si>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</si>
  <si>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</si>
  <si>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</si>
  <si>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</si>
  <si>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</si>
  <si>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</si>
  <si>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</si>
  <si>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</si>
  <si>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</si>
  <si>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</si>
  <si>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</si>
  <si>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</si>
  <si>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</si>
  <si>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</si>
  <si>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</si>
  <si>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</si>
  <si>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</si>
  <si>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</si>
  <si>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</si>
  <si>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</si>
  <si>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</si>
  <si>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</si>
  <si>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</si>
  <si>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</si>
  <si>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</si>
  <si>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</si>
  <si>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</si>
  <si>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</si>
  <si>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</si>
  <si>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</si>
  <si>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</si>
  <si>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</si>
  <si>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</si>
  <si>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</si>
  <si>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</si>
  <si>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</si>
  <si>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</si>
  <si>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</si>
  <si>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</si>
  <si>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</si>
  <si>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</si>
  <si>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</si>
  <si>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</si>
  <si>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</si>
  <si>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</si>
  <si>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</si>
  <si>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</si>
  <si>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</si>
  <si>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</si>
  <si>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</si>
  <si>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</si>
  <si>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</si>
  <si>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</si>
  <si>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</si>
  <si>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</si>
  <si>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</si>
  <si>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</si>
  <si>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</si>
  <si>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</si>
  <si>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</si>
  <si>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</si>
  <si>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</si>
  <si>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</si>
  <si>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</si>
  <si>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</si>
  <si>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</si>
  <si>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</si>
  <si>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</si>
  <si>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</si>
  <si>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</si>
  <si>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</si>
  <si>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</si>
  <si>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</si>
  <si>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</si>
  <si>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</si>
  <si>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</si>
  <si>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</si>
  <si>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</si>
  <si>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</si>
  <si>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</si>
  <si>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</si>
  <si>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</si>
  <si>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</si>
  <si>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</si>
  <si>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</si>
  <si>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</si>
  <si>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</si>
  <si>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</si>
  <si>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</si>
  <si>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</si>
  <si>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</si>
  <si>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</si>
  <si>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</si>
  <si>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</si>
  <si>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</si>
  <si>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</si>
  <si>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</si>
  <si>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</si>
  <si>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</si>
  <si>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</si>
  <si>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</si>
  <si>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</si>
  <si>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</si>
  <si>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</si>
  <si>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</si>
  <si>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</si>
  <si>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</si>
  <si>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</si>
  <si>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</si>
  <si>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</si>
  <si>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</si>
  <si>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</si>
  <si>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</si>
  <si>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</si>
  <si>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</si>
  <si>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</si>
  <si>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</si>
  <si>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</si>
  <si>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</si>
  <si>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</si>
  <si>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</si>
  <si>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</si>
  <si>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</si>
  <si>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</si>
  <si>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</si>
  <si>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</si>
  <si>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</si>
  <si>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</si>
  <si>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</si>
  <si>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</si>
  <si>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</si>
  <si>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</si>
  <si>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</si>
  <si>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</si>
  <si>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</si>
  <si>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</si>
  <si>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</si>
  <si>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</si>
  <si>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</si>
  <si>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</si>
  <si>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</si>
  <si>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</si>
  <si>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</si>
  <si>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</si>
  <si>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</si>
  <si>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</si>
  <si>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</si>
  <si>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</si>
  <si>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</si>
  <si>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</si>
  <si>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</si>
  <si>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</si>
  <si>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</si>
  <si>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</si>
  <si>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</si>
  <si>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</si>
  <si>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</si>
  <si>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</si>
  <si>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</si>
  <si>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</si>
  <si>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</si>
  <si>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</si>
  <si>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</si>
  <si>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</si>
  <si>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</si>
  <si>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</si>
  <si>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</si>
  <si>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</si>
  <si>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</si>
  <si>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</si>
  <si>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</si>
  <si>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</si>
  <si>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</si>
  <si>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</si>
  <si>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</si>
  <si>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</si>
  <si>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</si>
  <si>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</si>
  <si>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</si>
  <si>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</si>
  <si>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</si>
  <si>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</si>
  <si>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</si>
  <si>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</si>
  <si>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</si>
  <si>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</si>
  <si>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</si>
  <si>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</si>
  <si>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</si>
  <si>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</si>
  <si>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</si>
  <si>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</si>
  <si>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</si>
  <si>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</si>
  <si>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</si>
  <si>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</si>
  <si>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</si>
  <si>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</si>
  <si>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</si>
  <si>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</si>
  <si>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</si>
  <si>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</si>
  <si>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</si>
  <si>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</si>
  <si>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</si>
  <si>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</si>
  <si>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</si>
  <si>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</si>
  <si>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</si>
  <si>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</si>
  <si>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</si>
  <si>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</si>
  <si>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</si>
  <si>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</si>
  <si>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</si>
  <si>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</si>
  <si>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</si>
  <si>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</si>
  <si>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</si>
  <si>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</si>
  <si>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</si>
  <si>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</si>
  <si>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</si>
  <si>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</si>
  <si>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</si>
  <si>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</si>
  <si>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</si>
  <si>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</si>
  <si>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</si>
  <si>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</si>
  <si>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</si>
  <si>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</si>
  <si>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</si>
  <si>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</si>
  <si>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</si>
  <si>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</si>
  <si>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</si>
  <si>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</si>
  <si>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</si>
  <si>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</si>
  <si>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</si>
  <si>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</si>
  <si>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</si>
  <si>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</si>
  <si>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</si>
  <si>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</si>
  <si>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</si>
  <si>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</si>
  <si>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</si>
  <si>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</si>
  <si>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</si>
  <si>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</si>
  <si>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</si>
  <si>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</si>
  <si>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</si>
  <si>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</si>
  <si>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</si>
  <si>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</si>
  <si>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</si>
  <si>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</si>
  <si>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</si>
  <si>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</si>
  <si>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</si>
  <si>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</si>
  <si>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</si>
  <si>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</si>
  <si>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</si>
  <si>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</si>
  <si>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</si>
  <si>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</si>
  <si>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</si>
  <si>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</si>
  <si>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</si>
  <si>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</si>
  <si>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</si>
  <si>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</si>
  <si>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</si>
  <si>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</si>
  <si>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</si>
  <si>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</si>
  <si>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</si>
  <si>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</si>
  <si>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</si>
  <si>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</si>
  <si>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</si>
  <si>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</si>
  <si>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</si>
  <si>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</si>
  <si>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</si>
  <si>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</si>
  <si>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</si>
  <si>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</si>
  <si>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</si>
  <si>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</si>
  <si>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</si>
  <si>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</si>
  <si>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</si>
  <si>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</si>
  <si>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</si>
  <si>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</si>
  <si>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</si>
  <si>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</si>
  <si>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</si>
  <si>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</si>
  <si>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</si>
  <si>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</si>
  <si>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</si>
  <si>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</si>
  <si>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</si>
  <si>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</si>
  <si>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</si>
  <si>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</si>
  <si>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</si>
  <si>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</si>
  <si>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</si>
  <si>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</si>
  <si>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</si>
  <si>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</si>
  <si>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</si>
  <si>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</si>
  <si>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</si>
  <si>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</si>
  <si>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</si>
  <si>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</si>
  <si>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</si>
  <si>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</si>
  <si>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</si>
  <si>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</si>
  <si>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</si>
  <si>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</si>
  <si>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</si>
  <si>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</si>
  <si>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</si>
  <si>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</si>
  <si>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</si>
  <si>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</si>
  <si>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</si>
  <si>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</si>
  <si>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</si>
  <si>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</si>
  <si>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</si>
  <si>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</si>
  <si>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</si>
  <si>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</si>
  <si>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</si>
  <si>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</si>
  <si>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</si>
  <si>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</si>
  <si>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</si>
  <si>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</si>
  <si>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</si>
  <si>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</si>
  <si>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</si>
  <si>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</si>
  <si>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</si>
  <si>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</si>
  <si>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</si>
  <si>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</si>
  <si>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</si>
  <si>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</si>
  <si>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</si>
  <si>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</si>
  <si>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</si>
  <si>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</si>
  <si>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</si>
  <si>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</si>
  <si>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</si>
  <si>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</si>
  <si>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</si>
  <si>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</si>
  <si>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</si>
  <si>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</si>
  <si>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</si>
  <si>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</si>
  <si>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</si>
  <si>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</si>
  <si>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</si>
  <si>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</si>
  <si>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</si>
  <si>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</si>
  <si>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</si>
  <si>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</si>
  <si>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</si>
  <si>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</si>
  <si>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</si>
  <si>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</si>
  <si>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</si>
  <si>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</si>
  <si>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</si>
  <si>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</si>
  <si>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</si>
  <si>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</si>
  <si>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</si>
  <si>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</si>
  <si>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</si>
  <si>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</si>
  <si>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</si>
  <si>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</si>
  <si>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</si>
  <si>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</si>
  <si>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</si>
  <si>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</si>
  <si>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</si>
  <si>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</si>
  <si>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</si>
  <si>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</si>
  <si>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</si>
  <si>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</si>
  <si>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</si>
  <si>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</si>
  <si>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</si>
  <si>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</si>
  <si>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</si>
  <si>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</si>
  <si>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</si>
  <si>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</si>
  <si>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</si>
  <si>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</si>
  <si>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</si>
  <si>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</si>
  <si>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</si>
  <si>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</si>
  <si>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</si>
  <si>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</si>
  <si>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</si>
  <si>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</si>
  <si>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</si>
  <si>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</si>
  <si>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</si>
  <si>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</si>
  <si>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</si>
  <si>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</si>
  <si>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</si>
  <si>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</si>
  <si>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</si>
  <si>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</si>
  <si>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</si>
  <si>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</si>
  <si>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</si>
  <si>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</si>
  <si>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</si>
  <si>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</si>
  <si>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</si>
  <si>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</si>
  <si>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</si>
  <si>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</si>
  <si>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</si>
  <si>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</si>
  <si>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</si>
  <si>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</si>
  <si>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</si>
  <si>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</si>
  <si>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</si>
  <si>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</si>
  <si>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</si>
  <si>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</si>
  <si>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</si>
  <si>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</si>
  <si>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</si>
  <si>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</si>
  <si>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</si>
  <si>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</si>
  <si>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</si>
  <si>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</si>
  <si>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</si>
  <si>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</si>
  <si>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</si>
  <si>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</si>
  <si>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</si>
  <si>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</si>
  <si>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</si>
  <si>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</si>
  <si>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</si>
  <si>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</si>
  <si>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</si>
  <si>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</si>
  <si>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</si>
  <si>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</si>
  <si>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</si>
  <si>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</si>
  <si>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</si>
  <si>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</si>
  <si>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</si>
  <si>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</si>
  <si>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</si>
  <si>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</si>
  <si>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</si>
  <si>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</si>
  <si>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</si>
  <si>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</si>
  <si>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</si>
  <si>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</si>
  <si>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</si>
  <si>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</si>
  <si>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</si>
  <si>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</si>
  <si>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</si>
  <si>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</si>
  <si>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</si>
  <si>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</si>
  <si>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</si>
  <si>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</si>
  <si>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</si>
  <si>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</si>
  <si>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</si>
  <si>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</si>
  <si>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</si>
  <si>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</si>
  <si>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</si>
  <si>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</si>
  <si>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</si>
  <si>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</si>
  <si>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</si>
  <si>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</si>
  <si>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</si>
  <si>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</si>
  <si>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</si>
  <si>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</si>
  <si>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</si>
  <si>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</si>
  <si>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</si>
  <si>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</si>
  <si>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</si>
  <si>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</si>
  <si>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</si>
  <si>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</si>
  <si>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</si>
  <si>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</si>
  <si>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</si>
  <si>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</si>
  <si>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</si>
  <si>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</si>
  <si>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</si>
  <si>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</si>
  <si>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</si>
  <si>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</si>
  <si>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</si>
  <si>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</si>
  <si>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</si>
  <si>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</si>
  <si>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</si>
  <si>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</si>
  <si>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</si>
  <si>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</si>
  <si>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</si>
  <si>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</si>
  <si>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</si>
  <si>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</si>
  <si>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</si>
  <si>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</si>
  <si>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</si>
  <si>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</si>
  <si>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</si>
  <si>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</si>
  <si>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</si>
  <si>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</si>
  <si>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</si>
  <si>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</si>
  <si>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</si>
  <si>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</si>
  <si>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</si>
  <si>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</si>
  <si>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</si>
  <si>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</si>
  <si>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</si>
  <si>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</si>
  <si>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</si>
  <si>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</si>
  <si>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</si>
  <si>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</si>
  <si>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</si>
  <si>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</si>
  <si>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</si>
  <si>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</si>
  <si>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</si>
  <si>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</si>
  <si>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</si>
  <si>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</si>
  <si>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</si>
  <si>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</si>
  <si>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</si>
  <si>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</si>
  <si>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</si>
  <si>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</si>
  <si>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</si>
  <si>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</si>
  <si>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</si>
  <si>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</si>
  <si>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</si>
  <si>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</si>
  <si>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</si>
  <si>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</si>
  <si>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</si>
  <si>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</si>
  <si>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</si>
  <si>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</si>
  <si>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</si>
  <si>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</si>
  <si>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</si>
  <si>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</si>
  <si>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</si>
  <si>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</si>
  <si>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</si>
  <si>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</si>
  <si>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</si>
  <si>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</si>
  <si>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</si>
  <si>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</si>
  <si>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</si>
  <si>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</si>
  <si>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</si>
  <si>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</si>
  <si>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</si>
  <si>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</si>
  <si>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</si>
  <si>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</si>
  <si>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</si>
  <si>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</si>
  <si>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</si>
  <si>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</si>
  <si>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</si>
  <si>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</si>
  <si>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</si>
  <si>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</si>
  <si>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</si>
  <si>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</si>
  <si>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</si>
  <si>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</si>
  <si>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</si>
  <si>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</si>
  <si>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</si>
  <si>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</si>
  <si>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</si>
  <si>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</si>
  <si>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</si>
  <si>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</si>
  <si>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</si>
  <si>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</si>
  <si>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</si>
  <si>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</si>
  <si>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</si>
  <si>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</si>
  <si>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</si>
  <si>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</si>
  <si>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</si>
  <si>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</si>
  <si>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</si>
  <si>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</si>
  <si>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</si>
  <si>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</si>
  <si>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</si>
  <si>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</si>
  <si>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</si>
  <si>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</si>
  <si>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</si>
  <si>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</si>
  <si>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</si>
  <si>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</si>
  <si>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</si>
  <si>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</si>
  <si>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</si>
  <si>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</si>
  <si>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</si>
  <si>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</si>
  <si>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</si>
  <si>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</si>
  <si>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</si>
  <si>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</si>
  <si>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</si>
  <si>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</si>
  <si>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</si>
  <si>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</si>
  <si>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</si>
  <si>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</si>
  <si>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</si>
  <si>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</si>
  <si>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</si>
  <si>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</si>
  <si>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</si>
  <si>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</si>
  <si>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</si>
  <si>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</si>
  <si>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</si>
  <si>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</si>
  <si>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</si>
  <si>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</si>
  <si>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</si>
  <si>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</si>
  <si>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</si>
  <si>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</si>
  <si>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</si>
  <si>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</si>
  <si>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</si>
  <si>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</si>
  <si>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</si>
  <si>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</si>
  <si>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</si>
  <si>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</si>
  <si>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</si>
  <si>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</si>
  <si>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</si>
  <si>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</si>
  <si>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</si>
  <si>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</si>
  <si>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</si>
  <si>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</si>
  <si>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</si>
  <si>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</si>
  <si>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</si>
  <si>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</si>
  <si>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</si>
  <si>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</si>
  <si>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</si>
  <si>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</si>
  <si>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</si>
  <si>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</si>
  <si>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</si>
  <si>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</si>
  <si>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</si>
  <si>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</si>
  <si>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</si>
  <si>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</si>
  <si>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</si>
  <si>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</si>
  <si>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</si>
  <si>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</si>
  <si>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</si>
  <si>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</si>
  <si>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</si>
  <si>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</si>
  <si>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</si>
  <si>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</si>
  <si>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</si>
  <si>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</si>
  <si>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</si>
  <si>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</si>
  <si>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</si>
  <si>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</si>
  <si>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</si>
  <si>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</si>
  <si>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</si>
  <si>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</si>
  <si>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</si>
  <si>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</si>
  <si>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</si>
  <si>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</si>
  <si>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</si>
  <si>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</si>
  <si>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</si>
  <si>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</si>
  <si>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</si>
  <si>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</si>
  <si>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</si>
  <si>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</si>
  <si>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</si>
  <si>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</si>
  <si>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</si>
  <si>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</si>
  <si>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</si>
  <si>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</si>
  <si>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</si>
  <si>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</si>
  <si>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</si>
  <si>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</si>
  <si>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</si>
  <si>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</si>
  <si>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</si>
  <si>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</si>
  <si>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</si>
  <si>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</si>
  <si>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</si>
  <si>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</si>
  <si>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</si>
  <si>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</si>
  <si>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</si>
  <si>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</si>
  <si>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</si>
  <si>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</si>
  <si>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</si>
  <si>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</si>
  <si>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</si>
  <si>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</si>
  <si>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</si>
  <si>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</si>
  <si>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</si>
  <si>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</si>
  <si>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</si>
  <si>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</si>
  <si>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</si>
  <si>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</si>
  <si>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</si>
  <si>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</si>
  <si>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</si>
  <si>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</si>
  <si>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</si>
  <si>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</si>
  <si>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</si>
  <si>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</si>
  <si>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</si>
  <si>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</si>
  <si>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</si>
  <si>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</si>
  <si>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</si>
  <si>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</si>
  <si>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</si>
  <si>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</si>
  <si>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</si>
  <si>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</si>
  <si>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</si>
  <si>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</si>
  <si>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</si>
  <si>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</si>
  <si>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</si>
  <si>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</si>
  <si>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</si>
  <si>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</si>
  <si>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</si>
  <si>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</si>
  <si>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</si>
  <si>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</si>
  <si>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</si>
  <si>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</si>
  <si>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</si>
  <si>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</si>
  <si>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</si>
  <si>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</si>
  <si>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</si>
  <si>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</si>
  <si>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</si>
  <si>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</si>
  <si>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</si>
  <si>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</si>
  <si>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</si>
  <si>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</si>
  <si>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</si>
  <si>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</si>
  <si>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</si>
  <si>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</si>
  <si>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</si>
  <si>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</si>
  <si>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</si>
  <si>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</si>
  <si>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</si>
  <si>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</si>
  <si>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</si>
  <si>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</si>
  <si>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</si>
  <si>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</si>
  <si>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</si>
  <si>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</si>
  <si>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</si>
  <si>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</si>
  <si>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</si>
  <si>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</si>
  <si>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</si>
  <si>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</si>
  <si>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</si>
  <si>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</si>
  <si>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</si>
  <si>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</si>
  <si>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</si>
  <si>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</si>
  <si>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</si>
  <si>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</si>
  <si>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</si>
  <si>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</si>
  <si>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</si>
  <si>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</si>
  <si>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</si>
  <si>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</si>
  <si>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</si>
  <si>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</si>
  <si>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</si>
  <si>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</si>
  <si>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</si>
  <si>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</si>
  <si>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</si>
  <si>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</si>
  <si>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</si>
  <si>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</si>
  <si>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</si>
  <si>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</si>
  <si>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</si>
  <si>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</si>
  <si>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</si>
  <si>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</si>
  <si>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</si>
  <si>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</si>
  <si>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</si>
  <si>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</si>
  <si>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</si>
  <si>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</si>
  <si>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</si>
  <si>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</si>
  <si>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</si>
  <si>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</si>
  <si>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</si>
  <si>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</si>
  <si>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</si>
  <si>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</si>
  <si>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</si>
  <si>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</si>
  <si>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</si>
  <si>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</si>
  <si>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</si>
  <si>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</si>
  <si>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</si>
  <si>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</si>
  <si>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</si>
  <si>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</si>
  <si>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</si>
  <si>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</si>
  <si>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</si>
  <si>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</si>
  <si>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</si>
  <si>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</si>
  <si>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</si>
  <si>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</si>
  <si>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</si>
  <si>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</si>
  <si>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</si>
  <si>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</si>
  <si>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</si>
  <si>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</si>
  <si>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</si>
  <si>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</si>
  <si>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</si>
  <si>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</si>
  <si>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</si>
  <si>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</si>
  <si>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</si>
  <si>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</si>
  <si>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</si>
  <si>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</si>
  <si>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</si>
  <si>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</si>
  <si>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</si>
  <si>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</si>
  <si>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</si>
  <si>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</si>
  <si>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</si>
  <si>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</si>
  <si>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</si>
  <si>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</si>
  <si>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</si>
  <si>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</si>
  <si>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</si>
  <si>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</si>
  <si>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</si>
  <si>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</si>
  <si>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</si>
  <si>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</si>
  <si>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</si>
  <si>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</si>
  <si>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</si>
  <si>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</si>
  <si>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</si>
  <si>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</si>
  <si>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</si>
  <si>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</si>
  <si>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</si>
  <si>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</si>
  <si>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</si>
  <si>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</si>
  <si>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</si>
  <si>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</si>
  <si>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</si>
  <si>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</si>
  <si>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</si>
  <si>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</si>
  <si>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</si>
  <si>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</si>
  <si>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</si>
  <si>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</si>
  <si>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</si>
  <si>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</si>
  <si>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</si>
  <si>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</si>
  <si>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</si>
  <si>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</si>
  <si>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</si>
  <si>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</si>
  <si>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</si>
  <si>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</si>
  <si>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</si>
  <si>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</si>
  <si>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</si>
  <si>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</si>
  <si>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</si>
  <si>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</si>
  <si>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</si>
  <si>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</si>
  <si>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</si>
  <si>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</si>
  <si>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</si>
  <si>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</si>
  <si>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</si>
  <si>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</si>
  <si>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</si>
  <si>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</si>
  <si>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</si>
  <si>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</si>
  <si>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</si>
  <si>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</si>
  <si>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</si>
  <si>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</si>
  <si>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</si>
  <si>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</si>
  <si>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</si>
  <si>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</si>
  <si>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</si>
  <si>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</si>
  <si>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</si>
  <si>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</si>
  <si>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</si>
  <si>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</si>
  <si>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</si>
  <si>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</si>
  <si>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</si>
  <si>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</si>
  <si>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</si>
  <si>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</si>
  <si>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</si>
  <si>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</si>
  <si>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</si>
  <si>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</si>
  <si>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</si>
  <si>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</si>
  <si>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</si>
  <si>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</si>
  <si>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</si>
  <si>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</si>
  <si>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</si>
  <si>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</si>
  <si>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</si>
  <si>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</si>
  <si>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</si>
  <si>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</si>
  <si>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</si>
  <si>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</si>
  <si>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</si>
  <si>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</si>
  <si>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</si>
  <si>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</si>
  <si>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</si>
  <si>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</si>
  <si>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</si>
  <si>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</si>
  <si>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</si>
  <si>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</si>
  <si>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</si>
  <si>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</si>
  <si>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</si>
  <si>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</si>
  <si>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</si>
  <si>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</si>
  <si>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</si>
  <si>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</si>
  <si>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</si>
  <si>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</si>
  <si>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</si>
  <si>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</si>
  <si>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</si>
  <si>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</si>
  <si>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</si>
  <si>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</si>
  <si>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</si>
  <si>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</si>
  <si>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</si>
  <si>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</si>
  <si>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</si>
  <si>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</si>
  <si>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</si>
  <si>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</si>
  <si>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</si>
  <si>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</si>
  <si>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</si>
  <si>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</si>
  <si>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</si>
  <si>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</si>
  <si>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</si>
  <si>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</si>
  <si>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</si>
  <si>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</si>
  <si>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</si>
  <si>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</si>
  <si>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</si>
  <si>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</si>
  <si>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</si>
  <si>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</si>
  <si>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</si>
  <si>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</si>
  <si>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</si>
  <si>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</si>
  <si>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</si>
  <si>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</si>
  <si>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</si>
  <si>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</si>
  <si>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</si>
  <si>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</si>
  <si>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</si>
  <si>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</si>
  <si>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</si>
  <si>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</si>
  <si>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</si>
  <si>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</si>
  <si>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</si>
  <si>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</si>
  <si>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</si>
  <si>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</si>
  <si>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</si>
  <si>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</si>
  <si>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</si>
  <si>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</si>
  <si>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</si>
  <si>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</si>
  <si>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</si>
  <si>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</si>
  <si>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</si>
  <si>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</si>
  <si>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</si>
  <si>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</si>
  <si>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</si>
  <si>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</si>
  <si>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</si>
  <si>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</si>
  <si>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</si>
  <si>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</si>
  <si>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</si>
  <si>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</si>
  <si>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</si>
  <si>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</si>
  <si>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</si>
  <si>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</si>
  <si>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</si>
  <si>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</si>
  <si>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</si>
  <si>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</si>
  <si>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</si>
  <si>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</si>
  <si>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</si>
  <si>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</si>
  <si>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</si>
  <si>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</si>
  <si>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</si>
  <si>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</si>
  <si>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</si>
  <si>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</si>
  <si>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</si>
  <si>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</si>
  <si>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</si>
  <si>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</si>
  <si>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</si>
  <si>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</si>
  <si>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</si>
  <si>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</si>
  <si>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</si>
  <si>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</si>
  <si>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</si>
  <si>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</si>
  <si>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</si>
  <si>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</si>
  <si>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</si>
  <si>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</si>
  <si>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</si>
  <si>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</si>
  <si>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</si>
  <si>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</si>
  <si>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</si>
  <si>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</si>
  <si>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</si>
  <si>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</si>
  <si>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</si>
  <si>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</si>
  <si>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</si>
  <si>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</si>
  <si>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</si>
  <si>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</si>
  <si>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</si>
  <si>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</si>
  <si>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</si>
  <si>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</si>
  <si>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</si>
  <si>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</si>
  <si>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</si>
  <si>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</si>
  <si>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</si>
  <si>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</si>
  <si>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</si>
  <si>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</si>
  <si>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</si>
  <si>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</si>
  <si>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</si>
  <si>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</si>
  <si>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</si>
  <si>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</si>
  <si>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</si>
  <si>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</si>
  <si>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</si>
  <si>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</si>
  <si>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</si>
  <si>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</si>
  <si>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</si>
  <si>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</si>
  <si>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</si>
  <si>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</si>
  <si>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</si>
  <si>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</si>
  <si>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</si>
  <si>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</si>
  <si>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</si>
  <si>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</si>
  <si>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</si>
  <si>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</si>
  <si>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</si>
  <si>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</si>
  <si>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</si>
  <si>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</si>
  <si>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</si>
  <si>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</si>
  <si>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</si>
  <si>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</si>
  <si>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</si>
  <si>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</si>
  <si>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</si>
  <si>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</si>
  <si>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</si>
  <si>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</si>
  <si>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</si>
  <si>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</si>
  <si>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</si>
  <si>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</si>
  <si>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</si>
  <si>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</si>
  <si>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</si>
  <si>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</si>
  <si>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</si>
  <si>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</si>
  <si>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</si>
  <si>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</si>
  <si>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</si>
  <si>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</si>
  <si>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</si>
  <si>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</si>
  <si>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</si>
  <si>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</si>
  <si>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</si>
  <si>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</si>
  <si>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</si>
  <si>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</si>
  <si>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</si>
  <si>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</si>
  <si>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</si>
  <si>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</si>
  <si>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</si>
  <si>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</si>
  <si>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</si>
  <si>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</si>
  <si>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</si>
  <si>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</si>
  <si>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</si>
  <si>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</si>
  <si>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</si>
  <si>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</si>
  <si>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</si>
  <si>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</si>
  <si>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</si>
  <si>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</si>
  <si>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</si>
  <si>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</si>
  <si>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</si>
  <si>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</si>
  <si>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</si>
  <si>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</si>
  <si>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</si>
  <si>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</si>
  <si>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</si>
  <si>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</si>
  <si>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</si>
  <si>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</si>
  <si>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</si>
  <si>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</si>
  <si>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</si>
  <si>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</si>
  <si>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</si>
  <si>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</si>
  <si>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</si>
  <si>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</si>
  <si>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</si>
  <si>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</si>
  <si>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</si>
  <si>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</si>
  <si>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</si>
  <si>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</si>
  <si>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</si>
  <si>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</si>
  <si>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</si>
  <si>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</si>
  <si>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</si>
  <si>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</si>
  <si>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</si>
  <si>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</si>
  <si>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</si>
  <si>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</si>
  <si>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</si>
  <si>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</si>
  <si>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</si>
  <si>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</si>
  <si>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</si>
  <si>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</si>
  <si>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</si>
  <si>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</si>
  <si>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</si>
  <si>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</si>
  <si>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</si>
  <si>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</si>
  <si>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</si>
  <si>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</si>
  <si>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</si>
  <si>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</si>
  <si>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</si>
  <si>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</si>
  <si>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</si>
  <si>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</si>
  <si>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</si>
  <si>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</si>
  <si>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</si>
  <si>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</si>
  <si>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</si>
  <si>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</si>
  <si>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</si>
  <si>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</si>
  <si>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</si>
  <si>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</si>
  <si>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</si>
  <si>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</si>
  <si>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</si>
  <si>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</si>
  <si>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</si>
  <si>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</si>
  <si>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</si>
  <si>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</si>
  <si>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</si>
  <si>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</si>
  <si>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</si>
  <si>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</si>
  <si>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</si>
  <si>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</si>
  <si>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</si>
  <si>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</si>
  <si>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</si>
  <si>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</si>
  <si>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</si>
  <si>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</si>
  <si>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</si>
  <si>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</si>
  <si>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</si>
  <si>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</si>
  <si>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</si>
  <si>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</si>
  <si>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</si>
  <si>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</si>
  <si>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</si>
  <si>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</si>
  <si>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</si>
  <si>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</si>
  <si>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</si>
  <si>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</si>
  <si>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</si>
  <si>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</si>
  <si>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</si>
  <si>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</si>
  <si>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</si>
  <si>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</si>
  <si>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</si>
  <si>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</si>
  <si>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</si>
  <si>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</si>
  <si>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</si>
  <si>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</si>
  <si>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</si>
  <si>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</si>
  <si>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</si>
  <si>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</si>
  <si>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</si>
  <si>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</si>
  <si>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</si>
  <si>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</si>
  <si>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</si>
  <si>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</si>
  <si>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</si>
  <si>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</si>
  <si>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</si>
  <si>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</si>
  <si>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</si>
  <si>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</si>
  <si>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</si>
  <si>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</si>
  <si>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</si>
  <si>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</si>
  <si>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</si>
  <si>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</si>
  <si>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</si>
  <si>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</si>
  <si>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</si>
  <si>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</si>
  <si>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</si>
  <si>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</si>
  <si>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</si>
  <si>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</si>
  <si>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</si>
  <si>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</si>
  <si>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</si>
  <si>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</si>
  <si>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</si>
  <si>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</si>
  <si>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</si>
  <si>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</si>
  <si>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</si>
  <si>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</si>
  <si>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</si>
  <si>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</si>
  <si>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</si>
  <si>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</si>
  <si>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</si>
  <si>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</si>
  <si>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</si>
  <si>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</si>
  <si>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</si>
  <si>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</si>
  <si>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</si>
  <si>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</si>
  <si>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</si>
  <si>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</si>
  <si>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</si>
  <si>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</si>
  <si>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</si>
  <si>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</si>
  <si>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</si>
  <si>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</si>
  <si>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</si>
  <si>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</si>
  <si>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</si>
  <si>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</si>
  <si>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</si>
  <si>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</si>
  <si>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</si>
  <si>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</si>
  <si>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</si>
  <si>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</si>
  <si>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</si>
  <si>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</si>
  <si>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</si>
  <si>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</si>
  <si>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</si>
  <si>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</si>
  <si>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</si>
  <si>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</si>
  <si>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</si>
  <si>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</si>
  <si>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</si>
  <si>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</si>
  <si>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</si>
  <si>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</si>
  <si>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</si>
  <si>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</si>
  <si>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</si>
  <si>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</si>
  <si>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</si>
  <si>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</si>
  <si>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</si>
  <si>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</si>
  <si>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</si>
  <si>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</si>
  <si>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</si>
  <si>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</si>
  <si>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</si>
  <si>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</si>
  <si>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</si>
  <si>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</si>
  <si>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</si>
  <si>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</si>
  <si>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</si>
  <si>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</si>
  <si>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</si>
  <si>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</si>
  <si>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</si>
  <si>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</si>
  <si>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</si>
  <si>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</si>
  <si>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</si>
  <si>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</si>
  <si>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</si>
  <si>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</si>
  <si>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</si>
  <si>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</si>
  <si>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</si>
  <si>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</si>
  <si>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</si>
  <si>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</si>
  <si>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</si>
  <si>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</si>
  <si>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</si>
  <si>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</si>
  <si>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</si>
  <si>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</si>
  <si>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</si>
  <si>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</si>
  <si>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</si>
  <si>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</si>
  <si>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</si>
  <si>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</si>
  <si>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</si>
  <si>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</si>
  <si>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</si>
  <si>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</si>
  <si>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</si>
  <si>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</si>
  <si>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</si>
  <si>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</si>
  <si>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</si>
  <si>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</si>
  <si>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</si>
  <si>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</si>
  <si>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</si>
  <si>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</si>
  <si>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</si>
  <si>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</si>
  <si>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</si>
  <si>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</si>
  <si>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</si>
  <si>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</si>
  <si>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</si>
  <si>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</si>
  <si>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</si>
  <si>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</si>
  <si>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</si>
  <si>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</si>
  <si>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</si>
  <si>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</si>
  <si>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</si>
  <si>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</si>
  <si>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</si>
  <si>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</si>
  <si>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</si>
  <si>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</si>
  <si>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</si>
  <si>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</si>
  <si>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</si>
  <si>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</si>
  <si>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</si>
  <si>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</si>
  <si>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</si>
  <si>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</si>
  <si>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</si>
  <si>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</si>
  <si>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</si>
  <si>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</si>
  <si>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</si>
  <si>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</si>
  <si>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</si>
  <si>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</si>
  <si>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</si>
  <si>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</si>
  <si>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</si>
  <si>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</si>
  <si>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</si>
  <si>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</si>
  <si>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</si>
  <si>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</si>
  <si>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</si>
  <si>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</si>
  <si>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</si>
  <si>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</si>
  <si>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</si>
  <si>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</si>
  <si>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</si>
  <si>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</si>
  <si>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</si>
  <si>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</si>
  <si>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</si>
  <si>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</si>
  <si>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</si>
  <si>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</si>
  <si>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</si>
  <si>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</si>
  <si>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</si>
  <si>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</si>
  <si>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</si>
  <si>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</si>
  <si>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</si>
  <si>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</si>
  <si>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</si>
  <si>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</si>
  <si>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</si>
  <si>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</si>
  <si>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</si>
  <si>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</si>
  <si>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</si>
  <si>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</si>
  <si>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</si>
  <si>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</si>
  <si>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</si>
  <si>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</si>
  <si>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</si>
  <si>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</si>
  <si>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</si>
  <si>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</si>
  <si>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</si>
  <si>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</si>
  <si>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</si>
  <si>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</si>
  <si>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</si>
  <si>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</si>
  <si>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</si>
  <si>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</si>
  <si>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</si>
  <si>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</si>
  <si>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</si>
  <si>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</si>
  <si>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</si>
  <si>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</si>
  <si>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</si>
  <si>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</si>
  <si>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</si>
  <si>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</si>
  <si>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</si>
  <si>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</si>
  <si>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</si>
  <si>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</si>
  <si>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</si>
  <si>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</si>
  <si>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</si>
  <si>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</si>
  <si>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</si>
  <si>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</si>
  <si>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</si>
  <si>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</si>
  <si>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</si>
  <si>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</si>
  <si>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</si>
  <si>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</si>
  <si>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</si>
  <si>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</si>
  <si>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</si>
  <si>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</si>
  <si>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</si>
  <si>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</si>
  <si>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</si>
  <si>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</si>
  <si>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</si>
  <si>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</si>
  <si>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</si>
  <si>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</si>
  <si>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</si>
  <si>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</si>
  <si>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</si>
  <si>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</si>
  <si>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</si>
  <si>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</si>
  <si>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</si>
  <si>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</si>
  <si>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</si>
  <si>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</si>
  <si>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</si>
  <si>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</si>
  <si>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</si>
  <si>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</si>
  <si>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</si>
  <si>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</si>
  <si>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</si>
  <si>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</si>
  <si>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</si>
  <si>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</si>
  <si>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</si>
  <si>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</si>
  <si>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</si>
  <si>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</si>
  <si>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</si>
  <si>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</si>
  <si>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</si>
  <si>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</si>
  <si>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</si>
  <si>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</si>
  <si>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</si>
  <si>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</si>
  <si>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</si>
  <si>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</si>
  <si>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</si>
  <si>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</si>
  <si>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</si>
  <si>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</si>
  <si>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</si>
  <si>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</si>
  <si>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</si>
  <si>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</si>
  <si>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</si>
  <si>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</si>
  <si>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</si>
  <si>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</si>
  <si>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</si>
  <si>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</si>
  <si>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</si>
  <si>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</si>
  <si>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</si>
  <si>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</si>
  <si>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</si>
  <si>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</si>
  <si>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</si>
  <si>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</si>
  <si>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</si>
  <si>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</si>
  <si>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</si>
  <si>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</si>
  <si>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</si>
  <si>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</si>
  <si>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</si>
  <si>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</si>
  <si>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</si>
  <si>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</si>
  <si>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</si>
  <si>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</si>
  <si>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</si>
  <si>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</si>
  <si>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</si>
  <si>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</si>
  <si>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</si>
  <si>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</si>
  <si>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</si>
  <si>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</si>
  <si>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</si>
  <si>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</si>
  <si>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</si>
  <si>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</si>
  <si>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</si>
  <si>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</si>
  <si>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</si>
  <si>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</si>
  <si>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</si>
  <si>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</si>
  <si>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</si>
  <si>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</si>
  <si>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</si>
  <si>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</si>
  <si>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</si>
  <si>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</si>
  <si>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</si>
  <si>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</si>
  <si>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</si>
  <si>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</si>
  <si>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</si>
  <si>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</si>
  <si>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</si>
  <si>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</si>
  <si>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</si>
  <si>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</si>
  <si>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</si>
  <si>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</si>
  <si>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</si>
  <si>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</si>
  <si>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</si>
  <si>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</si>
  <si>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</si>
  <si>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</si>
  <si>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</si>
  <si>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</si>
  <si>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</si>
  <si>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</si>
  <si>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</si>
  <si>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</si>
  <si>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</si>
  <si>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</si>
  <si>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</si>
  <si>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</si>
  <si>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</si>
  <si>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</si>
  <si>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</si>
  <si>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</si>
  <si>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</si>
  <si>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</si>
  <si>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</si>
  <si>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</si>
  <si>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</si>
  <si>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</si>
  <si>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</si>
  <si>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</si>
  <si>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</si>
  <si>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</si>
  <si>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</si>
  <si>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</si>
  <si>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</si>
  <si>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</si>
  <si>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</si>
  <si>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</si>
  <si>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</si>
  <si>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</si>
  <si>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</si>
  <si>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</si>
  <si>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</si>
  <si>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</si>
  <si>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</si>
  <si>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</si>
  <si>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</si>
  <si>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</si>
  <si>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</si>
  <si>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</si>
  <si>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</si>
  <si>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</si>
  <si>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</si>
  <si>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</si>
  <si>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</si>
  <si>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</si>
  <si>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</si>
  <si>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</si>
  <si>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</si>
  <si>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</si>
  <si>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</si>
  <si>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</si>
  <si>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</si>
  <si>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</si>
  <si>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</si>
  <si>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</si>
  <si>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</si>
  <si>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</si>
  <si>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</si>
  <si>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</si>
  <si>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</si>
  <si>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</si>
  <si>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</si>
  <si>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</si>
  <si>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</si>
  <si>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</si>
  <si>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</si>
  <si>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</si>
  <si>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</si>
  <si>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</si>
  <si>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</si>
  <si>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</si>
  <si>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</si>
  <si>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</si>
  <si>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</si>
  <si>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</si>
  <si>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</si>
  <si>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</si>
  <si>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</si>
  <si>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</si>
  <si>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</si>
  <si>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</si>
  <si>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</si>
  <si>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</si>
  <si>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</si>
  <si>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</si>
  <si>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</si>
  <si>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</si>
  <si>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</si>
  <si>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</si>
  <si>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</si>
  <si>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</si>
  <si>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</si>
  <si>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</si>
  <si>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</si>
  <si>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</si>
  <si>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</si>
  <si>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</si>
  <si>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</si>
  <si>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</si>
  <si>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electric music</t>
  </si>
  <si>
    <t>indie rock</t>
  </si>
  <si>
    <t>jazz</t>
  </si>
  <si>
    <t>metal</t>
  </si>
  <si>
    <t>rock</t>
  </si>
  <si>
    <t>world music</t>
  </si>
  <si>
    <t>Column Labels</t>
  </si>
  <si>
    <t>(All)</t>
  </si>
  <si>
    <t>Count of percent_funded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</si>
  <si>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</si>
  <si>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</si>
  <si>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</si>
  <si>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</si>
  <si>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</si>
  <si>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</si>
  <si>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</si>
  <si>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</si>
  <si>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</si>
  <si>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</si>
  <si>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</si>
  <si>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</si>
  <si>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</si>
  <si>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</si>
  <si>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</si>
  <si>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</si>
  <si>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</si>
  <si>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</si>
  <si>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</si>
  <si>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</si>
  <si>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</si>
  <si>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</si>
  <si>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</si>
  <si>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</si>
  <si>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</si>
  <si>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</si>
  <si>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</si>
  <si>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</si>
  <si>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</si>
  <si>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</si>
  <si>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</si>
  <si>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</si>
  <si>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</si>
  <si>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</si>
  <si>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</si>
  <si>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Failed Campaigns</t>
  </si>
  <si>
    <t>Number of Backers</t>
  </si>
  <si>
    <t>Successful campaigns</t>
  </si>
  <si>
    <t>Successful</t>
  </si>
  <si>
    <t>Failed</t>
  </si>
  <si>
    <t>Analysis on Number of Campaign Backers</t>
  </si>
  <si>
    <t>Mean</t>
  </si>
  <si>
    <t>Median</t>
  </si>
  <si>
    <t>Minimum</t>
  </si>
  <si>
    <t>Maximum</t>
  </si>
  <si>
    <t>Variance</t>
  </si>
  <si>
    <t>Standard Deviation</t>
  </si>
  <si>
    <t xml:space="preserve">                                                                                                   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</si>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</sst>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-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4D59-8D2A-16E429154CD1}"/>
            </c:ext>
          </c:extLst>
        </c:ser>
        <c:ser>
          <c:idx val="1"/>
          <c:order val="1"/>
          <c:tx>
            <c:strRef>
              <c:f>'Pivot Table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4D59-8D2A-16E429154CD1}"/>
            </c:ext>
          </c:extLst>
        </c:ser>
        <c:ser>
          <c:idx val="2"/>
          <c:order val="2"/>
          <c:tx>
            <c:strRef>
              <c:f>'Pivot Table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4D59-8D2A-16E429154CD1}"/>
            </c:ext>
          </c:extLst>
        </c:ser>
        <c:ser>
          <c:idx val="3"/>
          <c:order val="3"/>
          <c:tx>
            <c:strRef>
              <c:f>'Pivot Table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06B-A5EB-0974942B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144368"/>
        <c:axId val="1326143888"/>
      </c:barChart>
      <c:catAx>
        <c:axId val="13261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3888"/>
        <c:crosses val="autoZero"/>
        <c:auto val="1"/>
        <c:lblAlgn val="ctr"/>
        <c:lblOffset val="100"/>
        <c:noMultiLvlLbl val="0"/>
      </c:catAx>
      <c:valAx>
        <c:axId val="1326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-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Table - Subcategory'!$B$6:$B$12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49A-92EF-317FA799E07F}"/>
            </c:ext>
          </c:extLst>
        </c:ser>
        <c:ser>
          <c:idx val="1"/>
          <c:order val="1"/>
          <c:tx>
            <c:strRef>
              <c:f>'Pivot Table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Table - Subcategory'!$C$6:$C$12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6-449A-92EF-317FA799E07F}"/>
            </c:ext>
          </c:extLst>
        </c:ser>
        <c:ser>
          <c:idx val="2"/>
          <c:order val="2"/>
          <c:tx>
            <c:strRef>
              <c:f>'Pivot Table - Subcategory'!$D$4:$D$5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Table - Subcategory'!$D$6:$D$12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6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6-449A-92EF-317FA799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65840"/>
        <c:axId val="1693564400"/>
      </c:barChart>
      <c:catAx>
        <c:axId val="16935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64400"/>
        <c:crosses val="autoZero"/>
        <c:auto val="1"/>
        <c:lblAlgn val="ctr"/>
        <c:lblOffset val="100"/>
        <c:noMultiLvlLbl val="0"/>
      </c:catAx>
      <c:valAx>
        <c:axId val="16935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- Years!PivotTable3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Years'!$B$6:$B$18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400A-B9CB-D668004987B1}"/>
            </c:ext>
          </c:extLst>
        </c:ser>
        <c:ser>
          <c:idx val="1"/>
          <c:order val="1"/>
          <c:tx>
            <c:strRef>
              <c:f>'Pivot Table -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Years'!$C$6:$C$18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9-48ED-8260-49238F3DB4FD}"/>
            </c:ext>
          </c:extLst>
        </c:ser>
        <c:ser>
          <c:idx val="2"/>
          <c:order val="2"/>
          <c:tx>
            <c:strRef>
              <c:f>'Pivot Table -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Years'!$D$6:$D$18</c:f>
              <c:numCache>
                <c:formatCode>General</c:formatCode>
                <c:ptCount val="12"/>
                <c:pt idx="0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9-48ED-8260-49238F3DB4FD}"/>
            </c:ext>
          </c:extLst>
        </c:ser>
        <c:ser>
          <c:idx val="3"/>
          <c:order val="3"/>
          <c:tx>
            <c:strRef>
              <c:f>'Pivot Table -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Years'!$E$6:$E$18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23</c:v>
                </c:pt>
                <c:pt idx="3">
                  <c:v>23</c:v>
                </c:pt>
                <c:pt idx="4">
                  <c:v>21</c:v>
                </c:pt>
                <c:pt idx="5">
                  <c:v>27</c:v>
                </c:pt>
                <c:pt idx="6">
                  <c:v>26</c:v>
                </c:pt>
                <c:pt idx="7">
                  <c:v>16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9-48ED-8260-49238F3D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1616"/>
        <c:axId val="2127096992"/>
      </c:lineChart>
      <c:catAx>
        <c:axId val="59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6992"/>
        <c:crosses val="autoZero"/>
        <c:auto val="1"/>
        <c:lblAlgn val="ctr"/>
        <c:lblOffset val="100"/>
        <c:noMultiLvlLbl val="0"/>
      </c:catAx>
      <c:valAx>
        <c:axId val="2127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76-938F-8554F076A45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876-938F-8554F076A45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876-938F-8554F076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72960"/>
        <c:axId val="284375360"/>
      </c:lineChart>
      <c:catAx>
        <c:axId val="2843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75360"/>
        <c:crosses val="autoZero"/>
        <c:auto val="1"/>
        <c:lblAlgn val="ctr"/>
        <c:lblOffset val="100"/>
        <c:noMultiLvlLbl val="0"/>
      </c:catAx>
      <c:valAx>
        <c:axId val="284375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of 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Amount of Backers for Successful Campaigns</a:t>
          </a:r>
        </a:p>
      </cx:txPr>
    </cx:title>
    <cx:plotArea>
      <cx:plotAreaRegion>
        <cx:series layoutId="clusteredColumn" uniqueId="{F102A72D-83F5-42D2-8CAD-ECB553C285DA}">
          <cx:tx>
            <cx:txData>
              <cx:f>_xlchart.v1.0</cx:f>
              <cx:v>Number of Backers</cx:v>
            </cx:txData>
          </cx:tx>
          <cx:dataId val="0"/>
          <cx:layoutPr>
            <cx:binning intervalClosed="r" overflow="2800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Amount of 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Amount of Backers for Failed Campaigns</a:t>
          </a:r>
        </a:p>
      </cx:txPr>
    </cx:title>
    <cx:plotArea>
      <cx:plotAreaRegion>
        <cx:series layoutId="clusteredColumn" uniqueId="{41BCEB6E-82BC-4D7E-AB97-9A1A3DBDA320}">
          <cx:tx>
            <cx:txData>
              <cx:f>_xlchart.v1.2</cx:f>
              <cx:v>Number of Backers</cx:v>
            </cx:txData>
          </cx:tx>
          <cx:dataId val="0"/>
          <cx:layoutPr>
            <cx:binning intervalClosed="r" overflow="2800">
              <cx:binSize val="1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2</xdr:row>
      <xdr:rowOff>182880</xdr:rowOff>
    </xdr:from>
    <xdr:to>
      <xdr:col>17</xdr:col>
      <xdr:colOff>259080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67917-1543-37FE-98D1-EDBD9AA23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</xdr:row>
      <xdr:rowOff>7620</xdr:rowOff>
    </xdr:from>
    <xdr:to>
      <xdr:col>19</xdr:col>
      <xdr:colOff>7620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4EAEC-69CC-0EEB-894B-7FFF4338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826770</xdr:colOff>
      <xdr:row>2</xdr:row>
      <xdr:rowOff>167640</xdr:rowOff>
    </xdr:from>
    <xdr:to>
      <xdr:col>17</xdr:col>
      <xdr:colOff>289560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86694-EAF4-B765-AD39-012245B0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1150620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0BC4-21AE-BB88-8390-B26A524A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8</xdr:row>
      <xdr:rowOff>179070</xdr:rowOff>
    </xdr:from>
    <xdr:to>
      <xdr:col>15</xdr:col>
      <xdr:colOff>167640</xdr:colOff>
      <xdr:row>22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91EFE6-8C6A-E421-A001-780B8DC01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990" y="1764030"/>
              <a:ext cx="67322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49530</xdr:colOff>
      <xdr:row>23</xdr:row>
      <xdr:rowOff>95250</xdr:rowOff>
    </xdr:from>
    <xdr:to>
      <xdr:col>15</xdr:col>
      <xdr:colOff>167640</xdr:colOff>
      <xdr:row>37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8F2ECB-60AD-0EFC-3ACC-68545DEF1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2090" y="4652010"/>
              <a:ext cx="66941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Hagarty" refreshedDate="45033.670034374998" createdVersion="8" refreshedVersion="8" minRefreshableVersion="3" recordCount="1001" xr:uid="{5051D8AA-9DAF-4CE3-BB53-5BDD4635514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_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2" numFmtId="0" formula="(((launched_at/60)/60)/24)+DATE(1970,1,1)" databaseField="0"/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x v="4"/>
    <m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E1BF-47BA-481F-99EE-9005DF4E15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dataField="1"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_funded" fld="6" subtotal="count" baseField="1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54BCD-5DAF-47C5-B1E6-DAEC7874B8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x="1"/>
        <item h="1" x="7"/>
        <item h="1" x="5"/>
        <item h="1" x="2"/>
        <item h="1"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9" item="6" hier="-1"/>
    <pageField fld="18" hier="-1"/>
  </pageFields>
  <dataFields count="1">
    <dataField name="Count of percent_funded" fld="6" subtotal="count" baseField="17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82C22-1086-4D40-8A6B-1B091298C1D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dragToRow="0" dragToCol="0" dragToPage="0" showAll="0" defaultSubtotal="0"/>
    <pivotField compact="0" subtotalTop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                                                                                                   " fld="6" subtotal="count" baseField="13" baseItem="0"/>
  </dataFields>
  <formats count="9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5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3" type="button" dataOnly="0" labelOnly="1" outline="0" axis="axisRow" fieldPosition="0"/>
    </format>
    <format dxfId="18">
      <pivotArea dataOnly="0" labelOnly="1" fieldPosition="0">
        <references count="1">
          <reference field="13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dataOnly="0" labelOnly="1" grandRow="1" outline="0" fieldPosition="0"/>
    </format>
    <format dxfId="16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activeCell="F2" sqref="F2"/>
    </sheetView>
  </sheetViews>
  <sheetFormatPr defaultColWidth="11.19921875" defaultRowHeight="15.6" x14ac:dyDescent="0.3"/>
  <cols>
    <col min="1" max="1" width="4.19921875" customWidth="1"/>
    <col min="2" max="2" width="30.69921875" customWidth="1"/>
    <col min="3" max="3" width="33.5" style="3" customWidth="1"/>
    <col min="7" max="7" width="14.3984375" customWidth="1"/>
    <col min="8" max="8" width="13.19921875" customWidth="1"/>
    <col min="9" max="9" width="16.19921875" customWidth="1"/>
    <col min="12" max="13" width="11.19921875" customWidth="1"/>
    <col min="14" max="14" width="22.19921875" bestFit="1" customWidth="1"/>
    <col min="15" max="15" width="20.796875" bestFit="1" customWidth="1"/>
    <col min="18" max="18" width="28" customWidth="1"/>
    <col min="19" max="19" width="14.19921875" customWidth="1"/>
    <col min="20" max="20" width="17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2053</v>
      </c>
      <c r="O1" s="1" t="s">
        <v>2054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(E2/D2)</f>
        <v>0</v>
      </c>
      <c r="H2">
        <v>0</v>
      </c>
      <c r="I2" s="5">
        <f>IF(H2&gt;0, E2/H2, 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(E3/D3)</f>
        <v>10.4</v>
      </c>
      <c r="H3">
        <v>158</v>
      </c>
      <c r="I3" s="5">
        <f t="shared" ref="I3:I66" si="1">IF(H3&gt;0, 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 t="shared" ref="T3:T66" si="4">_xlfn.TEXTAFTER(R3,"/")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7" si="5">_xlfn.TEXTBEFORE(R4,"/")</f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6">(E67/D67)</f>
        <v>2.3614754098360655</v>
      </c>
      <c r="H67">
        <v>236</v>
      </c>
      <c r="I67" s="5">
        <f t="shared" ref="I67:I130" si="7">IF(H67&gt;0, 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10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ref="S68:S131" si="11">_xlfn.TEXTBEFORE(R68,"/")</f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2">(E131/D131)</f>
        <v>3.2026936026936029E-2</v>
      </c>
      <c r="H131">
        <v>55</v>
      </c>
      <c r="I131" s="5">
        <f t="shared" ref="I131:I194" si="13">IF(H131&gt;0, 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6">_xlfn.TEXTAFTER(R131,"/")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ref="S132:S195" si="17">_xlfn.TEXTBEFORE(R132,"/")</f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2"/>
        <v>0.19992957746478873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8">(E195/D195)</f>
        <v>0.45636363636363636</v>
      </c>
      <c r="H195">
        <v>65</v>
      </c>
      <c r="I195" s="5">
        <f t="shared" ref="I195:I258" si="19">IF(H195&gt;0, 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2">_xlfn.TEXTAFTER(R195,"/")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_xlfn.TEXTBEFORE(R196,"/")</f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8"/>
        <v>0.23390243902439026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24">(E259/D259)</f>
        <v>1.46</v>
      </c>
      <c r="H259">
        <v>92</v>
      </c>
      <c r="I259" s="5">
        <f t="shared" ref="I259:I322" si="25">IF(H259&gt;0, 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8">_xlfn.TEXTAFTER(R259,"/")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ref="S260:S323" si="29">_xlfn.TEXTBEFORE(R260,"/")</f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4"/>
        <v>9.5876777251184833E-2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30">(E323/D323)</f>
        <v>0.94144366197183094</v>
      </c>
      <c r="H323">
        <v>2468</v>
      </c>
      <c r="I323" s="5">
        <f t="shared" ref="I323:I386" si="31">IF(H323&gt;0, 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4">_xlfn.TEXTAFTER(R323,"/")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ref="S324:S387" si="35">_xlfn.TEXTBEFORE(R324,"/")</f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0"/>
        <v>1.7200961538461539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36">(E387/D387)</f>
        <v>1.4616709511568124</v>
      </c>
      <c r="H387">
        <v>1137</v>
      </c>
      <c r="I387" s="5">
        <f t="shared" ref="I387:I450" si="37">IF(H387&gt;0, 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40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_xlfn.TEXTBEFORE(R388,"/")</f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36"/>
        <v>0.50482758620689661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42">(E451/D451)</f>
        <v>9.67</v>
      </c>
      <c r="H451">
        <v>86</v>
      </c>
      <c r="I451" s="5">
        <f t="shared" ref="I451:I514" si="43">IF(H451&gt;0, 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6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ref="S452:S515" si="47">_xlfn.TEXTBEFORE(R452,"/")</f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2"/>
        <v>1.3931868131868133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48">(E515/D515)</f>
        <v>0.39277108433734942</v>
      </c>
      <c r="H515">
        <v>35</v>
      </c>
      <c r="I515" s="5">
        <f t="shared" ref="I515:I578" si="49">IF(H515&gt;0, 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2">_xlfn.TEXTAFTER(R515,"/")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ref="S516:S579" si="53">_xlfn.TEXTBEFORE(R516,"/")</f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48"/>
        <v>0.6492783505154639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54">(E579/D579)</f>
        <v>0.18853658536585366</v>
      </c>
      <c r="H579">
        <v>37</v>
      </c>
      <c r="I579" s="5">
        <f t="shared" ref="I579:I642" si="55">IF(H579&gt;0, 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8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ref="S580:S643" si="59">_xlfn.TEXTBEFORE(R580,"/")</f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4"/>
        <v>0.16501669449081802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60">(E643/D643)</f>
        <v>1.1996808510638297</v>
      </c>
      <c r="H643">
        <v>194</v>
      </c>
      <c r="I643" s="5">
        <f t="shared" ref="I643:I706" si="61">IF(H643&gt;0, 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4">_xlfn.TEXTAFTER(R643,"/")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ref="S644:S707" si="65">_xlfn.TEXTBEFORE(R644,"/")</f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0"/>
        <v>1.2278160919540231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66">(E707/D707)</f>
        <v>0.99026517383618151</v>
      </c>
      <c r="H707">
        <v>2025</v>
      </c>
      <c r="I707" s="5">
        <f t="shared" ref="I707:I770" si="67">IF(H707&gt;0, 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70">_xlfn.TEXTAFTER(R707,"/")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ref="S708:S771" si="71">_xlfn.TEXTBEFORE(R708,"/")</f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66"/>
        <v>2.31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72">(E771/D771)</f>
        <v>0.86867834394904464</v>
      </c>
      <c r="H771">
        <v>3410</v>
      </c>
      <c r="I771" s="5">
        <f t="shared" ref="I771:I834" si="73">IF(H771&gt;0, 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6">_xlfn.TEXTAFTER(R771,"/")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_xlfn.TEXTBEFORE(R772,"/")</f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2"/>
        <v>3.1517592592592591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78">(E835/D835)</f>
        <v>1.5769117647058823</v>
      </c>
      <c r="H835">
        <v>165</v>
      </c>
      <c r="I835" s="5">
        <f t="shared" ref="I835:I898" si="79">IF(H835&gt;0, 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2">_xlfn.TEXTAFTER(R835,"/")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_xlfn.TEXTBEFORE(R836,"/")</f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78"/>
        <v>7.7443434343434348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84">(E899/D899)</f>
        <v>0.27693181818181817</v>
      </c>
      <c r="H899">
        <v>27</v>
      </c>
      <c r="I899" s="5">
        <f t="shared" ref="I899:I962" si="85">IF(H899&gt;0, 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8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ref="S900:S963" si="89">_xlfn.TEXTBEFORE(R900,"/")</f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4"/>
        <v>0.85054545454545449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90">(E963/D963)</f>
        <v>1.1929824561403508</v>
      </c>
      <c r="H963">
        <v>155</v>
      </c>
      <c r="I963" s="5">
        <f t="shared" ref="I963:I1001" si="91">IF(H963&gt;0, 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4">_xlfn.TEXTAFTER(R963,"/")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ref="S964:S1001" si="95">_xlfn.TEXTBEFORE(R964,"/")</f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4"/>
        <v>food trucks</v>
      </c>
    </row>
  </sheetData>
  <autoFilter ref="F1:G1001" xr:uid="{00000000-0001-0000-0000-000000000000}"/>
  <conditionalFormatting sqref="F2:G1001">
    <cfRule type="cellIs" dxfId="15" priority="2" operator="equal">
      <formula>"canceled"</formula>
    </cfRule>
    <cfRule type="cellIs" dxfId="14" priority="3" operator="equal">
      <formula>"live"</formula>
    </cfRule>
    <cfRule type="containsText" dxfId="13" priority="4" operator="containsText" text="successful">
      <formula>NOT(ISERROR(SEARCH("successful",F2)))</formula>
    </cfRule>
    <cfRule type="containsText" dxfId="12" priority="5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03F9-60EB-4F95-8AC0-671F1534341F}">
  <dimension ref="A2:F15"/>
  <sheetViews>
    <sheetView workbookViewId="0">
      <selection activeCell="E3" sqref="E3"/>
    </sheetView>
  </sheetViews>
  <sheetFormatPr defaultRowHeight="15.6" x14ac:dyDescent="0.3"/>
  <cols>
    <col min="1" max="1" width="22.3984375" customWidth="1"/>
    <col min="2" max="2" width="15.19921875" customWidth="1"/>
    <col min="3" max="3" width="5.59765625" customWidth="1"/>
    <col min="4" max="4" width="3.796875" bestFit="1" customWidth="1"/>
    <col min="5" max="5" width="9.19921875" bestFit="1" customWidth="1"/>
    <col min="6" max="6" width="10.8984375" bestFit="1" customWidth="1"/>
    <col min="7" max="7" width="10.8984375" customWidth="1"/>
    <col min="8" max="8" width="10.3984375" customWidth="1"/>
    <col min="9" max="9" width="9.19921875" customWidth="1"/>
    <col min="10" max="10" width="4" customWidth="1"/>
    <col min="11" max="11" width="5.69921875" customWidth="1"/>
    <col min="12" max="12" width="12.5" customWidth="1"/>
    <col min="13" max="13" width="9.5" customWidth="1"/>
    <col min="14" max="14" width="17.5" customWidth="1"/>
    <col min="15" max="15" width="5.19921875" customWidth="1"/>
    <col min="16" max="16" width="15.19921875" customWidth="1"/>
    <col min="17" max="17" width="4.5" customWidth="1"/>
    <col min="18" max="18" width="12.69921875" customWidth="1"/>
    <col min="19" max="19" width="6.09765625" customWidth="1"/>
    <col min="20" max="20" width="9" customWidth="1"/>
    <col min="21" max="21" width="10.8984375" customWidth="1"/>
    <col min="22" max="22" width="11.296875" customWidth="1"/>
    <col min="23" max="23" width="9.5" customWidth="1"/>
    <col min="24" max="24" width="4.5" customWidth="1"/>
    <col min="25" max="25" width="11.09765625" customWidth="1"/>
    <col min="26" max="26" width="6.796875" customWidth="1"/>
    <col min="27" max="27" width="10.8984375" customWidth="1"/>
  </cols>
  <sheetData>
    <row r="2" spans="1:6" x14ac:dyDescent="0.3">
      <c r="A2" s="6" t="s">
        <v>6</v>
      </c>
      <c r="B2" t="s">
        <v>2051</v>
      </c>
    </row>
    <row r="4" spans="1:6" x14ac:dyDescent="0.3">
      <c r="A4" s="6" t="s">
        <v>2052</v>
      </c>
      <c r="B4" s="6" t="s">
        <v>2050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7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3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7" t="s">
        <v>2037</v>
      </c>
      <c r="E9">
        <v>4</v>
      </c>
      <c r="F9">
        <v>4</v>
      </c>
    </row>
    <row r="10" spans="1:6" x14ac:dyDescent="0.3">
      <c r="A10" s="7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2E90-88F5-437F-9642-A1295153A929}">
  <dimension ref="A1:E12"/>
  <sheetViews>
    <sheetView workbookViewId="0">
      <selection activeCell="C1" sqref="C1"/>
    </sheetView>
  </sheetViews>
  <sheetFormatPr defaultRowHeight="15.6" x14ac:dyDescent="0.3"/>
  <cols>
    <col min="1" max="1" width="22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6" t="s">
        <v>6</v>
      </c>
      <c r="B1" t="s">
        <v>21</v>
      </c>
    </row>
    <row r="2" spans="1:5" x14ac:dyDescent="0.3">
      <c r="A2" s="6" t="s">
        <v>2031</v>
      </c>
      <c r="B2" t="s">
        <v>2038</v>
      </c>
    </row>
    <row r="4" spans="1:5" x14ac:dyDescent="0.3">
      <c r="A4" s="6" t="s">
        <v>2052</v>
      </c>
      <c r="B4" s="6" t="s">
        <v>2050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7" t="s">
        <v>2044</v>
      </c>
      <c r="C6">
        <v>6</v>
      </c>
      <c r="D6">
        <v>10</v>
      </c>
      <c r="E6">
        <v>16</v>
      </c>
    </row>
    <row r="7" spans="1:5" x14ac:dyDescent="0.3">
      <c r="A7" s="7" t="s">
        <v>2045</v>
      </c>
      <c r="B7">
        <v>1</v>
      </c>
      <c r="C7">
        <v>15</v>
      </c>
      <c r="D7">
        <v>18</v>
      </c>
      <c r="E7">
        <v>34</v>
      </c>
    </row>
    <row r="8" spans="1:5" x14ac:dyDescent="0.3">
      <c r="A8" s="7" t="s">
        <v>2046</v>
      </c>
      <c r="B8">
        <v>1</v>
      </c>
      <c r="C8">
        <v>4</v>
      </c>
      <c r="D8">
        <v>6</v>
      </c>
      <c r="E8">
        <v>11</v>
      </c>
    </row>
    <row r="9" spans="1:5" x14ac:dyDescent="0.3">
      <c r="A9" s="7" t="s">
        <v>2047</v>
      </c>
      <c r="D9">
        <v>3</v>
      </c>
      <c r="E9">
        <v>3</v>
      </c>
    </row>
    <row r="10" spans="1:5" x14ac:dyDescent="0.3">
      <c r="A10" s="7" t="s">
        <v>2048</v>
      </c>
      <c r="B10">
        <v>4</v>
      </c>
      <c r="C10">
        <v>19</v>
      </c>
      <c r="D10">
        <v>39</v>
      </c>
      <c r="E10">
        <v>62</v>
      </c>
    </row>
    <row r="11" spans="1:5" x14ac:dyDescent="0.3">
      <c r="A11" s="7" t="s">
        <v>2049</v>
      </c>
      <c r="D11">
        <v>3</v>
      </c>
      <c r="E11">
        <v>3</v>
      </c>
    </row>
    <row r="12" spans="1:5" x14ac:dyDescent="0.3">
      <c r="A12" s="7" t="s">
        <v>2043</v>
      </c>
      <c r="B12">
        <v>6</v>
      </c>
      <c r="C12">
        <v>44</v>
      </c>
      <c r="D12">
        <v>79</v>
      </c>
      <c r="E12">
        <v>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3C8D-58A4-47A4-8ACF-22844F3A5146}">
  <dimension ref="A1:F18"/>
  <sheetViews>
    <sheetView workbookViewId="0">
      <selection activeCell="F10" sqref="F10:F12"/>
    </sheetView>
  </sheetViews>
  <sheetFormatPr defaultRowHeight="15.6" x14ac:dyDescent="0.3"/>
  <cols>
    <col min="1" max="1" width="51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2031</v>
      </c>
      <c r="B1" t="s">
        <v>2051</v>
      </c>
    </row>
    <row r="2" spans="1:6" x14ac:dyDescent="0.3">
      <c r="A2" s="6" t="s">
        <v>2067</v>
      </c>
      <c r="B2" t="s">
        <v>2101</v>
      </c>
    </row>
    <row r="4" spans="1:6" x14ac:dyDescent="0.3">
      <c r="A4" s="6" t="s">
        <v>2100</v>
      </c>
      <c r="B4" s="6" t="s">
        <v>2050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2055</v>
      </c>
      <c r="B6">
        <v>2</v>
      </c>
      <c r="C6">
        <v>11</v>
      </c>
      <c r="D6">
        <v>1</v>
      </c>
      <c r="E6">
        <v>22</v>
      </c>
      <c r="F6">
        <v>36</v>
      </c>
    </row>
    <row r="7" spans="1:6" x14ac:dyDescent="0.3">
      <c r="A7" s="7" t="s">
        <v>2056</v>
      </c>
      <c r="B7">
        <v>3</v>
      </c>
      <c r="C7">
        <v>12</v>
      </c>
      <c r="E7">
        <v>15</v>
      </c>
      <c r="F7">
        <v>30</v>
      </c>
    </row>
    <row r="8" spans="1:6" x14ac:dyDescent="0.3">
      <c r="A8" s="7" t="s">
        <v>2057</v>
      </c>
      <c r="B8">
        <v>2</v>
      </c>
      <c r="C8">
        <v>12</v>
      </c>
      <c r="E8">
        <v>23</v>
      </c>
      <c r="F8">
        <v>37</v>
      </c>
    </row>
    <row r="9" spans="1:6" x14ac:dyDescent="0.3">
      <c r="A9" s="7" t="s">
        <v>2058</v>
      </c>
      <c r="B9">
        <v>1</v>
      </c>
      <c r="C9">
        <v>14</v>
      </c>
      <c r="E9">
        <v>23</v>
      </c>
      <c r="F9">
        <v>38</v>
      </c>
    </row>
    <row r="10" spans="1:6" x14ac:dyDescent="0.3">
      <c r="A10" s="7" t="s">
        <v>2059</v>
      </c>
      <c r="B10">
        <v>1</v>
      </c>
      <c r="C10">
        <v>8</v>
      </c>
      <c r="E10">
        <v>21</v>
      </c>
      <c r="F10">
        <v>30</v>
      </c>
    </row>
    <row r="11" spans="1:6" x14ac:dyDescent="0.3">
      <c r="A11" s="7" t="s">
        <v>2060</v>
      </c>
      <c r="B11">
        <v>1</v>
      </c>
      <c r="C11">
        <v>11</v>
      </c>
      <c r="E11">
        <v>27</v>
      </c>
      <c r="F11">
        <v>39</v>
      </c>
    </row>
    <row r="12" spans="1:6" x14ac:dyDescent="0.3">
      <c r="A12" s="7" t="s">
        <v>2061</v>
      </c>
      <c r="B12">
        <v>3</v>
      </c>
      <c r="C12">
        <v>11</v>
      </c>
      <c r="D12">
        <v>1</v>
      </c>
      <c r="E12">
        <v>26</v>
      </c>
      <c r="F12">
        <v>41</v>
      </c>
    </row>
    <row r="13" spans="1:6" x14ac:dyDescent="0.3">
      <c r="A13" s="7" t="s">
        <v>2062</v>
      </c>
      <c r="B13">
        <v>4</v>
      </c>
      <c r="C13">
        <v>17</v>
      </c>
      <c r="D13">
        <v>1</v>
      </c>
      <c r="E13">
        <v>16</v>
      </c>
      <c r="F13">
        <v>38</v>
      </c>
    </row>
    <row r="14" spans="1:6" x14ac:dyDescent="0.3">
      <c r="A14" s="7" t="s">
        <v>2063</v>
      </c>
      <c r="B14">
        <v>3</v>
      </c>
      <c r="C14">
        <v>11</v>
      </c>
      <c r="E14">
        <v>17</v>
      </c>
      <c r="F14">
        <v>31</v>
      </c>
    </row>
    <row r="15" spans="1:6" x14ac:dyDescent="0.3">
      <c r="A15" s="7" t="s">
        <v>2064</v>
      </c>
      <c r="B15">
        <v>4</v>
      </c>
      <c r="C15">
        <v>10</v>
      </c>
      <c r="E15">
        <v>21</v>
      </c>
      <c r="F15">
        <v>35</v>
      </c>
    </row>
    <row r="16" spans="1:6" x14ac:dyDescent="0.3">
      <c r="A16" s="7" t="s">
        <v>2065</v>
      </c>
      <c r="C16">
        <v>7</v>
      </c>
      <c r="D16">
        <v>1</v>
      </c>
      <c r="E16">
        <v>24</v>
      </c>
      <c r="F16">
        <v>32</v>
      </c>
    </row>
    <row r="17" spans="1:6" x14ac:dyDescent="0.3">
      <c r="A17" s="7" t="s">
        <v>2066</v>
      </c>
      <c r="B17">
        <v>3</v>
      </c>
      <c r="C17">
        <v>12</v>
      </c>
      <c r="E17">
        <v>18</v>
      </c>
      <c r="F17">
        <v>33</v>
      </c>
    </row>
    <row r="18" spans="1:6" x14ac:dyDescent="0.3">
      <c r="A18" s="7" t="s">
        <v>2043</v>
      </c>
      <c r="B18">
        <v>27</v>
      </c>
      <c r="C18">
        <v>136</v>
      </c>
      <c r="D18">
        <v>4</v>
      </c>
      <c r="E18">
        <v>253</v>
      </c>
      <c r="F18">
        <v>420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3597-90FB-4CFA-B111-AF57A9B3A38C}">
  <dimension ref="A1:H13"/>
  <sheetViews>
    <sheetView workbookViewId="0">
      <selection activeCell="G13" sqref="G1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2068</v>
      </c>
      <c r="B1" t="s">
        <v>2069</v>
      </c>
      <c r="C1" t="s">
        <v>2070</v>
      </c>
      <c r="D1" t="s">
        <v>2087</v>
      </c>
      <c r="E1" t="s">
        <v>2071</v>
      </c>
      <c r="F1" t="s">
        <v>2072</v>
      </c>
      <c r="G1" t="s">
        <v>2073</v>
      </c>
      <c r="H1" t="s">
        <v>2074</v>
      </c>
    </row>
    <row r="2" spans="1:8" x14ac:dyDescent="0.3">
      <c r="A2" t="s">
        <v>2075</v>
      </c>
      <c r="B2">
        <f>COUNTIFS(Crowdfunding!$D$2:$D$1001, "&gt;=0", Crowdfunding!$D$2:$D$1001, "&lt;1000", Crowdfunding!$F$2:$F$1001, "successful")</f>
        <v>30</v>
      </c>
      <c r="C2">
        <f>COUNTIFS(Crowdfunding!$D$2:$D$1001, "&gt;=0", Crowdfunding!$D$2:$D$1001, "&lt;1000", Crowdfunding!$F$2:$F$1001, "failed")</f>
        <v>20</v>
      </c>
      <c r="D2">
        <f>COUNTIFS(Crowdfunding!$D$2:$D$1001, "&gt;=0", Crowdfunding!$D$2:$D$1001, "&lt;1000", Crowdfunding!$F$2:$F$1001, "canceled")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3">
      <c r="A3" t="s">
        <v>2076</v>
      </c>
      <c r="B3">
        <f>COUNTIFS(Crowdfunding!$D$2:$D$1001,"&gt;=1000",Crowdfunding!$D$2:$D$1001,"&lt;5000",Crowdfunding!$F$2:$F$1001,"successful")</f>
        <v>191</v>
      </c>
      <c r="C3">
        <f>COUNTIFS(Crowdfunding!$D$2:$D$1001,"&gt;=1000",Crowdfunding!$D$2:$D$1001,"&lt;5000",Crowdfunding!$F$2:$F$1001,"failed")</f>
        <v>38</v>
      </c>
      <c r="D3">
        <f>COUNTIFS(Crowdfunding!$D$2:$D$1001,"&gt;=1000",Crowdfunding!$D$2:$D$1001,"&lt;5000",Crowdfunding!$F$2:$F$1001,"canceled")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3">
      <c r="A4" t="s">
        <v>2077</v>
      </c>
      <c r="B4">
        <f>COUNTIFS(Crowdfunding!$D$2:$D$1001, "&gt;=5000", Crowdfunding!$D$2:$D$1001, "&lt;10000", Crowdfunding!$F$2:$F$1001, "successful")</f>
        <v>164</v>
      </c>
      <c r="C4">
        <f>COUNTIFS(Crowdfunding!$D$2:$D$1001, "&gt;=5000", Crowdfunding!$D$2:$D$1001, "&lt;10000", Crowdfunding!$F$2:$F$1001, "failed")</f>
        <v>126</v>
      </c>
      <c r="D4">
        <f>COUNTIFS(Crowdfunding!$D$2:$D$1001, "&gt;=5000", Crowdfunding!$D$2:$D$1001, "&lt;10000", Crowdfunding!$F$2:$F$1001, "canceled")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3">
      <c r="A5" t="s">
        <v>2078</v>
      </c>
      <c r="B5">
        <f>COUNTIFS(Crowdfunding!$D$2:$D$1001, "&gt;=10000", Crowdfunding!$D$2:$D$1001, "&lt;15000", Crowdfunding!$F$2:$F$1001, "successful")</f>
        <v>4</v>
      </c>
      <c r="C5">
        <f>COUNTIFS(Crowdfunding!$D$2:$D$1001, "&gt;=10000", Crowdfunding!$D$2:$D$1001, "&lt;15000", Crowdfunding!$F$2:$F$1001, "failed")</f>
        <v>5</v>
      </c>
      <c r="D5">
        <f>COUNTIFS(Crowdfunding!$D$2:$D$1001, "&gt;=10000", Crowdfunding!$D$2:$D$1001, "&lt;15000", Crowdfunding!$F$2:$F$1001, "canceled")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3">
      <c r="A6" t="s">
        <v>2079</v>
      </c>
      <c r="B6">
        <f>COUNTIFS(Crowdfunding!$D$2:$D$1001, "&gt;=15000", Crowdfunding!$D$2:$D$1001, "&lt;20000", Crowdfunding!$F$2:$F$1001, "successful")</f>
        <v>10</v>
      </c>
      <c r="C6">
        <f>COUNTIFS(Crowdfunding!$D$2:$D$1001, "&gt;=15000", Crowdfunding!$D$2:$D$1001, "&lt;20000", Crowdfunding!$F$2:$F$1001, "failed")</f>
        <v>0</v>
      </c>
      <c r="D6">
        <f>COUNTIFS(Crowdfunding!$D$2:$D$1001, "&gt;=15000", Crowdfunding!$D$2:$D$1001, "&lt;20000", Crowdfunding!$F$2:$F$1001, "canceled")</f>
        <v>0</v>
      </c>
      <c r="E6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3">
      <c r="A7" t="s">
        <v>2080</v>
      </c>
      <c r="B7">
        <f>COUNTIFS(Crowdfunding!$D$2:$D$1001, "&gt;=20000", Crowdfunding!$D$2:$D$1001, "&lt;25000", Crowdfunding!$F$2:$F$1001, "successful")</f>
        <v>7</v>
      </c>
      <c r="C7">
        <f>COUNTIFS(Crowdfunding!$D$2:$D$1001, "&gt;=20000", Crowdfunding!$D$2:$D$1001, "&lt;25000", Crowdfunding!$F$2:$F$1001, "failed")</f>
        <v>0</v>
      </c>
      <c r="D7">
        <f>COUNTIFS(Crowdfunding!$D$2:$D$1001, "&gt;=20000", Crowdfunding!$D$2:$D$1001, "&lt;25000", Crowdfunding!$F$2:$F$1001, "canceled")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3">
      <c r="A8" t="s">
        <v>2081</v>
      </c>
      <c r="B8">
        <f>COUNTIFS(Crowdfunding!$D$2:$D$1001, "&gt;=25000", Crowdfunding!$D$2:$D$1001, "&lt;30000", Crowdfunding!$F$2:$F$1001, "successful")</f>
        <v>11</v>
      </c>
      <c r="C8">
        <f>COUNTIFS(Crowdfunding!$D$2:$D$1001, "&gt;=25000", Crowdfunding!$D$2:$D$1001, "&lt;30000", Crowdfunding!$F$2:$F$1001, "failed")</f>
        <v>3</v>
      </c>
      <c r="D8">
        <f>COUNTIFS(Crowdfunding!$D$2:$D$1001, "&gt;=25000", Crowdfunding!$D$2:$D$1001, "&lt;30000", Crowdfunding!$F$2:$F$1001, "canceled")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3">
      <c r="A9" t="s">
        <v>2082</v>
      </c>
      <c r="B9">
        <f>COUNTIFS(Crowdfunding!$D$2:$D$1001, "&gt;=30000", Crowdfunding!$D$2:$D$1001, "&lt;35000", Crowdfunding!$F$2:$F$1001, "successful")</f>
        <v>7</v>
      </c>
      <c r="C9">
        <f>COUNTIFS(Crowdfunding!$D$2:$D$1001, "&gt;=30000", Crowdfunding!$D$2:$D$1001, "&lt;35000", Crowdfunding!$F$2:$F$1001, "failed")</f>
        <v>0</v>
      </c>
      <c r="D9">
        <f>COUNTIFS(Crowdfunding!$D$2:$D$1001, "&gt;=30000", Crowdfunding!$D$2:$D$1001, "&lt;35000", Crowdfunding!$F$2:$F$1001, "canceled")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3">
      <c r="A10" t="s">
        <v>2083</v>
      </c>
      <c r="B10">
        <f>COUNTIFS(Crowdfunding!$D$2:$D$1001, "&gt;=35000", Crowdfunding!$D$2:$D$1001, "&lt;40000", Crowdfunding!$F$2:$F$1001, "successful")</f>
        <v>8</v>
      </c>
      <c r="C10">
        <f>COUNTIFS(Crowdfunding!$D$2:$D$1001, "&gt;=35000", Crowdfunding!$D$2:$D$1001, "&lt;40000", Crowdfunding!$F$2:$F$1001, "failed")</f>
        <v>3</v>
      </c>
      <c r="D10">
        <f>COUNTIFS(Crowdfunding!$D$2:$D$1001, "&gt;=35000", Crowdfunding!$D$2:$D$1001, "&lt;40000", Crowdfunding!$F$2:$F$1001, "canceled")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3">
      <c r="A11" t="s">
        <v>2084</v>
      </c>
      <c r="B11">
        <f>COUNTIFS(Crowdfunding!$D$2:$D$1001, "&gt;=40000", Crowdfunding!$D$2:$D$1001, "&lt;45000", Crowdfunding!$F$2:$F$1001, "successful")</f>
        <v>11</v>
      </c>
      <c r="C11">
        <f>COUNTIFS(Crowdfunding!$D$2:$D$1001, "&gt;=40000", Crowdfunding!$D$2:$D$1001, "&lt;45000", Crowdfunding!$F$2:$F$1001, "failed")</f>
        <v>3</v>
      </c>
      <c r="D11">
        <f>COUNTIFS(Crowdfunding!$D$2:$D$1001, "&gt;=40000", Crowdfunding!$D$2:$D$1001, "&lt;45000", Crowdfunding!$F$2:$F$1001, "canceled")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3">
      <c r="A12" t="s">
        <v>2085</v>
      </c>
      <c r="B12">
        <f>COUNTIFS(Crowdfunding!$D$2:$D$1001, "&gt;=45000", Crowdfunding!$D$2:$D$1001, "&lt;50000", Crowdfunding!$F$2:$F$1001, "successful")</f>
        <v>8</v>
      </c>
      <c r="C12">
        <f>COUNTIFS(Crowdfunding!$D$2:$D$1001, "&gt;=45000", Crowdfunding!$D$2:$D$1001, "&lt;50000", Crowdfunding!$F$2:$F$1001, "failed")</f>
        <v>3</v>
      </c>
      <c r="D12">
        <f>COUNTIFS(Crowdfunding!$D$2:$D$1001, "&gt;=45000", Crowdfunding!$D$2:$D$1001, "&lt;50000", Crowdfunding!$F$2:$F$1001, "canceled")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3">
      <c r="A13" t="s">
        <v>2086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FA13-B700-4087-A9E4-D8C3F6F28D60}">
  <dimension ref="A1:L1001"/>
  <sheetViews>
    <sheetView tabSelected="1" topLeftCell="H7" workbookViewId="0">
      <selection activeCell="S21" sqref="S21"/>
    </sheetView>
  </sheetViews>
  <sheetFormatPr defaultRowHeight="15.6" x14ac:dyDescent="0.3"/>
  <cols>
    <col min="1" max="1" width="11.19921875"/>
    <col min="2" max="2" width="13.19921875" customWidth="1"/>
    <col min="4" max="4" width="18.796875" bestFit="1" customWidth="1"/>
    <col min="5" max="5" width="16.796875" bestFit="1" customWidth="1"/>
    <col min="7" max="7" width="15.59765625" bestFit="1" customWidth="1"/>
    <col min="8" max="8" width="16.796875" bestFit="1" customWidth="1"/>
    <col min="10" max="10" width="36.09765625" bestFit="1" customWidth="1"/>
    <col min="11" max="12" width="11.8984375" bestFit="1" customWidth="1"/>
  </cols>
  <sheetData>
    <row r="1" spans="1:12" x14ac:dyDescent="0.3">
      <c r="A1" s="1" t="s">
        <v>4</v>
      </c>
      <c r="B1" s="1" t="s">
        <v>5</v>
      </c>
      <c r="D1" t="s">
        <v>2090</v>
      </c>
      <c r="E1" t="s">
        <v>2089</v>
      </c>
      <c r="G1" t="s">
        <v>2088</v>
      </c>
      <c r="H1" t="s">
        <v>2089</v>
      </c>
      <c r="J1" t="s">
        <v>2093</v>
      </c>
      <c r="K1" t="s">
        <v>2091</v>
      </c>
      <c r="L1" t="s">
        <v>2092</v>
      </c>
    </row>
    <row r="2" spans="1:12" x14ac:dyDescent="0.3">
      <c r="A2" t="s">
        <v>14</v>
      </c>
      <c r="B2">
        <v>0</v>
      </c>
      <c r="D2" t="s">
        <v>20</v>
      </c>
      <c r="E2">
        <v>158</v>
      </c>
      <c r="G2" t="s">
        <v>14</v>
      </c>
      <c r="H2">
        <v>0</v>
      </c>
      <c r="J2" s="11" t="s">
        <v>2094</v>
      </c>
      <c r="K2" s="9">
        <f>AVERAGE($E$2:$E$566)</f>
        <v>851.14690265486729</v>
      </c>
      <c r="L2" s="9">
        <f>AVERAGE($H$2:$H$365)</f>
        <v>585.61538461538464</v>
      </c>
    </row>
    <row r="3" spans="1:12" x14ac:dyDescent="0.3">
      <c r="A3" t="s">
        <v>20</v>
      </c>
      <c r="B3">
        <v>158</v>
      </c>
      <c r="D3" t="s">
        <v>20</v>
      </c>
      <c r="E3">
        <v>1425</v>
      </c>
      <c r="G3" t="s">
        <v>14</v>
      </c>
      <c r="H3">
        <v>24</v>
      </c>
      <c r="J3" s="11" t="s">
        <v>2095</v>
      </c>
      <c r="K3" s="13">
        <f>MEDIAN($E$2:$E$566)</f>
        <v>201</v>
      </c>
      <c r="L3" s="12">
        <f>MEDIAN($H$2:$H$365)</f>
        <v>114.5</v>
      </c>
    </row>
    <row r="4" spans="1:12" x14ac:dyDescent="0.3">
      <c r="A4" t="s">
        <v>20</v>
      </c>
      <c r="B4">
        <v>1425</v>
      </c>
      <c r="D4" t="s">
        <v>20</v>
      </c>
      <c r="E4">
        <v>174</v>
      </c>
      <c r="G4" t="s">
        <v>14</v>
      </c>
      <c r="H4">
        <v>53</v>
      </c>
      <c r="J4" s="11" t="s">
        <v>2096</v>
      </c>
      <c r="K4" s="13">
        <f>MIN($E$2:$E$566)</f>
        <v>16</v>
      </c>
      <c r="L4" s="13">
        <f>MIN($H$2:$H$365)</f>
        <v>0</v>
      </c>
    </row>
    <row r="5" spans="1:12" x14ac:dyDescent="0.3">
      <c r="A5" t="s">
        <v>14</v>
      </c>
      <c r="B5">
        <v>24</v>
      </c>
      <c r="D5" t="s">
        <v>20</v>
      </c>
      <c r="E5">
        <v>227</v>
      </c>
      <c r="G5" t="s">
        <v>14</v>
      </c>
      <c r="H5">
        <v>18</v>
      </c>
      <c r="J5" s="11" t="s">
        <v>2097</v>
      </c>
      <c r="K5" s="13">
        <f>MAX($E$2:$E$566)</f>
        <v>7295</v>
      </c>
      <c r="L5" s="13">
        <f>MAX($H$2:$H$365)</f>
        <v>6080</v>
      </c>
    </row>
    <row r="6" spans="1:12" x14ac:dyDescent="0.3">
      <c r="A6" t="s">
        <v>14</v>
      </c>
      <c r="B6">
        <v>53</v>
      </c>
      <c r="D6" t="s">
        <v>20</v>
      </c>
      <c r="E6">
        <v>220</v>
      </c>
      <c r="G6" t="s">
        <v>14</v>
      </c>
      <c r="H6">
        <v>44</v>
      </c>
      <c r="J6" s="11" t="s">
        <v>2098</v>
      </c>
      <c r="K6" s="9">
        <f>VAR($E$2:$E$566)</f>
        <v>1606216.5936295739</v>
      </c>
      <c r="L6" s="9">
        <f>VAR($H$2:$H$365)</f>
        <v>924113.45496927318</v>
      </c>
    </row>
    <row r="7" spans="1:12" x14ac:dyDescent="0.3">
      <c r="A7" t="s">
        <v>20</v>
      </c>
      <c r="B7">
        <v>174</v>
      </c>
      <c r="D7" t="s">
        <v>20</v>
      </c>
      <c r="E7">
        <v>98</v>
      </c>
      <c r="G7" t="s">
        <v>14</v>
      </c>
      <c r="H7">
        <v>27</v>
      </c>
      <c r="J7" s="11" t="s">
        <v>2099</v>
      </c>
      <c r="K7" s="9">
        <f>_xlfn.STDEV.P($E$2:$E$566)</f>
        <v>1266.2439466397898</v>
      </c>
      <c r="L7" s="9">
        <f>_xlfn.STDEV.P($H$2:$H$365)</f>
        <v>959.98681331637863</v>
      </c>
    </row>
    <row r="8" spans="1:12" x14ac:dyDescent="0.3">
      <c r="A8" t="s">
        <v>14</v>
      </c>
      <c r="B8">
        <v>18</v>
      </c>
      <c r="D8" t="s">
        <v>20</v>
      </c>
      <c r="E8">
        <v>100</v>
      </c>
      <c r="G8" t="s">
        <v>14</v>
      </c>
      <c r="H8">
        <v>55</v>
      </c>
    </row>
    <row r="9" spans="1:12" x14ac:dyDescent="0.3">
      <c r="A9" t="s">
        <v>20</v>
      </c>
      <c r="B9">
        <v>227</v>
      </c>
      <c r="D9" t="s">
        <v>20</v>
      </c>
      <c r="E9">
        <v>1249</v>
      </c>
      <c r="G9" t="s">
        <v>14</v>
      </c>
      <c r="H9">
        <v>200</v>
      </c>
    </row>
    <row r="10" spans="1:12" x14ac:dyDescent="0.3">
      <c r="A10" t="s">
        <v>47</v>
      </c>
      <c r="B10">
        <v>708</v>
      </c>
      <c r="D10" t="s">
        <v>20</v>
      </c>
      <c r="E10">
        <v>1396</v>
      </c>
      <c r="G10" t="s">
        <v>14</v>
      </c>
      <c r="H10">
        <v>452</v>
      </c>
    </row>
    <row r="11" spans="1:12" x14ac:dyDescent="0.3">
      <c r="A11" t="s">
        <v>14</v>
      </c>
      <c r="B11">
        <v>44</v>
      </c>
      <c r="D11" t="s">
        <v>20</v>
      </c>
      <c r="E11">
        <v>890</v>
      </c>
      <c r="G11" t="s">
        <v>14</v>
      </c>
      <c r="H11">
        <v>674</v>
      </c>
    </row>
    <row r="12" spans="1:12" x14ac:dyDescent="0.3">
      <c r="A12" t="s">
        <v>20</v>
      </c>
      <c r="B12">
        <v>220</v>
      </c>
      <c r="D12" t="s">
        <v>20</v>
      </c>
      <c r="E12">
        <v>142</v>
      </c>
      <c r="G12" t="s">
        <v>14</v>
      </c>
      <c r="H12">
        <v>558</v>
      </c>
    </row>
    <row r="13" spans="1:12" x14ac:dyDescent="0.3">
      <c r="A13" t="s">
        <v>14</v>
      </c>
      <c r="B13">
        <v>27</v>
      </c>
      <c r="D13" t="s">
        <v>20</v>
      </c>
      <c r="E13">
        <v>2673</v>
      </c>
      <c r="G13" t="s">
        <v>14</v>
      </c>
      <c r="H13">
        <v>15</v>
      </c>
    </row>
    <row r="14" spans="1:12" x14ac:dyDescent="0.3">
      <c r="A14" t="s">
        <v>14</v>
      </c>
      <c r="B14">
        <v>55</v>
      </c>
      <c r="D14" t="s">
        <v>20</v>
      </c>
      <c r="E14">
        <v>163</v>
      </c>
      <c r="G14" t="s">
        <v>14</v>
      </c>
      <c r="H14">
        <v>2307</v>
      </c>
    </row>
    <row r="15" spans="1:12" x14ac:dyDescent="0.3">
      <c r="A15" t="s">
        <v>20</v>
      </c>
      <c r="B15">
        <v>98</v>
      </c>
      <c r="D15" t="s">
        <v>20</v>
      </c>
      <c r="E15">
        <v>2220</v>
      </c>
      <c r="G15" t="s">
        <v>14</v>
      </c>
      <c r="H15">
        <v>88</v>
      </c>
    </row>
    <row r="16" spans="1:12" x14ac:dyDescent="0.3">
      <c r="A16" t="s">
        <v>14</v>
      </c>
      <c r="B16">
        <v>200</v>
      </c>
      <c r="D16" t="s">
        <v>20</v>
      </c>
      <c r="E16">
        <v>1606</v>
      </c>
      <c r="G16" t="s">
        <v>14</v>
      </c>
      <c r="H16">
        <v>48</v>
      </c>
    </row>
    <row r="17" spans="1:8" x14ac:dyDescent="0.3">
      <c r="A17" t="s">
        <v>14</v>
      </c>
      <c r="B17">
        <v>452</v>
      </c>
      <c r="D17" t="s">
        <v>20</v>
      </c>
      <c r="E17">
        <v>129</v>
      </c>
      <c r="G17" t="s">
        <v>14</v>
      </c>
      <c r="H17">
        <v>1</v>
      </c>
    </row>
    <row r="18" spans="1:8" x14ac:dyDescent="0.3">
      <c r="A18" t="s">
        <v>20</v>
      </c>
      <c r="B18">
        <v>100</v>
      </c>
      <c r="D18" t="s">
        <v>20</v>
      </c>
      <c r="E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1249</v>
      </c>
      <c r="D19" t="s">
        <v>20</v>
      </c>
      <c r="E19">
        <v>5419</v>
      </c>
      <c r="G19" t="s">
        <v>14</v>
      </c>
      <c r="H19">
        <v>75</v>
      </c>
    </row>
    <row r="20" spans="1:8" x14ac:dyDescent="0.3">
      <c r="A20" t="s">
        <v>74</v>
      </c>
      <c r="B20">
        <v>135</v>
      </c>
      <c r="D20" t="s">
        <v>20</v>
      </c>
      <c r="E20">
        <v>165</v>
      </c>
      <c r="G20" t="s">
        <v>14</v>
      </c>
      <c r="H20">
        <v>120</v>
      </c>
    </row>
    <row r="21" spans="1:8" x14ac:dyDescent="0.3">
      <c r="A21" t="s">
        <v>14</v>
      </c>
      <c r="B21">
        <v>674</v>
      </c>
      <c r="D21" t="s">
        <v>20</v>
      </c>
      <c r="E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1396</v>
      </c>
      <c r="D22" t="s">
        <v>20</v>
      </c>
      <c r="E22">
        <v>16</v>
      </c>
      <c r="G22" t="s">
        <v>14</v>
      </c>
      <c r="H22">
        <v>5</v>
      </c>
    </row>
    <row r="23" spans="1:8" x14ac:dyDescent="0.3">
      <c r="A23" t="s">
        <v>14</v>
      </c>
      <c r="B23">
        <v>558</v>
      </c>
      <c r="D23" t="s">
        <v>20</v>
      </c>
      <c r="E23">
        <v>107</v>
      </c>
      <c r="G23" t="s">
        <v>14</v>
      </c>
      <c r="H23">
        <v>38</v>
      </c>
    </row>
    <row r="24" spans="1:8" x14ac:dyDescent="0.3">
      <c r="A24" t="s">
        <v>20</v>
      </c>
      <c r="B24">
        <v>890</v>
      </c>
      <c r="D24" t="s">
        <v>20</v>
      </c>
      <c r="E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142</v>
      </c>
      <c r="D25" t="s">
        <v>20</v>
      </c>
      <c r="E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2673</v>
      </c>
      <c r="D26" t="s">
        <v>20</v>
      </c>
      <c r="E26">
        <v>111</v>
      </c>
      <c r="G26" t="s">
        <v>14</v>
      </c>
      <c r="H26">
        <v>56</v>
      </c>
    </row>
    <row r="27" spans="1:8" x14ac:dyDescent="0.3">
      <c r="A27" t="s">
        <v>20</v>
      </c>
      <c r="B27">
        <v>163</v>
      </c>
      <c r="D27" t="s">
        <v>20</v>
      </c>
      <c r="E27">
        <v>222</v>
      </c>
      <c r="G27" t="s">
        <v>14</v>
      </c>
      <c r="H27">
        <v>838</v>
      </c>
    </row>
    <row r="28" spans="1:8" x14ac:dyDescent="0.3">
      <c r="A28" t="s">
        <v>74</v>
      </c>
      <c r="B28">
        <v>1480</v>
      </c>
      <c r="D28" t="s">
        <v>20</v>
      </c>
      <c r="E28">
        <v>6212</v>
      </c>
      <c r="G28" t="s">
        <v>14</v>
      </c>
      <c r="H28">
        <v>1000</v>
      </c>
    </row>
    <row r="29" spans="1:8" x14ac:dyDescent="0.3">
      <c r="A29" t="s">
        <v>14</v>
      </c>
      <c r="B29">
        <v>15</v>
      </c>
      <c r="D29" t="s">
        <v>20</v>
      </c>
      <c r="E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2220</v>
      </c>
      <c r="D30" t="s">
        <v>20</v>
      </c>
      <c r="E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1606</v>
      </c>
      <c r="D31" t="s">
        <v>20</v>
      </c>
      <c r="E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129</v>
      </c>
      <c r="D32" t="s">
        <v>20</v>
      </c>
      <c r="E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226</v>
      </c>
      <c r="D33" t="s">
        <v>20</v>
      </c>
      <c r="E33">
        <v>303</v>
      </c>
      <c r="G33" t="s">
        <v>14</v>
      </c>
      <c r="H33">
        <v>1</v>
      </c>
    </row>
    <row r="34" spans="1:8" x14ac:dyDescent="0.3">
      <c r="A34" t="s">
        <v>14</v>
      </c>
      <c r="B34">
        <v>2307</v>
      </c>
      <c r="D34" t="s">
        <v>20</v>
      </c>
      <c r="E34">
        <v>209</v>
      </c>
      <c r="G34" t="s">
        <v>14</v>
      </c>
      <c r="H34">
        <v>37</v>
      </c>
    </row>
    <row r="35" spans="1:8" x14ac:dyDescent="0.3">
      <c r="A35" t="s">
        <v>20</v>
      </c>
      <c r="B35">
        <v>5419</v>
      </c>
      <c r="D35" t="s">
        <v>20</v>
      </c>
      <c r="E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165</v>
      </c>
      <c r="D36" t="s">
        <v>20</v>
      </c>
      <c r="E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1965</v>
      </c>
      <c r="D37" t="s">
        <v>20</v>
      </c>
      <c r="E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16</v>
      </c>
      <c r="D38" t="s">
        <v>20</v>
      </c>
      <c r="E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107</v>
      </c>
      <c r="D39" t="s">
        <v>20</v>
      </c>
      <c r="E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134</v>
      </c>
      <c r="D40" t="s">
        <v>20</v>
      </c>
      <c r="E40">
        <v>1600</v>
      </c>
      <c r="G40" t="s">
        <v>14</v>
      </c>
      <c r="H40">
        <v>662</v>
      </c>
    </row>
    <row r="41" spans="1:8" x14ac:dyDescent="0.3">
      <c r="A41" t="s">
        <v>14</v>
      </c>
      <c r="B41">
        <v>88</v>
      </c>
      <c r="D41" t="s">
        <v>20</v>
      </c>
      <c r="E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198</v>
      </c>
      <c r="D42" t="s">
        <v>20</v>
      </c>
      <c r="E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111</v>
      </c>
      <c r="D43" t="s">
        <v>20</v>
      </c>
      <c r="E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222</v>
      </c>
      <c r="D44" t="s">
        <v>20</v>
      </c>
      <c r="E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6212</v>
      </c>
      <c r="D45" t="s">
        <v>20</v>
      </c>
      <c r="E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98</v>
      </c>
      <c r="D46" t="s">
        <v>20</v>
      </c>
      <c r="E46">
        <v>76</v>
      </c>
      <c r="G46" t="s">
        <v>14</v>
      </c>
      <c r="H46">
        <v>326</v>
      </c>
    </row>
    <row r="47" spans="1:8" x14ac:dyDescent="0.3">
      <c r="A47" t="s">
        <v>14</v>
      </c>
      <c r="B47">
        <v>48</v>
      </c>
      <c r="D47" t="s">
        <v>20</v>
      </c>
      <c r="E47">
        <v>54</v>
      </c>
      <c r="G47" t="s">
        <v>14</v>
      </c>
      <c r="H47">
        <v>1</v>
      </c>
    </row>
    <row r="48" spans="1:8" x14ac:dyDescent="0.3">
      <c r="A48" t="s">
        <v>20</v>
      </c>
      <c r="B48">
        <v>92</v>
      </c>
      <c r="D48" t="s">
        <v>20</v>
      </c>
      <c r="E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149</v>
      </c>
      <c r="D49" t="s">
        <v>20</v>
      </c>
      <c r="E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2431</v>
      </c>
      <c r="D50" t="s">
        <v>20</v>
      </c>
      <c r="E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303</v>
      </c>
      <c r="D51" t="s">
        <v>20</v>
      </c>
      <c r="E51">
        <v>330</v>
      </c>
      <c r="G51" t="s">
        <v>14</v>
      </c>
      <c r="H51">
        <v>1194</v>
      </c>
    </row>
    <row r="52" spans="1:8" x14ac:dyDescent="0.3">
      <c r="A52" t="s">
        <v>14</v>
      </c>
      <c r="B52">
        <v>1</v>
      </c>
      <c r="D52" t="s">
        <v>20</v>
      </c>
      <c r="E52">
        <v>127</v>
      </c>
      <c r="G52" t="s">
        <v>14</v>
      </c>
      <c r="H52">
        <v>30</v>
      </c>
    </row>
    <row r="53" spans="1:8" x14ac:dyDescent="0.3">
      <c r="A53" t="s">
        <v>14</v>
      </c>
      <c r="B53">
        <v>1467</v>
      </c>
      <c r="D53" t="s">
        <v>20</v>
      </c>
      <c r="E53">
        <v>411</v>
      </c>
      <c r="G53" t="s">
        <v>14</v>
      </c>
      <c r="H53">
        <v>75</v>
      </c>
    </row>
    <row r="54" spans="1:8" x14ac:dyDescent="0.3">
      <c r="A54" t="s">
        <v>14</v>
      </c>
      <c r="B54">
        <v>75</v>
      </c>
      <c r="D54" t="s">
        <v>20</v>
      </c>
      <c r="E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209</v>
      </c>
      <c r="D55" t="s">
        <v>20</v>
      </c>
      <c r="E55">
        <v>374</v>
      </c>
      <c r="G55" t="s">
        <v>14</v>
      </c>
      <c r="H55">
        <v>67</v>
      </c>
    </row>
    <row r="56" spans="1:8" x14ac:dyDescent="0.3">
      <c r="A56" t="s">
        <v>14</v>
      </c>
      <c r="B56">
        <v>120</v>
      </c>
      <c r="D56" t="s">
        <v>20</v>
      </c>
      <c r="E56">
        <v>71</v>
      </c>
      <c r="G56" t="s">
        <v>14</v>
      </c>
      <c r="H56">
        <v>5</v>
      </c>
    </row>
    <row r="57" spans="1:8" x14ac:dyDescent="0.3">
      <c r="A57" t="s">
        <v>20</v>
      </c>
      <c r="B57">
        <v>131</v>
      </c>
      <c r="D57" t="s">
        <v>20</v>
      </c>
      <c r="E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164</v>
      </c>
      <c r="D58" t="s">
        <v>20</v>
      </c>
      <c r="E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201</v>
      </c>
      <c r="D59" t="s">
        <v>20</v>
      </c>
      <c r="E59">
        <v>96</v>
      </c>
      <c r="G59" t="s">
        <v>14</v>
      </c>
      <c r="H59">
        <v>782</v>
      </c>
    </row>
    <row r="60" spans="1:8" x14ac:dyDescent="0.3">
      <c r="A60" t="s">
        <v>20</v>
      </c>
      <c r="B60">
        <v>211</v>
      </c>
      <c r="D60" t="s">
        <v>20</v>
      </c>
      <c r="E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128</v>
      </c>
      <c r="D61" t="s">
        <v>20</v>
      </c>
      <c r="E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1600</v>
      </c>
      <c r="D62" t="s">
        <v>20</v>
      </c>
      <c r="E62">
        <v>27</v>
      </c>
      <c r="G62" t="s">
        <v>14</v>
      </c>
      <c r="H62">
        <v>86</v>
      </c>
    </row>
    <row r="63" spans="1:8" x14ac:dyDescent="0.3">
      <c r="A63" t="s">
        <v>14</v>
      </c>
      <c r="B63">
        <v>2253</v>
      </c>
      <c r="D63" t="s">
        <v>20</v>
      </c>
      <c r="E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249</v>
      </c>
      <c r="D64" t="s">
        <v>20</v>
      </c>
      <c r="E64">
        <v>113</v>
      </c>
      <c r="G64" t="s">
        <v>14</v>
      </c>
      <c r="H64">
        <v>886</v>
      </c>
    </row>
    <row r="65" spans="1:8" x14ac:dyDescent="0.3">
      <c r="A65" t="s">
        <v>14</v>
      </c>
      <c r="B65">
        <v>5</v>
      </c>
      <c r="D65" t="s">
        <v>20</v>
      </c>
      <c r="E65">
        <v>164</v>
      </c>
      <c r="G65" t="s">
        <v>14</v>
      </c>
      <c r="H65">
        <v>35</v>
      </c>
    </row>
    <row r="66" spans="1:8" x14ac:dyDescent="0.3">
      <c r="A66" t="s">
        <v>14</v>
      </c>
      <c r="B66">
        <v>38</v>
      </c>
      <c r="D66" t="s">
        <v>20</v>
      </c>
      <c r="E66">
        <v>164</v>
      </c>
      <c r="G66" t="s">
        <v>14</v>
      </c>
      <c r="H66">
        <v>24</v>
      </c>
    </row>
    <row r="67" spans="1:8" x14ac:dyDescent="0.3">
      <c r="A67" t="s">
        <v>20</v>
      </c>
      <c r="B67">
        <v>236</v>
      </c>
      <c r="D67" t="s">
        <v>20</v>
      </c>
      <c r="E67">
        <v>336</v>
      </c>
      <c r="G67" t="s">
        <v>14</v>
      </c>
      <c r="H67">
        <v>86</v>
      </c>
    </row>
    <row r="68" spans="1:8" x14ac:dyDescent="0.3">
      <c r="A68" t="s">
        <v>14</v>
      </c>
      <c r="B68">
        <v>12</v>
      </c>
      <c r="D68" t="s">
        <v>20</v>
      </c>
      <c r="E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4065</v>
      </c>
      <c r="D69" t="s">
        <v>20</v>
      </c>
      <c r="E69">
        <v>95</v>
      </c>
      <c r="G69" t="s">
        <v>14</v>
      </c>
      <c r="H69">
        <v>65</v>
      </c>
    </row>
    <row r="70" spans="1:8" x14ac:dyDescent="0.3">
      <c r="A70" t="s">
        <v>20</v>
      </c>
      <c r="B70">
        <v>246</v>
      </c>
      <c r="D70" t="s">
        <v>20</v>
      </c>
      <c r="E70">
        <v>147</v>
      </c>
      <c r="G70" t="s">
        <v>14</v>
      </c>
      <c r="H70">
        <v>100</v>
      </c>
    </row>
    <row r="71" spans="1:8" x14ac:dyDescent="0.3">
      <c r="A71" t="s">
        <v>74</v>
      </c>
      <c r="B71">
        <v>17</v>
      </c>
      <c r="D71" t="s">
        <v>20</v>
      </c>
      <c r="E71">
        <v>86</v>
      </c>
      <c r="G71" t="s">
        <v>14</v>
      </c>
      <c r="H71">
        <v>168</v>
      </c>
    </row>
    <row r="72" spans="1:8" x14ac:dyDescent="0.3">
      <c r="A72" t="s">
        <v>20</v>
      </c>
      <c r="B72">
        <v>2475</v>
      </c>
      <c r="D72" t="s">
        <v>20</v>
      </c>
      <c r="E72">
        <v>83</v>
      </c>
      <c r="G72" t="s">
        <v>14</v>
      </c>
      <c r="H72">
        <v>13</v>
      </c>
    </row>
    <row r="73" spans="1:8" x14ac:dyDescent="0.3">
      <c r="A73" t="s">
        <v>20</v>
      </c>
      <c r="B73">
        <v>76</v>
      </c>
      <c r="D73" t="s">
        <v>20</v>
      </c>
      <c r="E73">
        <v>676</v>
      </c>
      <c r="G73" t="s">
        <v>14</v>
      </c>
      <c r="H73">
        <v>1</v>
      </c>
    </row>
    <row r="74" spans="1:8" x14ac:dyDescent="0.3">
      <c r="A74" t="s">
        <v>20</v>
      </c>
      <c r="B74">
        <v>54</v>
      </c>
      <c r="D74" t="s">
        <v>20</v>
      </c>
      <c r="E74">
        <v>361</v>
      </c>
      <c r="G74" t="s">
        <v>14</v>
      </c>
      <c r="H74">
        <v>40</v>
      </c>
    </row>
    <row r="75" spans="1:8" x14ac:dyDescent="0.3">
      <c r="A75" t="s">
        <v>20</v>
      </c>
      <c r="B75">
        <v>88</v>
      </c>
      <c r="D75" t="s">
        <v>20</v>
      </c>
      <c r="E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85</v>
      </c>
      <c r="D76" t="s">
        <v>20</v>
      </c>
      <c r="E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170</v>
      </c>
      <c r="D77" t="s">
        <v>20</v>
      </c>
      <c r="E77">
        <v>275</v>
      </c>
      <c r="G77" t="s">
        <v>14</v>
      </c>
      <c r="H77">
        <v>143</v>
      </c>
    </row>
    <row r="78" spans="1:8" x14ac:dyDescent="0.3">
      <c r="A78" t="s">
        <v>14</v>
      </c>
      <c r="B78">
        <v>1684</v>
      </c>
      <c r="D78" t="s">
        <v>20</v>
      </c>
      <c r="E78">
        <v>67</v>
      </c>
      <c r="G78" t="s">
        <v>14</v>
      </c>
      <c r="H78">
        <v>934</v>
      </c>
    </row>
    <row r="79" spans="1:8" x14ac:dyDescent="0.3">
      <c r="A79" t="s">
        <v>14</v>
      </c>
      <c r="B79">
        <v>56</v>
      </c>
      <c r="D79" t="s">
        <v>20</v>
      </c>
      <c r="E79">
        <v>154</v>
      </c>
      <c r="G79" t="s">
        <v>14</v>
      </c>
      <c r="H79">
        <v>17</v>
      </c>
    </row>
    <row r="80" spans="1:8" x14ac:dyDescent="0.3">
      <c r="A80" t="s">
        <v>20</v>
      </c>
      <c r="B80">
        <v>330</v>
      </c>
      <c r="D80" t="s">
        <v>20</v>
      </c>
      <c r="E80">
        <v>1782</v>
      </c>
      <c r="G80" t="s">
        <v>14</v>
      </c>
      <c r="H80">
        <v>2179</v>
      </c>
    </row>
    <row r="81" spans="1:8" x14ac:dyDescent="0.3">
      <c r="A81" t="s">
        <v>14</v>
      </c>
      <c r="B81">
        <v>838</v>
      </c>
      <c r="D81" t="s">
        <v>20</v>
      </c>
      <c r="E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127</v>
      </c>
      <c r="D82" t="s">
        <v>20</v>
      </c>
      <c r="E82">
        <v>94</v>
      </c>
      <c r="G82" t="s">
        <v>14</v>
      </c>
      <c r="H82">
        <v>92</v>
      </c>
    </row>
    <row r="83" spans="1:8" x14ac:dyDescent="0.3">
      <c r="A83" t="s">
        <v>20</v>
      </c>
      <c r="B83">
        <v>411</v>
      </c>
      <c r="D83" t="s">
        <v>20</v>
      </c>
      <c r="E83">
        <v>180</v>
      </c>
      <c r="G83" t="s">
        <v>14</v>
      </c>
      <c r="H83">
        <v>57</v>
      </c>
    </row>
    <row r="84" spans="1:8" x14ac:dyDescent="0.3">
      <c r="A84" t="s">
        <v>20</v>
      </c>
      <c r="B84">
        <v>180</v>
      </c>
      <c r="D84" t="s">
        <v>20</v>
      </c>
      <c r="E84">
        <v>533</v>
      </c>
      <c r="G84" t="s">
        <v>14</v>
      </c>
      <c r="H84">
        <v>41</v>
      </c>
    </row>
    <row r="85" spans="1:8" x14ac:dyDescent="0.3">
      <c r="A85" t="s">
        <v>14</v>
      </c>
      <c r="B85">
        <v>1000</v>
      </c>
      <c r="D85" t="s">
        <v>20</v>
      </c>
      <c r="E85">
        <v>2443</v>
      </c>
      <c r="G85" t="s">
        <v>14</v>
      </c>
      <c r="H85">
        <v>1</v>
      </c>
    </row>
    <row r="86" spans="1:8" x14ac:dyDescent="0.3">
      <c r="A86" t="s">
        <v>20</v>
      </c>
      <c r="B86">
        <v>374</v>
      </c>
      <c r="D86" t="s">
        <v>20</v>
      </c>
      <c r="E86">
        <v>89</v>
      </c>
      <c r="G86" t="s">
        <v>14</v>
      </c>
      <c r="H86">
        <v>101</v>
      </c>
    </row>
    <row r="87" spans="1:8" x14ac:dyDescent="0.3">
      <c r="A87" t="s">
        <v>20</v>
      </c>
      <c r="B87">
        <v>71</v>
      </c>
      <c r="D87" t="s">
        <v>20</v>
      </c>
      <c r="E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203</v>
      </c>
      <c r="D88" t="s">
        <v>20</v>
      </c>
      <c r="E88">
        <v>50</v>
      </c>
      <c r="G88" t="s">
        <v>14</v>
      </c>
      <c r="H88">
        <v>15</v>
      </c>
    </row>
    <row r="89" spans="1:8" x14ac:dyDescent="0.3">
      <c r="A89" t="s">
        <v>14</v>
      </c>
      <c r="B89">
        <v>1482</v>
      </c>
      <c r="D89" t="s">
        <v>20</v>
      </c>
      <c r="E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113</v>
      </c>
      <c r="D90" t="s">
        <v>20</v>
      </c>
      <c r="E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96</v>
      </c>
      <c r="D91" t="s">
        <v>20</v>
      </c>
      <c r="E91">
        <v>117</v>
      </c>
      <c r="G91" t="s">
        <v>14</v>
      </c>
      <c r="H91">
        <v>15</v>
      </c>
    </row>
    <row r="92" spans="1:8" x14ac:dyDescent="0.3">
      <c r="A92" t="s">
        <v>14</v>
      </c>
      <c r="B92">
        <v>106</v>
      </c>
      <c r="D92" t="s">
        <v>20</v>
      </c>
      <c r="E92">
        <v>70</v>
      </c>
      <c r="G92" t="s">
        <v>14</v>
      </c>
      <c r="H92">
        <v>133</v>
      </c>
    </row>
    <row r="93" spans="1:8" x14ac:dyDescent="0.3">
      <c r="A93" t="s">
        <v>14</v>
      </c>
      <c r="B93">
        <v>679</v>
      </c>
      <c r="D93" t="s">
        <v>20</v>
      </c>
      <c r="E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498</v>
      </c>
      <c r="D94" t="s">
        <v>20</v>
      </c>
      <c r="E94">
        <v>768</v>
      </c>
      <c r="G94" t="s">
        <v>14</v>
      </c>
      <c r="H94">
        <v>29</v>
      </c>
    </row>
    <row r="95" spans="1:8" x14ac:dyDescent="0.3">
      <c r="A95" t="s">
        <v>74</v>
      </c>
      <c r="B95">
        <v>610</v>
      </c>
      <c r="D95" t="s">
        <v>20</v>
      </c>
      <c r="E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180</v>
      </c>
      <c r="D96" t="s">
        <v>20</v>
      </c>
      <c r="E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27</v>
      </c>
      <c r="D97" t="s">
        <v>20</v>
      </c>
      <c r="E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2331</v>
      </c>
      <c r="D98" t="s">
        <v>20</v>
      </c>
      <c r="E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113</v>
      </c>
      <c r="D99" t="s">
        <v>20</v>
      </c>
      <c r="E99">
        <v>41</v>
      </c>
      <c r="G99" t="s">
        <v>14</v>
      </c>
      <c r="H99">
        <v>1910</v>
      </c>
    </row>
    <row r="100" spans="1:8" x14ac:dyDescent="0.3">
      <c r="A100" t="s">
        <v>14</v>
      </c>
      <c r="B100">
        <v>1220</v>
      </c>
      <c r="D100" t="s">
        <v>20</v>
      </c>
      <c r="E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D101" t="s">
        <v>20</v>
      </c>
      <c r="E101">
        <v>164</v>
      </c>
      <c r="G101" t="s">
        <v>14</v>
      </c>
      <c r="H101">
        <v>104</v>
      </c>
    </row>
    <row r="102" spans="1:8" x14ac:dyDescent="0.3">
      <c r="A102" t="s">
        <v>14</v>
      </c>
      <c r="B102">
        <v>1</v>
      </c>
      <c r="D102" t="s">
        <v>20</v>
      </c>
      <c r="E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164</v>
      </c>
      <c r="D103" t="s">
        <v>20</v>
      </c>
      <c r="E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336</v>
      </c>
      <c r="D104" t="s">
        <v>20</v>
      </c>
      <c r="E104">
        <v>1396</v>
      </c>
      <c r="G104" t="s">
        <v>14</v>
      </c>
      <c r="H104">
        <v>245</v>
      </c>
    </row>
    <row r="105" spans="1:8" x14ac:dyDescent="0.3">
      <c r="A105" t="s">
        <v>14</v>
      </c>
      <c r="B105">
        <v>37</v>
      </c>
      <c r="D105" t="s">
        <v>20</v>
      </c>
      <c r="E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1917</v>
      </c>
      <c r="D106" t="s">
        <v>20</v>
      </c>
      <c r="E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95</v>
      </c>
      <c r="D107" t="s">
        <v>20</v>
      </c>
      <c r="E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147</v>
      </c>
      <c r="D108" t="s">
        <v>20</v>
      </c>
      <c r="E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86</v>
      </c>
      <c r="D109" t="s">
        <v>20</v>
      </c>
      <c r="E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83</v>
      </c>
      <c r="D110" t="s">
        <v>20</v>
      </c>
      <c r="E110">
        <v>48</v>
      </c>
      <c r="G110" t="s">
        <v>14</v>
      </c>
      <c r="H110">
        <v>108</v>
      </c>
    </row>
    <row r="111" spans="1:8" x14ac:dyDescent="0.3">
      <c r="A111" t="s">
        <v>14</v>
      </c>
      <c r="B111">
        <v>60</v>
      </c>
      <c r="D111" t="s">
        <v>20</v>
      </c>
      <c r="E111">
        <v>2739</v>
      </c>
      <c r="G111" t="s">
        <v>14</v>
      </c>
      <c r="H111">
        <v>30</v>
      </c>
    </row>
    <row r="112" spans="1:8" x14ac:dyDescent="0.3">
      <c r="A112" t="s">
        <v>14</v>
      </c>
      <c r="B112">
        <v>296</v>
      </c>
      <c r="D112" t="s">
        <v>20</v>
      </c>
      <c r="E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676</v>
      </c>
      <c r="D113" t="s">
        <v>20</v>
      </c>
      <c r="E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361</v>
      </c>
      <c r="D114" t="s">
        <v>20</v>
      </c>
      <c r="E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131</v>
      </c>
      <c r="D115" t="s">
        <v>20</v>
      </c>
      <c r="E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126</v>
      </c>
      <c r="D116" t="s">
        <v>20</v>
      </c>
      <c r="E116">
        <v>1442</v>
      </c>
      <c r="G116" t="s">
        <v>14</v>
      </c>
      <c r="H116">
        <v>73</v>
      </c>
    </row>
    <row r="117" spans="1:8" x14ac:dyDescent="0.3">
      <c r="A117" t="s">
        <v>14</v>
      </c>
      <c r="B117">
        <v>3304</v>
      </c>
      <c r="D117" t="s">
        <v>20</v>
      </c>
      <c r="E117">
        <v>126</v>
      </c>
      <c r="G117" t="s">
        <v>14</v>
      </c>
      <c r="H117">
        <v>128</v>
      </c>
    </row>
    <row r="118" spans="1:8" x14ac:dyDescent="0.3">
      <c r="A118" t="s">
        <v>14</v>
      </c>
      <c r="B118">
        <v>73</v>
      </c>
      <c r="D118" t="s">
        <v>20</v>
      </c>
      <c r="E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275</v>
      </c>
      <c r="D119" t="s">
        <v>20</v>
      </c>
      <c r="E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67</v>
      </c>
      <c r="D120" t="s">
        <v>20</v>
      </c>
      <c r="E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154</v>
      </c>
      <c r="D121" t="s">
        <v>20</v>
      </c>
      <c r="E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1782</v>
      </c>
      <c r="D122" t="s">
        <v>20</v>
      </c>
      <c r="E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903</v>
      </c>
      <c r="D123" t="s">
        <v>20</v>
      </c>
      <c r="E123">
        <v>43</v>
      </c>
      <c r="G123" t="s">
        <v>14</v>
      </c>
      <c r="H123">
        <v>147</v>
      </c>
    </row>
    <row r="124" spans="1:8" x14ac:dyDescent="0.3">
      <c r="A124" t="s">
        <v>14</v>
      </c>
      <c r="B124">
        <v>3387</v>
      </c>
      <c r="D124" t="s">
        <v>20</v>
      </c>
      <c r="E124">
        <v>2053</v>
      </c>
      <c r="G124" t="s">
        <v>14</v>
      </c>
      <c r="H124">
        <v>830</v>
      </c>
    </row>
    <row r="125" spans="1:8" x14ac:dyDescent="0.3">
      <c r="A125" t="s">
        <v>14</v>
      </c>
      <c r="B125">
        <v>662</v>
      </c>
      <c r="D125" t="s">
        <v>20</v>
      </c>
      <c r="E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94</v>
      </c>
      <c r="D126" t="s">
        <v>20</v>
      </c>
      <c r="E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180</v>
      </c>
      <c r="D127" t="s">
        <v>20</v>
      </c>
      <c r="E127">
        <v>165</v>
      </c>
      <c r="G127" t="s">
        <v>14</v>
      </c>
      <c r="H127">
        <v>3483</v>
      </c>
    </row>
    <row r="128" spans="1:8" x14ac:dyDescent="0.3">
      <c r="A128" t="s">
        <v>14</v>
      </c>
      <c r="B128">
        <v>774</v>
      </c>
      <c r="D128" t="s">
        <v>20</v>
      </c>
      <c r="E128">
        <v>1815</v>
      </c>
      <c r="G128" t="s">
        <v>14</v>
      </c>
      <c r="H128">
        <v>923</v>
      </c>
    </row>
    <row r="129" spans="1:8" x14ac:dyDescent="0.3">
      <c r="A129" t="s">
        <v>14</v>
      </c>
      <c r="B129">
        <v>672</v>
      </c>
      <c r="D129" t="s">
        <v>20</v>
      </c>
      <c r="E129">
        <v>397</v>
      </c>
      <c r="G129" t="s">
        <v>14</v>
      </c>
      <c r="H129">
        <v>1</v>
      </c>
    </row>
    <row r="130" spans="1:8" x14ac:dyDescent="0.3">
      <c r="A130" t="s">
        <v>74</v>
      </c>
      <c r="B130">
        <v>532</v>
      </c>
      <c r="D130" t="s">
        <v>20</v>
      </c>
      <c r="E130">
        <v>1539</v>
      </c>
      <c r="G130" t="s">
        <v>14</v>
      </c>
      <c r="H130">
        <v>33</v>
      </c>
    </row>
    <row r="131" spans="1:8" x14ac:dyDescent="0.3">
      <c r="A131" t="s">
        <v>74</v>
      </c>
      <c r="B131">
        <v>55</v>
      </c>
      <c r="D131" t="s">
        <v>20</v>
      </c>
      <c r="E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533</v>
      </c>
      <c r="D132" t="s">
        <v>20</v>
      </c>
      <c r="E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2443</v>
      </c>
      <c r="D133" t="s">
        <v>20</v>
      </c>
      <c r="E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89</v>
      </c>
      <c r="D134" t="s">
        <v>20</v>
      </c>
      <c r="E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159</v>
      </c>
      <c r="D135" t="s">
        <v>20</v>
      </c>
      <c r="E135">
        <v>943</v>
      </c>
      <c r="G135" t="s">
        <v>14</v>
      </c>
      <c r="H135">
        <v>441</v>
      </c>
    </row>
    <row r="136" spans="1:8" x14ac:dyDescent="0.3">
      <c r="A136" t="s">
        <v>14</v>
      </c>
      <c r="B136">
        <v>940</v>
      </c>
      <c r="D136" t="s">
        <v>20</v>
      </c>
      <c r="E136">
        <v>2468</v>
      </c>
      <c r="G136" t="s">
        <v>14</v>
      </c>
      <c r="H136">
        <v>25</v>
      </c>
    </row>
    <row r="137" spans="1:8" x14ac:dyDescent="0.3">
      <c r="A137" t="s">
        <v>14</v>
      </c>
      <c r="B137">
        <v>117</v>
      </c>
      <c r="D137" t="s">
        <v>20</v>
      </c>
      <c r="E137">
        <v>2551</v>
      </c>
      <c r="G137" t="s">
        <v>14</v>
      </c>
      <c r="H137">
        <v>127</v>
      </c>
    </row>
    <row r="138" spans="1:8" x14ac:dyDescent="0.3">
      <c r="A138" t="s">
        <v>74</v>
      </c>
      <c r="B138">
        <v>58</v>
      </c>
      <c r="D138" t="s">
        <v>20</v>
      </c>
      <c r="E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50</v>
      </c>
      <c r="D139" t="s">
        <v>20</v>
      </c>
      <c r="E139">
        <v>92</v>
      </c>
      <c r="G139" t="s">
        <v>14</v>
      </c>
      <c r="H139">
        <v>44</v>
      </c>
    </row>
    <row r="140" spans="1:8" x14ac:dyDescent="0.3">
      <c r="A140" t="s">
        <v>14</v>
      </c>
      <c r="B140">
        <v>115</v>
      </c>
      <c r="D140" t="s">
        <v>20</v>
      </c>
      <c r="E140">
        <v>62</v>
      </c>
      <c r="G140" t="s">
        <v>14</v>
      </c>
      <c r="H140">
        <v>67</v>
      </c>
    </row>
    <row r="141" spans="1:8" x14ac:dyDescent="0.3">
      <c r="A141" t="s">
        <v>14</v>
      </c>
      <c r="B141">
        <v>326</v>
      </c>
      <c r="D141" t="s">
        <v>20</v>
      </c>
      <c r="E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186</v>
      </c>
      <c r="D142" t="s">
        <v>20</v>
      </c>
      <c r="E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1071</v>
      </c>
      <c r="D143" t="s">
        <v>20</v>
      </c>
      <c r="E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117</v>
      </c>
      <c r="D144" t="s">
        <v>20</v>
      </c>
      <c r="E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70</v>
      </c>
      <c r="D145" t="s">
        <v>20</v>
      </c>
      <c r="E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135</v>
      </c>
      <c r="D146" t="s">
        <v>20</v>
      </c>
      <c r="E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768</v>
      </c>
      <c r="D147" t="s">
        <v>20</v>
      </c>
      <c r="E147">
        <v>238</v>
      </c>
      <c r="G147" t="s">
        <v>14</v>
      </c>
      <c r="H147">
        <v>40</v>
      </c>
    </row>
    <row r="148" spans="1:8" x14ac:dyDescent="0.3">
      <c r="A148" t="s">
        <v>74</v>
      </c>
      <c r="B148">
        <v>51</v>
      </c>
      <c r="D148" t="s">
        <v>20</v>
      </c>
      <c r="E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199</v>
      </c>
      <c r="D149" t="s">
        <v>20</v>
      </c>
      <c r="E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107</v>
      </c>
      <c r="D150" t="s">
        <v>20</v>
      </c>
      <c r="E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195</v>
      </c>
      <c r="D151" t="s">
        <v>20</v>
      </c>
      <c r="E151">
        <v>1884</v>
      </c>
      <c r="G151" t="s">
        <v>14</v>
      </c>
      <c r="H151">
        <v>5497</v>
      </c>
    </row>
    <row r="152" spans="1:8" x14ac:dyDescent="0.3">
      <c r="A152" t="s">
        <v>14</v>
      </c>
      <c r="B152">
        <v>1</v>
      </c>
      <c r="D152" t="s">
        <v>20</v>
      </c>
      <c r="E152">
        <v>218</v>
      </c>
      <c r="G152" t="s">
        <v>14</v>
      </c>
      <c r="H152">
        <v>418</v>
      </c>
    </row>
    <row r="153" spans="1:8" x14ac:dyDescent="0.3">
      <c r="A153" t="s">
        <v>14</v>
      </c>
      <c r="B153">
        <v>1467</v>
      </c>
      <c r="D153" t="s">
        <v>20</v>
      </c>
      <c r="E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3376</v>
      </c>
      <c r="D154" t="s">
        <v>20</v>
      </c>
      <c r="E154">
        <v>59</v>
      </c>
      <c r="G154" t="s">
        <v>14</v>
      </c>
      <c r="H154">
        <v>15</v>
      </c>
    </row>
    <row r="155" spans="1:8" x14ac:dyDescent="0.3">
      <c r="A155" t="s">
        <v>14</v>
      </c>
      <c r="B155">
        <v>5681</v>
      </c>
      <c r="D155" t="s">
        <v>20</v>
      </c>
      <c r="E155">
        <v>88</v>
      </c>
      <c r="G155" t="s">
        <v>14</v>
      </c>
      <c r="H155">
        <v>1999</v>
      </c>
    </row>
    <row r="156" spans="1:8" x14ac:dyDescent="0.3">
      <c r="A156" t="s">
        <v>14</v>
      </c>
      <c r="B156">
        <v>1059</v>
      </c>
      <c r="D156" t="s">
        <v>20</v>
      </c>
      <c r="E156">
        <v>1697</v>
      </c>
      <c r="G156" t="s">
        <v>14</v>
      </c>
      <c r="H156">
        <v>118</v>
      </c>
    </row>
    <row r="157" spans="1:8" x14ac:dyDescent="0.3">
      <c r="A157" t="s">
        <v>14</v>
      </c>
      <c r="B157">
        <v>1194</v>
      </c>
      <c r="D157" t="s">
        <v>20</v>
      </c>
      <c r="E157">
        <v>92</v>
      </c>
      <c r="G157" t="s">
        <v>14</v>
      </c>
      <c r="H157">
        <v>162</v>
      </c>
    </row>
    <row r="158" spans="1:8" x14ac:dyDescent="0.3">
      <c r="A158" t="s">
        <v>74</v>
      </c>
      <c r="B158">
        <v>379</v>
      </c>
      <c r="D158" t="s">
        <v>20</v>
      </c>
      <c r="E158">
        <v>186</v>
      </c>
      <c r="G158" t="s">
        <v>14</v>
      </c>
      <c r="H158">
        <v>83</v>
      </c>
    </row>
    <row r="159" spans="1:8" x14ac:dyDescent="0.3">
      <c r="A159" t="s">
        <v>14</v>
      </c>
      <c r="B159">
        <v>30</v>
      </c>
      <c r="D159" t="s">
        <v>20</v>
      </c>
      <c r="E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41</v>
      </c>
      <c r="D160" t="s">
        <v>20</v>
      </c>
      <c r="E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1821</v>
      </c>
      <c r="D161" t="s">
        <v>20</v>
      </c>
      <c r="E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164</v>
      </c>
      <c r="D162" t="s">
        <v>20</v>
      </c>
      <c r="E162">
        <v>199</v>
      </c>
      <c r="G162" t="s">
        <v>14</v>
      </c>
      <c r="H162">
        <v>792</v>
      </c>
    </row>
    <row r="163" spans="1:8" x14ac:dyDescent="0.3">
      <c r="A163" t="s">
        <v>14</v>
      </c>
      <c r="B163">
        <v>75</v>
      </c>
      <c r="D163" t="s">
        <v>20</v>
      </c>
      <c r="E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157</v>
      </c>
      <c r="D164" t="s">
        <v>20</v>
      </c>
      <c r="E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246</v>
      </c>
      <c r="D165" t="s">
        <v>20</v>
      </c>
      <c r="E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1396</v>
      </c>
      <c r="D166" t="s">
        <v>20</v>
      </c>
      <c r="E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2506</v>
      </c>
      <c r="D167" t="s">
        <v>20</v>
      </c>
      <c r="E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244</v>
      </c>
      <c r="D168" t="s">
        <v>20</v>
      </c>
      <c r="E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146</v>
      </c>
      <c r="D169" t="s">
        <v>20</v>
      </c>
      <c r="E169">
        <v>282</v>
      </c>
      <c r="G169" t="s">
        <v>14</v>
      </c>
      <c r="H169">
        <v>39</v>
      </c>
    </row>
    <row r="170" spans="1:8" x14ac:dyDescent="0.3">
      <c r="A170" t="s">
        <v>14</v>
      </c>
      <c r="B170">
        <v>955</v>
      </c>
      <c r="D170" t="s">
        <v>20</v>
      </c>
      <c r="E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1267</v>
      </c>
      <c r="D171" t="s">
        <v>20</v>
      </c>
      <c r="E171">
        <v>83</v>
      </c>
      <c r="G171" t="s">
        <v>14</v>
      </c>
      <c r="H171">
        <v>105</v>
      </c>
    </row>
    <row r="172" spans="1:8" x14ac:dyDescent="0.3">
      <c r="A172" t="s">
        <v>14</v>
      </c>
      <c r="B172">
        <v>67</v>
      </c>
      <c r="D172" t="s">
        <v>20</v>
      </c>
      <c r="E172">
        <v>91</v>
      </c>
      <c r="G172" t="s">
        <v>14</v>
      </c>
      <c r="H172">
        <v>535</v>
      </c>
    </row>
    <row r="173" spans="1:8" x14ac:dyDescent="0.3">
      <c r="A173" t="s">
        <v>14</v>
      </c>
      <c r="B173">
        <v>5</v>
      </c>
      <c r="D173" t="s">
        <v>20</v>
      </c>
      <c r="E173">
        <v>546</v>
      </c>
      <c r="G173" t="s">
        <v>14</v>
      </c>
      <c r="H173">
        <v>16</v>
      </c>
    </row>
    <row r="174" spans="1:8" x14ac:dyDescent="0.3">
      <c r="A174" t="s">
        <v>14</v>
      </c>
      <c r="B174">
        <v>26</v>
      </c>
      <c r="D174" t="s">
        <v>20</v>
      </c>
      <c r="E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1561</v>
      </c>
      <c r="D175" t="s">
        <v>20</v>
      </c>
      <c r="E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48</v>
      </c>
      <c r="D176" t="s">
        <v>20</v>
      </c>
      <c r="E176">
        <v>254</v>
      </c>
      <c r="G176" t="s">
        <v>14</v>
      </c>
      <c r="H176">
        <v>113</v>
      </c>
    </row>
    <row r="177" spans="1:8" x14ac:dyDescent="0.3">
      <c r="A177" t="s">
        <v>14</v>
      </c>
      <c r="B177">
        <v>1130</v>
      </c>
      <c r="D177" t="s">
        <v>20</v>
      </c>
      <c r="E177">
        <v>176</v>
      </c>
      <c r="G177" t="s">
        <v>14</v>
      </c>
      <c r="H177">
        <v>1538</v>
      </c>
    </row>
    <row r="178" spans="1:8" x14ac:dyDescent="0.3">
      <c r="A178" t="s">
        <v>14</v>
      </c>
      <c r="B178">
        <v>782</v>
      </c>
      <c r="D178" t="s">
        <v>20</v>
      </c>
      <c r="E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2739</v>
      </c>
      <c r="D179" t="s">
        <v>20</v>
      </c>
      <c r="E179">
        <v>107</v>
      </c>
      <c r="G179" t="s">
        <v>14</v>
      </c>
      <c r="H179">
        <v>554</v>
      </c>
    </row>
    <row r="180" spans="1:8" x14ac:dyDescent="0.3">
      <c r="A180" t="s">
        <v>14</v>
      </c>
      <c r="B180">
        <v>210</v>
      </c>
      <c r="D180" t="s">
        <v>20</v>
      </c>
      <c r="E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3537</v>
      </c>
      <c r="D181" t="s">
        <v>20</v>
      </c>
      <c r="E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2107</v>
      </c>
      <c r="D182" t="s">
        <v>20</v>
      </c>
      <c r="E182">
        <v>295</v>
      </c>
      <c r="G182" t="s">
        <v>14</v>
      </c>
      <c r="H182">
        <v>54</v>
      </c>
    </row>
    <row r="183" spans="1:8" x14ac:dyDescent="0.3">
      <c r="A183" t="s">
        <v>14</v>
      </c>
      <c r="B183">
        <v>136</v>
      </c>
      <c r="D183" t="s">
        <v>20</v>
      </c>
      <c r="E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3318</v>
      </c>
      <c r="D184" t="s">
        <v>20</v>
      </c>
      <c r="E184">
        <v>85</v>
      </c>
      <c r="G184" t="s">
        <v>14</v>
      </c>
      <c r="H184">
        <v>579</v>
      </c>
    </row>
    <row r="185" spans="1:8" x14ac:dyDescent="0.3">
      <c r="A185" t="s">
        <v>14</v>
      </c>
      <c r="B185">
        <v>86</v>
      </c>
      <c r="D185" t="s">
        <v>20</v>
      </c>
      <c r="E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340</v>
      </c>
      <c r="D186" t="s">
        <v>20</v>
      </c>
      <c r="E186">
        <v>121</v>
      </c>
      <c r="G186" t="s">
        <v>14</v>
      </c>
      <c r="H186">
        <v>0</v>
      </c>
    </row>
    <row r="187" spans="1:8" x14ac:dyDescent="0.3">
      <c r="A187" t="s">
        <v>14</v>
      </c>
      <c r="B187">
        <v>19</v>
      </c>
      <c r="D187" t="s">
        <v>20</v>
      </c>
      <c r="E187">
        <v>3742</v>
      </c>
      <c r="G187" t="s">
        <v>14</v>
      </c>
      <c r="H187">
        <v>1796</v>
      </c>
    </row>
    <row r="188" spans="1:8" x14ac:dyDescent="0.3">
      <c r="A188" t="s">
        <v>14</v>
      </c>
      <c r="B188">
        <v>886</v>
      </c>
      <c r="D188" t="s">
        <v>20</v>
      </c>
      <c r="E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1442</v>
      </c>
      <c r="D189" t="s">
        <v>20</v>
      </c>
      <c r="E189">
        <v>133</v>
      </c>
      <c r="G189" t="s">
        <v>14</v>
      </c>
      <c r="H189">
        <v>347</v>
      </c>
    </row>
    <row r="190" spans="1:8" x14ac:dyDescent="0.3">
      <c r="A190" t="s">
        <v>14</v>
      </c>
      <c r="B190">
        <v>35</v>
      </c>
      <c r="D190" t="s">
        <v>20</v>
      </c>
      <c r="E190">
        <v>5168</v>
      </c>
      <c r="G190" t="s">
        <v>14</v>
      </c>
      <c r="H190">
        <v>19</v>
      </c>
    </row>
    <row r="191" spans="1:8" x14ac:dyDescent="0.3">
      <c r="A191" t="s">
        <v>74</v>
      </c>
      <c r="B191">
        <v>441</v>
      </c>
      <c r="D191" t="s">
        <v>20</v>
      </c>
      <c r="E191">
        <v>307</v>
      </c>
      <c r="G191" t="s">
        <v>14</v>
      </c>
      <c r="H191">
        <v>1258</v>
      </c>
    </row>
    <row r="192" spans="1:8" x14ac:dyDescent="0.3">
      <c r="A192" t="s">
        <v>14</v>
      </c>
      <c r="B192">
        <v>24</v>
      </c>
      <c r="D192" t="s">
        <v>20</v>
      </c>
      <c r="E192">
        <v>2441</v>
      </c>
      <c r="G192" t="s">
        <v>14</v>
      </c>
      <c r="H192">
        <v>362</v>
      </c>
    </row>
    <row r="193" spans="1:8" x14ac:dyDescent="0.3">
      <c r="A193" t="s">
        <v>14</v>
      </c>
      <c r="B193">
        <v>86</v>
      </c>
      <c r="D193" t="s">
        <v>20</v>
      </c>
      <c r="E193">
        <v>1385</v>
      </c>
      <c r="G193" t="s">
        <v>14</v>
      </c>
      <c r="H193">
        <v>133</v>
      </c>
    </row>
    <row r="194" spans="1:8" x14ac:dyDescent="0.3">
      <c r="A194" t="s">
        <v>14</v>
      </c>
      <c r="B194">
        <v>243</v>
      </c>
      <c r="D194" t="s">
        <v>20</v>
      </c>
      <c r="E194">
        <v>190</v>
      </c>
      <c r="G194" t="s">
        <v>14</v>
      </c>
      <c r="H194">
        <v>846</v>
      </c>
    </row>
    <row r="195" spans="1:8" x14ac:dyDescent="0.3">
      <c r="A195" t="s">
        <v>14</v>
      </c>
      <c r="B195">
        <v>65</v>
      </c>
      <c r="D195" t="s">
        <v>20</v>
      </c>
      <c r="E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126</v>
      </c>
      <c r="D196" t="s">
        <v>20</v>
      </c>
      <c r="E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524</v>
      </c>
      <c r="D197" t="s">
        <v>20</v>
      </c>
      <c r="E197">
        <v>1113</v>
      </c>
      <c r="G197" t="s">
        <v>14</v>
      </c>
      <c r="H197">
        <v>1979</v>
      </c>
    </row>
    <row r="198" spans="1:8" x14ac:dyDescent="0.3">
      <c r="A198" t="s">
        <v>14</v>
      </c>
      <c r="B198">
        <v>100</v>
      </c>
      <c r="D198" t="s">
        <v>20</v>
      </c>
      <c r="E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1989</v>
      </c>
      <c r="D199" t="s">
        <v>20</v>
      </c>
      <c r="E199">
        <v>1095</v>
      </c>
      <c r="G199" t="s">
        <v>14</v>
      </c>
      <c r="H199">
        <v>6080</v>
      </c>
    </row>
    <row r="200" spans="1:8" x14ac:dyDescent="0.3">
      <c r="A200" t="s">
        <v>14</v>
      </c>
      <c r="B200">
        <v>168</v>
      </c>
      <c r="D200" t="s">
        <v>20</v>
      </c>
      <c r="E200">
        <v>1690</v>
      </c>
      <c r="G200" t="s">
        <v>14</v>
      </c>
      <c r="H200">
        <v>80</v>
      </c>
    </row>
    <row r="201" spans="1:8" x14ac:dyDescent="0.3">
      <c r="A201" t="s">
        <v>14</v>
      </c>
      <c r="B201">
        <v>13</v>
      </c>
      <c r="D201" t="s">
        <v>20</v>
      </c>
      <c r="E201">
        <v>191</v>
      </c>
      <c r="G201" t="s">
        <v>14</v>
      </c>
      <c r="H201">
        <v>9</v>
      </c>
    </row>
    <row r="202" spans="1:8" x14ac:dyDescent="0.3">
      <c r="A202" t="s">
        <v>14</v>
      </c>
      <c r="B202">
        <v>1</v>
      </c>
      <c r="D202" t="s">
        <v>20</v>
      </c>
      <c r="E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157</v>
      </c>
      <c r="D203" t="s">
        <v>20</v>
      </c>
      <c r="E203">
        <v>1703</v>
      </c>
      <c r="G203" t="s">
        <v>14</v>
      </c>
      <c r="H203">
        <v>243</v>
      </c>
    </row>
    <row r="204" spans="1:8" x14ac:dyDescent="0.3">
      <c r="A204" t="s">
        <v>74</v>
      </c>
      <c r="B204">
        <v>82</v>
      </c>
      <c r="D204" t="s">
        <v>20</v>
      </c>
      <c r="E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4498</v>
      </c>
      <c r="D205" t="s">
        <v>20</v>
      </c>
      <c r="E205">
        <v>41</v>
      </c>
      <c r="G205" t="s">
        <v>14</v>
      </c>
      <c r="H205">
        <v>77</v>
      </c>
    </row>
    <row r="206" spans="1:8" x14ac:dyDescent="0.3">
      <c r="A206" t="s">
        <v>14</v>
      </c>
      <c r="B206">
        <v>40</v>
      </c>
      <c r="D206" t="s">
        <v>20</v>
      </c>
      <c r="E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80</v>
      </c>
      <c r="D207" t="s">
        <v>20</v>
      </c>
      <c r="E207">
        <v>2875</v>
      </c>
      <c r="G207" t="s">
        <v>14</v>
      </c>
      <c r="H207">
        <v>49</v>
      </c>
    </row>
    <row r="208" spans="1:8" x14ac:dyDescent="0.3">
      <c r="A208" t="s">
        <v>74</v>
      </c>
      <c r="B208">
        <v>57</v>
      </c>
      <c r="D208" t="s">
        <v>20</v>
      </c>
      <c r="E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43</v>
      </c>
      <c r="D209" t="s">
        <v>20</v>
      </c>
      <c r="E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2053</v>
      </c>
      <c r="D210" t="s">
        <v>20</v>
      </c>
      <c r="E210">
        <v>139</v>
      </c>
      <c r="G210" t="s">
        <v>14</v>
      </c>
      <c r="H210">
        <v>2779</v>
      </c>
    </row>
    <row r="211" spans="1:8" x14ac:dyDescent="0.3">
      <c r="A211" t="s">
        <v>47</v>
      </c>
      <c r="B211">
        <v>808</v>
      </c>
      <c r="D211" t="s">
        <v>20</v>
      </c>
      <c r="E211">
        <v>186</v>
      </c>
      <c r="G211" t="s">
        <v>14</v>
      </c>
      <c r="H211">
        <v>92</v>
      </c>
    </row>
    <row r="212" spans="1:8" x14ac:dyDescent="0.3">
      <c r="A212" t="s">
        <v>14</v>
      </c>
      <c r="B212">
        <v>226</v>
      </c>
      <c r="D212" t="s">
        <v>20</v>
      </c>
      <c r="E212">
        <v>112</v>
      </c>
      <c r="G212" t="s">
        <v>14</v>
      </c>
      <c r="H212">
        <v>1028</v>
      </c>
    </row>
    <row r="213" spans="1:8" x14ac:dyDescent="0.3">
      <c r="A213" t="s">
        <v>14</v>
      </c>
      <c r="B213">
        <v>1625</v>
      </c>
      <c r="D213" t="s">
        <v>20</v>
      </c>
      <c r="E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168</v>
      </c>
      <c r="D214" t="s">
        <v>20</v>
      </c>
      <c r="E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4289</v>
      </c>
      <c r="D215" t="s">
        <v>20</v>
      </c>
      <c r="E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165</v>
      </c>
      <c r="D216" t="s">
        <v>20</v>
      </c>
      <c r="E216">
        <v>5966</v>
      </c>
      <c r="G216" t="s">
        <v>14</v>
      </c>
      <c r="H216">
        <v>35</v>
      </c>
    </row>
    <row r="217" spans="1:8" x14ac:dyDescent="0.3">
      <c r="A217" t="s">
        <v>14</v>
      </c>
      <c r="B217">
        <v>143</v>
      </c>
      <c r="D217" t="s">
        <v>20</v>
      </c>
      <c r="E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1815</v>
      </c>
      <c r="D218" t="s">
        <v>20</v>
      </c>
      <c r="E218">
        <v>2106</v>
      </c>
      <c r="G218" t="s">
        <v>14</v>
      </c>
      <c r="H218">
        <v>64</v>
      </c>
    </row>
    <row r="219" spans="1:8" x14ac:dyDescent="0.3">
      <c r="A219" t="s">
        <v>14</v>
      </c>
      <c r="B219">
        <v>934</v>
      </c>
      <c r="D219" t="s">
        <v>20</v>
      </c>
      <c r="E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397</v>
      </c>
      <c r="D220" t="s">
        <v>20</v>
      </c>
      <c r="E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1539</v>
      </c>
      <c r="D221" t="s">
        <v>20</v>
      </c>
      <c r="E221">
        <v>155</v>
      </c>
      <c r="G221" t="s">
        <v>14</v>
      </c>
      <c r="H221">
        <v>42</v>
      </c>
    </row>
    <row r="222" spans="1:8" x14ac:dyDescent="0.3">
      <c r="A222" t="s">
        <v>14</v>
      </c>
      <c r="B222">
        <v>17</v>
      </c>
      <c r="D222" t="s">
        <v>20</v>
      </c>
      <c r="E222">
        <v>189</v>
      </c>
      <c r="G222" t="s">
        <v>14</v>
      </c>
      <c r="H222">
        <v>156</v>
      </c>
    </row>
    <row r="223" spans="1:8" x14ac:dyDescent="0.3">
      <c r="A223" t="s">
        <v>14</v>
      </c>
      <c r="B223">
        <v>2179</v>
      </c>
      <c r="D223" t="s">
        <v>20</v>
      </c>
      <c r="E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138</v>
      </c>
      <c r="D224" t="s">
        <v>20</v>
      </c>
      <c r="E224">
        <v>1137</v>
      </c>
      <c r="G224" t="s">
        <v>14</v>
      </c>
      <c r="H224">
        <v>102</v>
      </c>
    </row>
    <row r="225" spans="1:8" x14ac:dyDescent="0.3">
      <c r="A225" t="s">
        <v>14</v>
      </c>
      <c r="B225">
        <v>931</v>
      </c>
      <c r="D225" t="s">
        <v>20</v>
      </c>
      <c r="E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3594</v>
      </c>
      <c r="D226" t="s">
        <v>20</v>
      </c>
      <c r="E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5880</v>
      </c>
      <c r="D227" t="s">
        <v>20</v>
      </c>
      <c r="E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112</v>
      </c>
      <c r="D228" t="s">
        <v>20</v>
      </c>
      <c r="E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943</v>
      </c>
      <c r="D229" t="s">
        <v>20</v>
      </c>
      <c r="E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2468</v>
      </c>
      <c r="D230" t="s">
        <v>20</v>
      </c>
      <c r="E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2551</v>
      </c>
      <c r="D231" t="s">
        <v>20</v>
      </c>
      <c r="E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101</v>
      </c>
      <c r="D232" t="s">
        <v>20</v>
      </c>
      <c r="E232">
        <v>123</v>
      </c>
      <c r="G232" t="s">
        <v>14</v>
      </c>
      <c r="H232">
        <v>648</v>
      </c>
    </row>
    <row r="233" spans="1:8" x14ac:dyDescent="0.3">
      <c r="A233" t="s">
        <v>74</v>
      </c>
      <c r="B233">
        <v>67</v>
      </c>
      <c r="D233" t="s">
        <v>20</v>
      </c>
      <c r="E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92</v>
      </c>
      <c r="D234" t="s">
        <v>20</v>
      </c>
      <c r="E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62</v>
      </c>
      <c r="D235" t="s">
        <v>20</v>
      </c>
      <c r="E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149</v>
      </c>
      <c r="D236" t="s">
        <v>20</v>
      </c>
      <c r="E236">
        <v>484</v>
      </c>
      <c r="G236" t="s">
        <v>14</v>
      </c>
      <c r="H236">
        <v>105</v>
      </c>
    </row>
    <row r="237" spans="1:8" x14ac:dyDescent="0.3">
      <c r="A237" t="s">
        <v>14</v>
      </c>
      <c r="B237">
        <v>92</v>
      </c>
      <c r="D237" t="s">
        <v>20</v>
      </c>
      <c r="E237">
        <v>154</v>
      </c>
      <c r="G237" t="s">
        <v>14</v>
      </c>
      <c r="H237">
        <v>2604</v>
      </c>
    </row>
    <row r="238" spans="1:8" x14ac:dyDescent="0.3">
      <c r="A238" t="s">
        <v>14</v>
      </c>
      <c r="B238">
        <v>57</v>
      </c>
      <c r="D238" t="s">
        <v>20</v>
      </c>
      <c r="E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329</v>
      </c>
      <c r="D239" t="s">
        <v>20</v>
      </c>
      <c r="E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97</v>
      </c>
      <c r="D240" t="s">
        <v>20</v>
      </c>
      <c r="E240">
        <v>5203</v>
      </c>
      <c r="G240" t="s">
        <v>14</v>
      </c>
      <c r="H240">
        <v>257</v>
      </c>
    </row>
    <row r="241" spans="1:8" x14ac:dyDescent="0.3">
      <c r="A241" t="s">
        <v>14</v>
      </c>
      <c r="B241">
        <v>41</v>
      </c>
      <c r="D241" t="s">
        <v>20</v>
      </c>
      <c r="E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1784</v>
      </c>
      <c r="D242" t="s">
        <v>20</v>
      </c>
      <c r="E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1684</v>
      </c>
      <c r="D243" t="s">
        <v>20</v>
      </c>
      <c r="E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250</v>
      </c>
      <c r="D244" t="s">
        <v>20</v>
      </c>
      <c r="E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238</v>
      </c>
      <c r="D245" t="s">
        <v>20</v>
      </c>
      <c r="E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53</v>
      </c>
      <c r="D246" t="s">
        <v>20</v>
      </c>
      <c r="E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214</v>
      </c>
      <c r="D247" t="s">
        <v>20</v>
      </c>
      <c r="E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222</v>
      </c>
      <c r="D248" t="s">
        <v>20</v>
      </c>
      <c r="E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1884</v>
      </c>
      <c r="D249" t="s">
        <v>20</v>
      </c>
      <c r="E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218</v>
      </c>
      <c r="D250" t="s">
        <v>20</v>
      </c>
      <c r="E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6465</v>
      </c>
      <c r="D251" t="s">
        <v>20</v>
      </c>
      <c r="E251">
        <v>2293</v>
      </c>
      <c r="G251" t="s">
        <v>14</v>
      </c>
      <c r="H251">
        <v>77</v>
      </c>
    </row>
    <row r="252" spans="1:8" x14ac:dyDescent="0.3">
      <c r="A252" t="s">
        <v>14</v>
      </c>
      <c r="B252">
        <v>1</v>
      </c>
      <c r="D252" t="s">
        <v>20</v>
      </c>
      <c r="E252">
        <v>3131</v>
      </c>
      <c r="G252" t="s">
        <v>14</v>
      </c>
      <c r="H252">
        <v>752</v>
      </c>
    </row>
    <row r="253" spans="1:8" x14ac:dyDescent="0.3">
      <c r="A253" t="s">
        <v>14</v>
      </c>
      <c r="B253">
        <v>101</v>
      </c>
      <c r="D253" t="s">
        <v>20</v>
      </c>
      <c r="E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59</v>
      </c>
      <c r="D254" t="s">
        <v>20</v>
      </c>
      <c r="E254">
        <v>296</v>
      </c>
      <c r="G254" t="s">
        <v>14</v>
      </c>
      <c r="H254">
        <v>87</v>
      </c>
    </row>
    <row r="255" spans="1:8" x14ac:dyDescent="0.3">
      <c r="A255" t="s">
        <v>14</v>
      </c>
      <c r="B255">
        <v>1335</v>
      </c>
      <c r="D255" t="s">
        <v>20</v>
      </c>
      <c r="E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88</v>
      </c>
      <c r="D256" t="s">
        <v>20</v>
      </c>
      <c r="E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1697</v>
      </c>
      <c r="D257" t="s">
        <v>20</v>
      </c>
      <c r="E257">
        <v>6286</v>
      </c>
      <c r="G257" t="s">
        <v>14</v>
      </c>
      <c r="H257">
        <v>4428</v>
      </c>
    </row>
    <row r="258" spans="1:8" x14ac:dyDescent="0.3">
      <c r="A258" t="s">
        <v>14</v>
      </c>
      <c r="B258">
        <v>15</v>
      </c>
      <c r="D258" t="s">
        <v>20</v>
      </c>
      <c r="E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92</v>
      </c>
      <c r="D259" t="s">
        <v>20</v>
      </c>
      <c r="E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186</v>
      </c>
      <c r="D260" t="s">
        <v>20</v>
      </c>
      <c r="E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138</v>
      </c>
      <c r="D261" t="s">
        <v>20</v>
      </c>
      <c r="E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261</v>
      </c>
      <c r="D262" t="s">
        <v>20</v>
      </c>
      <c r="E262">
        <v>2080</v>
      </c>
      <c r="G262" t="s">
        <v>14</v>
      </c>
      <c r="H262">
        <v>926</v>
      </c>
    </row>
    <row r="263" spans="1:8" x14ac:dyDescent="0.3">
      <c r="A263" t="s">
        <v>14</v>
      </c>
      <c r="B263">
        <v>454</v>
      </c>
      <c r="D263" t="s">
        <v>20</v>
      </c>
      <c r="E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107</v>
      </c>
      <c r="D264" t="s">
        <v>20</v>
      </c>
      <c r="E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199</v>
      </c>
      <c r="D265" t="s">
        <v>20</v>
      </c>
      <c r="E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5512</v>
      </c>
      <c r="D266" t="s">
        <v>20</v>
      </c>
      <c r="E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86</v>
      </c>
      <c r="D267" t="s">
        <v>20</v>
      </c>
      <c r="E267">
        <v>139</v>
      </c>
      <c r="G267" t="s">
        <v>14</v>
      </c>
      <c r="H267">
        <v>56</v>
      </c>
    </row>
    <row r="268" spans="1:8" x14ac:dyDescent="0.3">
      <c r="A268" t="s">
        <v>14</v>
      </c>
      <c r="B268">
        <v>3182</v>
      </c>
      <c r="D268" t="s">
        <v>20</v>
      </c>
      <c r="E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2768</v>
      </c>
      <c r="D269" t="s">
        <v>20</v>
      </c>
      <c r="E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48</v>
      </c>
      <c r="D270" t="s">
        <v>20</v>
      </c>
      <c r="E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87</v>
      </c>
      <c r="D271" t="s">
        <v>20</v>
      </c>
      <c r="E271">
        <v>106</v>
      </c>
      <c r="G271" t="s">
        <v>14</v>
      </c>
      <c r="H271">
        <v>14</v>
      </c>
    </row>
    <row r="272" spans="1:8" x14ac:dyDescent="0.3">
      <c r="A272" t="s">
        <v>74</v>
      </c>
      <c r="B272">
        <v>1890</v>
      </c>
      <c r="D272" t="s">
        <v>20</v>
      </c>
      <c r="E272">
        <v>142</v>
      </c>
      <c r="G272" t="s">
        <v>14</v>
      </c>
      <c r="H272">
        <v>656</v>
      </c>
    </row>
    <row r="273" spans="1:8" x14ac:dyDescent="0.3">
      <c r="A273" t="s">
        <v>47</v>
      </c>
      <c r="B273">
        <v>61</v>
      </c>
      <c r="D273" t="s">
        <v>20</v>
      </c>
      <c r="E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1894</v>
      </c>
      <c r="D274" t="s">
        <v>20</v>
      </c>
      <c r="E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282</v>
      </c>
      <c r="D275" t="s">
        <v>20</v>
      </c>
      <c r="E275">
        <v>173</v>
      </c>
      <c r="G275" t="s">
        <v>14</v>
      </c>
      <c r="H275">
        <v>1121</v>
      </c>
    </row>
    <row r="276" spans="1:8" x14ac:dyDescent="0.3">
      <c r="A276" t="s">
        <v>14</v>
      </c>
      <c r="B276">
        <v>15</v>
      </c>
      <c r="D276" t="s">
        <v>20</v>
      </c>
      <c r="E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116</v>
      </c>
      <c r="D277" t="s">
        <v>20</v>
      </c>
      <c r="E277">
        <v>1572</v>
      </c>
      <c r="G277" t="s">
        <v>14</v>
      </c>
      <c r="H277">
        <v>191</v>
      </c>
    </row>
    <row r="278" spans="1:8" x14ac:dyDescent="0.3">
      <c r="A278" t="s">
        <v>14</v>
      </c>
      <c r="B278">
        <v>133</v>
      </c>
      <c r="D278" t="s">
        <v>20</v>
      </c>
      <c r="E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83</v>
      </c>
      <c r="D279" t="s">
        <v>20</v>
      </c>
      <c r="E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91</v>
      </c>
      <c r="D280" t="s">
        <v>20</v>
      </c>
      <c r="E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546</v>
      </c>
      <c r="D281" t="s">
        <v>20</v>
      </c>
      <c r="E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393</v>
      </c>
      <c r="D282" t="s">
        <v>20</v>
      </c>
      <c r="E282">
        <v>2443</v>
      </c>
      <c r="G282" t="s">
        <v>14</v>
      </c>
      <c r="H282">
        <v>1274</v>
      </c>
    </row>
    <row r="283" spans="1:8" x14ac:dyDescent="0.3">
      <c r="A283" t="s">
        <v>14</v>
      </c>
      <c r="B283">
        <v>2062</v>
      </c>
      <c r="D283" t="s">
        <v>20</v>
      </c>
      <c r="E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133</v>
      </c>
      <c r="D284" t="s">
        <v>20</v>
      </c>
      <c r="E284">
        <v>268</v>
      </c>
      <c r="G284" t="s">
        <v>14</v>
      </c>
      <c r="H284">
        <v>248</v>
      </c>
    </row>
    <row r="285" spans="1:8" x14ac:dyDescent="0.3">
      <c r="A285" t="s">
        <v>14</v>
      </c>
      <c r="B285">
        <v>29</v>
      </c>
      <c r="D285" t="s">
        <v>20</v>
      </c>
      <c r="E285">
        <v>195</v>
      </c>
      <c r="G285" t="s">
        <v>14</v>
      </c>
      <c r="H285">
        <v>513</v>
      </c>
    </row>
    <row r="286" spans="1:8" x14ac:dyDescent="0.3">
      <c r="A286" t="s">
        <v>14</v>
      </c>
      <c r="B286">
        <v>132</v>
      </c>
      <c r="D286" t="s">
        <v>20</v>
      </c>
      <c r="E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254</v>
      </c>
      <c r="D287" t="s">
        <v>20</v>
      </c>
      <c r="E287">
        <v>460</v>
      </c>
      <c r="G287" t="s">
        <v>14</v>
      </c>
      <c r="H287">
        <v>10</v>
      </c>
    </row>
    <row r="288" spans="1:8" x14ac:dyDescent="0.3">
      <c r="A288" t="s">
        <v>74</v>
      </c>
      <c r="B288">
        <v>184</v>
      </c>
      <c r="D288" t="s">
        <v>20</v>
      </c>
      <c r="E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176</v>
      </c>
      <c r="D289" t="s">
        <v>20</v>
      </c>
      <c r="E289">
        <v>3657</v>
      </c>
      <c r="G289" t="s">
        <v>14</v>
      </c>
      <c r="H289">
        <v>676</v>
      </c>
    </row>
    <row r="290" spans="1:8" x14ac:dyDescent="0.3">
      <c r="A290" t="s">
        <v>14</v>
      </c>
      <c r="B290">
        <v>137</v>
      </c>
      <c r="D290" t="s">
        <v>20</v>
      </c>
      <c r="E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337</v>
      </c>
      <c r="D291" t="s">
        <v>20</v>
      </c>
      <c r="E291">
        <v>239</v>
      </c>
      <c r="G291" t="s">
        <v>14</v>
      </c>
      <c r="H291">
        <v>859</v>
      </c>
    </row>
    <row r="292" spans="1:8" x14ac:dyDescent="0.3">
      <c r="A292" t="s">
        <v>14</v>
      </c>
      <c r="B292">
        <v>908</v>
      </c>
      <c r="D292" t="s">
        <v>20</v>
      </c>
      <c r="E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107</v>
      </c>
      <c r="D293" t="s">
        <v>20</v>
      </c>
      <c r="E293">
        <v>1773</v>
      </c>
      <c r="G293" t="s">
        <v>14</v>
      </c>
      <c r="H293">
        <v>6</v>
      </c>
    </row>
    <row r="294" spans="1:8" x14ac:dyDescent="0.3">
      <c r="A294" t="s">
        <v>14</v>
      </c>
      <c r="B294">
        <v>10</v>
      </c>
      <c r="D294" t="s">
        <v>20</v>
      </c>
      <c r="E294">
        <v>32</v>
      </c>
      <c r="G294" t="s">
        <v>14</v>
      </c>
      <c r="H294">
        <v>7</v>
      </c>
    </row>
    <row r="295" spans="1:8" x14ac:dyDescent="0.3">
      <c r="A295" t="s">
        <v>74</v>
      </c>
      <c r="B295">
        <v>32</v>
      </c>
      <c r="D295" t="s">
        <v>20</v>
      </c>
      <c r="E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183</v>
      </c>
      <c r="D296" t="s">
        <v>20</v>
      </c>
      <c r="E296">
        <v>89</v>
      </c>
      <c r="G296" t="s">
        <v>14</v>
      </c>
      <c r="H296">
        <v>78</v>
      </c>
    </row>
    <row r="297" spans="1:8" x14ac:dyDescent="0.3">
      <c r="A297" t="s">
        <v>14</v>
      </c>
      <c r="B297">
        <v>1910</v>
      </c>
      <c r="D297" t="s">
        <v>20</v>
      </c>
      <c r="E297">
        <v>147</v>
      </c>
      <c r="G297" t="s">
        <v>14</v>
      </c>
      <c r="H297">
        <v>1225</v>
      </c>
    </row>
    <row r="298" spans="1:8" x14ac:dyDescent="0.3">
      <c r="A298" t="s">
        <v>14</v>
      </c>
      <c r="B298">
        <v>38</v>
      </c>
      <c r="D298" t="s">
        <v>20</v>
      </c>
      <c r="E298">
        <v>126</v>
      </c>
      <c r="G298" t="s">
        <v>14</v>
      </c>
      <c r="H298">
        <v>1</v>
      </c>
    </row>
    <row r="299" spans="1:8" x14ac:dyDescent="0.3">
      <c r="A299" t="s">
        <v>14</v>
      </c>
      <c r="B299">
        <v>104</v>
      </c>
      <c r="D299" t="s">
        <v>20</v>
      </c>
      <c r="E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72</v>
      </c>
      <c r="D300" t="s">
        <v>20</v>
      </c>
      <c r="E300">
        <v>202</v>
      </c>
      <c r="G300" t="s">
        <v>14</v>
      </c>
      <c r="H300">
        <v>19</v>
      </c>
    </row>
    <row r="301" spans="1:8" x14ac:dyDescent="0.3">
      <c r="A301" t="s">
        <v>14</v>
      </c>
      <c r="B301">
        <v>49</v>
      </c>
      <c r="D301" t="s">
        <v>20</v>
      </c>
      <c r="E301">
        <v>140</v>
      </c>
      <c r="G301" t="s">
        <v>14</v>
      </c>
      <c r="H301">
        <v>2108</v>
      </c>
    </row>
    <row r="302" spans="1:8" x14ac:dyDescent="0.3">
      <c r="A302" t="s">
        <v>14</v>
      </c>
      <c r="B302">
        <v>1</v>
      </c>
      <c r="D302" t="s">
        <v>20</v>
      </c>
      <c r="E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295</v>
      </c>
      <c r="D303" t="s">
        <v>20</v>
      </c>
      <c r="E303">
        <v>247</v>
      </c>
      <c r="G303" t="s">
        <v>14</v>
      </c>
      <c r="H303">
        <v>36</v>
      </c>
    </row>
    <row r="304" spans="1:8" x14ac:dyDescent="0.3">
      <c r="A304" t="s">
        <v>14</v>
      </c>
      <c r="B304">
        <v>245</v>
      </c>
      <c r="D304" t="s">
        <v>20</v>
      </c>
      <c r="E304">
        <v>84</v>
      </c>
      <c r="G304" t="s">
        <v>14</v>
      </c>
      <c r="H304">
        <v>47</v>
      </c>
    </row>
    <row r="305" spans="1:8" x14ac:dyDescent="0.3">
      <c r="A305" t="s">
        <v>14</v>
      </c>
      <c r="B305">
        <v>32</v>
      </c>
      <c r="D305" t="s">
        <v>20</v>
      </c>
      <c r="E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142</v>
      </c>
      <c r="D306" t="s">
        <v>20</v>
      </c>
      <c r="E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85</v>
      </c>
      <c r="D307" t="s">
        <v>20</v>
      </c>
      <c r="E307">
        <v>2985</v>
      </c>
      <c r="G307" t="s">
        <v>14</v>
      </c>
      <c r="H307">
        <v>22</v>
      </c>
    </row>
    <row r="308" spans="1:8" x14ac:dyDescent="0.3">
      <c r="A308" t="s">
        <v>14</v>
      </c>
      <c r="B308">
        <v>7</v>
      </c>
      <c r="D308" t="s">
        <v>20</v>
      </c>
      <c r="E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659</v>
      </c>
      <c r="D309" t="s">
        <v>20</v>
      </c>
      <c r="E309">
        <v>554</v>
      </c>
      <c r="G309" t="s">
        <v>14</v>
      </c>
      <c r="H309">
        <v>94</v>
      </c>
    </row>
    <row r="310" spans="1:8" x14ac:dyDescent="0.3">
      <c r="A310" t="s">
        <v>14</v>
      </c>
      <c r="B310">
        <v>803</v>
      </c>
      <c r="D310" t="s">
        <v>20</v>
      </c>
      <c r="E310">
        <v>135</v>
      </c>
      <c r="G310" t="s">
        <v>14</v>
      </c>
      <c r="H310">
        <v>33</v>
      </c>
    </row>
    <row r="311" spans="1:8" x14ac:dyDescent="0.3">
      <c r="A311" t="s">
        <v>74</v>
      </c>
      <c r="B311">
        <v>75</v>
      </c>
      <c r="D311" t="s">
        <v>20</v>
      </c>
      <c r="E311">
        <v>122</v>
      </c>
      <c r="G311" t="s">
        <v>14</v>
      </c>
      <c r="H311">
        <v>1</v>
      </c>
    </row>
    <row r="312" spans="1:8" x14ac:dyDescent="0.3">
      <c r="A312" t="s">
        <v>14</v>
      </c>
      <c r="B312">
        <v>16</v>
      </c>
      <c r="D312" t="s">
        <v>20</v>
      </c>
      <c r="E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121</v>
      </c>
      <c r="D313" t="s">
        <v>20</v>
      </c>
      <c r="E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3742</v>
      </c>
      <c r="D314" t="s">
        <v>20</v>
      </c>
      <c r="E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223</v>
      </c>
      <c r="D315" t="s">
        <v>20</v>
      </c>
      <c r="E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133</v>
      </c>
      <c r="D316" t="s">
        <v>20</v>
      </c>
      <c r="E316">
        <v>198</v>
      </c>
      <c r="G316" t="s">
        <v>14</v>
      </c>
      <c r="H316">
        <v>121</v>
      </c>
    </row>
    <row r="317" spans="1:8" x14ac:dyDescent="0.3">
      <c r="A317" t="s">
        <v>14</v>
      </c>
      <c r="B317">
        <v>31</v>
      </c>
      <c r="D317" t="s">
        <v>20</v>
      </c>
      <c r="E317">
        <v>85</v>
      </c>
      <c r="G317" t="s">
        <v>14</v>
      </c>
      <c r="H317">
        <v>67</v>
      </c>
    </row>
    <row r="318" spans="1:8" x14ac:dyDescent="0.3">
      <c r="A318" t="s">
        <v>14</v>
      </c>
      <c r="B318">
        <v>108</v>
      </c>
      <c r="D318" t="s">
        <v>20</v>
      </c>
      <c r="E318">
        <v>3596</v>
      </c>
      <c r="G318" t="s">
        <v>14</v>
      </c>
      <c r="H318">
        <v>57</v>
      </c>
    </row>
    <row r="319" spans="1:8" x14ac:dyDescent="0.3">
      <c r="A319" t="s">
        <v>14</v>
      </c>
      <c r="B319">
        <v>30</v>
      </c>
      <c r="D319" t="s">
        <v>20</v>
      </c>
      <c r="E319">
        <v>244</v>
      </c>
      <c r="G319" t="s">
        <v>14</v>
      </c>
      <c r="H319">
        <v>1229</v>
      </c>
    </row>
    <row r="320" spans="1:8" x14ac:dyDescent="0.3">
      <c r="A320" t="s">
        <v>14</v>
      </c>
      <c r="B320">
        <v>17</v>
      </c>
      <c r="D320" t="s">
        <v>20</v>
      </c>
      <c r="E320">
        <v>5180</v>
      </c>
      <c r="G320" t="s">
        <v>14</v>
      </c>
      <c r="H320">
        <v>12</v>
      </c>
    </row>
    <row r="321" spans="1:8" x14ac:dyDescent="0.3">
      <c r="A321" t="s">
        <v>74</v>
      </c>
      <c r="B321">
        <v>64</v>
      </c>
      <c r="D321" t="s">
        <v>20</v>
      </c>
      <c r="E321">
        <v>589</v>
      </c>
      <c r="G321" t="s">
        <v>14</v>
      </c>
      <c r="H321">
        <v>452</v>
      </c>
    </row>
    <row r="322" spans="1:8" x14ac:dyDescent="0.3">
      <c r="A322" t="s">
        <v>14</v>
      </c>
      <c r="B322">
        <v>80</v>
      </c>
      <c r="D322" t="s">
        <v>20</v>
      </c>
      <c r="E322">
        <v>2725</v>
      </c>
      <c r="G322" t="s">
        <v>14</v>
      </c>
      <c r="H322">
        <v>1886</v>
      </c>
    </row>
    <row r="323" spans="1:8" x14ac:dyDescent="0.3">
      <c r="A323" t="s">
        <v>14</v>
      </c>
      <c r="B323">
        <v>2468</v>
      </c>
      <c r="D323" t="s">
        <v>20</v>
      </c>
      <c r="E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5168</v>
      </c>
      <c r="D324" t="s">
        <v>20</v>
      </c>
      <c r="E324">
        <v>144</v>
      </c>
      <c r="G324" t="s">
        <v>14</v>
      </c>
      <c r="H324">
        <v>31</v>
      </c>
    </row>
    <row r="325" spans="1:8" x14ac:dyDescent="0.3">
      <c r="A325" t="s">
        <v>14</v>
      </c>
      <c r="B325">
        <v>26</v>
      </c>
      <c r="D325" t="s">
        <v>20</v>
      </c>
      <c r="E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307</v>
      </c>
      <c r="D326" t="s">
        <v>20</v>
      </c>
      <c r="E326">
        <v>3116</v>
      </c>
      <c r="G326" t="s">
        <v>14</v>
      </c>
      <c r="H326">
        <v>27</v>
      </c>
    </row>
    <row r="327" spans="1:8" x14ac:dyDescent="0.3">
      <c r="A327" t="s">
        <v>14</v>
      </c>
      <c r="B327">
        <v>73</v>
      </c>
      <c r="D327" t="s">
        <v>20</v>
      </c>
      <c r="E327">
        <v>909</v>
      </c>
      <c r="G327" t="s">
        <v>14</v>
      </c>
      <c r="H327">
        <v>1221</v>
      </c>
    </row>
    <row r="328" spans="1:8" x14ac:dyDescent="0.3">
      <c r="A328" t="s">
        <v>14</v>
      </c>
      <c r="B328">
        <v>128</v>
      </c>
      <c r="D328" t="s">
        <v>20</v>
      </c>
      <c r="E328">
        <v>1613</v>
      </c>
      <c r="G328" t="s">
        <v>14</v>
      </c>
      <c r="H328">
        <v>1</v>
      </c>
    </row>
    <row r="329" spans="1:8" x14ac:dyDescent="0.3">
      <c r="A329" t="s">
        <v>14</v>
      </c>
      <c r="B329">
        <v>33</v>
      </c>
      <c r="D329" t="s">
        <v>20</v>
      </c>
      <c r="E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2441</v>
      </c>
      <c r="D330" t="s">
        <v>20</v>
      </c>
      <c r="E330">
        <v>130</v>
      </c>
      <c r="G330" t="s">
        <v>14</v>
      </c>
      <c r="H330">
        <v>41</v>
      </c>
    </row>
    <row r="331" spans="1:8" x14ac:dyDescent="0.3">
      <c r="A331" t="s">
        <v>47</v>
      </c>
      <c r="B331">
        <v>211</v>
      </c>
      <c r="D331" t="s">
        <v>20</v>
      </c>
      <c r="E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1385</v>
      </c>
      <c r="D332" t="s">
        <v>20</v>
      </c>
      <c r="E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190</v>
      </c>
      <c r="D333" t="s">
        <v>20</v>
      </c>
      <c r="E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470</v>
      </c>
      <c r="D334" t="s">
        <v>20</v>
      </c>
      <c r="E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253</v>
      </c>
      <c r="D335" t="s">
        <v>20</v>
      </c>
      <c r="E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1113</v>
      </c>
      <c r="D336" t="s">
        <v>20</v>
      </c>
      <c r="E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2283</v>
      </c>
      <c r="D337" t="s">
        <v>20</v>
      </c>
      <c r="E337">
        <v>1140</v>
      </c>
      <c r="G337" t="s">
        <v>14</v>
      </c>
      <c r="H337">
        <v>37</v>
      </c>
    </row>
    <row r="338" spans="1:8" x14ac:dyDescent="0.3">
      <c r="A338" t="s">
        <v>14</v>
      </c>
      <c r="B338">
        <v>1072</v>
      </c>
      <c r="D338" t="s">
        <v>20</v>
      </c>
      <c r="E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1095</v>
      </c>
      <c r="D339" t="s">
        <v>20</v>
      </c>
      <c r="E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1690</v>
      </c>
      <c r="D340" t="s">
        <v>20</v>
      </c>
      <c r="E340">
        <v>107</v>
      </c>
      <c r="G340" t="s">
        <v>14</v>
      </c>
      <c r="H340">
        <v>67</v>
      </c>
    </row>
    <row r="341" spans="1:8" x14ac:dyDescent="0.3">
      <c r="A341" t="s">
        <v>74</v>
      </c>
      <c r="B341">
        <v>1297</v>
      </c>
      <c r="D341" t="s">
        <v>20</v>
      </c>
      <c r="E341">
        <v>160</v>
      </c>
      <c r="G341" t="s">
        <v>14</v>
      </c>
      <c r="H341">
        <v>78</v>
      </c>
    </row>
    <row r="342" spans="1:8" x14ac:dyDescent="0.3">
      <c r="A342" t="s">
        <v>14</v>
      </c>
      <c r="B342">
        <v>393</v>
      </c>
      <c r="D342" t="s">
        <v>20</v>
      </c>
      <c r="E342">
        <v>2230</v>
      </c>
      <c r="G342" t="s">
        <v>14</v>
      </c>
      <c r="H342">
        <v>67</v>
      </c>
    </row>
    <row r="343" spans="1:8" x14ac:dyDescent="0.3">
      <c r="A343" t="s">
        <v>14</v>
      </c>
      <c r="B343">
        <v>1257</v>
      </c>
      <c r="D343" t="s">
        <v>20</v>
      </c>
      <c r="E343">
        <v>316</v>
      </c>
      <c r="G343" t="s">
        <v>14</v>
      </c>
      <c r="H343">
        <v>263</v>
      </c>
    </row>
    <row r="344" spans="1:8" x14ac:dyDescent="0.3">
      <c r="A344" t="s">
        <v>14</v>
      </c>
      <c r="B344">
        <v>328</v>
      </c>
      <c r="D344" t="s">
        <v>20</v>
      </c>
      <c r="E344">
        <v>117</v>
      </c>
      <c r="G344" t="s">
        <v>14</v>
      </c>
      <c r="H344">
        <v>1691</v>
      </c>
    </row>
    <row r="345" spans="1:8" x14ac:dyDescent="0.3">
      <c r="A345" t="s">
        <v>14</v>
      </c>
      <c r="B345">
        <v>147</v>
      </c>
      <c r="D345" t="s">
        <v>20</v>
      </c>
      <c r="E345">
        <v>6406</v>
      </c>
      <c r="G345" t="s">
        <v>14</v>
      </c>
      <c r="H345">
        <v>181</v>
      </c>
    </row>
    <row r="346" spans="1:8" x14ac:dyDescent="0.3">
      <c r="A346" t="s">
        <v>14</v>
      </c>
      <c r="B346">
        <v>830</v>
      </c>
      <c r="D346" t="s">
        <v>20</v>
      </c>
      <c r="E346">
        <v>192</v>
      </c>
      <c r="G346" t="s">
        <v>14</v>
      </c>
      <c r="H346">
        <v>13</v>
      </c>
    </row>
    <row r="347" spans="1:8" x14ac:dyDescent="0.3">
      <c r="A347" t="s">
        <v>14</v>
      </c>
      <c r="B347">
        <v>331</v>
      </c>
      <c r="D347" t="s">
        <v>20</v>
      </c>
      <c r="E347">
        <v>26</v>
      </c>
      <c r="G347" t="s">
        <v>14</v>
      </c>
      <c r="H347">
        <v>1</v>
      </c>
    </row>
    <row r="348" spans="1:8" x14ac:dyDescent="0.3">
      <c r="A348" t="s">
        <v>14</v>
      </c>
      <c r="B348">
        <v>25</v>
      </c>
      <c r="D348" t="s">
        <v>20</v>
      </c>
      <c r="E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191</v>
      </c>
      <c r="D349" t="s">
        <v>20</v>
      </c>
      <c r="E349">
        <v>170</v>
      </c>
      <c r="G349" t="s">
        <v>14</v>
      </c>
      <c r="H349">
        <v>830</v>
      </c>
    </row>
    <row r="350" spans="1:8" x14ac:dyDescent="0.3">
      <c r="A350" t="s">
        <v>14</v>
      </c>
      <c r="B350">
        <v>3483</v>
      </c>
      <c r="D350" t="s">
        <v>20</v>
      </c>
      <c r="E350">
        <v>238</v>
      </c>
      <c r="G350" t="s">
        <v>14</v>
      </c>
      <c r="H350">
        <v>130</v>
      </c>
    </row>
    <row r="351" spans="1:8" x14ac:dyDescent="0.3">
      <c r="A351" t="s">
        <v>14</v>
      </c>
      <c r="B351">
        <v>923</v>
      </c>
      <c r="D351" t="s">
        <v>20</v>
      </c>
      <c r="E351">
        <v>55</v>
      </c>
      <c r="G351" t="s">
        <v>14</v>
      </c>
      <c r="H351">
        <v>55</v>
      </c>
    </row>
    <row r="352" spans="1:8" x14ac:dyDescent="0.3">
      <c r="A352" t="s">
        <v>14</v>
      </c>
      <c r="B352">
        <v>1</v>
      </c>
      <c r="D352" t="s">
        <v>20</v>
      </c>
      <c r="E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2013</v>
      </c>
      <c r="D353" t="s">
        <v>20</v>
      </c>
      <c r="E353">
        <v>2144</v>
      </c>
      <c r="G353" t="s">
        <v>14</v>
      </c>
      <c r="H353">
        <v>594</v>
      </c>
    </row>
    <row r="354" spans="1:8" x14ac:dyDescent="0.3">
      <c r="A354" t="s">
        <v>14</v>
      </c>
      <c r="B354">
        <v>33</v>
      </c>
      <c r="D354" t="s">
        <v>20</v>
      </c>
      <c r="E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1703</v>
      </c>
      <c r="D355" t="s">
        <v>20</v>
      </c>
      <c r="E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80</v>
      </c>
      <c r="D356" t="s">
        <v>20</v>
      </c>
      <c r="E356">
        <v>189</v>
      </c>
      <c r="G356" t="s">
        <v>14</v>
      </c>
      <c r="H356">
        <v>67</v>
      </c>
    </row>
    <row r="357" spans="1:8" x14ac:dyDescent="0.3">
      <c r="A357" t="s">
        <v>47</v>
      </c>
      <c r="B357">
        <v>86</v>
      </c>
      <c r="D357" t="s">
        <v>20</v>
      </c>
      <c r="E357">
        <v>154</v>
      </c>
      <c r="G357" t="s">
        <v>14</v>
      </c>
      <c r="H357">
        <v>742</v>
      </c>
    </row>
    <row r="358" spans="1:8" x14ac:dyDescent="0.3">
      <c r="A358" t="s">
        <v>14</v>
      </c>
      <c r="B358">
        <v>40</v>
      </c>
      <c r="D358" t="s">
        <v>20</v>
      </c>
      <c r="E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41</v>
      </c>
      <c r="D359" t="s">
        <v>20</v>
      </c>
      <c r="E359">
        <v>3063</v>
      </c>
      <c r="G359" t="s">
        <v>14</v>
      </c>
      <c r="H359">
        <v>4405</v>
      </c>
    </row>
    <row r="360" spans="1:8" x14ac:dyDescent="0.3">
      <c r="A360" t="s">
        <v>14</v>
      </c>
      <c r="B360">
        <v>23</v>
      </c>
      <c r="D360" t="s">
        <v>20</v>
      </c>
      <c r="E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187</v>
      </c>
      <c r="D361" t="s">
        <v>20</v>
      </c>
      <c r="E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2875</v>
      </c>
      <c r="D362" t="s">
        <v>20</v>
      </c>
      <c r="E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88</v>
      </c>
      <c r="D363" t="s">
        <v>20</v>
      </c>
      <c r="E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191</v>
      </c>
      <c r="D364" t="s">
        <v>20</v>
      </c>
      <c r="E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139</v>
      </c>
      <c r="D365" t="s">
        <v>20</v>
      </c>
      <c r="E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186</v>
      </c>
      <c r="D366" t="s">
        <v>20</v>
      </c>
      <c r="E366">
        <v>3016</v>
      </c>
    </row>
    <row r="367" spans="1:8" x14ac:dyDescent="0.3">
      <c r="A367" t="s">
        <v>20</v>
      </c>
      <c r="B367">
        <v>112</v>
      </c>
      <c r="D367" t="s">
        <v>20</v>
      </c>
      <c r="E367">
        <v>264</v>
      </c>
    </row>
    <row r="368" spans="1:8" x14ac:dyDescent="0.3">
      <c r="A368" t="s">
        <v>20</v>
      </c>
      <c r="B368">
        <v>101</v>
      </c>
      <c r="D368" t="s">
        <v>20</v>
      </c>
      <c r="E368">
        <v>272</v>
      </c>
    </row>
    <row r="369" spans="1:5" x14ac:dyDescent="0.3">
      <c r="A369" t="s">
        <v>14</v>
      </c>
      <c r="B369">
        <v>75</v>
      </c>
      <c r="D369" t="s">
        <v>20</v>
      </c>
      <c r="E369">
        <v>419</v>
      </c>
    </row>
    <row r="370" spans="1:5" x14ac:dyDescent="0.3">
      <c r="A370" t="s">
        <v>20</v>
      </c>
      <c r="B370">
        <v>206</v>
      </c>
      <c r="D370" t="s">
        <v>20</v>
      </c>
      <c r="E370">
        <v>1621</v>
      </c>
    </row>
    <row r="371" spans="1:5" x14ac:dyDescent="0.3">
      <c r="A371" t="s">
        <v>20</v>
      </c>
      <c r="B371">
        <v>154</v>
      </c>
      <c r="D371" t="s">
        <v>20</v>
      </c>
      <c r="E371">
        <v>1101</v>
      </c>
    </row>
    <row r="372" spans="1:5" x14ac:dyDescent="0.3">
      <c r="A372" t="s">
        <v>20</v>
      </c>
      <c r="B372">
        <v>5966</v>
      </c>
      <c r="D372" t="s">
        <v>20</v>
      </c>
      <c r="E372">
        <v>1073</v>
      </c>
    </row>
    <row r="373" spans="1:5" x14ac:dyDescent="0.3">
      <c r="A373" t="s">
        <v>14</v>
      </c>
      <c r="B373">
        <v>2176</v>
      </c>
      <c r="D373" t="s">
        <v>20</v>
      </c>
      <c r="E373">
        <v>331</v>
      </c>
    </row>
    <row r="374" spans="1:5" x14ac:dyDescent="0.3">
      <c r="A374" t="s">
        <v>20</v>
      </c>
      <c r="B374">
        <v>169</v>
      </c>
      <c r="D374" t="s">
        <v>20</v>
      </c>
      <c r="E374">
        <v>1170</v>
      </c>
    </row>
    <row r="375" spans="1:5" x14ac:dyDescent="0.3">
      <c r="A375" t="s">
        <v>20</v>
      </c>
      <c r="B375">
        <v>2106</v>
      </c>
      <c r="D375" t="s">
        <v>20</v>
      </c>
      <c r="E375">
        <v>363</v>
      </c>
    </row>
    <row r="376" spans="1:5" x14ac:dyDescent="0.3">
      <c r="A376" t="s">
        <v>14</v>
      </c>
      <c r="B376">
        <v>441</v>
      </c>
      <c r="D376" t="s">
        <v>20</v>
      </c>
      <c r="E376">
        <v>103</v>
      </c>
    </row>
    <row r="377" spans="1:5" x14ac:dyDescent="0.3">
      <c r="A377" t="s">
        <v>14</v>
      </c>
      <c r="B377">
        <v>25</v>
      </c>
      <c r="D377" t="s">
        <v>20</v>
      </c>
      <c r="E377">
        <v>147</v>
      </c>
    </row>
    <row r="378" spans="1:5" x14ac:dyDescent="0.3">
      <c r="A378" t="s">
        <v>20</v>
      </c>
      <c r="B378">
        <v>131</v>
      </c>
      <c r="D378" t="s">
        <v>20</v>
      </c>
      <c r="E378">
        <v>110</v>
      </c>
    </row>
    <row r="379" spans="1:5" x14ac:dyDescent="0.3">
      <c r="A379" t="s">
        <v>14</v>
      </c>
      <c r="B379">
        <v>127</v>
      </c>
      <c r="D379" t="s">
        <v>20</v>
      </c>
      <c r="E379">
        <v>134</v>
      </c>
    </row>
    <row r="380" spans="1:5" x14ac:dyDescent="0.3">
      <c r="A380" t="s">
        <v>14</v>
      </c>
      <c r="B380">
        <v>355</v>
      </c>
      <c r="D380" t="s">
        <v>20</v>
      </c>
      <c r="E380">
        <v>269</v>
      </c>
    </row>
    <row r="381" spans="1:5" x14ac:dyDescent="0.3">
      <c r="A381" t="s">
        <v>14</v>
      </c>
      <c r="B381">
        <v>44</v>
      </c>
      <c r="D381" t="s">
        <v>20</v>
      </c>
      <c r="E381">
        <v>175</v>
      </c>
    </row>
    <row r="382" spans="1:5" x14ac:dyDescent="0.3">
      <c r="A382" t="s">
        <v>20</v>
      </c>
      <c r="B382">
        <v>84</v>
      </c>
      <c r="D382" t="s">
        <v>20</v>
      </c>
      <c r="E382">
        <v>69</v>
      </c>
    </row>
    <row r="383" spans="1:5" x14ac:dyDescent="0.3">
      <c r="A383" t="s">
        <v>20</v>
      </c>
      <c r="B383">
        <v>155</v>
      </c>
      <c r="D383" t="s">
        <v>20</v>
      </c>
      <c r="E383">
        <v>190</v>
      </c>
    </row>
    <row r="384" spans="1:5" x14ac:dyDescent="0.3">
      <c r="A384" t="s">
        <v>14</v>
      </c>
      <c r="B384">
        <v>67</v>
      </c>
      <c r="D384" t="s">
        <v>20</v>
      </c>
      <c r="E384">
        <v>237</v>
      </c>
    </row>
    <row r="385" spans="1:5" x14ac:dyDescent="0.3">
      <c r="A385" t="s">
        <v>20</v>
      </c>
      <c r="B385">
        <v>189</v>
      </c>
      <c r="D385" t="s">
        <v>20</v>
      </c>
      <c r="E385">
        <v>196</v>
      </c>
    </row>
    <row r="386" spans="1:5" x14ac:dyDescent="0.3">
      <c r="A386" t="s">
        <v>20</v>
      </c>
      <c r="B386">
        <v>4799</v>
      </c>
      <c r="D386" t="s">
        <v>20</v>
      </c>
      <c r="E386">
        <v>7295</v>
      </c>
    </row>
    <row r="387" spans="1:5" x14ac:dyDescent="0.3">
      <c r="A387" t="s">
        <v>20</v>
      </c>
      <c r="B387">
        <v>1137</v>
      </c>
      <c r="D387" t="s">
        <v>20</v>
      </c>
      <c r="E387">
        <v>2893</v>
      </c>
    </row>
    <row r="388" spans="1:5" x14ac:dyDescent="0.3">
      <c r="A388" t="s">
        <v>14</v>
      </c>
      <c r="B388">
        <v>1068</v>
      </c>
      <c r="D388" t="s">
        <v>20</v>
      </c>
      <c r="E388">
        <v>820</v>
      </c>
    </row>
    <row r="389" spans="1:5" x14ac:dyDescent="0.3">
      <c r="A389" t="s">
        <v>14</v>
      </c>
      <c r="B389">
        <v>424</v>
      </c>
      <c r="D389" t="s">
        <v>20</v>
      </c>
      <c r="E389">
        <v>2038</v>
      </c>
    </row>
    <row r="390" spans="1:5" x14ac:dyDescent="0.3">
      <c r="A390" t="s">
        <v>74</v>
      </c>
      <c r="B390">
        <v>145</v>
      </c>
      <c r="D390" t="s">
        <v>20</v>
      </c>
      <c r="E390">
        <v>116</v>
      </c>
    </row>
    <row r="391" spans="1:5" x14ac:dyDescent="0.3">
      <c r="A391" t="s">
        <v>20</v>
      </c>
      <c r="B391">
        <v>1152</v>
      </c>
      <c r="D391" t="s">
        <v>20</v>
      </c>
      <c r="E391">
        <v>1345</v>
      </c>
    </row>
    <row r="392" spans="1:5" x14ac:dyDescent="0.3">
      <c r="A392" t="s">
        <v>20</v>
      </c>
      <c r="B392">
        <v>50</v>
      </c>
      <c r="D392" t="s">
        <v>20</v>
      </c>
      <c r="E392">
        <v>168</v>
      </c>
    </row>
    <row r="393" spans="1:5" x14ac:dyDescent="0.3">
      <c r="A393" t="s">
        <v>14</v>
      </c>
      <c r="B393">
        <v>151</v>
      </c>
      <c r="D393" t="s">
        <v>20</v>
      </c>
      <c r="E393">
        <v>137</v>
      </c>
    </row>
    <row r="394" spans="1:5" x14ac:dyDescent="0.3">
      <c r="A394" t="s">
        <v>14</v>
      </c>
      <c r="B394">
        <v>1608</v>
      </c>
      <c r="D394" t="s">
        <v>20</v>
      </c>
      <c r="E394">
        <v>186</v>
      </c>
    </row>
    <row r="395" spans="1:5" x14ac:dyDescent="0.3">
      <c r="A395" t="s">
        <v>20</v>
      </c>
      <c r="B395">
        <v>3059</v>
      </c>
      <c r="D395" t="s">
        <v>20</v>
      </c>
      <c r="E395">
        <v>125</v>
      </c>
    </row>
    <row r="396" spans="1:5" x14ac:dyDescent="0.3">
      <c r="A396" t="s">
        <v>20</v>
      </c>
      <c r="B396">
        <v>34</v>
      </c>
      <c r="D396" t="s">
        <v>20</v>
      </c>
      <c r="E396">
        <v>202</v>
      </c>
    </row>
    <row r="397" spans="1:5" x14ac:dyDescent="0.3">
      <c r="A397" t="s">
        <v>20</v>
      </c>
      <c r="B397">
        <v>220</v>
      </c>
      <c r="D397" t="s">
        <v>20</v>
      </c>
      <c r="E397">
        <v>103</v>
      </c>
    </row>
    <row r="398" spans="1:5" x14ac:dyDescent="0.3">
      <c r="A398" t="s">
        <v>20</v>
      </c>
      <c r="B398">
        <v>1604</v>
      </c>
      <c r="D398" t="s">
        <v>20</v>
      </c>
      <c r="E398">
        <v>1785</v>
      </c>
    </row>
    <row r="399" spans="1:5" x14ac:dyDescent="0.3">
      <c r="A399" t="s">
        <v>20</v>
      </c>
      <c r="B399">
        <v>454</v>
      </c>
      <c r="D399" t="s">
        <v>20</v>
      </c>
      <c r="E399">
        <v>157</v>
      </c>
    </row>
    <row r="400" spans="1:5" x14ac:dyDescent="0.3">
      <c r="A400" t="s">
        <v>20</v>
      </c>
      <c r="B400">
        <v>123</v>
      </c>
      <c r="D400" t="s">
        <v>20</v>
      </c>
      <c r="E400">
        <v>555</v>
      </c>
    </row>
    <row r="401" spans="1:5" x14ac:dyDescent="0.3">
      <c r="A401" t="s">
        <v>14</v>
      </c>
      <c r="B401">
        <v>941</v>
      </c>
      <c r="D401" t="s">
        <v>20</v>
      </c>
      <c r="E401">
        <v>297</v>
      </c>
    </row>
    <row r="402" spans="1:5" x14ac:dyDescent="0.3">
      <c r="A402" t="s">
        <v>14</v>
      </c>
      <c r="B402">
        <v>1</v>
      </c>
      <c r="D402" t="s">
        <v>20</v>
      </c>
      <c r="E402">
        <v>123</v>
      </c>
    </row>
    <row r="403" spans="1:5" x14ac:dyDescent="0.3">
      <c r="A403" t="s">
        <v>20</v>
      </c>
      <c r="B403">
        <v>299</v>
      </c>
      <c r="D403" t="s">
        <v>20</v>
      </c>
      <c r="E403">
        <v>3036</v>
      </c>
    </row>
    <row r="404" spans="1:5" x14ac:dyDescent="0.3">
      <c r="A404" t="s">
        <v>14</v>
      </c>
      <c r="B404">
        <v>40</v>
      </c>
      <c r="D404" t="s">
        <v>20</v>
      </c>
      <c r="E404">
        <v>144</v>
      </c>
    </row>
    <row r="405" spans="1:5" x14ac:dyDescent="0.3">
      <c r="A405" t="s">
        <v>14</v>
      </c>
      <c r="B405">
        <v>3015</v>
      </c>
      <c r="D405" t="s">
        <v>20</v>
      </c>
      <c r="E405">
        <v>121</v>
      </c>
    </row>
    <row r="406" spans="1:5" x14ac:dyDescent="0.3">
      <c r="A406" t="s">
        <v>20</v>
      </c>
      <c r="B406">
        <v>2237</v>
      </c>
      <c r="D406" t="s">
        <v>20</v>
      </c>
      <c r="E406">
        <v>181</v>
      </c>
    </row>
    <row r="407" spans="1:5" x14ac:dyDescent="0.3">
      <c r="A407" t="s">
        <v>14</v>
      </c>
      <c r="B407">
        <v>435</v>
      </c>
      <c r="D407" t="s">
        <v>20</v>
      </c>
      <c r="E407">
        <v>122</v>
      </c>
    </row>
    <row r="408" spans="1:5" x14ac:dyDescent="0.3">
      <c r="A408" t="s">
        <v>20</v>
      </c>
      <c r="B408">
        <v>645</v>
      </c>
      <c r="D408" t="s">
        <v>20</v>
      </c>
      <c r="E408">
        <v>1071</v>
      </c>
    </row>
    <row r="409" spans="1:5" x14ac:dyDescent="0.3">
      <c r="A409" t="s">
        <v>20</v>
      </c>
      <c r="B409">
        <v>484</v>
      </c>
      <c r="D409" t="s">
        <v>20</v>
      </c>
      <c r="E409">
        <v>980</v>
      </c>
    </row>
    <row r="410" spans="1:5" x14ac:dyDescent="0.3">
      <c r="A410" t="s">
        <v>20</v>
      </c>
      <c r="B410">
        <v>154</v>
      </c>
      <c r="D410" t="s">
        <v>20</v>
      </c>
      <c r="E410">
        <v>536</v>
      </c>
    </row>
    <row r="411" spans="1:5" x14ac:dyDescent="0.3">
      <c r="A411" t="s">
        <v>14</v>
      </c>
      <c r="B411">
        <v>714</v>
      </c>
      <c r="D411" t="s">
        <v>20</v>
      </c>
      <c r="E411">
        <v>1991</v>
      </c>
    </row>
    <row r="412" spans="1:5" x14ac:dyDescent="0.3">
      <c r="A412" t="s">
        <v>47</v>
      </c>
      <c r="B412">
        <v>1111</v>
      </c>
      <c r="D412" t="s">
        <v>20</v>
      </c>
      <c r="E412">
        <v>180</v>
      </c>
    </row>
    <row r="413" spans="1:5" x14ac:dyDescent="0.3">
      <c r="A413" t="s">
        <v>20</v>
      </c>
      <c r="B413">
        <v>82</v>
      </c>
      <c r="D413" t="s">
        <v>20</v>
      </c>
      <c r="E413">
        <v>130</v>
      </c>
    </row>
    <row r="414" spans="1:5" x14ac:dyDescent="0.3">
      <c r="A414" t="s">
        <v>20</v>
      </c>
      <c r="B414">
        <v>134</v>
      </c>
      <c r="D414" t="s">
        <v>20</v>
      </c>
      <c r="E414">
        <v>122</v>
      </c>
    </row>
    <row r="415" spans="1:5" x14ac:dyDescent="0.3">
      <c r="A415" t="s">
        <v>47</v>
      </c>
      <c r="B415">
        <v>1089</v>
      </c>
      <c r="D415" t="s">
        <v>20</v>
      </c>
      <c r="E415">
        <v>140</v>
      </c>
    </row>
    <row r="416" spans="1:5" x14ac:dyDescent="0.3">
      <c r="A416" t="s">
        <v>14</v>
      </c>
      <c r="B416">
        <v>5497</v>
      </c>
      <c r="D416" t="s">
        <v>20</v>
      </c>
      <c r="E416">
        <v>3388</v>
      </c>
    </row>
    <row r="417" spans="1:5" x14ac:dyDescent="0.3">
      <c r="A417" t="s">
        <v>14</v>
      </c>
      <c r="B417">
        <v>418</v>
      </c>
      <c r="D417" t="s">
        <v>20</v>
      </c>
      <c r="E417">
        <v>280</v>
      </c>
    </row>
    <row r="418" spans="1:5" x14ac:dyDescent="0.3">
      <c r="A418" t="s">
        <v>14</v>
      </c>
      <c r="B418">
        <v>1439</v>
      </c>
      <c r="D418" t="s">
        <v>20</v>
      </c>
      <c r="E418">
        <v>366</v>
      </c>
    </row>
    <row r="419" spans="1:5" x14ac:dyDescent="0.3">
      <c r="A419" t="s">
        <v>14</v>
      </c>
      <c r="B419">
        <v>15</v>
      </c>
      <c r="D419" t="s">
        <v>20</v>
      </c>
      <c r="E419">
        <v>270</v>
      </c>
    </row>
    <row r="420" spans="1:5" x14ac:dyDescent="0.3">
      <c r="A420" t="s">
        <v>14</v>
      </c>
      <c r="B420">
        <v>1999</v>
      </c>
      <c r="D420" t="s">
        <v>20</v>
      </c>
      <c r="E420">
        <v>137</v>
      </c>
    </row>
    <row r="421" spans="1:5" x14ac:dyDescent="0.3">
      <c r="A421" t="s">
        <v>20</v>
      </c>
      <c r="B421">
        <v>5203</v>
      </c>
      <c r="D421" t="s">
        <v>20</v>
      </c>
      <c r="E421">
        <v>3205</v>
      </c>
    </row>
    <row r="422" spans="1:5" x14ac:dyDescent="0.3">
      <c r="A422" t="s">
        <v>20</v>
      </c>
      <c r="B422">
        <v>94</v>
      </c>
      <c r="D422" t="s">
        <v>20</v>
      </c>
      <c r="E422">
        <v>288</v>
      </c>
    </row>
    <row r="423" spans="1:5" x14ac:dyDescent="0.3">
      <c r="A423" t="s">
        <v>14</v>
      </c>
      <c r="B423">
        <v>118</v>
      </c>
      <c r="D423" t="s">
        <v>20</v>
      </c>
      <c r="E423">
        <v>148</v>
      </c>
    </row>
    <row r="424" spans="1:5" x14ac:dyDescent="0.3">
      <c r="A424" t="s">
        <v>20</v>
      </c>
      <c r="B424">
        <v>205</v>
      </c>
      <c r="D424" t="s">
        <v>20</v>
      </c>
      <c r="E424">
        <v>114</v>
      </c>
    </row>
    <row r="425" spans="1:5" x14ac:dyDescent="0.3">
      <c r="A425" t="s">
        <v>14</v>
      </c>
      <c r="B425">
        <v>162</v>
      </c>
      <c r="D425" t="s">
        <v>20</v>
      </c>
      <c r="E425">
        <v>1518</v>
      </c>
    </row>
    <row r="426" spans="1:5" x14ac:dyDescent="0.3">
      <c r="A426" t="s">
        <v>14</v>
      </c>
      <c r="B426">
        <v>83</v>
      </c>
      <c r="D426" t="s">
        <v>20</v>
      </c>
      <c r="E426">
        <v>166</v>
      </c>
    </row>
    <row r="427" spans="1:5" x14ac:dyDescent="0.3">
      <c r="A427" t="s">
        <v>20</v>
      </c>
      <c r="B427">
        <v>92</v>
      </c>
      <c r="D427" t="s">
        <v>20</v>
      </c>
      <c r="E427">
        <v>100</v>
      </c>
    </row>
    <row r="428" spans="1:5" x14ac:dyDescent="0.3">
      <c r="A428" t="s">
        <v>20</v>
      </c>
      <c r="B428">
        <v>219</v>
      </c>
      <c r="D428" t="s">
        <v>20</v>
      </c>
      <c r="E428">
        <v>235</v>
      </c>
    </row>
    <row r="429" spans="1:5" x14ac:dyDescent="0.3">
      <c r="A429" t="s">
        <v>20</v>
      </c>
      <c r="B429">
        <v>2526</v>
      </c>
      <c r="D429" t="s">
        <v>20</v>
      </c>
      <c r="E429">
        <v>148</v>
      </c>
    </row>
    <row r="430" spans="1:5" x14ac:dyDescent="0.3">
      <c r="A430" t="s">
        <v>14</v>
      </c>
      <c r="B430">
        <v>747</v>
      </c>
      <c r="D430" t="s">
        <v>20</v>
      </c>
      <c r="E430">
        <v>198</v>
      </c>
    </row>
    <row r="431" spans="1:5" x14ac:dyDescent="0.3">
      <c r="A431" t="s">
        <v>74</v>
      </c>
      <c r="B431">
        <v>2138</v>
      </c>
      <c r="D431" t="s">
        <v>20</v>
      </c>
      <c r="E431">
        <v>150</v>
      </c>
    </row>
    <row r="432" spans="1:5" x14ac:dyDescent="0.3">
      <c r="A432" t="s">
        <v>14</v>
      </c>
      <c r="B432">
        <v>84</v>
      </c>
      <c r="D432" t="s">
        <v>20</v>
      </c>
      <c r="E432">
        <v>216</v>
      </c>
    </row>
    <row r="433" spans="1:5" x14ac:dyDescent="0.3">
      <c r="A433" t="s">
        <v>20</v>
      </c>
      <c r="B433">
        <v>94</v>
      </c>
      <c r="D433" t="s">
        <v>20</v>
      </c>
      <c r="E433">
        <v>5139</v>
      </c>
    </row>
    <row r="434" spans="1:5" x14ac:dyDescent="0.3">
      <c r="A434" t="s">
        <v>14</v>
      </c>
      <c r="B434">
        <v>91</v>
      </c>
      <c r="D434" t="s">
        <v>20</v>
      </c>
      <c r="E434">
        <v>2353</v>
      </c>
    </row>
    <row r="435" spans="1:5" x14ac:dyDescent="0.3">
      <c r="A435" t="s">
        <v>14</v>
      </c>
      <c r="B435">
        <v>792</v>
      </c>
      <c r="D435" t="s">
        <v>20</v>
      </c>
      <c r="E435">
        <v>78</v>
      </c>
    </row>
    <row r="436" spans="1:5" x14ac:dyDescent="0.3">
      <c r="A436" t="s">
        <v>74</v>
      </c>
      <c r="B436">
        <v>10</v>
      </c>
      <c r="D436" t="s">
        <v>20</v>
      </c>
      <c r="E436">
        <v>174</v>
      </c>
    </row>
    <row r="437" spans="1:5" x14ac:dyDescent="0.3">
      <c r="A437" t="s">
        <v>20</v>
      </c>
      <c r="B437">
        <v>1713</v>
      </c>
      <c r="D437" t="s">
        <v>20</v>
      </c>
      <c r="E437">
        <v>164</v>
      </c>
    </row>
    <row r="438" spans="1:5" x14ac:dyDescent="0.3">
      <c r="A438" t="s">
        <v>20</v>
      </c>
      <c r="B438">
        <v>249</v>
      </c>
      <c r="D438" t="s">
        <v>20</v>
      </c>
      <c r="E438">
        <v>161</v>
      </c>
    </row>
    <row r="439" spans="1:5" x14ac:dyDescent="0.3">
      <c r="A439" t="s">
        <v>20</v>
      </c>
      <c r="B439">
        <v>192</v>
      </c>
      <c r="D439" t="s">
        <v>20</v>
      </c>
      <c r="E439">
        <v>138</v>
      </c>
    </row>
    <row r="440" spans="1:5" x14ac:dyDescent="0.3">
      <c r="A440" t="s">
        <v>20</v>
      </c>
      <c r="B440">
        <v>247</v>
      </c>
      <c r="D440" t="s">
        <v>20</v>
      </c>
      <c r="E440">
        <v>3308</v>
      </c>
    </row>
    <row r="441" spans="1:5" x14ac:dyDescent="0.3">
      <c r="A441" t="s">
        <v>20</v>
      </c>
      <c r="B441">
        <v>2293</v>
      </c>
      <c r="D441" t="s">
        <v>20</v>
      </c>
      <c r="E441">
        <v>127</v>
      </c>
    </row>
    <row r="442" spans="1:5" x14ac:dyDescent="0.3">
      <c r="A442" t="s">
        <v>20</v>
      </c>
      <c r="B442">
        <v>3131</v>
      </c>
      <c r="D442" t="s">
        <v>20</v>
      </c>
      <c r="E442">
        <v>207</v>
      </c>
    </row>
    <row r="443" spans="1:5" x14ac:dyDescent="0.3">
      <c r="A443" t="s">
        <v>14</v>
      </c>
      <c r="B443">
        <v>32</v>
      </c>
      <c r="D443" t="s">
        <v>20</v>
      </c>
      <c r="E443">
        <v>181</v>
      </c>
    </row>
    <row r="444" spans="1:5" x14ac:dyDescent="0.3">
      <c r="A444" t="s">
        <v>20</v>
      </c>
      <c r="B444">
        <v>143</v>
      </c>
      <c r="D444" t="s">
        <v>20</v>
      </c>
      <c r="E444">
        <v>110</v>
      </c>
    </row>
    <row r="445" spans="1:5" x14ac:dyDescent="0.3">
      <c r="A445" t="s">
        <v>74</v>
      </c>
      <c r="B445">
        <v>90</v>
      </c>
      <c r="D445" t="s">
        <v>20</v>
      </c>
      <c r="E445">
        <v>185</v>
      </c>
    </row>
    <row r="446" spans="1:5" x14ac:dyDescent="0.3">
      <c r="A446" t="s">
        <v>20</v>
      </c>
      <c r="B446">
        <v>296</v>
      </c>
      <c r="D446" t="s">
        <v>20</v>
      </c>
      <c r="E446">
        <v>121</v>
      </c>
    </row>
    <row r="447" spans="1:5" x14ac:dyDescent="0.3">
      <c r="A447" t="s">
        <v>20</v>
      </c>
      <c r="B447">
        <v>170</v>
      </c>
      <c r="D447" t="s">
        <v>20</v>
      </c>
      <c r="E447">
        <v>106</v>
      </c>
    </row>
    <row r="448" spans="1:5" x14ac:dyDescent="0.3">
      <c r="A448" t="s">
        <v>14</v>
      </c>
      <c r="B448">
        <v>186</v>
      </c>
      <c r="D448" t="s">
        <v>20</v>
      </c>
      <c r="E448">
        <v>142</v>
      </c>
    </row>
    <row r="449" spans="1:5" x14ac:dyDescent="0.3">
      <c r="A449" t="s">
        <v>74</v>
      </c>
      <c r="B449">
        <v>439</v>
      </c>
      <c r="D449" t="s">
        <v>20</v>
      </c>
      <c r="E449">
        <v>233</v>
      </c>
    </row>
    <row r="450" spans="1:5" x14ac:dyDescent="0.3">
      <c r="A450" t="s">
        <v>14</v>
      </c>
      <c r="B450">
        <v>605</v>
      </c>
      <c r="D450" t="s">
        <v>20</v>
      </c>
      <c r="E450">
        <v>218</v>
      </c>
    </row>
    <row r="451" spans="1:5" x14ac:dyDescent="0.3">
      <c r="A451" t="s">
        <v>20</v>
      </c>
      <c r="B451">
        <v>86</v>
      </c>
      <c r="D451" t="s">
        <v>20</v>
      </c>
      <c r="E451">
        <v>76</v>
      </c>
    </row>
    <row r="452" spans="1:5" x14ac:dyDescent="0.3">
      <c r="A452" t="s">
        <v>14</v>
      </c>
      <c r="B452">
        <v>1</v>
      </c>
      <c r="D452" t="s">
        <v>20</v>
      </c>
      <c r="E452">
        <v>43</v>
      </c>
    </row>
    <row r="453" spans="1:5" x14ac:dyDescent="0.3">
      <c r="A453" t="s">
        <v>20</v>
      </c>
      <c r="B453">
        <v>6286</v>
      </c>
      <c r="D453" t="s">
        <v>20</v>
      </c>
      <c r="E453">
        <v>221</v>
      </c>
    </row>
    <row r="454" spans="1:5" x14ac:dyDescent="0.3">
      <c r="A454" t="s">
        <v>14</v>
      </c>
      <c r="B454">
        <v>31</v>
      </c>
      <c r="D454" t="s">
        <v>20</v>
      </c>
      <c r="E454">
        <v>2805</v>
      </c>
    </row>
    <row r="455" spans="1:5" x14ac:dyDescent="0.3">
      <c r="A455" t="s">
        <v>14</v>
      </c>
      <c r="B455">
        <v>1181</v>
      </c>
      <c r="D455" t="s">
        <v>20</v>
      </c>
      <c r="E455">
        <v>68</v>
      </c>
    </row>
    <row r="456" spans="1:5" x14ac:dyDescent="0.3">
      <c r="A456" t="s">
        <v>14</v>
      </c>
      <c r="B456">
        <v>39</v>
      </c>
      <c r="D456" t="s">
        <v>20</v>
      </c>
      <c r="E456">
        <v>183</v>
      </c>
    </row>
    <row r="457" spans="1:5" x14ac:dyDescent="0.3">
      <c r="A457" t="s">
        <v>20</v>
      </c>
      <c r="B457">
        <v>3727</v>
      </c>
      <c r="D457" t="s">
        <v>20</v>
      </c>
      <c r="E457">
        <v>133</v>
      </c>
    </row>
    <row r="458" spans="1:5" x14ac:dyDescent="0.3">
      <c r="A458" t="s">
        <v>20</v>
      </c>
      <c r="B458">
        <v>1605</v>
      </c>
      <c r="D458" t="s">
        <v>20</v>
      </c>
      <c r="E458">
        <v>2489</v>
      </c>
    </row>
    <row r="459" spans="1:5" x14ac:dyDescent="0.3">
      <c r="A459" t="s">
        <v>14</v>
      </c>
      <c r="B459">
        <v>46</v>
      </c>
      <c r="D459" t="s">
        <v>20</v>
      </c>
      <c r="E459">
        <v>69</v>
      </c>
    </row>
    <row r="460" spans="1:5" x14ac:dyDescent="0.3">
      <c r="A460" t="s">
        <v>20</v>
      </c>
      <c r="B460">
        <v>2120</v>
      </c>
      <c r="D460" t="s">
        <v>20</v>
      </c>
      <c r="E460">
        <v>279</v>
      </c>
    </row>
    <row r="461" spans="1:5" x14ac:dyDescent="0.3">
      <c r="A461" t="s">
        <v>14</v>
      </c>
      <c r="B461">
        <v>105</v>
      </c>
      <c r="D461" t="s">
        <v>20</v>
      </c>
      <c r="E461">
        <v>210</v>
      </c>
    </row>
    <row r="462" spans="1:5" x14ac:dyDescent="0.3">
      <c r="A462" t="s">
        <v>20</v>
      </c>
      <c r="B462">
        <v>50</v>
      </c>
      <c r="D462" t="s">
        <v>20</v>
      </c>
      <c r="E462">
        <v>2100</v>
      </c>
    </row>
    <row r="463" spans="1:5" x14ac:dyDescent="0.3">
      <c r="A463" t="s">
        <v>20</v>
      </c>
      <c r="B463">
        <v>2080</v>
      </c>
      <c r="D463" t="s">
        <v>20</v>
      </c>
      <c r="E463">
        <v>252</v>
      </c>
    </row>
    <row r="464" spans="1:5" x14ac:dyDescent="0.3">
      <c r="A464" t="s">
        <v>14</v>
      </c>
      <c r="B464">
        <v>535</v>
      </c>
      <c r="D464" t="s">
        <v>20</v>
      </c>
      <c r="E464">
        <v>1280</v>
      </c>
    </row>
    <row r="465" spans="1:5" x14ac:dyDescent="0.3">
      <c r="A465" t="s">
        <v>20</v>
      </c>
      <c r="B465">
        <v>2105</v>
      </c>
      <c r="D465" t="s">
        <v>20</v>
      </c>
      <c r="E465">
        <v>157</v>
      </c>
    </row>
    <row r="466" spans="1:5" x14ac:dyDescent="0.3">
      <c r="A466" t="s">
        <v>20</v>
      </c>
      <c r="B466">
        <v>2436</v>
      </c>
      <c r="D466" t="s">
        <v>20</v>
      </c>
      <c r="E466">
        <v>194</v>
      </c>
    </row>
    <row r="467" spans="1:5" x14ac:dyDescent="0.3">
      <c r="A467" t="s">
        <v>20</v>
      </c>
      <c r="B467">
        <v>80</v>
      </c>
      <c r="D467" t="s">
        <v>20</v>
      </c>
      <c r="E467">
        <v>82</v>
      </c>
    </row>
    <row r="468" spans="1:5" x14ac:dyDescent="0.3">
      <c r="A468" t="s">
        <v>20</v>
      </c>
      <c r="B468">
        <v>42</v>
      </c>
      <c r="D468" t="s">
        <v>20</v>
      </c>
      <c r="E468">
        <v>4233</v>
      </c>
    </row>
    <row r="469" spans="1:5" x14ac:dyDescent="0.3">
      <c r="A469" t="s">
        <v>20</v>
      </c>
      <c r="B469">
        <v>139</v>
      </c>
      <c r="D469" t="s">
        <v>20</v>
      </c>
      <c r="E469">
        <v>1297</v>
      </c>
    </row>
    <row r="470" spans="1:5" x14ac:dyDescent="0.3">
      <c r="A470" t="s">
        <v>14</v>
      </c>
      <c r="B470">
        <v>16</v>
      </c>
      <c r="D470" t="s">
        <v>20</v>
      </c>
      <c r="E470">
        <v>165</v>
      </c>
    </row>
    <row r="471" spans="1:5" x14ac:dyDescent="0.3">
      <c r="A471" t="s">
        <v>20</v>
      </c>
      <c r="B471">
        <v>159</v>
      </c>
      <c r="D471" t="s">
        <v>20</v>
      </c>
      <c r="E471">
        <v>119</v>
      </c>
    </row>
    <row r="472" spans="1:5" x14ac:dyDescent="0.3">
      <c r="A472" t="s">
        <v>20</v>
      </c>
      <c r="B472">
        <v>381</v>
      </c>
      <c r="D472" t="s">
        <v>20</v>
      </c>
      <c r="E472">
        <v>1797</v>
      </c>
    </row>
    <row r="473" spans="1:5" x14ac:dyDescent="0.3">
      <c r="A473" t="s">
        <v>20</v>
      </c>
      <c r="B473">
        <v>194</v>
      </c>
      <c r="D473" t="s">
        <v>20</v>
      </c>
      <c r="E473">
        <v>261</v>
      </c>
    </row>
    <row r="474" spans="1:5" x14ac:dyDescent="0.3">
      <c r="A474" t="s">
        <v>14</v>
      </c>
      <c r="B474">
        <v>575</v>
      </c>
      <c r="D474" t="s">
        <v>20</v>
      </c>
      <c r="E474">
        <v>157</v>
      </c>
    </row>
    <row r="475" spans="1:5" x14ac:dyDescent="0.3">
      <c r="A475" t="s">
        <v>20</v>
      </c>
      <c r="B475">
        <v>106</v>
      </c>
      <c r="D475" t="s">
        <v>20</v>
      </c>
      <c r="E475">
        <v>3533</v>
      </c>
    </row>
    <row r="476" spans="1:5" x14ac:dyDescent="0.3">
      <c r="A476" t="s">
        <v>20</v>
      </c>
      <c r="B476">
        <v>142</v>
      </c>
      <c r="D476" t="s">
        <v>20</v>
      </c>
      <c r="E476">
        <v>155</v>
      </c>
    </row>
    <row r="477" spans="1:5" x14ac:dyDescent="0.3">
      <c r="A477" t="s">
        <v>20</v>
      </c>
      <c r="B477">
        <v>211</v>
      </c>
      <c r="D477" t="s">
        <v>20</v>
      </c>
      <c r="E477">
        <v>132</v>
      </c>
    </row>
    <row r="478" spans="1:5" x14ac:dyDescent="0.3">
      <c r="A478" t="s">
        <v>14</v>
      </c>
      <c r="B478">
        <v>1120</v>
      </c>
      <c r="D478" t="s">
        <v>20</v>
      </c>
      <c r="E478">
        <v>1354</v>
      </c>
    </row>
    <row r="479" spans="1:5" x14ac:dyDescent="0.3">
      <c r="A479" t="s">
        <v>14</v>
      </c>
      <c r="B479">
        <v>113</v>
      </c>
      <c r="D479" t="s">
        <v>20</v>
      </c>
      <c r="E479">
        <v>48</v>
      </c>
    </row>
    <row r="480" spans="1:5" x14ac:dyDescent="0.3">
      <c r="A480" t="s">
        <v>20</v>
      </c>
      <c r="B480">
        <v>2756</v>
      </c>
      <c r="D480" t="s">
        <v>20</v>
      </c>
      <c r="E480">
        <v>110</v>
      </c>
    </row>
    <row r="481" spans="1:5" x14ac:dyDescent="0.3">
      <c r="A481" t="s">
        <v>20</v>
      </c>
      <c r="B481">
        <v>173</v>
      </c>
      <c r="D481" t="s">
        <v>20</v>
      </c>
      <c r="E481">
        <v>172</v>
      </c>
    </row>
    <row r="482" spans="1:5" x14ac:dyDescent="0.3">
      <c r="A482" t="s">
        <v>20</v>
      </c>
      <c r="B482">
        <v>87</v>
      </c>
      <c r="D482" t="s">
        <v>20</v>
      </c>
      <c r="E482">
        <v>307</v>
      </c>
    </row>
    <row r="483" spans="1:5" x14ac:dyDescent="0.3">
      <c r="A483" t="s">
        <v>14</v>
      </c>
      <c r="B483">
        <v>1538</v>
      </c>
      <c r="D483" t="s">
        <v>20</v>
      </c>
      <c r="E483">
        <v>160</v>
      </c>
    </row>
    <row r="484" spans="1:5" x14ac:dyDescent="0.3">
      <c r="A484" t="s">
        <v>14</v>
      </c>
      <c r="B484">
        <v>9</v>
      </c>
      <c r="D484" t="s">
        <v>20</v>
      </c>
      <c r="E484">
        <v>1467</v>
      </c>
    </row>
    <row r="485" spans="1:5" x14ac:dyDescent="0.3">
      <c r="A485" t="s">
        <v>14</v>
      </c>
      <c r="B485">
        <v>554</v>
      </c>
      <c r="D485" t="s">
        <v>20</v>
      </c>
      <c r="E485">
        <v>2662</v>
      </c>
    </row>
    <row r="486" spans="1:5" x14ac:dyDescent="0.3">
      <c r="A486" t="s">
        <v>20</v>
      </c>
      <c r="B486">
        <v>1572</v>
      </c>
      <c r="D486" t="s">
        <v>20</v>
      </c>
      <c r="E486">
        <v>452</v>
      </c>
    </row>
    <row r="487" spans="1:5" x14ac:dyDescent="0.3">
      <c r="A487" t="s">
        <v>14</v>
      </c>
      <c r="B487">
        <v>648</v>
      </c>
      <c r="D487" t="s">
        <v>20</v>
      </c>
      <c r="E487">
        <v>158</v>
      </c>
    </row>
    <row r="488" spans="1:5" x14ac:dyDescent="0.3">
      <c r="A488" t="s">
        <v>14</v>
      </c>
      <c r="B488">
        <v>21</v>
      </c>
      <c r="D488" t="s">
        <v>20</v>
      </c>
      <c r="E488">
        <v>225</v>
      </c>
    </row>
    <row r="489" spans="1:5" x14ac:dyDescent="0.3">
      <c r="A489" t="s">
        <v>20</v>
      </c>
      <c r="B489">
        <v>2346</v>
      </c>
      <c r="D489" t="s">
        <v>20</v>
      </c>
      <c r="E489">
        <v>65</v>
      </c>
    </row>
    <row r="490" spans="1:5" x14ac:dyDescent="0.3">
      <c r="A490" t="s">
        <v>20</v>
      </c>
      <c r="B490">
        <v>115</v>
      </c>
      <c r="D490" t="s">
        <v>20</v>
      </c>
      <c r="E490">
        <v>163</v>
      </c>
    </row>
    <row r="491" spans="1:5" x14ac:dyDescent="0.3">
      <c r="A491" t="s">
        <v>20</v>
      </c>
      <c r="B491">
        <v>85</v>
      </c>
      <c r="D491" t="s">
        <v>20</v>
      </c>
      <c r="E491">
        <v>85</v>
      </c>
    </row>
    <row r="492" spans="1:5" x14ac:dyDescent="0.3">
      <c r="A492" t="s">
        <v>20</v>
      </c>
      <c r="B492">
        <v>144</v>
      </c>
      <c r="D492" t="s">
        <v>20</v>
      </c>
      <c r="E492">
        <v>217</v>
      </c>
    </row>
    <row r="493" spans="1:5" x14ac:dyDescent="0.3">
      <c r="A493" t="s">
        <v>20</v>
      </c>
      <c r="B493">
        <v>2443</v>
      </c>
      <c r="D493" t="s">
        <v>20</v>
      </c>
      <c r="E493">
        <v>150</v>
      </c>
    </row>
    <row r="494" spans="1:5" x14ac:dyDescent="0.3">
      <c r="A494" t="s">
        <v>74</v>
      </c>
      <c r="B494">
        <v>595</v>
      </c>
      <c r="D494" t="s">
        <v>20</v>
      </c>
      <c r="E494">
        <v>3272</v>
      </c>
    </row>
    <row r="495" spans="1:5" x14ac:dyDescent="0.3">
      <c r="A495" t="s">
        <v>20</v>
      </c>
      <c r="B495">
        <v>64</v>
      </c>
      <c r="D495" t="s">
        <v>20</v>
      </c>
      <c r="E495">
        <v>300</v>
      </c>
    </row>
    <row r="496" spans="1:5" x14ac:dyDescent="0.3">
      <c r="A496" t="s">
        <v>20</v>
      </c>
      <c r="B496">
        <v>268</v>
      </c>
      <c r="D496" t="s">
        <v>20</v>
      </c>
      <c r="E496">
        <v>126</v>
      </c>
    </row>
    <row r="497" spans="1:5" x14ac:dyDescent="0.3">
      <c r="A497" t="s">
        <v>20</v>
      </c>
      <c r="B497">
        <v>195</v>
      </c>
      <c r="D497" t="s">
        <v>20</v>
      </c>
      <c r="E497">
        <v>2320</v>
      </c>
    </row>
    <row r="498" spans="1:5" x14ac:dyDescent="0.3">
      <c r="A498" t="s">
        <v>14</v>
      </c>
      <c r="B498">
        <v>54</v>
      </c>
      <c r="D498" t="s">
        <v>20</v>
      </c>
      <c r="E498">
        <v>81</v>
      </c>
    </row>
    <row r="499" spans="1:5" x14ac:dyDescent="0.3">
      <c r="A499" t="s">
        <v>14</v>
      </c>
      <c r="B499">
        <v>120</v>
      </c>
      <c r="D499" t="s">
        <v>20</v>
      </c>
      <c r="E499">
        <v>1887</v>
      </c>
    </row>
    <row r="500" spans="1:5" x14ac:dyDescent="0.3">
      <c r="A500" t="s">
        <v>14</v>
      </c>
      <c r="B500">
        <v>579</v>
      </c>
      <c r="D500" t="s">
        <v>20</v>
      </c>
      <c r="E500">
        <v>4358</v>
      </c>
    </row>
    <row r="501" spans="1:5" x14ac:dyDescent="0.3">
      <c r="A501" t="s">
        <v>14</v>
      </c>
      <c r="B501">
        <v>2072</v>
      </c>
      <c r="D501" t="s">
        <v>20</v>
      </c>
      <c r="E501">
        <v>53</v>
      </c>
    </row>
    <row r="502" spans="1:5" x14ac:dyDescent="0.3">
      <c r="A502" t="s">
        <v>14</v>
      </c>
      <c r="B502">
        <v>0</v>
      </c>
      <c r="D502" t="s">
        <v>20</v>
      </c>
      <c r="E502">
        <v>2414</v>
      </c>
    </row>
    <row r="503" spans="1:5" x14ac:dyDescent="0.3">
      <c r="A503" t="s">
        <v>14</v>
      </c>
      <c r="B503">
        <v>1796</v>
      </c>
      <c r="D503" t="s">
        <v>20</v>
      </c>
      <c r="E503">
        <v>80</v>
      </c>
    </row>
    <row r="504" spans="1:5" x14ac:dyDescent="0.3">
      <c r="A504" t="s">
        <v>20</v>
      </c>
      <c r="B504">
        <v>186</v>
      </c>
      <c r="D504" t="s">
        <v>20</v>
      </c>
      <c r="E504">
        <v>193</v>
      </c>
    </row>
    <row r="505" spans="1:5" x14ac:dyDescent="0.3">
      <c r="A505" t="s">
        <v>20</v>
      </c>
      <c r="B505">
        <v>460</v>
      </c>
      <c r="D505" t="s">
        <v>20</v>
      </c>
      <c r="E505">
        <v>52</v>
      </c>
    </row>
    <row r="506" spans="1:5" x14ac:dyDescent="0.3">
      <c r="A506" t="s">
        <v>14</v>
      </c>
      <c r="B506">
        <v>62</v>
      </c>
      <c r="D506" t="s">
        <v>20</v>
      </c>
      <c r="E506">
        <v>290</v>
      </c>
    </row>
    <row r="507" spans="1:5" x14ac:dyDescent="0.3">
      <c r="A507" t="s">
        <v>14</v>
      </c>
      <c r="B507">
        <v>347</v>
      </c>
      <c r="D507" t="s">
        <v>20</v>
      </c>
      <c r="E507">
        <v>122</v>
      </c>
    </row>
    <row r="508" spans="1:5" x14ac:dyDescent="0.3">
      <c r="A508" t="s">
        <v>20</v>
      </c>
      <c r="B508">
        <v>2528</v>
      </c>
      <c r="D508" t="s">
        <v>20</v>
      </c>
      <c r="E508">
        <v>1470</v>
      </c>
    </row>
    <row r="509" spans="1:5" x14ac:dyDescent="0.3">
      <c r="A509" t="s">
        <v>14</v>
      </c>
      <c r="B509">
        <v>19</v>
      </c>
      <c r="D509" t="s">
        <v>20</v>
      </c>
      <c r="E509">
        <v>165</v>
      </c>
    </row>
    <row r="510" spans="1:5" x14ac:dyDescent="0.3">
      <c r="A510" t="s">
        <v>20</v>
      </c>
      <c r="B510">
        <v>3657</v>
      </c>
      <c r="D510" t="s">
        <v>20</v>
      </c>
      <c r="E510">
        <v>182</v>
      </c>
    </row>
    <row r="511" spans="1:5" x14ac:dyDescent="0.3">
      <c r="A511" t="s">
        <v>14</v>
      </c>
      <c r="B511">
        <v>1258</v>
      </c>
      <c r="D511" t="s">
        <v>20</v>
      </c>
      <c r="E511">
        <v>199</v>
      </c>
    </row>
    <row r="512" spans="1:5" x14ac:dyDescent="0.3">
      <c r="A512" t="s">
        <v>20</v>
      </c>
      <c r="B512">
        <v>131</v>
      </c>
      <c r="D512" t="s">
        <v>20</v>
      </c>
      <c r="E512">
        <v>56</v>
      </c>
    </row>
    <row r="513" spans="1:5" x14ac:dyDescent="0.3">
      <c r="A513" t="s">
        <v>14</v>
      </c>
      <c r="B513">
        <v>362</v>
      </c>
      <c r="D513" t="s">
        <v>20</v>
      </c>
      <c r="E513">
        <v>1460</v>
      </c>
    </row>
    <row r="514" spans="1:5" x14ac:dyDescent="0.3">
      <c r="A514" t="s">
        <v>20</v>
      </c>
      <c r="B514">
        <v>239</v>
      </c>
      <c r="D514" t="s">
        <v>20</v>
      </c>
      <c r="E514">
        <v>123</v>
      </c>
    </row>
    <row r="515" spans="1:5" x14ac:dyDescent="0.3">
      <c r="A515" t="s">
        <v>74</v>
      </c>
      <c r="B515">
        <v>35</v>
      </c>
      <c r="D515" t="s">
        <v>20</v>
      </c>
      <c r="E515">
        <v>159</v>
      </c>
    </row>
    <row r="516" spans="1:5" x14ac:dyDescent="0.3">
      <c r="A516" t="s">
        <v>74</v>
      </c>
      <c r="B516">
        <v>528</v>
      </c>
      <c r="D516" t="s">
        <v>20</v>
      </c>
      <c r="E516">
        <v>110</v>
      </c>
    </row>
    <row r="517" spans="1:5" x14ac:dyDescent="0.3">
      <c r="A517" t="s">
        <v>14</v>
      </c>
      <c r="B517">
        <v>133</v>
      </c>
      <c r="D517" t="s">
        <v>20</v>
      </c>
      <c r="E517">
        <v>236</v>
      </c>
    </row>
    <row r="518" spans="1:5" x14ac:dyDescent="0.3">
      <c r="A518" t="s">
        <v>14</v>
      </c>
      <c r="B518">
        <v>846</v>
      </c>
      <c r="D518" t="s">
        <v>20</v>
      </c>
      <c r="E518">
        <v>191</v>
      </c>
    </row>
    <row r="519" spans="1:5" x14ac:dyDescent="0.3">
      <c r="A519" t="s">
        <v>20</v>
      </c>
      <c r="B519">
        <v>78</v>
      </c>
      <c r="D519" t="s">
        <v>20</v>
      </c>
      <c r="E519">
        <v>3934</v>
      </c>
    </row>
    <row r="520" spans="1:5" x14ac:dyDescent="0.3">
      <c r="A520" t="s">
        <v>14</v>
      </c>
      <c r="B520">
        <v>10</v>
      </c>
      <c r="D520" t="s">
        <v>20</v>
      </c>
      <c r="E520">
        <v>80</v>
      </c>
    </row>
    <row r="521" spans="1:5" x14ac:dyDescent="0.3">
      <c r="A521" t="s">
        <v>20</v>
      </c>
      <c r="B521">
        <v>1773</v>
      </c>
      <c r="D521" t="s">
        <v>20</v>
      </c>
      <c r="E521">
        <v>462</v>
      </c>
    </row>
    <row r="522" spans="1:5" x14ac:dyDescent="0.3">
      <c r="A522" t="s">
        <v>20</v>
      </c>
      <c r="B522">
        <v>32</v>
      </c>
      <c r="D522" t="s">
        <v>20</v>
      </c>
      <c r="E522">
        <v>179</v>
      </c>
    </row>
    <row r="523" spans="1:5" x14ac:dyDescent="0.3">
      <c r="A523" t="s">
        <v>20</v>
      </c>
      <c r="B523">
        <v>369</v>
      </c>
      <c r="D523" t="s">
        <v>20</v>
      </c>
      <c r="E523">
        <v>1866</v>
      </c>
    </row>
    <row r="524" spans="1:5" x14ac:dyDescent="0.3">
      <c r="A524" t="s">
        <v>14</v>
      </c>
      <c r="B524">
        <v>191</v>
      </c>
      <c r="D524" t="s">
        <v>20</v>
      </c>
      <c r="E524">
        <v>156</v>
      </c>
    </row>
    <row r="525" spans="1:5" x14ac:dyDescent="0.3">
      <c r="A525" t="s">
        <v>20</v>
      </c>
      <c r="B525">
        <v>89</v>
      </c>
      <c r="D525" t="s">
        <v>20</v>
      </c>
      <c r="E525">
        <v>255</v>
      </c>
    </row>
    <row r="526" spans="1:5" x14ac:dyDescent="0.3">
      <c r="A526" t="s">
        <v>14</v>
      </c>
      <c r="B526">
        <v>1979</v>
      </c>
      <c r="D526" t="s">
        <v>20</v>
      </c>
      <c r="E526">
        <v>2261</v>
      </c>
    </row>
    <row r="527" spans="1:5" x14ac:dyDescent="0.3">
      <c r="A527" t="s">
        <v>14</v>
      </c>
      <c r="B527">
        <v>63</v>
      </c>
      <c r="D527" t="s">
        <v>20</v>
      </c>
      <c r="E527">
        <v>40</v>
      </c>
    </row>
    <row r="528" spans="1:5" x14ac:dyDescent="0.3">
      <c r="A528" t="s">
        <v>20</v>
      </c>
      <c r="B528">
        <v>147</v>
      </c>
      <c r="D528" t="s">
        <v>20</v>
      </c>
      <c r="E528">
        <v>2289</v>
      </c>
    </row>
    <row r="529" spans="1:5" x14ac:dyDescent="0.3">
      <c r="A529" t="s">
        <v>14</v>
      </c>
      <c r="B529">
        <v>6080</v>
      </c>
      <c r="D529" t="s">
        <v>20</v>
      </c>
      <c r="E529">
        <v>65</v>
      </c>
    </row>
    <row r="530" spans="1:5" x14ac:dyDescent="0.3">
      <c r="A530" t="s">
        <v>14</v>
      </c>
      <c r="B530">
        <v>80</v>
      </c>
      <c r="D530" t="s">
        <v>20</v>
      </c>
      <c r="E530">
        <v>3777</v>
      </c>
    </row>
    <row r="531" spans="1:5" x14ac:dyDescent="0.3">
      <c r="A531" t="s">
        <v>14</v>
      </c>
      <c r="B531">
        <v>9</v>
      </c>
      <c r="D531" t="s">
        <v>20</v>
      </c>
      <c r="E531">
        <v>184</v>
      </c>
    </row>
    <row r="532" spans="1:5" x14ac:dyDescent="0.3">
      <c r="A532" t="s">
        <v>14</v>
      </c>
      <c r="B532">
        <v>1784</v>
      </c>
      <c r="D532" t="s">
        <v>20</v>
      </c>
      <c r="E532">
        <v>85</v>
      </c>
    </row>
    <row r="533" spans="1:5" x14ac:dyDescent="0.3">
      <c r="A533" t="s">
        <v>47</v>
      </c>
      <c r="B533">
        <v>3640</v>
      </c>
      <c r="D533" t="s">
        <v>20</v>
      </c>
      <c r="E533">
        <v>144</v>
      </c>
    </row>
    <row r="534" spans="1:5" x14ac:dyDescent="0.3">
      <c r="A534" t="s">
        <v>20</v>
      </c>
      <c r="B534">
        <v>126</v>
      </c>
      <c r="D534" t="s">
        <v>20</v>
      </c>
      <c r="E534">
        <v>1902</v>
      </c>
    </row>
    <row r="535" spans="1:5" x14ac:dyDescent="0.3">
      <c r="A535" t="s">
        <v>20</v>
      </c>
      <c r="B535">
        <v>2218</v>
      </c>
      <c r="D535" t="s">
        <v>20</v>
      </c>
      <c r="E535">
        <v>105</v>
      </c>
    </row>
    <row r="536" spans="1:5" x14ac:dyDescent="0.3">
      <c r="A536" t="s">
        <v>14</v>
      </c>
      <c r="B536">
        <v>243</v>
      </c>
      <c r="D536" t="s">
        <v>20</v>
      </c>
      <c r="E536">
        <v>132</v>
      </c>
    </row>
    <row r="537" spans="1:5" x14ac:dyDescent="0.3">
      <c r="A537" t="s">
        <v>20</v>
      </c>
      <c r="B537">
        <v>202</v>
      </c>
      <c r="D537" t="s">
        <v>20</v>
      </c>
      <c r="E537">
        <v>96</v>
      </c>
    </row>
    <row r="538" spans="1:5" x14ac:dyDescent="0.3">
      <c r="A538" t="s">
        <v>20</v>
      </c>
      <c r="B538">
        <v>140</v>
      </c>
      <c r="D538" t="s">
        <v>20</v>
      </c>
      <c r="E538">
        <v>114</v>
      </c>
    </row>
    <row r="539" spans="1:5" x14ac:dyDescent="0.3">
      <c r="A539" t="s">
        <v>20</v>
      </c>
      <c r="B539">
        <v>1052</v>
      </c>
      <c r="D539" t="s">
        <v>20</v>
      </c>
      <c r="E539">
        <v>203</v>
      </c>
    </row>
    <row r="540" spans="1:5" x14ac:dyDescent="0.3">
      <c r="A540" t="s">
        <v>14</v>
      </c>
      <c r="B540">
        <v>1296</v>
      </c>
      <c r="D540" t="s">
        <v>20</v>
      </c>
      <c r="E540">
        <v>1559</v>
      </c>
    </row>
    <row r="541" spans="1:5" x14ac:dyDescent="0.3">
      <c r="A541" t="s">
        <v>14</v>
      </c>
      <c r="B541">
        <v>77</v>
      </c>
      <c r="D541" t="s">
        <v>20</v>
      </c>
      <c r="E541">
        <v>1548</v>
      </c>
    </row>
    <row r="542" spans="1:5" x14ac:dyDescent="0.3">
      <c r="A542" t="s">
        <v>20</v>
      </c>
      <c r="B542">
        <v>247</v>
      </c>
      <c r="D542" t="s">
        <v>20</v>
      </c>
      <c r="E542">
        <v>80</v>
      </c>
    </row>
    <row r="543" spans="1:5" x14ac:dyDescent="0.3">
      <c r="A543" t="s">
        <v>14</v>
      </c>
      <c r="B543">
        <v>395</v>
      </c>
      <c r="D543" t="s">
        <v>20</v>
      </c>
      <c r="E543">
        <v>131</v>
      </c>
    </row>
    <row r="544" spans="1:5" x14ac:dyDescent="0.3">
      <c r="A544" t="s">
        <v>14</v>
      </c>
      <c r="B544">
        <v>49</v>
      </c>
      <c r="D544" t="s">
        <v>20</v>
      </c>
      <c r="E544">
        <v>112</v>
      </c>
    </row>
    <row r="545" spans="1:5" x14ac:dyDescent="0.3">
      <c r="A545" t="s">
        <v>14</v>
      </c>
      <c r="B545">
        <v>180</v>
      </c>
      <c r="D545" t="s">
        <v>20</v>
      </c>
      <c r="E545">
        <v>155</v>
      </c>
    </row>
    <row r="546" spans="1:5" x14ac:dyDescent="0.3">
      <c r="A546" t="s">
        <v>20</v>
      </c>
      <c r="B546">
        <v>84</v>
      </c>
      <c r="D546" t="s">
        <v>20</v>
      </c>
      <c r="E546">
        <v>266</v>
      </c>
    </row>
    <row r="547" spans="1:5" x14ac:dyDescent="0.3">
      <c r="A547" t="s">
        <v>14</v>
      </c>
      <c r="B547">
        <v>2690</v>
      </c>
      <c r="D547" t="s">
        <v>20</v>
      </c>
      <c r="E547">
        <v>155</v>
      </c>
    </row>
    <row r="548" spans="1:5" x14ac:dyDescent="0.3">
      <c r="A548" t="s">
        <v>20</v>
      </c>
      <c r="B548">
        <v>88</v>
      </c>
      <c r="D548" t="s">
        <v>20</v>
      </c>
      <c r="E548">
        <v>207</v>
      </c>
    </row>
    <row r="549" spans="1:5" x14ac:dyDescent="0.3">
      <c r="A549" t="s">
        <v>20</v>
      </c>
      <c r="B549">
        <v>156</v>
      </c>
      <c r="D549" t="s">
        <v>20</v>
      </c>
      <c r="E549">
        <v>245</v>
      </c>
    </row>
    <row r="550" spans="1:5" x14ac:dyDescent="0.3">
      <c r="A550" t="s">
        <v>20</v>
      </c>
      <c r="B550">
        <v>2985</v>
      </c>
      <c r="D550" t="s">
        <v>20</v>
      </c>
      <c r="E550">
        <v>1573</v>
      </c>
    </row>
    <row r="551" spans="1:5" x14ac:dyDescent="0.3">
      <c r="A551" t="s">
        <v>20</v>
      </c>
      <c r="B551">
        <v>762</v>
      </c>
      <c r="D551" t="s">
        <v>20</v>
      </c>
      <c r="E551">
        <v>114</v>
      </c>
    </row>
    <row r="552" spans="1:5" x14ac:dyDescent="0.3">
      <c r="A552" t="s">
        <v>74</v>
      </c>
      <c r="B552">
        <v>1</v>
      </c>
      <c r="D552" t="s">
        <v>20</v>
      </c>
      <c r="E552">
        <v>93</v>
      </c>
    </row>
    <row r="553" spans="1:5" x14ac:dyDescent="0.3">
      <c r="A553" t="s">
        <v>14</v>
      </c>
      <c r="B553">
        <v>2779</v>
      </c>
      <c r="D553" t="s">
        <v>20</v>
      </c>
      <c r="E553">
        <v>1681</v>
      </c>
    </row>
    <row r="554" spans="1:5" x14ac:dyDescent="0.3">
      <c r="A554" t="s">
        <v>14</v>
      </c>
      <c r="B554">
        <v>92</v>
      </c>
      <c r="D554" t="s">
        <v>20</v>
      </c>
      <c r="E554">
        <v>32</v>
      </c>
    </row>
    <row r="555" spans="1:5" x14ac:dyDescent="0.3">
      <c r="A555" t="s">
        <v>14</v>
      </c>
      <c r="B555">
        <v>1028</v>
      </c>
      <c r="D555" t="s">
        <v>20</v>
      </c>
      <c r="E555">
        <v>135</v>
      </c>
    </row>
    <row r="556" spans="1:5" x14ac:dyDescent="0.3">
      <c r="A556" t="s">
        <v>20</v>
      </c>
      <c r="B556">
        <v>554</v>
      </c>
      <c r="D556" t="s">
        <v>20</v>
      </c>
      <c r="E556">
        <v>140</v>
      </c>
    </row>
    <row r="557" spans="1:5" x14ac:dyDescent="0.3">
      <c r="A557" t="s">
        <v>20</v>
      </c>
      <c r="B557">
        <v>135</v>
      </c>
      <c r="D557" t="s">
        <v>20</v>
      </c>
      <c r="E557">
        <v>92</v>
      </c>
    </row>
    <row r="558" spans="1:5" x14ac:dyDescent="0.3">
      <c r="A558" t="s">
        <v>20</v>
      </c>
      <c r="B558">
        <v>122</v>
      </c>
      <c r="D558" t="s">
        <v>20</v>
      </c>
      <c r="E558">
        <v>1015</v>
      </c>
    </row>
    <row r="559" spans="1:5" x14ac:dyDescent="0.3">
      <c r="A559" t="s">
        <v>20</v>
      </c>
      <c r="B559">
        <v>221</v>
      </c>
      <c r="D559" t="s">
        <v>20</v>
      </c>
      <c r="E559">
        <v>323</v>
      </c>
    </row>
    <row r="560" spans="1:5" x14ac:dyDescent="0.3">
      <c r="A560" t="s">
        <v>20</v>
      </c>
      <c r="B560">
        <v>126</v>
      </c>
      <c r="D560" t="s">
        <v>20</v>
      </c>
      <c r="E560">
        <v>2326</v>
      </c>
    </row>
    <row r="561" spans="1:5" x14ac:dyDescent="0.3">
      <c r="A561" t="s">
        <v>20</v>
      </c>
      <c r="B561">
        <v>1022</v>
      </c>
      <c r="D561" t="s">
        <v>20</v>
      </c>
      <c r="E561">
        <v>381</v>
      </c>
    </row>
    <row r="562" spans="1:5" x14ac:dyDescent="0.3">
      <c r="A562" t="s">
        <v>20</v>
      </c>
      <c r="B562">
        <v>3177</v>
      </c>
      <c r="D562" t="s">
        <v>20</v>
      </c>
      <c r="E562">
        <v>480</v>
      </c>
    </row>
    <row r="563" spans="1:5" x14ac:dyDescent="0.3">
      <c r="A563" t="s">
        <v>20</v>
      </c>
      <c r="B563">
        <v>198</v>
      </c>
      <c r="D563" t="s">
        <v>20</v>
      </c>
      <c r="E563">
        <v>226</v>
      </c>
    </row>
    <row r="564" spans="1:5" x14ac:dyDescent="0.3">
      <c r="A564" t="s">
        <v>14</v>
      </c>
      <c r="B564">
        <v>26</v>
      </c>
      <c r="D564" t="s">
        <v>20</v>
      </c>
      <c r="E564">
        <v>241</v>
      </c>
    </row>
    <row r="565" spans="1:5" x14ac:dyDescent="0.3">
      <c r="A565" t="s">
        <v>20</v>
      </c>
      <c r="B565">
        <v>85</v>
      </c>
      <c r="D565" t="s">
        <v>20</v>
      </c>
      <c r="E565">
        <v>132</v>
      </c>
    </row>
    <row r="566" spans="1:5" x14ac:dyDescent="0.3">
      <c r="A566" t="s">
        <v>14</v>
      </c>
      <c r="B566">
        <v>1790</v>
      </c>
      <c r="D566" t="s">
        <v>20</v>
      </c>
      <c r="E566">
        <v>2043</v>
      </c>
    </row>
    <row r="567" spans="1:5" x14ac:dyDescent="0.3">
      <c r="A567" t="s">
        <v>20</v>
      </c>
      <c r="B567">
        <v>3596</v>
      </c>
    </row>
    <row r="568" spans="1:5" x14ac:dyDescent="0.3">
      <c r="A568" t="s">
        <v>14</v>
      </c>
      <c r="B568">
        <v>37</v>
      </c>
    </row>
    <row r="569" spans="1:5" x14ac:dyDescent="0.3">
      <c r="A569" t="s">
        <v>20</v>
      </c>
      <c r="B569">
        <v>244</v>
      </c>
    </row>
    <row r="570" spans="1:5" x14ac:dyDescent="0.3">
      <c r="A570" t="s">
        <v>20</v>
      </c>
      <c r="B570">
        <v>5180</v>
      </c>
    </row>
    <row r="571" spans="1:5" x14ac:dyDescent="0.3">
      <c r="A571" t="s">
        <v>20</v>
      </c>
      <c r="B571">
        <v>589</v>
      </c>
    </row>
    <row r="572" spans="1:5" x14ac:dyDescent="0.3">
      <c r="A572" t="s">
        <v>20</v>
      </c>
      <c r="B572">
        <v>2725</v>
      </c>
    </row>
    <row r="573" spans="1:5" x14ac:dyDescent="0.3">
      <c r="A573" t="s">
        <v>14</v>
      </c>
      <c r="B573">
        <v>35</v>
      </c>
    </row>
    <row r="574" spans="1:5" x14ac:dyDescent="0.3">
      <c r="A574" t="s">
        <v>74</v>
      </c>
      <c r="B574">
        <v>94</v>
      </c>
    </row>
    <row r="575" spans="1:5" x14ac:dyDescent="0.3">
      <c r="A575" t="s">
        <v>20</v>
      </c>
      <c r="B575">
        <v>300</v>
      </c>
    </row>
    <row r="576" spans="1:5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x14ac:dyDescent="0.3">
      <c r="A722" t="s">
        <v>74</v>
      </c>
      <c r="B722">
        <v>38</v>
      </c>
    </row>
    <row r="723" spans="1:2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x14ac:dyDescent="0.3">
      <c r="A1001" t="s">
        <v>74</v>
      </c>
      <c r="B1001">
        <v>1122</v>
      </c>
    </row>
  </sheetData>
  <autoFilter ref="A1:B1001" xr:uid="{37E9FA13-B700-4087-A9E4-D8C3F6F28D60}"/>
  <conditionalFormatting sqref="A2:A1001">
    <cfRule type="cellIs" dxfId="11" priority="9" operator="equal">
      <formula>"canceled"</formula>
    </cfRule>
    <cfRule type="cellIs" dxfId="10" priority="10" operator="equal">
      <formula>"live"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566">
    <cfRule type="cellIs" dxfId="7" priority="1" operator="equal">
      <formula>"canceled"</formula>
    </cfRule>
    <cfRule type="cellIs" dxfId="6" priority="2" operator="equal">
      <formula>"live"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conditionalFormatting sqref="G2:G365">
    <cfRule type="cellIs" dxfId="3" priority="5" operator="equal">
      <formula>"canceled"</formula>
    </cfRule>
    <cfRule type="cellIs" dxfId="2" priority="6" operator="equal">
      <formula>"live"</formula>
    </cfRule>
    <cfRule type="containsText" dxfId="1" priority="7" operator="containsText" text="successful">
      <formula>NOT(ISERROR(SEARCH("successful",G2)))</formula>
    </cfRule>
    <cfRule type="containsText" dxfId="0" priority="8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- Category</vt:lpstr>
      <vt:lpstr>Pivot Table - Subcategory</vt:lpstr>
      <vt:lpstr>Pivot Table - Years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Hagarty</cp:lastModifiedBy>
  <dcterms:created xsi:type="dcterms:W3CDTF">2021-09-29T18:52:28Z</dcterms:created>
  <dcterms:modified xsi:type="dcterms:W3CDTF">2023-04-20T20:12:16Z</dcterms:modified>
</cp:coreProperties>
</file>