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_macwan/Downloads/CIS/Data Analytics Python -Predicting +:- based on Opponent Played/"/>
    </mc:Choice>
  </mc:AlternateContent>
  <xr:revisionPtr revIDLastSave="0" documentId="13_ncr:1_{027601D2-4D31-D845-9335-8DDFA468CF2F}" xr6:coauthVersionLast="36" xr6:coauthVersionMax="36" xr10:uidLastSave="{00000000-0000-0000-0000-000000000000}"/>
  <bookViews>
    <workbookView xWindow="0" yWindow="500" windowWidth="28800" windowHeight="16480" xr2:uid="{18CE3B2F-87B5-1448-8634-1403059EE5B1}"/>
  </bookViews>
  <sheets>
    <sheet name="Steph_Curry" sheetId="1" r:id="rId1"/>
    <sheet name="Opp Defense Efficiency" sheetId="3" r:id="rId2"/>
    <sheet name="Opp True Shooting Percentage" sheetId="2" r:id="rId3"/>
    <sheet name="Opp TO per Possession" sheetId="4" r:id="rId4"/>
    <sheet name="Opp 3PT FG Made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75" i="1" l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274" i="1"/>
  <c r="AJ273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09" i="1"/>
  <c r="AJ208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105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2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274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09" i="1"/>
  <c r="AI207" i="1"/>
  <c r="AI208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05" i="1"/>
  <c r="AI104" i="1"/>
  <c r="AI101" i="1"/>
  <c r="AI102" i="1"/>
  <c r="AI103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2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274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09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10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2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274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09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105" i="1"/>
  <c r="AG96" i="1"/>
  <c r="AG97" i="1"/>
  <c r="AG98" i="1"/>
  <c r="AG99" i="1"/>
  <c r="AG100" i="1"/>
  <c r="AG101" i="1"/>
  <c r="AG102" i="1"/>
  <c r="AG103" i="1"/>
  <c r="AG104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2" i="1"/>
</calcChain>
</file>

<file path=xl/sharedStrings.xml><?xml version="1.0" encoding="utf-8"?>
<sst xmlns="http://schemas.openxmlformats.org/spreadsheetml/2006/main" count="2187" uniqueCount="498">
  <si>
    <t>29-217</t>
  </si>
  <si>
    <t>GSW</t>
  </si>
  <si>
    <t>HOU</t>
  </si>
  <si>
    <t>L (-1)</t>
  </si>
  <si>
    <t>29-220</t>
  </si>
  <si>
    <t>@</t>
  </si>
  <si>
    <t>NOP</t>
  </si>
  <si>
    <t>W (+8)</t>
  </si>
  <si>
    <t>29-221</t>
  </si>
  <si>
    <t>MEM</t>
  </si>
  <si>
    <t>L (-10)</t>
  </si>
  <si>
    <t>29-223</t>
  </si>
  <si>
    <t>DAL</t>
  </si>
  <si>
    <t>W (+30)</t>
  </si>
  <si>
    <t>29-225</t>
  </si>
  <si>
    <t>TOR</t>
  </si>
  <si>
    <t>W (+5)</t>
  </si>
  <si>
    <t>29-227</t>
  </si>
  <si>
    <t>WAS</t>
  </si>
  <si>
    <t>W (+3)</t>
  </si>
  <si>
    <t>29-229</t>
  </si>
  <si>
    <t>DET</t>
  </si>
  <si>
    <t>L (-8)</t>
  </si>
  <si>
    <t>29-230</t>
  </si>
  <si>
    <t>LAC</t>
  </si>
  <si>
    <t>W (+28)</t>
  </si>
  <si>
    <t>29-233</t>
  </si>
  <si>
    <t>SAS</t>
  </si>
  <si>
    <t>W (+20)</t>
  </si>
  <si>
    <t>29-235</t>
  </si>
  <si>
    <t>DEN</t>
  </si>
  <si>
    <t>W (+19)</t>
  </si>
  <si>
    <t>29-237</t>
  </si>
  <si>
    <t>MIA</t>
  </si>
  <si>
    <t>W (+17)</t>
  </si>
  <si>
    <t>29-239</t>
  </si>
  <si>
    <t>MIN</t>
  </si>
  <si>
    <t>W (+24)</t>
  </si>
  <si>
    <t>29-242</t>
  </si>
  <si>
    <t>PHI</t>
  </si>
  <si>
    <t>W (+21)</t>
  </si>
  <si>
    <t>29-244</t>
  </si>
  <si>
    <t>ORL</t>
  </si>
  <si>
    <t>W (+10)</t>
  </si>
  <si>
    <t>Inactive</t>
  </si>
  <si>
    <t>29-247</t>
  </si>
  <si>
    <t>BOS</t>
  </si>
  <si>
    <t>L (-4)</t>
  </si>
  <si>
    <t>29-249</t>
  </si>
  <si>
    <t>29-250</t>
  </si>
  <si>
    <t>BRK</t>
  </si>
  <si>
    <t>W (+7)</t>
  </si>
  <si>
    <t>29-253</t>
  </si>
  <si>
    <t>OKC</t>
  </si>
  <si>
    <t>L (-17)</t>
  </si>
  <si>
    <t>29-255</t>
  </si>
  <si>
    <t>CHI</t>
  </si>
  <si>
    <t>W (+49)</t>
  </si>
  <si>
    <t>29-256</t>
  </si>
  <si>
    <t>W (+15)</t>
  </si>
  <si>
    <t>29-258</t>
  </si>
  <si>
    <t>SAC</t>
  </si>
  <si>
    <t>29-260</t>
  </si>
  <si>
    <t>LAL</t>
  </si>
  <si>
    <t>W (+4)</t>
  </si>
  <si>
    <t>29-262</t>
  </si>
  <si>
    <t>29-264</t>
  </si>
  <si>
    <t>29-265</t>
  </si>
  <si>
    <t>29-267</t>
  </si>
  <si>
    <t>W (+14)</t>
  </si>
  <si>
    <t>29-269</t>
  </si>
  <si>
    <t>29-272</t>
  </si>
  <si>
    <t>POR</t>
  </si>
  <si>
    <t>29-275</t>
  </si>
  <si>
    <t>29-279</t>
  </si>
  <si>
    <t>W (+2)</t>
  </si>
  <si>
    <t>29-281</t>
  </si>
  <si>
    <t>W (+13)</t>
  </si>
  <si>
    <t>29-283</t>
  </si>
  <si>
    <t>29-284</t>
  </si>
  <si>
    <t>L (-15)</t>
  </si>
  <si>
    <t>29-286</t>
  </si>
  <si>
    <t>CLE</t>
  </si>
  <si>
    <t>29-288</t>
  </si>
  <si>
    <t>UTA</t>
  </si>
  <si>
    <t>W (+25)</t>
  </si>
  <si>
    <t>29-290</t>
  </si>
  <si>
    <t>L (-11)</t>
  </si>
  <si>
    <t>29-291</t>
  </si>
  <si>
    <t>29-295</t>
  </si>
  <si>
    <t>29-296</t>
  </si>
  <si>
    <t>29-298</t>
  </si>
  <si>
    <t>W (+16)</t>
  </si>
  <si>
    <t>29-300</t>
  </si>
  <si>
    <t>29-302</t>
  </si>
  <si>
    <t>L (-19)</t>
  </si>
  <si>
    <t>29-304</t>
  </si>
  <si>
    <t>MIL</t>
  </si>
  <si>
    <t>29-305</t>
  </si>
  <si>
    <t>29-307</t>
  </si>
  <si>
    <t>29-309</t>
  </si>
  <si>
    <t>29-312</t>
  </si>
  <si>
    <t>29-315</t>
  </si>
  <si>
    <t>NYK</t>
  </si>
  <si>
    <t>W (+11)</t>
  </si>
  <si>
    <t>29-317</t>
  </si>
  <si>
    <t>29-319</t>
  </si>
  <si>
    <t>29-322</t>
  </si>
  <si>
    <t>L (-30)</t>
  </si>
  <si>
    <t>29-325</t>
  </si>
  <si>
    <t>29-326</t>
  </si>
  <si>
    <t>L (-7)</t>
  </si>
  <si>
    <t>29-329</t>
  </si>
  <si>
    <t>L (-20)</t>
  </si>
  <si>
    <t>29-331</t>
  </si>
  <si>
    <t>W (+18)</t>
  </si>
  <si>
    <t>29-333</t>
  </si>
  <si>
    <t>29-335</t>
  </si>
  <si>
    <t>PHO</t>
  </si>
  <si>
    <t>W (+46)</t>
  </si>
  <si>
    <t>29-337</t>
  </si>
  <si>
    <t>L (-6)</t>
  </si>
  <si>
    <t>29-345</t>
  </si>
  <si>
    <t>29-347</t>
  </si>
  <si>
    <t>W (+32)</t>
  </si>
  <si>
    <t>29-349</t>
  </si>
  <si>
    <t>29-351</t>
  </si>
  <si>
    <t>29-353</t>
  </si>
  <si>
    <t>ATL</t>
  </si>
  <si>
    <t>29-357</t>
  </si>
  <si>
    <t>29-359</t>
  </si>
  <si>
    <t>29-360</t>
  </si>
  <si>
    <t>29-362</t>
  </si>
  <si>
    <t>30-000</t>
  </si>
  <si>
    <t>30-002</t>
  </si>
  <si>
    <t>L (-5)</t>
  </si>
  <si>
    <t>30-003</t>
  </si>
  <si>
    <t>30-005</t>
  </si>
  <si>
    <t>L (-14)</t>
  </si>
  <si>
    <t>30-009</t>
  </si>
  <si>
    <t>W (+12)</t>
  </si>
  <si>
    <t>30-011</t>
  </si>
  <si>
    <t>30-013</t>
  </si>
  <si>
    <t>IND</t>
  </si>
  <si>
    <t>30-015</t>
  </si>
  <si>
    <t>L (-9)</t>
  </si>
  <si>
    <t>30-017</t>
  </si>
  <si>
    <t>30-018</t>
  </si>
  <si>
    <t>30-020</t>
  </si>
  <si>
    <t>30-022</t>
  </si>
  <si>
    <t>30-024</t>
  </si>
  <si>
    <t>30-025</t>
  </si>
  <si>
    <t>30-027</t>
  </si>
  <si>
    <t>L (-40)</t>
  </si>
  <si>
    <t>Rk</t>
  </si>
  <si>
    <t>G</t>
  </si>
  <si>
    <t>Date</t>
  </si>
  <si>
    <t>Age</t>
  </si>
  <si>
    <t>Tm</t>
  </si>
  <si>
    <t>Opp</t>
  </si>
  <si>
    <t>GS</t>
  </si>
  <si>
    <t>MP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</si>
  <si>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</si>
  <si>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</si>
  <si>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</si>
  <si>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</si>
  <si>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</si>
  <si>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</si>
  <si>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</si>
  <si>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</si>
  <si>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</si>
  <si>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</si>
  <si>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</si>
  <si>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</si>
  <si>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</si>
  <si>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</si>
  <si>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</si>
  <si>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</si>
  <si>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</si>
  <si>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</si>
  <si>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GmSc</t>
  </si>
  <si>
    <t>+/-</t>
  </si>
  <si>
    <t>30-031</t>
  </si>
  <si>
    <t>30-033</t>
  </si>
  <si>
    <t>30-036</t>
  </si>
  <si>
    <t>30-039</t>
  </si>
  <si>
    <t>L (-13)</t>
  </si>
  <si>
    <t>30-041</t>
  </si>
  <si>
    <t>30-045</t>
  </si>
  <si>
    <t>W (+22)</t>
  </si>
  <si>
    <t>30-048</t>
  </si>
  <si>
    <t>30-051</t>
  </si>
  <si>
    <t>30-053</t>
  </si>
  <si>
    <t>W (+26)</t>
  </si>
  <si>
    <t>30-055</t>
  </si>
  <si>
    <t>W (+9)</t>
  </si>
  <si>
    <t>30-061</t>
  </si>
  <si>
    <t>30-063</t>
  </si>
  <si>
    <t>L (-22)</t>
  </si>
  <si>
    <t>30-067</t>
  </si>
  <si>
    <t>W (+41)</t>
  </si>
  <si>
    <t>30-069</t>
  </si>
  <si>
    <t>L (-3)</t>
  </si>
  <si>
    <t>30-071</t>
  </si>
  <si>
    <t>30-073</t>
  </si>
  <si>
    <t>W (+29)</t>
  </si>
  <si>
    <t>30-075</t>
  </si>
  <si>
    <t>30-078</t>
  </si>
  <si>
    <t>30-081</t>
  </si>
  <si>
    <t>30-084</t>
  </si>
  <si>
    <t>30-086</t>
  </si>
  <si>
    <t>W (+23)</t>
  </si>
  <si>
    <t>30-216</t>
  </si>
  <si>
    <t>30-219</t>
  </si>
  <si>
    <t>W (+1)</t>
  </si>
  <si>
    <t>30-221</t>
  </si>
  <si>
    <t>L (-2)</t>
  </si>
  <si>
    <t>30-222</t>
  </si>
  <si>
    <t>30-224</t>
  </si>
  <si>
    <t>30-226</t>
  </si>
  <si>
    <t>30-228</t>
  </si>
  <si>
    <t>W (+6)</t>
  </si>
  <si>
    <t>30-229</t>
  </si>
  <si>
    <t>30-231</t>
  </si>
  <si>
    <t>30-233</t>
  </si>
  <si>
    <t>30-236</t>
  </si>
  <si>
    <t>30-239</t>
  </si>
  <si>
    <t>L (-23)</t>
  </si>
  <si>
    <t>30-241</t>
  </si>
  <si>
    <t>30-243</t>
  </si>
  <si>
    <t>30-244</t>
  </si>
  <si>
    <t>30-246</t>
  </si>
  <si>
    <t>L (-21)</t>
  </si>
  <si>
    <t>30-248</t>
  </si>
  <si>
    <t>30-249</t>
  </si>
  <si>
    <t>L (-12)</t>
  </si>
  <si>
    <t>30-252</t>
  </si>
  <si>
    <t>L (-28)</t>
  </si>
  <si>
    <t>30-254</t>
  </si>
  <si>
    <t>30-255</t>
  </si>
  <si>
    <t>30-257</t>
  </si>
  <si>
    <t>30-260</t>
  </si>
  <si>
    <t>30-262</t>
  </si>
  <si>
    <t>30-264</t>
  </si>
  <si>
    <t>30-266</t>
  </si>
  <si>
    <t>30-268</t>
  </si>
  <si>
    <t>30-271</t>
  </si>
  <si>
    <t>30-273</t>
  </si>
  <si>
    <t>30-275</t>
  </si>
  <si>
    <t>30-278</t>
  </si>
  <si>
    <t>30-280</t>
  </si>
  <si>
    <t>30-283</t>
  </si>
  <si>
    <t>30-284</t>
  </si>
  <si>
    <t>30-286</t>
  </si>
  <si>
    <t>L (-26)</t>
  </si>
  <si>
    <t>30-288</t>
  </si>
  <si>
    <t>30-290</t>
  </si>
  <si>
    <t>30-292</t>
  </si>
  <si>
    <t>30-295</t>
  </si>
  <si>
    <t>30-297</t>
  </si>
  <si>
    <t>30-300</t>
  </si>
  <si>
    <t>W (+27)</t>
  </si>
  <si>
    <t>30-303</t>
  </si>
  <si>
    <t>W (+37)</t>
  </si>
  <si>
    <t>30-305</t>
  </si>
  <si>
    <t>30-307</t>
  </si>
  <si>
    <t>W (+31)</t>
  </si>
  <si>
    <t>30-308</t>
  </si>
  <si>
    <t>30-310</t>
  </si>
  <si>
    <t>30-313</t>
  </si>
  <si>
    <t>30-316</t>
  </si>
  <si>
    <t>30-318</t>
  </si>
  <si>
    <t>30-320</t>
  </si>
  <si>
    <t>30-323</t>
  </si>
  <si>
    <t>30-325</t>
  </si>
  <si>
    <t>30-329</t>
  </si>
  <si>
    <t>W (+39)</t>
  </si>
  <si>
    <t>30-331</t>
  </si>
  <si>
    <t>30-333</t>
  </si>
  <si>
    <t>30-335</t>
  </si>
  <si>
    <t>30-336</t>
  </si>
  <si>
    <t>30-344</t>
  </si>
  <si>
    <t>30-346</t>
  </si>
  <si>
    <t>30-348</t>
  </si>
  <si>
    <t>30-350</t>
  </si>
  <si>
    <t>30-351</t>
  </si>
  <si>
    <t>30-353</t>
  </si>
  <si>
    <t>30-356</t>
  </si>
  <si>
    <t>L (-33)</t>
  </si>
  <si>
    <t>30-359</t>
  </si>
  <si>
    <t>30-361</t>
  </si>
  <si>
    <t>30-364</t>
  </si>
  <si>
    <t>31-002</t>
  </si>
  <si>
    <t>31-004</t>
  </si>
  <si>
    <t>31-005</t>
  </si>
  <si>
    <t>31-007</t>
  </si>
  <si>
    <t>31-009</t>
  </si>
  <si>
    <t>L (-35)</t>
  </si>
  <si>
    <t>31-010</t>
  </si>
  <si>
    <t>31-013</t>
  </si>
  <si>
    <t>31-015</t>
  </si>
  <si>
    <t>31-017</t>
  </si>
  <si>
    <t>W (+47)</t>
  </si>
  <si>
    <t>31-019</t>
  </si>
  <si>
    <t>31-021</t>
  </si>
  <si>
    <t>31-022</t>
  </si>
  <si>
    <t>31-024</t>
  </si>
  <si>
    <t>31-026</t>
  </si>
  <si>
    <t>31-027</t>
  </si>
  <si>
    <t>31-030</t>
  </si>
  <si>
    <t>31-032</t>
  </si>
  <si>
    <t>31-035</t>
  </si>
  <si>
    <t>31-038</t>
  </si>
  <si>
    <t>31-041</t>
  </si>
  <si>
    <t>31-043</t>
  </si>
  <si>
    <t>31-045</t>
  </si>
  <si>
    <t>31-047</t>
  </si>
  <si>
    <t>31-051</t>
  </si>
  <si>
    <t>31-053</t>
  </si>
  <si>
    <t>31-055</t>
  </si>
  <si>
    <t>31-057</t>
  </si>
  <si>
    <t>31-061</t>
  </si>
  <si>
    <t>31-063</t>
  </si>
  <si>
    <t>31-065</t>
  </si>
  <si>
    <t>31-067</t>
  </si>
  <si>
    <t>31-077</t>
  </si>
  <si>
    <t>31-080</t>
  </si>
  <si>
    <t>31-083</t>
  </si>
  <si>
    <t>31-085</t>
  </si>
  <si>
    <t>31-088</t>
  </si>
  <si>
    <t>31-091</t>
  </si>
  <si>
    <t>31-224</t>
  </si>
  <si>
    <t>31-227</t>
  </si>
  <si>
    <t>31-228</t>
  </si>
  <si>
    <t>31-230</t>
  </si>
  <si>
    <t>31-232</t>
  </si>
  <si>
    <t>31-233</t>
  </si>
  <si>
    <t>31-235</t>
  </si>
  <si>
    <t>31-237</t>
  </si>
  <si>
    <t>31-239</t>
  </si>
  <si>
    <t>31-240</t>
  </si>
  <si>
    <t>31-242</t>
  </si>
  <si>
    <t>31-244</t>
  </si>
  <si>
    <t>31-246</t>
  </si>
  <si>
    <t>31-248</t>
  </si>
  <si>
    <t>31-250</t>
  </si>
  <si>
    <t>31-251</t>
  </si>
  <si>
    <t>L (-48)</t>
  </si>
  <si>
    <t>31-253</t>
  </si>
  <si>
    <t>31-256</t>
  </si>
  <si>
    <t>31-258</t>
  </si>
  <si>
    <t>31-260</t>
  </si>
  <si>
    <t>31-262</t>
  </si>
  <si>
    <t>31-263</t>
  </si>
  <si>
    <t>L (-25)</t>
  </si>
  <si>
    <t>31-265</t>
  </si>
  <si>
    <t>31-267</t>
  </si>
  <si>
    <t>31-270</t>
  </si>
  <si>
    <t>31-272</t>
  </si>
  <si>
    <t>31-274</t>
  </si>
  <si>
    <t>31-276</t>
  </si>
  <si>
    <t>31-279</t>
  </si>
  <si>
    <t>31-281</t>
  </si>
  <si>
    <t>31-284</t>
  </si>
  <si>
    <t>31-286</t>
  </si>
  <si>
    <t>31-288</t>
  </si>
  <si>
    <t>31-289</t>
  </si>
  <si>
    <t>31-292</t>
  </si>
  <si>
    <t>31-294</t>
  </si>
  <si>
    <t>31-296</t>
  </si>
  <si>
    <t>31-298</t>
  </si>
  <si>
    <t>31-300</t>
  </si>
  <si>
    <t>31-302</t>
  </si>
  <si>
    <t>31-304</t>
  </si>
  <si>
    <t>31-306</t>
  </si>
  <si>
    <t>L (-27)</t>
  </si>
  <si>
    <t>31-308</t>
  </si>
  <si>
    <t>31-310</t>
  </si>
  <si>
    <t>31-312</t>
  </si>
  <si>
    <t>31-314</t>
  </si>
  <si>
    <t>31-316</t>
  </si>
  <si>
    <t>31-320</t>
  </si>
  <si>
    <t>31-322</t>
  </si>
  <si>
    <t>31-324</t>
  </si>
  <si>
    <t>31-326</t>
  </si>
  <si>
    <t>31-328</t>
  </si>
  <si>
    <t>L (-41)</t>
  </si>
  <si>
    <t>31-331</t>
  </si>
  <si>
    <t>31-333</t>
  </si>
  <si>
    <t>31-335</t>
  </si>
  <si>
    <t>31-343</t>
  </si>
  <si>
    <t>Did Not Dress</t>
  </si>
  <si>
    <t>31-346</t>
  </si>
  <si>
    <t>31-348</t>
  </si>
  <si>
    <t>L (-18)</t>
  </si>
  <si>
    <t>31-350</t>
  </si>
  <si>
    <t>31-352</t>
  </si>
  <si>
    <t>31-353</t>
  </si>
  <si>
    <t>31-355</t>
  </si>
  <si>
    <t>31-357</t>
  </si>
  <si>
    <t>31-359</t>
  </si>
  <si>
    <t>31-362</t>
  </si>
  <si>
    <t>L (-24)</t>
  </si>
  <si>
    <t>32-283</t>
  </si>
  <si>
    <t>32-286</t>
  </si>
  <si>
    <t>L (-39)</t>
  </si>
  <si>
    <t>32-288</t>
  </si>
  <si>
    <t>32-290</t>
  </si>
  <si>
    <t>32-293</t>
  </si>
  <si>
    <t>32-295</t>
  </si>
  <si>
    <t>32-296</t>
  </si>
  <si>
    <t>32-298</t>
  </si>
  <si>
    <t>32-300</t>
  </si>
  <si>
    <t>32-302</t>
  </si>
  <si>
    <t>32-304</t>
  </si>
  <si>
    <t>32-306</t>
  </si>
  <si>
    <t>32-310</t>
  </si>
  <si>
    <t>32-312</t>
  </si>
  <si>
    <t>32-313</t>
  </si>
  <si>
    <t>32-315</t>
  </si>
  <si>
    <t>32-317</t>
  </si>
  <si>
    <t>32-319</t>
  </si>
  <si>
    <t>32-320</t>
  </si>
  <si>
    <t>32-322</t>
  </si>
  <si>
    <t>32-325</t>
  </si>
  <si>
    <t>32-327</t>
  </si>
  <si>
    <t>32-329</t>
  </si>
  <si>
    <t>32-331</t>
  </si>
  <si>
    <t>32-332</t>
  </si>
  <si>
    <t>32-334</t>
  </si>
  <si>
    <t>32-336</t>
  </si>
  <si>
    <t>32-338</t>
  </si>
  <si>
    <t>32-340</t>
  </si>
  <si>
    <t>32-342</t>
  </si>
  <si>
    <t>32-343</t>
  </si>
  <si>
    <t>32-346</t>
  </si>
  <si>
    <t>32-347</t>
  </si>
  <si>
    <t>32-349</t>
  </si>
  <si>
    <t>32-351</t>
  </si>
  <si>
    <t>32-354</t>
  </si>
  <si>
    <t>32-355</t>
  </si>
  <si>
    <t>32-362</t>
  </si>
  <si>
    <t>33-000</t>
  </si>
  <si>
    <t>33-001</t>
  </si>
  <si>
    <t>L (-31)</t>
  </si>
  <si>
    <t>33-003</t>
  </si>
  <si>
    <t>33-005</t>
  </si>
  <si>
    <t>Did Not Play</t>
  </si>
  <si>
    <t>33-006</t>
  </si>
  <si>
    <t>33-009</t>
  </si>
  <si>
    <t>33-011</t>
  </si>
  <si>
    <t>33-012</t>
  </si>
  <si>
    <t>L (-16)</t>
  </si>
  <si>
    <t>33-015</t>
  </si>
  <si>
    <t>33-018</t>
  </si>
  <si>
    <t>33-019</t>
  </si>
  <si>
    <t>L (-53)</t>
  </si>
  <si>
    <t>33-021</t>
  </si>
  <si>
    <t>33-023</t>
  </si>
  <si>
    <t>33-026</t>
  </si>
  <si>
    <t>33-027</t>
  </si>
  <si>
    <t>33-029</t>
  </si>
  <si>
    <t>33-031</t>
  </si>
  <si>
    <t>W (+38)</t>
  </si>
  <si>
    <t>33-032</t>
  </si>
  <si>
    <t>33-034</t>
  </si>
  <si>
    <t>33-036</t>
  </si>
  <si>
    <t>33-038</t>
  </si>
  <si>
    <t>33-040</t>
  </si>
  <si>
    <t>33-042</t>
  </si>
  <si>
    <t>33-044</t>
  </si>
  <si>
    <t>33-046</t>
  </si>
  <si>
    <t>33-048</t>
  </si>
  <si>
    <t>33-050</t>
  </si>
  <si>
    <t>33-051</t>
  </si>
  <si>
    <t>Postseason</t>
  </si>
  <si>
    <t>33-053</t>
  </si>
  <si>
    <t>33-055</t>
  </si>
  <si>
    <t>33-057</t>
  </si>
  <si>
    <t>33-058</t>
  </si>
  <si>
    <t>33-061</t>
  </si>
  <si>
    <t>33-063</t>
  </si>
  <si>
    <t>Opp Def Eff</t>
  </si>
  <si>
    <t>Opp TS</t>
  </si>
  <si>
    <t>Rank</t>
  </si>
  <si>
    <t>Team</t>
  </si>
  <si>
    <t>Opp TO per POS</t>
  </si>
  <si>
    <t>Opp 3PT Made</t>
  </si>
  <si>
    <t>CHA</t>
  </si>
  <si>
    <t>2020</t>
  </si>
  <si>
    <t>2019</t>
  </si>
  <si>
    <t>2018</t>
  </si>
  <si>
    <t>2017</t>
  </si>
  <si>
    <t>Year</t>
  </si>
  <si>
    <t>2017-2018</t>
  </si>
  <si>
    <t>2018-2019</t>
  </si>
  <si>
    <t>2019-2020</t>
  </si>
  <si>
    <t>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</si>
</sst>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222222"/>
      <name val="Helvetica Neue"/>
      <family val="2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46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20" fontId="2" fillId="0" borderId="0" xfId="0" applyNumberFormat="1" applyFont="1" applyAlignment="1">
      <alignment wrapText="1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46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10" fontId="5" fillId="0" borderId="0" xfId="0" applyNumberFormat="1" applyFont="1"/>
    <xf numFmtId="0" fontId="4" fillId="0" borderId="0" xfId="0" applyFont="1"/>
    <xf numFmtId="0" fontId="0" fillId="0" borderId="0" xfId="0" applyFill="1"/>
    <xf numFmtId="10" fontId="0" fillId="0" borderId="0" xfId="1" applyNumberFormat="1" applyFont="1"/>
    <xf numFmtId="0" fontId="0" fillId="0" borderId="0" xfId="1" applyNumberFormat="1" applyFont="1"/>
    <xf numFmtId="0" fontId="2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22222"/>
        <name val="Helvetica Neue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22222"/>
        <name val="Helvetica Neue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14" formatCode="0.00%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14" formatCode="0.00%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8EC576-EFB0-2047-AF03-6ACCE55114D0}" name="Table1" displayName="Table1" ref="A3:F33" totalsRowShown="0" headerRowDxfId="31" dataDxfId="30">
  <autoFilter ref="A3:F33" xr:uid="{9703AD75-2077-8C42-B903-801853F4A863}"/>
  <sortState ref="A4:F33">
    <sortCondition ref="B3:B33"/>
  </sortState>
  <tableColumns count="6">
    <tableColumn id="1" xr3:uid="{74E135B1-6BE7-A045-AEEB-783060AFA83E}" name="Rank" dataDxfId="29"/>
    <tableColumn id="2" xr3:uid="{31F232B4-0EF6-454A-A2DC-0488A4BBAFDC}" name="Team" dataDxfId="28"/>
    <tableColumn id="3" xr3:uid="{FE0C9EE2-0B56-BC4F-AE17-378B3C16CCC3}" name="2020" dataDxfId="27"/>
    <tableColumn id="4" xr3:uid="{D668BED1-F10B-974F-87DA-3E752078452F}" name="2019" dataDxfId="26"/>
    <tableColumn id="5" xr3:uid="{A9BE8C1C-5403-574F-9F2C-C19EB55F7682}" name="2018" dataDxfId="25"/>
    <tableColumn id="6" xr3:uid="{9FA6BEEB-C182-4941-BE1E-B9BCB24C4491}" name="2017" dataDxfId="2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46ABA7-1F75-E043-A434-132CD0900D91}" name="Table3" displayName="Table3" ref="B5:G35" totalsRowShown="0" headerRowDxfId="23" dataDxfId="22">
  <autoFilter ref="B5:G35" xr:uid="{C9001098-12CC-534B-8F9F-0E9FCE910524}"/>
  <sortState ref="B6:G35">
    <sortCondition ref="C5:C35"/>
  </sortState>
  <tableColumns count="6">
    <tableColumn id="1" xr3:uid="{2AD99759-F6B8-4E40-AAB7-508E99115209}" name="Rank" dataDxfId="21"/>
    <tableColumn id="2" xr3:uid="{1B460B37-6784-9540-BDE4-33993DF9E538}" name="Team" dataDxfId="20"/>
    <tableColumn id="3" xr3:uid="{A382FDFA-30D2-6A4C-9A5A-0D7DF348AD45}" name="2020" dataDxfId="19"/>
    <tableColumn id="4" xr3:uid="{5C63B2BC-F93C-C54E-8858-1E508635C9A8}" name="2019" dataDxfId="18"/>
    <tableColumn id="5" xr3:uid="{B63ED25B-E59C-084D-840F-219E89747619}" name="2018" dataDxfId="17"/>
    <tableColumn id="6" xr3:uid="{A7569F3F-8081-9146-8CEC-89F327011710}" name="2017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EBB4AE1-982C-0A42-99B8-137C8F7E747B}" name="Table6" displayName="Table6" ref="B6:G36" totalsRowShown="0" headerRowDxfId="15" dataDxfId="14">
  <autoFilter ref="B6:G36" xr:uid="{A1D8FC47-0482-6F4B-9F31-26872FFAC361}"/>
  <sortState ref="B7:G36">
    <sortCondition ref="C6:C36"/>
  </sortState>
  <tableColumns count="6">
    <tableColumn id="1" xr3:uid="{CBDF7B20-A04A-4743-954C-22977D5D87CE}" name="Rank" dataDxfId="13"/>
    <tableColumn id="2" xr3:uid="{4AF42DFF-085E-B347-AC6C-27D501054555}" name="Team" dataDxfId="12"/>
    <tableColumn id="3" xr3:uid="{391AC44A-8544-B843-875B-FA7385A2A161}" name="2020" dataDxfId="11"/>
    <tableColumn id="4" xr3:uid="{4AEA1206-CBF5-FC40-AB63-372E0387162D}" name="2019" dataDxfId="10"/>
    <tableColumn id="5" xr3:uid="{6E83688C-00EE-B241-B2DA-D59DB709898B}" name="2018" dataDxfId="9"/>
    <tableColumn id="6" xr3:uid="{9034E502-AF38-0D42-8C23-58764AE1CA7C}" name="2017" dataDxfId="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F51B244-A3D9-FD42-A56B-7DE2BBB50998}" name="Table8" displayName="Table8" ref="B5:G35" totalsRowShown="0" headerRowDxfId="7" dataDxfId="6">
  <autoFilter ref="B5:G35" xr:uid="{A1F5D3BB-9610-BD47-8EE3-D49C84CE93A8}"/>
  <sortState ref="B6:G35">
    <sortCondition ref="C5:C35"/>
  </sortState>
  <tableColumns count="6">
    <tableColumn id="1" xr3:uid="{5AA9055A-5F5D-4143-883D-F00AD2EB4403}" name="Rank" dataDxfId="5"/>
    <tableColumn id="2" xr3:uid="{9A10999C-EE02-3C48-A5AD-751227D27432}" name="Team" dataDxfId="4"/>
    <tableColumn id="3" xr3:uid="{663C6ED1-277C-2B42-B3B4-9656F93CF285}" name="2020" dataDxfId="3"/>
    <tableColumn id="4" xr3:uid="{F0F59C09-82E8-594C-8683-E4361F439252}" name="2019" dataDxfId="2"/>
    <tableColumn id="5" xr3:uid="{1FDFA6B1-E7C1-A148-B462-07F5E9FCD948}" name="2018" dataDxfId="1"/>
    <tableColumn id="6" xr3:uid="{928AA612-A5B3-9F44-B5EA-A7E6BD9D28CD}" name="2017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9775-CEF4-FE43-9374-71AB3E2789EF}">
  <dimension ref="A1:AJ345"/>
  <sheetViews>
    <sheetView tabSelected="1" topLeftCell="A324" zoomScale="75" workbookViewId="0">
      <selection activeCell="E351" sqref="E351"/>
    </sheetView>
  </sheetViews>
  <sheetFormatPr baseColWidth="10" defaultRowHeight="16"/>
  <sheetData>
    <row r="1" spans="1:36" ht="30">
      <c r="A1" s="1" t="s">
        <v>154</v>
      </c>
      <c r="B1" s="1" t="s">
        <v>155</v>
      </c>
      <c r="C1" s="1" t="s">
        <v>156</v>
      </c>
      <c r="D1" s="1" t="s">
        <v>493</v>
      </c>
      <c r="E1" s="1" t="s">
        <v>157</v>
      </c>
      <c r="F1" s="1" t="s">
        <v>158</v>
      </c>
      <c r="G1" s="1"/>
      <c r="H1" s="1" t="s">
        <v>159</v>
      </c>
      <c r="I1" s="1"/>
      <c r="J1" s="1" t="s">
        <v>160</v>
      </c>
      <c r="K1" s="1" t="s">
        <v>161</v>
      </c>
      <c r="L1" s="1" t="s">
        <v>162</v>
      </c>
      <c r="M1" s="1" t="s">
        <v>163</v>
      </c>
      <c r="N1" s="1" t="s">
        <v>164</v>
      </c>
      <c r="O1" s="1" t="s">
        <v>165</v>
      </c>
      <c r="P1" s="1" t="s">
        <v>166</v>
      </c>
      <c r="Q1" s="1" t="s">
        <v>167</v>
      </c>
      <c r="R1" s="1" t="s">
        <v>168</v>
      </c>
      <c r="S1" s="1" t="s">
        <v>169</v>
      </c>
      <c r="T1" s="1" t="s">
        <v>170</v>
      </c>
      <c r="U1" s="1" t="s">
        <v>171</v>
      </c>
      <c r="V1" s="1" t="s">
        <v>172</v>
      </c>
      <c r="W1" s="1" t="s">
        <v>173</v>
      </c>
      <c r="X1" s="1" t="s">
        <v>174</v>
      </c>
      <c r="Y1" s="1" t="s">
        <v>175</v>
      </c>
      <c r="Z1" s="1" t="s">
        <v>176</v>
      </c>
      <c r="AA1" s="1" t="s">
        <v>177</v>
      </c>
      <c r="AB1" s="1" t="s">
        <v>178</v>
      </c>
      <c r="AC1" s="1" t="s">
        <v>179</v>
      </c>
      <c r="AD1" s="1" t="s">
        <v>180</v>
      </c>
      <c r="AE1" s="1" t="s">
        <v>181</v>
      </c>
      <c r="AF1" s="1" t="s">
        <v>475</v>
      </c>
      <c r="AG1" s="1" t="s">
        <v>482</v>
      </c>
      <c r="AH1" s="1" t="s">
        <v>483</v>
      </c>
      <c r="AI1" s="1" t="s">
        <v>486</v>
      </c>
      <c r="AJ1" s="1" t="s">
        <v>487</v>
      </c>
    </row>
    <row r="2" spans="1:36">
      <c r="A2" s="1">
        <v>1</v>
      </c>
      <c r="B2" s="2">
        <v>1</v>
      </c>
      <c r="C2" s="3">
        <v>43025</v>
      </c>
      <c r="D2" s="3" t="s">
        <v>494</v>
      </c>
      <c r="E2" s="2" t="s">
        <v>0</v>
      </c>
      <c r="F2" s="2" t="s">
        <v>1</v>
      </c>
      <c r="G2" s="4"/>
      <c r="H2" s="2" t="s">
        <v>2</v>
      </c>
      <c r="I2" s="2" t="s">
        <v>3</v>
      </c>
      <c r="J2" s="2">
        <v>1</v>
      </c>
      <c r="K2" s="5">
        <v>1.23125</v>
      </c>
      <c r="L2" s="2">
        <v>8</v>
      </c>
      <c r="M2" s="2">
        <v>18</v>
      </c>
      <c r="N2" s="2">
        <v>0.44400000000000001</v>
      </c>
      <c r="O2" s="2">
        <v>3</v>
      </c>
      <c r="P2" s="2">
        <v>9</v>
      </c>
      <c r="Q2" s="2">
        <v>0.33300000000000002</v>
      </c>
      <c r="R2" s="2">
        <v>3</v>
      </c>
      <c r="S2" s="2">
        <v>3</v>
      </c>
      <c r="T2" s="2">
        <v>1</v>
      </c>
      <c r="U2" s="2">
        <v>0</v>
      </c>
      <c r="V2" s="2">
        <v>5</v>
      </c>
      <c r="W2" s="2">
        <v>5</v>
      </c>
      <c r="X2" s="2">
        <v>4</v>
      </c>
      <c r="Y2" s="2">
        <v>1</v>
      </c>
      <c r="Z2" s="2">
        <v>0</v>
      </c>
      <c r="AA2" s="2">
        <v>2</v>
      </c>
      <c r="AB2" s="2">
        <v>4</v>
      </c>
      <c r="AC2" s="2">
        <v>22</v>
      </c>
      <c r="AD2" s="2">
        <v>14.3</v>
      </c>
      <c r="AE2" s="2">
        <v>9</v>
      </c>
      <c r="AF2" s="13">
        <v>0</v>
      </c>
      <c r="AG2">
        <f>INDEX(Table1[2017], MATCH(Steph_Curry!H2,Table1[Team],0))</f>
        <v>1.032</v>
      </c>
      <c r="AH2" s="21">
        <f>INDEX(Table3[2017],MATCH(Steph_Curry!H2,Table3[Team],0))</f>
        <v>1.0980000000000001</v>
      </c>
      <c r="AI2" s="21">
        <f>INDEX(Table6[2017],MATCH(Steph_Curry!H2,Table6[Team],0))</f>
        <v>0.14399999999999999</v>
      </c>
      <c r="AJ2" s="22">
        <f>INDEX(Table8[2017],MATCH(Steph_Curry!H2,Table8[Team],0))</f>
        <v>10.199999999999999</v>
      </c>
    </row>
    <row r="3" spans="1:36">
      <c r="A3" s="1">
        <v>2</v>
      </c>
      <c r="B3" s="2">
        <v>2</v>
      </c>
      <c r="C3" s="3">
        <v>43028</v>
      </c>
      <c r="D3" s="3" t="s">
        <v>494</v>
      </c>
      <c r="E3" s="2" t="s">
        <v>4</v>
      </c>
      <c r="F3" s="2" t="s">
        <v>1</v>
      </c>
      <c r="G3" s="2" t="s">
        <v>5</v>
      </c>
      <c r="H3" s="2" t="s">
        <v>6</v>
      </c>
      <c r="I3" s="2" t="s">
        <v>7</v>
      </c>
      <c r="J3" s="2">
        <v>1</v>
      </c>
      <c r="K3" s="5">
        <v>1.4631944444444445</v>
      </c>
      <c r="L3" s="2">
        <v>7</v>
      </c>
      <c r="M3" s="2">
        <v>16</v>
      </c>
      <c r="N3" s="2">
        <v>0.438</v>
      </c>
      <c r="O3" s="2">
        <v>4</v>
      </c>
      <c r="P3" s="2">
        <v>11</v>
      </c>
      <c r="Q3" s="2">
        <v>0.36399999999999999</v>
      </c>
      <c r="R3" s="2">
        <v>10</v>
      </c>
      <c r="S3" s="2">
        <v>10</v>
      </c>
      <c r="T3" s="2">
        <v>1</v>
      </c>
      <c r="U3" s="2">
        <v>0</v>
      </c>
      <c r="V3" s="2">
        <v>3</v>
      </c>
      <c r="W3" s="2">
        <v>3</v>
      </c>
      <c r="X3" s="2">
        <v>8</v>
      </c>
      <c r="Y3" s="2">
        <v>0</v>
      </c>
      <c r="Z3" s="2">
        <v>0</v>
      </c>
      <c r="AA3" s="2">
        <v>1</v>
      </c>
      <c r="AB3" s="2">
        <v>1</v>
      </c>
      <c r="AC3" s="2">
        <v>28</v>
      </c>
      <c r="AD3" s="2">
        <v>24.7</v>
      </c>
      <c r="AE3" s="2">
        <v>7</v>
      </c>
      <c r="AF3" s="13">
        <v>0</v>
      </c>
      <c r="AG3">
        <f>INDEX(Table1[2017], MATCH(Steph_Curry!H3,Table1[Team],0))</f>
        <v>1.0529999999999999</v>
      </c>
      <c r="AH3" s="21">
        <f>INDEX(Table3[2017],MATCH(Steph_Curry!H3,Table3[Team],0))</f>
        <v>1.0860000000000001</v>
      </c>
      <c r="AI3" s="21">
        <f>INDEX(Table6[2017],MATCH(Steph_Curry!H3,Table6[Team],0))</f>
        <v>0.13700000000000001</v>
      </c>
      <c r="AJ3" s="22">
        <f>INDEX(Table8[2017],MATCH(Steph_Curry!H3,Table8[Team],0))</f>
        <v>10.8</v>
      </c>
    </row>
    <row r="4" spans="1:36">
      <c r="A4" s="1">
        <v>3</v>
      </c>
      <c r="B4" s="2">
        <v>3</v>
      </c>
      <c r="C4" s="3">
        <v>43029</v>
      </c>
      <c r="D4" s="3" t="s">
        <v>494</v>
      </c>
      <c r="E4" s="2" t="s">
        <v>8</v>
      </c>
      <c r="F4" s="2" t="s">
        <v>1</v>
      </c>
      <c r="G4" s="2" t="s">
        <v>5</v>
      </c>
      <c r="H4" s="2" t="s">
        <v>9</v>
      </c>
      <c r="I4" s="2" t="s">
        <v>10</v>
      </c>
      <c r="J4" s="2">
        <v>1</v>
      </c>
      <c r="K4" s="5">
        <v>1.2534722222222221</v>
      </c>
      <c r="L4" s="2">
        <v>9</v>
      </c>
      <c r="M4" s="2">
        <v>17</v>
      </c>
      <c r="N4" s="2">
        <v>0.52900000000000003</v>
      </c>
      <c r="O4" s="2">
        <v>6</v>
      </c>
      <c r="P4" s="2">
        <v>11</v>
      </c>
      <c r="Q4" s="2">
        <v>0.54500000000000004</v>
      </c>
      <c r="R4" s="2">
        <v>13</v>
      </c>
      <c r="S4" s="2">
        <v>13</v>
      </c>
      <c r="T4" s="2">
        <v>1</v>
      </c>
      <c r="U4" s="2">
        <v>0</v>
      </c>
      <c r="V4" s="2">
        <v>6</v>
      </c>
      <c r="W4" s="2">
        <v>6</v>
      </c>
      <c r="X4" s="2">
        <v>3</v>
      </c>
      <c r="Y4" s="2">
        <v>0</v>
      </c>
      <c r="Z4" s="2">
        <v>0</v>
      </c>
      <c r="AA4" s="2">
        <v>2</v>
      </c>
      <c r="AB4" s="2">
        <v>5</v>
      </c>
      <c r="AC4" s="2">
        <v>37</v>
      </c>
      <c r="AD4" s="2">
        <v>28.6</v>
      </c>
      <c r="AE4" s="2">
        <v>-6</v>
      </c>
      <c r="AF4" s="13">
        <v>0</v>
      </c>
      <c r="AG4">
        <f>INDEX(Table1[2017], MATCH(Steph_Curry!H4,Table1[Team],0))</f>
        <v>1.0740000000000001</v>
      </c>
      <c r="AH4" s="21">
        <f>INDEX(Table3[2017],MATCH(Steph_Curry!H4,Table3[Team],0))</f>
        <v>1.1339999999999999</v>
      </c>
      <c r="AI4" s="21">
        <f>INDEX(Table6[2017],MATCH(Steph_Curry!H4,Table6[Team],0))</f>
        <v>0.15</v>
      </c>
      <c r="AJ4" s="22">
        <f>INDEX(Table8[2017],MATCH(Steph_Curry!H4,Table8[Team],0))</f>
        <v>10.7</v>
      </c>
    </row>
    <row r="5" spans="1:36">
      <c r="A5" s="1">
        <v>4</v>
      </c>
      <c r="B5" s="2">
        <v>4</v>
      </c>
      <c r="C5" s="3">
        <v>43031</v>
      </c>
      <c r="D5" s="3" t="s">
        <v>494</v>
      </c>
      <c r="E5" s="2" t="s">
        <v>11</v>
      </c>
      <c r="F5" s="2" t="s">
        <v>1</v>
      </c>
      <c r="G5" s="2" t="s">
        <v>5</v>
      </c>
      <c r="H5" s="2" t="s">
        <v>12</v>
      </c>
      <c r="I5" s="2" t="s">
        <v>13</v>
      </c>
      <c r="J5" s="2">
        <v>1</v>
      </c>
      <c r="K5" s="5">
        <v>1.2979166666666666</v>
      </c>
      <c r="L5" s="2">
        <v>7</v>
      </c>
      <c r="M5" s="2">
        <v>15</v>
      </c>
      <c r="N5" s="2">
        <v>0.46700000000000003</v>
      </c>
      <c r="O5" s="2">
        <v>2</v>
      </c>
      <c r="P5" s="2">
        <v>10</v>
      </c>
      <c r="Q5" s="2">
        <v>0.2</v>
      </c>
      <c r="R5" s="2">
        <v>13</v>
      </c>
      <c r="S5" s="2">
        <v>13</v>
      </c>
      <c r="T5" s="2">
        <v>1</v>
      </c>
      <c r="U5" s="2">
        <v>2</v>
      </c>
      <c r="V5" s="2">
        <v>0</v>
      </c>
      <c r="W5" s="2">
        <v>2</v>
      </c>
      <c r="X5" s="2">
        <v>8</v>
      </c>
      <c r="Y5" s="2">
        <v>4</v>
      </c>
      <c r="Z5" s="2">
        <v>0</v>
      </c>
      <c r="AA5" s="2">
        <v>6</v>
      </c>
      <c r="AB5" s="2">
        <v>1</v>
      </c>
      <c r="AC5" s="2">
        <v>29</v>
      </c>
      <c r="AD5" s="2">
        <v>25.9</v>
      </c>
      <c r="AE5" s="2">
        <v>22</v>
      </c>
      <c r="AF5" s="13">
        <v>0</v>
      </c>
      <c r="AG5">
        <f>INDEX(Table1[2017], MATCH(Steph_Curry!H5,Table1[Team],0))</f>
        <v>1.0660000000000001</v>
      </c>
      <c r="AH5" s="21">
        <f>INDEX(Table3[2017],MATCH(Steph_Curry!H5,Table3[Team],0))</f>
        <v>1.121</v>
      </c>
      <c r="AI5" s="21">
        <f>INDEX(Table6[2017],MATCH(Steph_Curry!H5,Table6[Team],0))</f>
        <v>0.13900000000000001</v>
      </c>
      <c r="AJ5" s="22">
        <f>INDEX(Table8[2017],MATCH(Steph_Curry!H5,Table8[Team],0))</f>
        <v>10.7</v>
      </c>
    </row>
    <row r="6" spans="1:36">
      <c r="A6" s="1">
        <v>5</v>
      </c>
      <c r="B6" s="2">
        <v>5</v>
      </c>
      <c r="C6" s="3">
        <v>43033</v>
      </c>
      <c r="D6" s="3" t="s">
        <v>494</v>
      </c>
      <c r="E6" s="2" t="s">
        <v>14</v>
      </c>
      <c r="F6" s="2" t="s">
        <v>1</v>
      </c>
      <c r="G6" s="4"/>
      <c r="H6" s="2" t="s">
        <v>15</v>
      </c>
      <c r="I6" s="2" t="s">
        <v>16</v>
      </c>
      <c r="J6" s="2">
        <v>1</v>
      </c>
      <c r="K6" s="5">
        <v>1.5631944444444443</v>
      </c>
      <c r="L6" s="2">
        <v>9</v>
      </c>
      <c r="M6" s="2">
        <v>20</v>
      </c>
      <c r="N6" s="2">
        <v>0.45</v>
      </c>
      <c r="O6" s="2">
        <v>4</v>
      </c>
      <c r="P6" s="2">
        <v>11</v>
      </c>
      <c r="Q6" s="2">
        <v>0.36399999999999999</v>
      </c>
      <c r="R6" s="2">
        <v>8</v>
      </c>
      <c r="S6" s="2">
        <v>8</v>
      </c>
      <c r="T6" s="2">
        <v>1</v>
      </c>
      <c r="U6" s="2">
        <v>0</v>
      </c>
      <c r="V6" s="2">
        <v>4</v>
      </c>
      <c r="W6" s="2">
        <v>4</v>
      </c>
      <c r="X6" s="2">
        <v>5</v>
      </c>
      <c r="Y6" s="2">
        <v>3</v>
      </c>
      <c r="Z6" s="2">
        <v>1</v>
      </c>
      <c r="AA6" s="2">
        <v>2</v>
      </c>
      <c r="AB6" s="2">
        <v>2</v>
      </c>
      <c r="AC6" s="2">
        <v>30</v>
      </c>
      <c r="AD6" s="2">
        <v>25.2</v>
      </c>
      <c r="AE6" s="2">
        <v>14</v>
      </c>
      <c r="AF6" s="13">
        <v>0</v>
      </c>
      <c r="AG6">
        <f>INDEX(Table1[2017], MATCH(Steph_Curry!H6,Table1[Team],0))</f>
        <v>1.036</v>
      </c>
      <c r="AH6" s="21">
        <f>INDEX(Table3[2017],MATCH(Steph_Curry!H6,Table3[Team],0))</f>
        <v>1.0820000000000001</v>
      </c>
      <c r="AI6" s="21">
        <f>INDEX(Table6[2017],MATCH(Steph_Curry!H6,Table6[Team],0))</f>
        <v>0.13900000000000001</v>
      </c>
      <c r="AJ6" s="22">
        <f>INDEX(Table8[2017],MATCH(Steph_Curry!H6,Table8[Team],0))</f>
        <v>9</v>
      </c>
    </row>
    <row r="7" spans="1:36">
      <c r="A7" s="1">
        <v>6</v>
      </c>
      <c r="B7" s="2">
        <v>6</v>
      </c>
      <c r="C7" s="3">
        <v>43035</v>
      </c>
      <c r="D7" s="3" t="s">
        <v>494</v>
      </c>
      <c r="E7" s="2" t="s">
        <v>17</v>
      </c>
      <c r="F7" s="2" t="s">
        <v>1</v>
      </c>
      <c r="G7" s="4"/>
      <c r="H7" s="2" t="s">
        <v>18</v>
      </c>
      <c r="I7" s="2" t="s">
        <v>19</v>
      </c>
      <c r="J7" s="2">
        <v>1</v>
      </c>
      <c r="K7" s="5">
        <v>1.5083333333333335</v>
      </c>
      <c r="L7" s="2">
        <v>7</v>
      </c>
      <c r="M7" s="2">
        <v>19</v>
      </c>
      <c r="N7" s="2">
        <v>0.36799999999999999</v>
      </c>
      <c r="O7" s="2">
        <v>3</v>
      </c>
      <c r="P7" s="2">
        <v>13</v>
      </c>
      <c r="Q7" s="2">
        <v>0.23100000000000001</v>
      </c>
      <c r="R7" s="2">
        <v>3</v>
      </c>
      <c r="S7" s="2">
        <v>3</v>
      </c>
      <c r="T7" s="2">
        <v>1</v>
      </c>
      <c r="U7" s="2">
        <v>0</v>
      </c>
      <c r="V7" s="2">
        <v>5</v>
      </c>
      <c r="W7" s="2">
        <v>5</v>
      </c>
      <c r="X7" s="2">
        <v>8</v>
      </c>
      <c r="Y7" s="2">
        <v>2</v>
      </c>
      <c r="Z7" s="2">
        <v>0</v>
      </c>
      <c r="AA7" s="2">
        <v>2</v>
      </c>
      <c r="AB7" s="2">
        <v>2</v>
      </c>
      <c r="AC7" s="2">
        <v>20</v>
      </c>
      <c r="AD7" s="2">
        <v>15.8</v>
      </c>
      <c r="AE7" s="2">
        <v>-8</v>
      </c>
      <c r="AF7" s="13">
        <v>0</v>
      </c>
      <c r="AG7">
        <f>INDEX(Table1[2017], MATCH(Steph_Curry!H7,Table1[Team],0))</f>
        <v>1.056</v>
      </c>
      <c r="AH7" s="21">
        <f>INDEX(Table3[2017],MATCH(Steph_Curry!H7,Table3[Team],0))</f>
        <v>1.113</v>
      </c>
      <c r="AI7" s="21">
        <f>INDEX(Table6[2017],MATCH(Steph_Curry!H7,Table6[Team],0))</f>
        <v>0.14799999999999999</v>
      </c>
      <c r="AJ7" s="22">
        <f>INDEX(Table8[2017],MATCH(Steph_Curry!H7,Table8[Team],0))</f>
        <v>10.199999999999999</v>
      </c>
    </row>
    <row r="8" spans="1:36">
      <c r="A8" s="1">
        <v>7</v>
      </c>
      <c r="B8" s="2">
        <v>7</v>
      </c>
      <c r="C8" s="3">
        <v>43037</v>
      </c>
      <c r="D8" s="3" t="s">
        <v>494</v>
      </c>
      <c r="E8" s="2" t="s">
        <v>20</v>
      </c>
      <c r="F8" s="2" t="s">
        <v>1</v>
      </c>
      <c r="G8" s="4"/>
      <c r="H8" s="2" t="s">
        <v>21</v>
      </c>
      <c r="I8" s="2" t="s">
        <v>22</v>
      </c>
      <c r="J8" s="2">
        <v>1</v>
      </c>
      <c r="K8" s="5">
        <v>1.4763888888888888</v>
      </c>
      <c r="L8" s="2">
        <v>11</v>
      </c>
      <c r="M8" s="2">
        <v>17</v>
      </c>
      <c r="N8" s="2">
        <v>0.64700000000000002</v>
      </c>
      <c r="O8" s="2">
        <v>3</v>
      </c>
      <c r="P8" s="2">
        <v>7</v>
      </c>
      <c r="Q8" s="2">
        <v>0.42899999999999999</v>
      </c>
      <c r="R8" s="2">
        <v>2</v>
      </c>
      <c r="S8" s="2">
        <v>3</v>
      </c>
      <c r="T8" s="2">
        <v>0.66700000000000004</v>
      </c>
      <c r="U8" s="2">
        <v>1</v>
      </c>
      <c r="V8" s="2">
        <v>5</v>
      </c>
      <c r="W8" s="2">
        <v>6</v>
      </c>
      <c r="X8" s="2">
        <v>8</v>
      </c>
      <c r="Y8" s="2">
        <v>1</v>
      </c>
      <c r="Z8" s="2">
        <v>0</v>
      </c>
      <c r="AA8" s="2">
        <v>5</v>
      </c>
      <c r="AB8" s="2">
        <v>3</v>
      </c>
      <c r="AC8" s="2">
        <v>27</v>
      </c>
      <c r="AD8" s="2">
        <v>21.7</v>
      </c>
      <c r="AE8" s="2">
        <v>12</v>
      </c>
      <c r="AF8" s="13">
        <v>0</v>
      </c>
      <c r="AG8">
        <f>INDEX(Table1[2017], MATCH(Steph_Curry!H8,Table1[Team],0))</f>
        <v>1.042</v>
      </c>
      <c r="AH8" s="21">
        <f>INDEX(Table3[2017],MATCH(Steph_Curry!H8,Table3[Team],0))</f>
        <v>1.103</v>
      </c>
      <c r="AI8" s="21">
        <f>INDEX(Table6[2017],MATCH(Steph_Curry!H8,Table6[Team],0))</f>
        <v>0.14899999999999999</v>
      </c>
      <c r="AJ8" s="22">
        <f>INDEX(Table8[2017],MATCH(Steph_Curry!H8,Table8[Team],0))</f>
        <v>11.1</v>
      </c>
    </row>
    <row r="9" spans="1:36">
      <c r="A9" s="1">
        <v>8</v>
      </c>
      <c r="B9" s="2">
        <v>8</v>
      </c>
      <c r="C9" s="3">
        <v>43038</v>
      </c>
      <c r="D9" s="3" t="s">
        <v>494</v>
      </c>
      <c r="E9" s="2" t="s">
        <v>23</v>
      </c>
      <c r="F9" s="2" t="s">
        <v>1</v>
      </c>
      <c r="G9" s="2" t="s">
        <v>5</v>
      </c>
      <c r="H9" s="2" t="s">
        <v>24</v>
      </c>
      <c r="I9" s="2" t="s">
        <v>25</v>
      </c>
      <c r="J9" s="2">
        <v>1</v>
      </c>
      <c r="K9" s="5">
        <v>1.2458333333333333</v>
      </c>
      <c r="L9" s="2">
        <v>9</v>
      </c>
      <c r="M9" s="2">
        <v>14</v>
      </c>
      <c r="N9" s="2">
        <v>0.64300000000000002</v>
      </c>
      <c r="O9" s="2">
        <v>7</v>
      </c>
      <c r="P9" s="2">
        <v>11</v>
      </c>
      <c r="Q9" s="2">
        <v>0.63600000000000001</v>
      </c>
      <c r="R9" s="2">
        <v>6</v>
      </c>
      <c r="S9" s="2">
        <v>8</v>
      </c>
      <c r="T9" s="2">
        <v>0.75</v>
      </c>
      <c r="U9" s="2">
        <v>2</v>
      </c>
      <c r="V9" s="2">
        <v>3</v>
      </c>
      <c r="W9" s="2">
        <v>5</v>
      </c>
      <c r="X9" s="2">
        <v>6</v>
      </c>
      <c r="Y9" s="2">
        <v>2</v>
      </c>
      <c r="Z9" s="2">
        <v>1</v>
      </c>
      <c r="AA9" s="2">
        <v>1</v>
      </c>
      <c r="AB9" s="2">
        <v>3</v>
      </c>
      <c r="AC9" s="2">
        <v>31</v>
      </c>
      <c r="AD9" s="2">
        <v>31</v>
      </c>
      <c r="AE9" s="2">
        <v>21</v>
      </c>
      <c r="AF9" s="13">
        <v>0</v>
      </c>
      <c r="AG9">
        <f>INDEX(Table1[2017], MATCH(Steph_Curry!H9,Table1[Team],0))</f>
        <v>1.0680000000000001</v>
      </c>
      <c r="AH9" s="21">
        <f>INDEX(Table3[2017],MATCH(Steph_Curry!H9,Table3[Team],0))</f>
        <v>1.1060000000000001</v>
      </c>
      <c r="AI9" s="21">
        <f>INDEX(Table6[2017],MATCH(Steph_Curry!H9,Table6[Team],0))</f>
        <v>0.13800000000000001</v>
      </c>
      <c r="AJ9" s="22">
        <f>INDEX(Table8[2017],MATCH(Steph_Curry!H9,Table8[Team],0))</f>
        <v>10.7</v>
      </c>
    </row>
    <row r="10" spans="1:36">
      <c r="A10" s="1">
        <v>9</v>
      </c>
      <c r="B10" s="2">
        <v>9</v>
      </c>
      <c r="C10" s="3">
        <v>43041</v>
      </c>
      <c r="D10" s="3" t="s">
        <v>494</v>
      </c>
      <c r="E10" s="2" t="s">
        <v>26</v>
      </c>
      <c r="F10" s="2" t="s">
        <v>1</v>
      </c>
      <c r="G10" s="2" t="s">
        <v>5</v>
      </c>
      <c r="H10" s="2" t="s">
        <v>27</v>
      </c>
      <c r="I10" s="2" t="s">
        <v>28</v>
      </c>
      <c r="J10" s="2">
        <v>1</v>
      </c>
      <c r="K10" s="5">
        <v>1.3270833333333334</v>
      </c>
      <c r="L10" s="2">
        <v>7</v>
      </c>
      <c r="M10" s="2">
        <v>13</v>
      </c>
      <c r="N10" s="2">
        <v>0.53800000000000003</v>
      </c>
      <c r="O10" s="2">
        <v>3</v>
      </c>
      <c r="P10" s="2">
        <v>4</v>
      </c>
      <c r="Q10" s="2">
        <v>0.75</v>
      </c>
      <c r="R10" s="2">
        <v>4</v>
      </c>
      <c r="S10" s="2">
        <v>4</v>
      </c>
      <c r="T10" s="2">
        <v>1</v>
      </c>
      <c r="U10" s="2">
        <v>1</v>
      </c>
      <c r="V10" s="2">
        <v>7</v>
      </c>
      <c r="W10" s="2">
        <v>8</v>
      </c>
      <c r="X10" s="2">
        <v>5</v>
      </c>
      <c r="Y10" s="2">
        <v>3</v>
      </c>
      <c r="Z10" s="2">
        <v>0</v>
      </c>
      <c r="AA10" s="2">
        <v>2</v>
      </c>
      <c r="AB10" s="2">
        <v>2</v>
      </c>
      <c r="AC10" s="2">
        <v>21</v>
      </c>
      <c r="AD10" s="2">
        <v>21.2</v>
      </c>
      <c r="AE10" s="2">
        <v>16</v>
      </c>
      <c r="AF10" s="13">
        <v>0</v>
      </c>
      <c r="AG10">
        <f>INDEX(Table1[2017], MATCH(Steph_Curry!H10,Table1[Team],0))</f>
        <v>1.022</v>
      </c>
      <c r="AH10" s="21">
        <f>INDEX(Table3[2017],MATCH(Steph_Curry!H10,Table3[Team],0))</f>
        <v>1.075</v>
      </c>
      <c r="AI10" s="21">
        <f>INDEX(Table6[2017],MATCH(Steph_Curry!H10,Table6[Team],0))</f>
        <v>0.14299999999999999</v>
      </c>
      <c r="AJ10" s="22">
        <f>INDEX(Table8[2017],MATCH(Steph_Curry!H10,Table8[Team],0))</f>
        <v>9.1999999999999993</v>
      </c>
    </row>
    <row r="11" spans="1:36">
      <c r="A11" s="1">
        <v>10</v>
      </c>
      <c r="B11" s="2">
        <v>10</v>
      </c>
      <c r="C11" s="3">
        <v>43043</v>
      </c>
      <c r="D11" s="3" t="s">
        <v>494</v>
      </c>
      <c r="E11" s="2" t="s">
        <v>29</v>
      </c>
      <c r="F11" s="2" t="s">
        <v>1</v>
      </c>
      <c r="G11" s="2" t="s">
        <v>5</v>
      </c>
      <c r="H11" s="2" t="s">
        <v>30</v>
      </c>
      <c r="I11" s="2" t="s">
        <v>31</v>
      </c>
      <c r="J11" s="2">
        <v>1</v>
      </c>
      <c r="K11" s="5">
        <v>1.2347222222222223</v>
      </c>
      <c r="L11" s="2">
        <v>7</v>
      </c>
      <c r="M11" s="2">
        <v>14</v>
      </c>
      <c r="N11" s="2">
        <v>0.5</v>
      </c>
      <c r="O11" s="2">
        <v>5</v>
      </c>
      <c r="P11" s="2">
        <v>10</v>
      </c>
      <c r="Q11" s="2">
        <v>0.5</v>
      </c>
      <c r="R11" s="2">
        <v>3</v>
      </c>
      <c r="S11" s="2">
        <v>4</v>
      </c>
      <c r="T11" s="2">
        <v>0.75</v>
      </c>
      <c r="U11" s="2">
        <v>0</v>
      </c>
      <c r="V11" s="2">
        <v>0</v>
      </c>
      <c r="W11" s="2">
        <v>0</v>
      </c>
      <c r="X11" s="2">
        <v>11</v>
      </c>
      <c r="Y11" s="2">
        <v>2</v>
      </c>
      <c r="Z11" s="2">
        <v>0</v>
      </c>
      <c r="AA11" s="2">
        <v>3</v>
      </c>
      <c r="AB11" s="2">
        <v>0</v>
      </c>
      <c r="AC11" s="2">
        <v>22</v>
      </c>
      <c r="AD11" s="2">
        <v>21.3</v>
      </c>
      <c r="AE11" s="2">
        <v>44</v>
      </c>
      <c r="AF11" s="13">
        <v>0</v>
      </c>
      <c r="AG11">
        <f>INDEX(Table1[2017], MATCH(Steph_Curry!H11,Table1[Team],0))</f>
        <v>1.0760000000000001</v>
      </c>
      <c r="AH11" s="21">
        <f>INDEX(Table3[2017],MATCH(Steph_Curry!H11,Table3[Team],0))</f>
        <v>1.125</v>
      </c>
      <c r="AI11" s="21">
        <f>INDEX(Table6[2017],MATCH(Steph_Curry!H11,Table6[Team],0))</f>
        <v>0.13700000000000001</v>
      </c>
      <c r="AJ11" s="22">
        <f>INDEX(Table8[2017],MATCH(Steph_Curry!H11,Table8[Team],0))</f>
        <v>10.9</v>
      </c>
    </row>
    <row r="12" spans="1:36">
      <c r="A12" s="1">
        <v>11</v>
      </c>
      <c r="B12" s="2">
        <v>11</v>
      </c>
      <c r="C12" s="3">
        <v>43045</v>
      </c>
      <c r="D12" s="3" t="s">
        <v>494</v>
      </c>
      <c r="E12" s="2" t="s">
        <v>32</v>
      </c>
      <c r="F12" s="2" t="s">
        <v>1</v>
      </c>
      <c r="G12" s="4"/>
      <c r="H12" s="2" t="s">
        <v>33</v>
      </c>
      <c r="I12" s="2" t="s">
        <v>34</v>
      </c>
      <c r="J12" s="2">
        <v>1</v>
      </c>
      <c r="K12" s="5">
        <v>1.4118055555555555</v>
      </c>
      <c r="L12" s="2">
        <v>5</v>
      </c>
      <c r="M12" s="2">
        <v>19</v>
      </c>
      <c r="N12" s="2">
        <v>0.26300000000000001</v>
      </c>
      <c r="O12" s="2">
        <v>2</v>
      </c>
      <c r="P12" s="2">
        <v>9</v>
      </c>
      <c r="Q12" s="2">
        <v>0.222</v>
      </c>
      <c r="R12" s="2">
        <v>4</v>
      </c>
      <c r="S12" s="2">
        <v>5</v>
      </c>
      <c r="T12" s="2">
        <v>0.8</v>
      </c>
      <c r="U12" s="2">
        <v>0</v>
      </c>
      <c r="V12" s="2">
        <v>5</v>
      </c>
      <c r="W12" s="2">
        <v>5</v>
      </c>
      <c r="X12" s="2">
        <v>4</v>
      </c>
      <c r="Y12" s="2">
        <v>2</v>
      </c>
      <c r="Z12" s="2">
        <v>0</v>
      </c>
      <c r="AA12" s="2">
        <v>1</v>
      </c>
      <c r="AB12" s="2">
        <v>3</v>
      </c>
      <c r="AC12" s="2">
        <v>16</v>
      </c>
      <c r="AD12" s="2">
        <v>8.4</v>
      </c>
      <c r="AE12" s="2">
        <v>25</v>
      </c>
      <c r="AF12" s="13">
        <v>0</v>
      </c>
      <c r="AG12">
        <f>INDEX(Table1[2017], MATCH(Steph_Curry!H12,Table1[Team],0))</f>
        <v>1.036</v>
      </c>
      <c r="AH12" s="21">
        <f>INDEX(Table3[2017],MATCH(Steph_Curry!H12,Table3[Team],0))</f>
        <v>1.0880000000000001</v>
      </c>
      <c r="AI12" s="21">
        <f>INDEX(Table6[2017],MATCH(Steph_Curry!H12,Table6[Team],0))</f>
        <v>0.14299999999999999</v>
      </c>
      <c r="AJ12" s="22">
        <f>INDEX(Table8[2017],MATCH(Steph_Curry!H12,Table8[Team],0))</f>
        <v>9.6999999999999993</v>
      </c>
    </row>
    <row r="13" spans="1:36">
      <c r="A13" s="1">
        <v>12</v>
      </c>
      <c r="B13" s="2">
        <v>12</v>
      </c>
      <c r="C13" s="3">
        <v>43047</v>
      </c>
      <c r="D13" s="3" t="s">
        <v>494</v>
      </c>
      <c r="E13" s="2" t="s">
        <v>35</v>
      </c>
      <c r="F13" s="2" t="s">
        <v>1</v>
      </c>
      <c r="G13" s="4"/>
      <c r="H13" s="2" t="s">
        <v>36</v>
      </c>
      <c r="I13" s="2" t="s">
        <v>37</v>
      </c>
      <c r="J13" s="2">
        <v>1</v>
      </c>
      <c r="K13" s="5">
        <v>1.2416666666666667</v>
      </c>
      <c r="L13" s="2">
        <v>7</v>
      </c>
      <c r="M13" s="2">
        <v>16</v>
      </c>
      <c r="N13" s="2">
        <v>0.438</v>
      </c>
      <c r="O13" s="2">
        <v>2</v>
      </c>
      <c r="P13" s="2">
        <v>7</v>
      </c>
      <c r="Q13" s="2">
        <v>0.28599999999999998</v>
      </c>
      <c r="R13" s="2">
        <v>6</v>
      </c>
      <c r="S13" s="2">
        <v>6</v>
      </c>
      <c r="T13" s="2">
        <v>1</v>
      </c>
      <c r="U13" s="2">
        <v>0</v>
      </c>
      <c r="V13" s="2">
        <v>8</v>
      </c>
      <c r="W13" s="2">
        <v>8</v>
      </c>
      <c r="X13" s="2">
        <v>8</v>
      </c>
      <c r="Y13" s="2">
        <v>2</v>
      </c>
      <c r="Z13" s="2">
        <v>1</v>
      </c>
      <c r="AA13" s="2">
        <v>5</v>
      </c>
      <c r="AB13" s="2">
        <v>2</v>
      </c>
      <c r="AC13" s="2">
        <v>22</v>
      </c>
      <c r="AD13" s="2">
        <v>18.5</v>
      </c>
      <c r="AE13" s="2">
        <v>16</v>
      </c>
      <c r="AF13" s="13">
        <v>0</v>
      </c>
      <c r="AG13">
        <f>INDEX(Table1[2017], MATCH(Steph_Curry!H13,Table1[Team],0))</f>
        <v>1.079</v>
      </c>
      <c r="AH13" s="21">
        <f>INDEX(Table3[2017],MATCH(Steph_Curry!H13,Table3[Team],0))</f>
        <v>1.135</v>
      </c>
      <c r="AI13" s="21">
        <f>INDEX(Table6[2017],MATCH(Steph_Curry!H13,Table6[Team],0))</f>
        <v>0.14799999999999999</v>
      </c>
      <c r="AJ13" s="22">
        <f>INDEX(Table8[2017],MATCH(Steph_Curry!H13,Table8[Team],0))</f>
        <v>11.1</v>
      </c>
    </row>
    <row r="14" spans="1:36">
      <c r="A14" s="1">
        <v>13</v>
      </c>
      <c r="B14" s="2">
        <v>13</v>
      </c>
      <c r="C14" s="3">
        <v>43050</v>
      </c>
      <c r="D14" s="3" t="s">
        <v>494</v>
      </c>
      <c r="E14" s="2" t="s">
        <v>38</v>
      </c>
      <c r="F14" s="2" t="s">
        <v>1</v>
      </c>
      <c r="G14" s="4"/>
      <c r="H14" s="2" t="s">
        <v>39</v>
      </c>
      <c r="I14" s="2" t="s">
        <v>40</v>
      </c>
      <c r="J14" s="2">
        <v>1</v>
      </c>
      <c r="K14" s="5">
        <v>1.2458333333333333</v>
      </c>
      <c r="L14" s="2">
        <v>5</v>
      </c>
      <c r="M14" s="2">
        <v>12</v>
      </c>
      <c r="N14" s="2">
        <v>0.41699999999999998</v>
      </c>
      <c r="O14" s="2">
        <v>3</v>
      </c>
      <c r="P14" s="2">
        <v>8</v>
      </c>
      <c r="Q14" s="2">
        <v>0.375</v>
      </c>
      <c r="R14" s="2">
        <v>9</v>
      </c>
      <c r="S14" s="2">
        <v>9</v>
      </c>
      <c r="T14" s="2">
        <v>1</v>
      </c>
      <c r="U14" s="2">
        <v>0</v>
      </c>
      <c r="V14" s="2">
        <v>4</v>
      </c>
      <c r="W14" s="2">
        <v>4</v>
      </c>
      <c r="X14" s="2">
        <v>9</v>
      </c>
      <c r="Y14" s="2">
        <v>1</v>
      </c>
      <c r="Z14" s="2">
        <v>0</v>
      </c>
      <c r="AA14" s="2">
        <v>2</v>
      </c>
      <c r="AB14" s="2">
        <v>0</v>
      </c>
      <c r="AC14" s="2">
        <v>22</v>
      </c>
      <c r="AD14" s="2">
        <v>22.1</v>
      </c>
      <c r="AE14" s="2">
        <v>29</v>
      </c>
      <c r="AF14" s="13">
        <v>0</v>
      </c>
      <c r="AG14">
        <f>INDEX(Table1[2017], MATCH(Steph_Curry!H14,Table1[Team],0))</f>
        <v>1.018</v>
      </c>
      <c r="AH14" s="21">
        <f>INDEX(Table3[2017],MATCH(Steph_Curry!H14,Table3[Team],0))</f>
        <v>1.0589999999999999</v>
      </c>
      <c r="AI14" s="21">
        <f>INDEX(Table6[2017],MATCH(Steph_Curry!H14,Table6[Team],0))</f>
        <v>0.13800000000000001</v>
      </c>
      <c r="AJ14" s="22">
        <f>INDEX(Table8[2017],MATCH(Steph_Curry!H14,Table8[Team],0))</f>
        <v>10.199999999999999</v>
      </c>
    </row>
    <row r="15" spans="1:36">
      <c r="A15" s="1">
        <v>14</v>
      </c>
      <c r="B15" s="4"/>
      <c r="C15" s="3">
        <v>43052</v>
      </c>
      <c r="D15" s="3" t="s">
        <v>494</v>
      </c>
      <c r="E15" s="2" t="s">
        <v>41</v>
      </c>
      <c r="F15" s="2" t="s">
        <v>1</v>
      </c>
      <c r="G15" s="4"/>
      <c r="H15" s="2" t="s">
        <v>42</v>
      </c>
      <c r="I15" s="2" t="s">
        <v>43</v>
      </c>
      <c r="J15" s="23" t="s">
        <v>44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13">
        <v>0</v>
      </c>
      <c r="AG15">
        <f>INDEX(Table1[2017], MATCH(Steph_Curry!H15,Table1[Team],0))</f>
        <v>1.069</v>
      </c>
      <c r="AH15" s="21">
        <f>INDEX(Table3[2017],MATCH(Steph_Curry!H15,Table3[Team],0))</f>
        <v>1.109</v>
      </c>
      <c r="AI15" s="21">
        <f>INDEX(Table6[2017],MATCH(Steph_Curry!H15,Table6[Team],0))</f>
        <v>0.14000000000000001</v>
      </c>
      <c r="AJ15" s="22">
        <f>INDEX(Table8[2017],MATCH(Steph_Curry!H15,Table8[Team],0))</f>
        <v>10</v>
      </c>
    </row>
    <row r="16" spans="1:36">
      <c r="A16" s="1">
        <v>15</v>
      </c>
      <c r="B16" s="2">
        <v>14</v>
      </c>
      <c r="C16" s="3">
        <v>43055</v>
      </c>
      <c r="D16" s="3" t="s">
        <v>494</v>
      </c>
      <c r="E16" s="2" t="s">
        <v>45</v>
      </c>
      <c r="F16" s="2" t="s">
        <v>1</v>
      </c>
      <c r="G16" s="2" t="s">
        <v>5</v>
      </c>
      <c r="H16" s="2" t="s">
        <v>46</v>
      </c>
      <c r="I16" s="2" t="s">
        <v>47</v>
      </c>
      <c r="J16" s="2">
        <v>1</v>
      </c>
      <c r="K16" s="5">
        <v>1.2944444444444445</v>
      </c>
      <c r="L16" s="2">
        <v>3</v>
      </c>
      <c r="M16" s="2">
        <v>14</v>
      </c>
      <c r="N16" s="2">
        <v>0.214</v>
      </c>
      <c r="O16" s="2">
        <v>2</v>
      </c>
      <c r="P16" s="2">
        <v>9</v>
      </c>
      <c r="Q16" s="2">
        <v>0.222</v>
      </c>
      <c r="R16" s="2">
        <v>1</v>
      </c>
      <c r="S16" s="2">
        <v>2</v>
      </c>
      <c r="T16" s="2">
        <v>0.5</v>
      </c>
      <c r="U16" s="2">
        <v>2</v>
      </c>
      <c r="V16" s="2">
        <v>4</v>
      </c>
      <c r="W16" s="2">
        <v>6</v>
      </c>
      <c r="X16" s="2">
        <v>5</v>
      </c>
      <c r="Y16" s="2">
        <v>4</v>
      </c>
      <c r="Z16" s="2">
        <v>0</v>
      </c>
      <c r="AA16" s="2">
        <v>4</v>
      </c>
      <c r="AB16" s="2">
        <v>5</v>
      </c>
      <c r="AC16" s="2">
        <v>9</v>
      </c>
      <c r="AD16" s="2">
        <v>4.0999999999999996</v>
      </c>
      <c r="AE16" s="2">
        <v>-14</v>
      </c>
      <c r="AF16" s="13">
        <v>0</v>
      </c>
      <c r="AG16">
        <f>INDEX(Table1[2017], MATCH(Steph_Curry!H16,Table1[Team],0))</f>
        <v>1.014</v>
      </c>
      <c r="AH16" s="21">
        <f>INDEX(Table3[2017],MATCH(Steph_Curry!H16,Table3[Team],0))</f>
        <v>1.0620000000000001</v>
      </c>
      <c r="AI16" s="21">
        <f>INDEX(Table6[2017],MATCH(Steph_Curry!H16,Table6[Team],0))</f>
        <v>0.14099999999999999</v>
      </c>
      <c r="AJ16" s="22">
        <f>INDEX(Table8[2017],MATCH(Steph_Curry!H16,Table8[Team],0))</f>
        <v>9.3000000000000007</v>
      </c>
    </row>
    <row r="17" spans="1:36">
      <c r="A17" s="1">
        <v>16</v>
      </c>
      <c r="B17" s="2">
        <v>15</v>
      </c>
      <c r="C17" s="3">
        <v>43057</v>
      </c>
      <c r="D17" s="3" t="s">
        <v>494</v>
      </c>
      <c r="E17" s="2" t="s">
        <v>48</v>
      </c>
      <c r="F17" s="2" t="s">
        <v>1</v>
      </c>
      <c r="G17" s="2" t="s">
        <v>5</v>
      </c>
      <c r="H17" s="2" t="s">
        <v>39</v>
      </c>
      <c r="I17" s="2" t="s">
        <v>7</v>
      </c>
      <c r="J17" s="2">
        <v>1</v>
      </c>
      <c r="K17" s="5">
        <v>1.4437499999999999</v>
      </c>
      <c r="L17" s="2">
        <v>11</v>
      </c>
      <c r="M17" s="2">
        <v>22</v>
      </c>
      <c r="N17" s="2">
        <v>0.5</v>
      </c>
      <c r="O17" s="2">
        <v>4</v>
      </c>
      <c r="P17" s="2">
        <v>9</v>
      </c>
      <c r="Q17" s="2">
        <v>0.44400000000000001</v>
      </c>
      <c r="R17" s="2">
        <v>9</v>
      </c>
      <c r="S17" s="2">
        <v>9</v>
      </c>
      <c r="T17" s="2">
        <v>1</v>
      </c>
      <c r="U17" s="2">
        <v>0</v>
      </c>
      <c r="V17" s="2">
        <v>5</v>
      </c>
      <c r="W17" s="2">
        <v>5</v>
      </c>
      <c r="X17" s="2">
        <v>5</v>
      </c>
      <c r="Y17" s="2">
        <v>0</v>
      </c>
      <c r="Z17" s="2">
        <v>1</v>
      </c>
      <c r="AA17" s="2">
        <v>2</v>
      </c>
      <c r="AB17" s="2">
        <v>1</v>
      </c>
      <c r="AC17" s="2">
        <v>35</v>
      </c>
      <c r="AD17" s="2">
        <v>27.3</v>
      </c>
      <c r="AE17" s="2">
        <v>3</v>
      </c>
      <c r="AF17" s="13">
        <v>0</v>
      </c>
      <c r="AG17">
        <f>INDEX(Table1[2017], MATCH(Steph_Curry!H17,Table1[Team],0))</f>
        <v>1.018</v>
      </c>
      <c r="AH17" s="21">
        <f>INDEX(Table3[2017],MATCH(Steph_Curry!H17,Table3[Team],0))</f>
        <v>1.0589999999999999</v>
      </c>
      <c r="AI17" s="21">
        <f>INDEX(Table6[2017],MATCH(Steph_Curry!H17,Table6[Team],0))</f>
        <v>0.13800000000000001</v>
      </c>
      <c r="AJ17" s="22">
        <f>INDEX(Table8[2017],MATCH(Steph_Curry!H17,Table8[Team],0))</f>
        <v>10.199999999999999</v>
      </c>
    </row>
    <row r="18" spans="1:36">
      <c r="A18" s="1">
        <v>17</v>
      </c>
      <c r="B18" s="2">
        <v>16</v>
      </c>
      <c r="C18" s="3">
        <v>43058</v>
      </c>
      <c r="D18" s="3" t="s">
        <v>494</v>
      </c>
      <c r="E18" s="2" t="s">
        <v>49</v>
      </c>
      <c r="F18" s="2" t="s">
        <v>1</v>
      </c>
      <c r="G18" s="2" t="s">
        <v>5</v>
      </c>
      <c r="H18" s="2" t="s">
        <v>50</v>
      </c>
      <c r="I18" s="2" t="s">
        <v>51</v>
      </c>
      <c r="J18" s="2">
        <v>1</v>
      </c>
      <c r="K18" s="5">
        <v>1.3604166666666666</v>
      </c>
      <c r="L18" s="2">
        <v>14</v>
      </c>
      <c r="M18" s="2">
        <v>24</v>
      </c>
      <c r="N18" s="2">
        <v>0.58299999999999996</v>
      </c>
      <c r="O18" s="2">
        <v>4</v>
      </c>
      <c r="P18" s="2">
        <v>10</v>
      </c>
      <c r="Q18" s="2">
        <v>0.4</v>
      </c>
      <c r="R18" s="2">
        <v>7</v>
      </c>
      <c r="S18" s="2">
        <v>8</v>
      </c>
      <c r="T18" s="2">
        <v>0.875</v>
      </c>
      <c r="U18" s="2">
        <v>3</v>
      </c>
      <c r="V18" s="2">
        <v>8</v>
      </c>
      <c r="W18" s="2">
        <v>11</v>
      </c>
      <c r="X18" s="2">
        <v>7</v>
      </c>
      <c r="Y18" s="2">
        <v>3</v>
      </c>
      <c r="Z18" s="2">
        <v>0</v>
      </c>
      <c r="AA18" s="2">
        <v>7</v>
      </c>
      <c r="AB18" s="2">
        <v>6</v>
      </c>
      <c r="AC18" s="2">
        <v>39</v>
      </c>
      <c r="AD18" s="2">
        <v>30.4</v>
      </c>
      <c r="AE18" s="2">
        <v>4</v>
      </c>
      <c r="AF18" s="13">
        <v>0</v>
      </c>
      <c r="AG18">
        <f>INDEX(Table1[2017], MATCH(Steph_Curry!H18,Table1[Team],0))</f>
        <v>1.0740000000000001</v>
      </c>
      <c r="AH18" s="21">
        <f>INDEX(Table3[2017],MATCH(Steph_Curry!H18,Table3[Team],0))</f>
        <v>1.097</v>
      </c>
      <c r="AI18" s="21">
        <f>INDEX(Table6[2017],MATCH(Steph_Curry!H18,Table6[Team],0))</f>
        <v>0.12</v>
      </c>
      <c r="AJ18" s="22">
        <f>INDEX(Table8[2017],MATCH(Steph_Curry!H18,Table8[Team],0))</f>
        <v>9</v>
      </c>
    </row>
    <row r="19" spans="1:36">
      <c r="A19" s="1">
        <v>18</v>
      </c>
      <c r="B19" s="2">
        <v>17</v>
      </c>
      <c r="C19" s="3">
        <v>43061</v>
      </c>
      <c r="D19" s="3" t="s">
        <v>494</v>
      </c>
      <c r="E19" s="2" t="s">
        <v>52</v>
      </c>
      <c r="F19" s="2" t="s">
        <v>1</v>
      </c>
      <c r="G19" s="2" t="s">
        <v>5</v>
      </c>
      <c r="H19" s="2" t="s">
        <v>53</v>
      </c>
      <c r="I19" s="2" t="s">
        <v>54</v>
      </c>
      <c r="J19" s="2">
        <v>1</v>
      </c>
      <c r="K19" s="5">
        <v>1.2840277777777778</v>
      </c>
      <c r="L19" s="2">
        <v>9</v>
      </c>
      <c r="M19" s="2">
        <v>18</v>
      </c>
      <c r="N19" s="2">
        <v>0.5</v>
      </c>
      <c r="O19" s="2">
        <v>3</v>
      </c>
      <c r="P19" s="2">
        <v>8</v>
      </c>
      <c r="Q19" s="2">
        <v>0.375</v>
      </c>
      <c r="R19" s="2">
        <v>3</v>
      </c>
      <c r="S19" s="2">
        <v>3</v>
      </c>
      <c r="T19" s="2">
        <v>1</v>
      </c>
      <c r="U19" s="2">
        <v>1</v>
      </c>
      <c r="V19" s="2">
        <v>4</v>
      </c>
      <c r="W19" s="2">
        <v>5</v>
      </c>
      <c r="X19" s="2">
        <v>6</v>
      </c>
      <c r="Y19" s="2">
        <v>1</v>
      </c>
      <c r="Z19" s="2">
        <v>0</v>
      </c>
      <c r="AA19" s="2">
        <v>6</v>
      </c>
      <c r="AB19" s="2">
        <v>1</v>
      </c>
      <c r="AC19" s="2">
        <v>24</v>
      </c>
      <c r="AD19" s="2">
        <v>15.7</v>
      </c>
      <c r="AE19" s="2">
        <v>-17</v>
      </c>
      <c r="AF19" s="13">
        <v>0</v>
      </c>
      <c r="AG19">
        <f>INDEX(Table1[2017], MATCH(Steph_Curry!H19,Table1[Team],0))</f>
        <v>1.0369999999999999</v>
      </c>
      <c r="AH19" s="21">
        <f>INDEX(Table3[2017],MATCH(Steph_Curry!H19,Table3[Team],0))</f>
        <v>1.1100000000000001</v>
      </c>
      <c r="AI19" s="21">
        <f>INDEX(Table6[2017],MATCH(Steph_Curry!H19,Table6[Team],0))</f>
        <v>0.159</v>
      </c>
      <c r="AJ19" s="22">
        <f>INDEX(Table8[2017],MATCH(Steph_Curry!H19,Table8[Team],0))</f>
        <v>11.2</v>
      </c>
    </row>
    <row r="20" spans="1:36">
      <c r="A20" s="1">
        <v>19</v>
      </c>
      <c r="B20" s="2">
        <v>18</v>
      </c>
      <c r="C20" s="3">
        <v>43063</v>
      </c>
      <c r="D20" s="3" t="s">
        <v>494</v>
      </c>
      <c r="E20" s="2" t="s">
        <v>55</v>
      </c>
      <c r="F20" s="2" t="s">
        <v>1</v>
      </c>
      <c r="G20" s="4"/>
      <c r="H20" s="2" t="s">
        <v>56</v>
      </c>
      <c r="I20" s="2" t="s">
        <v>57</v>
      </c>
      <c r="J20" s="2">
        <v>1</v>
      </c>
      <c r="K20" s="5">
        <v>1.1187500000000001</v>
      </c>
      <c r="L20" s="2">
        <v>10</v>
      </c>
      <c r="M20" s="2">
        <v>18</v>
      </c>
      <c r="N20" s="2">
        <v>0.55600000000000005</v>
      </c>
      <c r="O20" s="2">
        <v>4</v>
      </c>
      <c r="P20" s="2">
        <v>11</v>
      </c>
      <c r="Q20" s="2">
        <v>0.36399999999999999</v>
      </c>
      <c r="R20" s="2">
        <v>9</v>
      </c>
      <c r="S20" s="2">
        <v>9</v>
      </c>
      <c r="T20" s="2">
        <v>1</v>
      </c>
      <c r="U20" s="2">
        <v>0</v>
      </c>
      <c r="V20" s="2">
        <v>7</v>
      </c>
      <c r="W20" s="2">
        <v>7</v>
      </c>
      <c r="X20" s="2">
        <v>4</v>
      </c>
      <c r="Y20" s="2">
        <v>2</v>
      </c>
      <c r="Z20" s="2">
        <v>0</v>
      </c>
      <c r="AA20" s="2">
        <v>2</v>
      </c>
      <c r="AB20" s="2">
        <v>2</v>
      </c>
      <c r="AC20" s="2">
        <v>33</v>
      </c>
      <c r="AD20" s="2">
        <v>28.5</v>
      </c>
      <c r="AE20" s="2">
        <v>39</v>
      </c>
      <c r="AF20" s="13">
        <v>0</v>
      </c>
      <c r="AG20">
        <f>INDEX(Table1[2017], MATCH(Steph_Curry!H20,Table1[Team],0))</f>
        <v>1.079</v>
      </c>
      <c r="AH20" s="21">
        <f>INDEX(Table3[2017],MATCH(Steph_Curry!H20,Table3[Team],0))</f>
        <v>1.141</v>
      </c>
      <c r="AI20" s="21">
        <f>INDEX(Table6[2017],MATCH(Steph_Curry!H20,Table6[Team],0))</f>
        <v>0.13300000000000001</v>
      </c>
      <c r="AJ20" s="22">
        <f>INDEX(Table8[2017],MATCH(Steph_Curry!H20,Table8[Team],0))</f>
        <v>12.1</v>
      </c>
    </row>
    <row r="21" spans="1:36">
      <c r="A21" s="1">
        <v>20</v>
      </c>
      <c r="B21" s="2">
        <v>19</v>
      </c>
      <c r="C21" s="3">
        <v>43064</v>
      </c>
      <c r="D21" s="3" t="s">
        <v>494</v>
      </c>
      <c r="E21" s="2" t="s">
        <v>58</v>
      </c>
      <c r="F21" s="2" t="s">
        <v>1</v>
      </c>
      <c r="G21" s="4"/>
      <c r="H21" s="2" t="s">
        <v>6</v>
      </c>
      <c r="I21" s="2" t="s">
        <v>59</v>
      </c>
      <c r="J21" s="2">
        <v>1</v>
      </c>
      <c r="K21" s="5">
        <v>1.5194444444444446</v>
      </c>
      <c r="L21" s="2">
        <v>9</v>
      </c>
      <c r="M21" s="2">
        <v>25</v>
      </c>
      <c r="N21" s="2">
        <v>0.36</v>
      </c>
      <c r="O21" s="2">
        <v>3</v>
      </c>
      <c r="P21" s="2">
        <v>13</v>
      </c>
      <c r="Q21" s="2">
        <v>0.23100000000000001</v>
      </c>
      <c r="R21" s="2">
        <v>6</v>
      </c>
      <c r="S21" s="2">
        <v>6</v>
      </c>
      <c r="T21" s="2">
        <v>1</v>
      </c>
      <c r="U21" s="2">
        <v>0</v>
      </c>
      <c r="V21" s="2">
        <v>4</v>
      </c>
      <c r="W21" s="2">
        <v>4</v>
      </c>
      <c r="X21" s="2">
        <v>6</v>
      </c>
      <c r="Y21" s="2">
        <v>1</v>
      </c>
      <c r="Z21" s="2">
        <v>0</v>
      </c>
      <c r="AA21" s="2">
        <v>1</v>
      </c>
      <c r="AB21" s="2">
        <v>2</v>
      </c>
      <c r="AC21" s="2">
        <v>27</v>
      </c>
      <c r="AD21" s="2">
        <v>17.7</v>
      </c>
      <c r="AE21" s="2">
        <v>5</v>
      </c>
      <c r="AF21" s="13">
        <v>0</v>
      </c>
      <c r="AG21">
        <f>INDEX(Table1[2017], MATCH(Steph_Curry!H21,Table1[Team],0))</f>
        <v>1.0529999999999999</v>
      </c>
      <c r="AH21" s="21">
        <f>INDEX(Table3[2017],MATCH(Steph_Curry!H21,Table3[Team],0))</f>
        <v>1.0860000000000001</v>
      </c>
      <c r="AI21" s="21">
        <f>INDEX(Table6[2017],MATCH(Steph_Curry!H21,Table6[Team],0))</f>
        <v>0.13700000000000001</v>
      </c>
      <c r="AJ21" s="22">
        <f>INDEX(Table8[2017],MATCH(Steph_Curry!H21,Table8[Team],0))</f>
        <v>10.8</v>
      </c>
    </row>
    <row r="22" spans="1:36">
      <c r="A22" s="1">
        <v>21</v>
      </c>
      <c r="B22" s="4"/>
      <c r="C22" s="3">
        <v>43066</v>
      </c>
      <c r="D22" s="3" t="s">
        <v>494</v>
      </c>
      <c r="E22" s="2" t="s">
        <v>60</v>
      </c>
      <c r="F22" s="2" t="s">
        <v>1</v>
      </c>
      <c r="G22" s="4"/>
      <c r="H22" s="2" t="s">
        <v>61</v>
      </c>
      <c r="I22" s="2" t="s">
        <v>47</v>
      </c>
      <c r="J22" s="23" t="s">
        <v>44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13">
        <v>0</v>
      </c>
      <c r="AG22">
        <f>INDEX(Table1[2017], MATCH(Steph_Curry!H22,Table1[Team],0))</f>
        <v>1.079</v>
      </c>
      <c r="AH22" s="21">
        <f>INDEX(Table3[2017],MATCH(Steph_Curry!H22,Table3[Team],0))</f>
        <v>1.1419999999999999</v>
      </c>
      <c r="AI22" s="21">
        <f>INDEX(Table6[2017],MATCH(Steph_Curry!H22,Table6[Team],0))</f>
        <v>0.14599999999999999</v>
      </c>
      <c r="AJ22" s="22">
        <f>INDEX(Table8[2017],MATCH(Steph_Curry!H22,Table8[Team],0))</f>
        <v>11.9</v>
      </c>
    </row>
    <row r="23" spans="1:36">
      <c r="A23" s="1">
        <v>22</v>
      </c>
      <c r="B23" s="2">
        <v>20</v>
      </c>
      <c r="C23" s="3">
        <v>43068</v>
      </c>
      <c r="D23" s="3" t="s">
        <v>494</v>
      </c>
      <c r="E23" s="2" t="s">
        <v>62</v>
      </c>
      <c r="F23" s="2" t="s">
        <v>1</v>
      </c>
      <c r="G23" s="2" t="s">
        <v>5</v>
      </c>
      <c r="H23" s="2" t="s">
        <v>63</v>
      </c>
      <c r="I23" s="2" t="s">
        <v>64</v>
      </c>
      <c r="J23" s="2">
        <v>1</v>
      </c>
      <c r="K23" s="5">
        <v>1.6416666666666666</v>
      </c>
      <c r="L23" s="2">
        <v>9</v>
      </c>
      <c r="M23" s="2">
        <v>20</v>
      </c>
      <c r="N23" s="2">
        <v>0.45</v>
      </c>
      <c r="O23" s="2">
        <v>3</v>
      </c>
      <c r="P23" s="2">
        <v>9</v>
      </c>
      <c r="Q23" s="2">
        <v>0.33300000000000002</v>
      </c>
      <c r="R23" s="2">
        <v>7</v>
      </c>
      <c r="S23" s="2">
        <v>8</v>
      </c>
      <c r="T23" s="2">
        <v>0.875</v>
      </c>
      <c r="U23" s="2">
        <v>0</v>
      </c>
      <c r="V23" s="2">
        <v>5</v>
      </c>
      <c r="W23" s="2">
        <v>5</v>
      </c>
      <c r="X23" s="2">
        <v>7</v>
      </c>
      <c r="Y23" s="2">
        <v>0</v>
      </c>
      <c r="Z23" s="2">
        <v>0</v>
      </c>
      <c r="AA23" s="2">
        <v>5</v>
      </c>
      <c r="AB23" s="2">
        <v>4</v>
      </c>
      <c r="AC23" s="2">
        <v>28</v>
      </c>
      <c r="AD23" s="2">
        <v>17</v>
      </c>
      <c r="AE23" s="2">
        <v>4</v>
      </c>
      <c r="AF23" s="13">
        <v>0</v>
      </c>
      <c r="AG23">
        <f>INDEX(Table1[2017], MATCH(Steph_Curry!H23,Table1[Team],0))</f>
        <v>1.048</v>
      </c>
      <c r="AH23" s="21">
        <f>INDEX(Table3[2017],MATCH(Steph_Curry!H23,Table3[Team],0))</f>
        <v>1.0900000000000001</v>
      </c>
      <c r="AI23" s="21">
        <f>INDEX(Table6[2017],MATCH(Steph_Curry!H23,Table6[Team],0))</f>
        <v>0.13600000000000001</v>
      </c>
      <c r="AJ23" s="22">
        <f>INDEX(Table8[2017],MATCH(Steph_Curry!H23,Table8[Team],0))</f>
        <v>10.4</v>
      </c>
    </row>
    <row r="24" spans="1:36">
      <c r="A24" s="1">
        <v>23</v>
      </c>
      <c r="B24" s="2">
        <v>21</v>
      </c>
      <c r="C24" s="3">
        <v>43070</v>
      </c>
      <c r="D24" s="3" t="s">
        <v>494</v>
      </c>
      <c r="E24" s="2" t="s">
        <v>65</v>
      </c>
      <c r="F24" s="2" t="s">
        <v>1</v>
      </c>
      <c r="G24" s="2" t="s">
        <v>5</v>
      </c>
      <c r="H24" s="2" t="s">
        <v>42</v>
      </c>
      <c r="I24" s="2" t="s">
        <v>40</v>
      </c>
      <c r="J24" s="2">
        <v>1</v>
      </c>
      <c r="K24" s="5">
        <v>1.3770833333333332</v>
      </c>
      <c r="L24" s="2">
        <v>9</v>
      </c>
      <c r="M24" s="2">
        <v>20</v>
      </c>
      <c r="N24" s="2">
        <v>0.45</v>
      </c>
      <c r="O24" s="2">
        <v>3</v>
      </c>
      <c r="P24" s="2">
        <v>8</v>
      </c>
      <c r="Q24" s="2">
        <v>0.375</v>
      </c>
      <c r="R24" s="2">
        <v>2</v>
      </c>
      <c r="S24" s="2">
        <v>2</v>
      </c>
      <c r="T24" s="2">
        <v>1</v>
      </c>
      <c r="U24" s="2">
        <v>1</v>
      </c>
      <c r="V24" s="2">
        <v>5</v>
      </c>
      <c r="W24" s="2">
        <v>6</v>
      </c>
      <c r="X24" s="2">
        <v>10</v>
      </c>
      <c r="Y24" s="2">
        <v>3</v>
      </c>
      <c r="Z24" s="2">
        <v>0</v>
      </c>
      <c r="AA24" s="2">
        <v>4</v>
      </c>
      <c r="AB24" s="2">
        <v>2</v>
      </c>
      <c r="AC24" s="2">
        <v>23</v>
      </c>
      <c r="AD24" s="2">
        <v>20</v>
      </c>
      <c r="AE24" s="2">
        <v>19</v>
      </c>
      <c r="AF24" s="13">
        <v>0</v>
      </c>
      <c r="AG24">
        <f>INDEX(Table1[2017], MATCH(Steph_Curry!H24,Table1[Team],0))</f>
        <v>1.069</v>
      </c>
      <c r="AH24" s="21">
        <f>INDEX(Table3[2017],MATCH(Steph_Curry!H24,Table3[Team],0))</f>
        <v>1.109</v>
      </c>
      <c r="AI24" s="21">
        <f>INDEX(Table6[2017],MATCH(Steph_Curry!H24,Table6[Team],0))</f>
        <v>0.14000000000000001</v>
      </c>
      <c r="AJ24" s="22">
        <f>INDEX(Table8[2017],MATCH(Steph_Curry!H24,Table8[Team],0))</f>
        <v>10</v>
      </c>
    </row>
    <row r="25" spans="1:36">
      <c r="A25" s="1">
        <v>24</v>
      </c>
      <c r="B25" s="2">
        <v>22</v>
      </c>
      <c r="C25" s="3">
        <v>43072</v>
      </c>
      <c r="D25" s="3" t="s">
        <v>494</v>
      </c>
      <c r="E25" s="2" t="s">
        <v>66</v>
      </c>
      <c r="F25" s="2" t="s">
        <v>1</v>
      </c>
      <c r="G25" s="2" t="s">
        <v>5</v>
      </c>
      <c r="H25" s="2" t="s">
        <v>33</v>
      </c>
      <c r="I25" s="2" t="s">
        <v>25</v>
      </c>
      <c r="J25" s="2">
        <v>1</v>
      </c>
      <c r="K25" s="5">
        <v>1.2631944444444445</v>
      </c>
      <c r="L25" s="2">
        <v>11</v>
      </c>
      <c r="M25" s="2">
        <v>16</v>
      </c>
      <c r="N25" s="2">
        <v>0.68799999999999994</v>
      </c>
      <c r="O25" s="2">
        <v>5</v>
      </c>
      <c r="P25" s="2">
        <v>9</v>
      </c>
      <c r="Q25" s="2">
        <v>0.55600000000000005</v>
      </c>
      <c r="R25" s="2">
        <v>3</v>
      </c>
      <c r="S25" s="2">
        <v>4</v>
      </c>
      <c r="T25" s="2">
        <v>0.75</v>
      </c>
      <c r="U25" s="2">
        <v>0</v>
      </c>
      <c r="V25" s="2">
        <v>2</v>
      </c>
      <c r="W25" s="2">
        <v>2</v>
      </c>
      <c r="X25" s="2">
        <v>3</v>
      </c>
      <c r="Y25" s="2">
        <v>2</v>
      </c>
      <c r="Z25" s="2">
        <v>0</v>
      </c>
      <c r="AA25" s="2">
        <v>0</v>
      </c>
      <c r="AB25" s="2">
        <v>1</v>
      </c>
      <c r="AC25" s="2">
        <v>30</v>
      </c>
      <c r="AD25" s="2">
        <v>27.1</v>
      </c>
      <c r="AE25" s="2">
        <v>20</v>
      </c>
      <c r="AF25" s="13">
        <v>0</v>
      </c>
      <c r="AG25">
        <f>INDEX(Table1[2017], MATCH(Steph_Curry!H25,Table1[Team],0))</f>
        <v>1.036</v>
      </c>
      <c r="AH25" s="21">
        <f>INDEX(Table3[2017],MATCH(Steph_Curry!H25,Table3[Team],0))</f>
        <v>1.0880000000000001</v>
      </c>
      <c r="AI25" s="21">
        <f>INDEX(Table6[2017],MATCH(Steph_Curry!H25,Table6[Team],0))</f>
        <v>0.14299999999999999</v>
      </c>
      <c r="AJ25" s="22">
        <f>INDEX(Table8[2017],MATCH(Steph_Curry!H25,Table8[Team],0))</f>
        <v>9.6999999999999993</v>
      </c>
    </row>
    <row r="26" spans="1:36">
      <c r="A26" s="1">
        <v>25</v>
      </c>
      <c r="B26" s="2">
        <v>23</v>
      </c>
      <c r="C26" s="3">
        <v>43073</v>
      </c>
      <c r="D26" s="3" t="s">
        <v>494</v>
      </c>
      <c r="E26" s="2" t="s">
        <v>67</v>
      </c>
      <c r="F26" s="2" t="s">
        <v>1</v>
      </c>
      <c r="G26" s="2" t="s">
        <v>5</v>
      </c>
      <c r="H26" s="2" t="s">
        <v>6</v>
      </c>
      <c r="I26" s="2" t="s">
        <v>43</v>
      </c>
      <c r="J26" s="2">
        <v>1</v>
      </c>
      <c r="K26" s="5">
        <v>1.4354166666666668</v>
      </c>
      <c r="L26" s="2">
        <v>9</v>
      </c>
      <c r="M26" s="2">
        <v>19</v>
      </c>
      <c r="N26" s="2">
        <v>0.47399999999999998</v>
      </c>
      <c r="O26" s="2">
        <v>5</v>
      </c>
      <c r="P26" s="2">
        <v>11</v>
      </c>
      <c r="Q26" s="2">
        <v>0.45500000000000002</v>
      </c>
      <c r="R26" s="2">
        <v>8</v>
      </c>
      <c r="S26" s="2">
        <v>9</v>
      </c>
      <c r="T26" s="2">
        <v>0.88900000000000001</v>
      </c>
      <c r="U26" s="2">
        <v>2</v>
      </c>
      <c r="V26" s="2">
        <v>3</v>
      </c>
      <c r="W26" s="2">
        <v>5</v>
      </c>
      <c r="X26" s="2">
        <v>11</v>
      </c>
      <c r="Y26" s="2">
        <v>1</v>
      </c>
      <c r="Z26" s="2">
        <v>0</v>
      </c>
      <c r="AA26" s="2">
        <v>2</v>
      </c>
      <c r="AB26" s="2">
        <v>5</v>
      </c>
      <c r="AC26" s="2">
        <v>31</v>
      </c>
      <c r="AD26" s="2">
        <v>27.9</v>
      </c>
      <c r="AE26" s="2">
        <v>-1</v>
      </c>
      <c r="AF26" s="13">
        <v>0</v>
      </c>
      <c r="AG26">
        <f>INDEX(Table1[2017], MATCH(Steph_Curry!H26,Table1[Team],0))</f>
        <v>1.0529999999999999</v>
      </c>
      <c r="AH26" s="21">
        <f>INDEX(Table3[2017],MATCH(Steph_Curry!H26,Table3[Team],0))</f>
        <v>1.0860000000000001</v>
      </c>
      <c r="AI26" s="21">
        <f>INDEX(Table6[2017],MATCH(Steph_Curry!H26,Table6[Team],0))</f>
        <v>0.13700000000000001</v>
      </c>
      <c r="AJ26" s="22">
        <f>INDEX(Table8[2017],MATCH(Steph_Curry!H26,Table8[Team],0))</f>
        <v>10.8</v>
      </c>
    </row>
    <row r="27" spans="1:36">
      <c r="A27" s="1">
        <v>26</v>
      </c>
      <c r="B27" s="4"/>
      <c r="C27" s="3">
        <v>43075</v>
      </c>
      <c r="D27" s="3" t="s">
        <v>494</v>
      </c>
      <c r="E27" s="2" t="s">
        <v>68</v>
      </c>
      <c r="F27" s="2" t="s">
        <v>1</v>
      </c>
      <c r="G27" s="2" t="s">
        <v>5</v>
      </c>
      <c r="H27" s="2" t="s">
        <v>488</v>
      </c>
      <c r="I27" s="2" t="s">
        <v>69</v>
      </c>
      <c r="J27" s="23" t="s">
        <v>44</v>
      </c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13">
        <v>0</v>
      </c>
      <c r="AG27">
        <f>INDEX(Table1[2017], MATCH(Steph_Curry!H27,Table1[Team],0))</f>
        <v>1.06</v>
      </c>
      <c r="AH27" s="21">
        <f>INDEX(Table3[2017],MATCH(Steph_Curry!H27,Table3[Team],0))</f>
        <v>1.119</v>
      </c>
      <c r="AI27" s="21">
        <f>INDEX(Table6[2017],MATCH(Steph_Curry!H27,Table6[Team],0))</f>
        <v>0.13300000000000001</v>
      </c>
      <c r="AJ27" s="22">
        <f>INDEX(Table8[2017],MATCH(Steph_Curry!H27,Table8[Team],0))</f>
        <v>11.3</v>
      </c>
    </row>
    <row r="28" spans="1:36">
      <c r="A28" s="1">
        <v>27</v>
      </c>
      <c r="B28" s="4"/>
      <c r="C28" s="3">
        <v>43077</v>
      </c>
      <c r="D28" s="3" t="s">
        <v>494</v>
      </c>
      <c r="E28" s="2" t="s">
        <v>70</v>
      </c>
      <c r="F28" s="2" t="s">
        <v>1</v>
      </c>
      <c r="G28" s="2" t="s">
        <v>5</v>
      </c>
      <c r="H28" s="2" t="s">
        <v>21</v>
      </c>
      <c r="I28" s="2" t="s">
        <v>64</v>
      </c>
      <c r="J28" s="23" t="s">
        <v>44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13">
        <v>0</v>
      </c>
      <c r="AG28">
        <f>INDEX(Table1[2017], MATCH(Steph_Curry!H28,Table1[Team],0))</f>
        <v>1.042</v>
      </c>
      <c r="AH28" s="21">
        <f>INDEX(Table3[2017],MATCH(Steph_Curry!H28,Table3[Team],0))</f>
        <v>1.103</v>
      </c>
      <c r="AI28" s="21">
        <f>INDEX(Table6[2017],MATCH(Steph_Curry!H28,Table6[Team],0))</f>
        <v>0.14899999999999999</v>
      </c>
      <c r="AJ28" s="22">
        <f>INDEX(Table8[2017],MATCH(Steph_Curry!H28,Table8[Team],0))</f>
        <v>11.1</v>
      </c>
    </row>
    <row r="29" spans="1:36">
      <c r="A29" s="1">
        <v>28</v>
      </c>
      <c r="B29" s="4"/>
      <c r="C29" s="3">
        <v>43080</v>
      </c>
      <c r="D29" s="3" t="s">
        <v>494</v>
      </c>
      <c r="E29" s="2" t="s">
        <v>71</v>
      </c>
      <c r="F29" s="2" t="s">
        <v>1</v>
      </c>
      <c r="G29" s="4"/>
      <c r="H29" s="2" t="s">
        <v>72</v>
      </c>
      <c r="I29" s="2" t="s">
        <v>51</v>
      </c>
      <c r="J29" s="23" t="s">
        <v>44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13">
        <v>0</v>
      </c>
      <c r="AG29">
        <f>INDEX(Table1[2017], MATCH(Steph_Curry!H29,Table1[Team],0))</f>
        <v>1.036</v>
      </c>
      <c r="AH29" s="21">
        <f>INDEX(Table3[2017],MATCH(Steph_Curry!H29,Table3[Team],0))</f>
        <v>1.0760000000000001</v>
      </c>
      <c r="AI29" s="21">
        <f>INDEX(Table6[2017],MATCH(Steph_Curry!H29,Table6[Team],0))</f>
        <v>0.127</v>
      </c>
      <c r="AJ29" s="22">
        <f>INDEX(Table8[2017],MATCH(Steph_Curry!H29,Table8[Team],0))</f>
        <v>9.6999999999999993</v>
      </c>
    </row>
    <row r="30" spans="1:36">
      <c r="A30" s="1">
        <v>29</v>
      </c>
      <c r="B30" s="4"/>
      <c r="C30" s="3">
        <v>43083</v>
      </c>
      <c r="D30" s="3" t="s">
        <v>494</v>
      </c>
      <c r="E30" s="2" t="s">
        <v>73</v>
      </c>
      <c r="F30" s="2" t="s">
        <v>1</v>
      </c>
      <c r="G30" s="4"/>
      <c r="H30" s="2" t="s">
        <v>12</v>
      </c>
      <c r="I30" s="2" t="s">
        <v>59</v>
      </c>
      <c r="J30" s="23" t="s">
        <v>44</v>
      </c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13">
        <v>0</v>
      </c>
      <c r="AG30">
        <f>INDEX(Table1[2017], MATCH(Steph_Curry!H30,Table1[Team],0))</f>
        <v>1.0660000000000001</v>
      </c>
      <c r="AH30" s="21">
        <f>INDEX(Table3[2017],MATCH(Steph_Curry!H30,Table3[Team],0))</f>
        <v>1.121</v>
      </c>
      <c r="AI30" s="21">
        <f>INDEX(Table6[2017],MATCH(Steph_Curry!H30,Table6[Team],0))</f>
        <v>0.13900000000000001</v>
      </c>
      <c r="AJ30" s="22">
        <f>INDEX(Table8[2017],MATCH(Steph_Curry!H30,Table8[Team],0))</f>
        <v>10.7</v>
      </c>
    </row>
    <row r="31" spans="1:36">
      <c r="A31" s="1">
        <v>30</v>
      </c>
      <c r="B31" s="4"/>
      <c r="C31" s="3">
        <v>43087</v>
      </c>
      <c r="D31" s="3" t="s">
        <v>494</v>
      </c>
      <c r="E31" s="2" t="s">
        <v>74</v>
      </c>
      <c r="F31" s="2" t="s">
        <v>1</v>
      </c>
      <c r="G31" s="2" t="s">
        <v>5</v>
      </c>
      <c r="H31" s="2" t="s">
        <v>63</v>
      </c>
      <c r="I31" s="2" t="s">
        <v>75</v>
      </c>
      <c r="J31" s="23" t="s">
        <v>44</v>
      </c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13">
        <v>0</v>
      </c>
      <c r="AG31">
        <f>INDEX(Table1[2017], MATCH(Steph_Curry!H31,Table1[Team],0))</f>
        <v>1.048</v>
      </c>
      <c r="AH31" s="21">
        <f>INDEX(Table3[2017],MATCH(Steph_Curry!H31,Table3[Team],0))</f>
        <v>1.0900000000000001</v>
      </c>
      <c r="AI31" s="21">
        <f>INDEX(Table6[2017],MATCH(Steph_Curry!H31,Table6[Team],0))</f>
        <v>0.13600000000000001</v>
      </c>
      <c r="AJ31" s="22">
        <f>INDEX(Table8[2017],MATCH(Steph_Curry!H31,Table8[Team],0))</f>
        <v>10.4</v>
      </c>
    </row>
    <row r="32" spans="1:36">
      <c r="A32" s="1">
        <v>31</v>
      </c>
      <c r="B32" s="4"/>
      <c r="C32" s="3">
        <v>43089</v>
      </c>
      <c r="D32" s="3" t="s">
        <v>494</v>
      </c>
      <c r="E32" s="2" t="s">
        <v>76</v>
      </c>
      <c r="F32" s="2" t="s">
        <v>1</v>
      </c>
      <c r="G32" s="4"/>
      <c r="H32" s="2" t="s">
        <v>9</v>
      </c>
      <c r="I32" s="2" t="s">
        <v>77</v>
      </c>
      <c r="J32" s="23" t="s">
        <v>44</v>
      </c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13">
        <v>0</v>
      </c>
      <c r="AG32">
        <f>INDEX(Table1[2017], MATCH(Steph_Curry!H32,Table1[Team],0))</f>
        <v>1.0740000000000001</v>
      </c>
      <c r="AH32" s="21">
        <f>INDEX(Table3[2017],MATCH(Steph_Curry!H32,Table3[Team],0))</f>
        <v>1.1339999999999999</v>
      </c>
      <c r="AI32" s="21">
        <f>INDEX(Table6[2017],MATCH(Steph_Curry!H32,Table6[Team],0))</f>
        <v>0.15</v>
      </c>
      <c r="AJ32" s="22">
        <f>INDEX(Table8[2017],MATCH(Steph_Curry!H32,Table8[Team],0))</f>
        <v>10.7</v>
      </c>
    </row>
    <row r="33" spans="1:36">
      <c r="A33" s="1">
        <v>32</v>
      </c>
      <c r="B33" s="4"/>
      <c r="C33" s="3">
        <v>43091</v>
      </c>
      <c r="D33" s="3" t="s">
        <v>494</v>
      </c>
      <c r="E33" s="2" t="s">
        <v>78</v>
      </c>
      <c r="F33" s="2" t="s">
        <v>1</v>
      </c>
      <c r="G33" s="4"/>
      <c r="H33" s="2" t="s">
        <v>63</v>
      </c>
      <c r="I33" s="2" t="s">
        <v>51</v>
      </c>
      <c r="J33" s="23" t="s">
        <v>44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13">
        <v>0</v>
      </c>
      <c r="AG33">
        <f>INDEX(Table1[2017], MATCH(Steph_Curry!H33,Table1[Team],0))</f>
        <v>1.048</v>
      </c>
      <c r="AH33" s="21">
        <f>INDEX(Table3[2017],MATCH(Steph_Curry!H33,Table3[Team],0))</f>
        <v>1.0900000000000001</v>
      </c>
      <c r="AI33" s="21">
        <f>INDEX(Table6[2017],MATCH(Steph_Curry!H33,Table6[Team],0))</f>
        <v>0.13600000000000001</v>
      </c>
      <c r="AJ33" s="22">
        <f>INDEX(Table8[2017],MATCH(Steph_Curry!H33,Table8[Team],0))</f>
        <v>10.4</v>
      </c>
    </row>
    <row r="34" spans="1:36">
      <c r="A34" s="1">
        <v>33</v>
      </c>
      <c r="B34" s="4"/>
      <c r="C34" s="3">
        <v>43092</v>
      </c>
      <c r="D34" s="3" t="s">
        <v>494</v>
      </c>
      <c r="E34" s="2" t="s">
        <v>79</v>
      </c>
      <c r="F34" s="2" t="s">
        <v>1</v>
      </c>
      <c r="G34" s="4"/>
      <c r="H34" s="2" t="s">
        <v>30</v>
      </c>
      <c r="I34" s="2" t="s">
        <v>80</v>
      </c>
      <c r="J34" s="23" t="s">
        <v>44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13">
        <v>0</v>
      </c>
      <c r="AG34">
        <f>INDEX(Table1[2017], MATCH(Steph_Curry!H34,Table1[Team],0))</f>
        <v>1.0760000000000001</v>
      </c>
      <c r="AH34" s="21">
        <f>INDEX(Table3[2017],MATCH(Steph_Curry!H34,Table3[Team],0))</f>
        <v>1.125</v>
      </c>
      <c r="AI34" s="21">
        <f>INDEX(Table6[2017],MATCH(Steph_Curry!H34,Table6[Team],0))</f>
        <v>0.13700000000000001</v>
      </c>
      <c r="AJ34" s="22">
        <f>INDEX(Table8[2017],MATCH(Steph_Curry!H34,Table8[Team],0))</f>
        <v>10.9</v>
      </c>
    </row>
    <row r="35" spans="1:36">
      <c r="A35" s="1">
        <v>34</v>
      </c>
      <c r="B35" s="4"/>
      <c r="C35" s="3">
        <v>43094</v>
      </c>
      <c r="D35" s="3" t="s">
        <v>494</v>
      </c>
      <c r="E35" s="2" t="s">
        <v>81</v>
      </c>
      <c r="F35" s="2" t="s">
        <v>1</v>
      </c>
      <c r="G35" s="4"/>
      <c r="H35" s="2" t="s">
        <v>82</v>
      </c>
      <c r="I35" s="2" t="s">
        <v>51</v>
      </c>
      <c r="J35" s="23" t="s">
        <v>44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13">
        <v>0</v>
      </c>
      <c r="AG35">
        <f>INDEX(Table1[2017], MATCH(Steph_Curry!H35,Table1[Team],0))</f>
        <v>1.085</v>
      </c>
      <c r="AH35" s="21">
        <f>INDEX(Table3[2017],MATCH(Steph_Curry!H35,Table3[Team],0))</f>
        <v>1.1259999999999999</v>
      </c>
      <c r="AI35" s="21">
        <f>INDEX(Table6[2017],MATCH(Steph_Curry!H35,Table6[Team],0))</f>
        <v>0.13100000000000001</v>
      </c>
      <c r="AJ35" s="22">
        <f>INDEX(Table8[2017],MATCH(Steph_Curry!H35,Table8[Team],0))</f>
        <v>11.4</v>
      </c>
    </row>
    <row r="36" spans="1:36">
      <c r="A36" s="1">
        <v>35</v>
      </c>
      <c r="B36" s="4"/>
      <c r="C36" s="3">
        <v>43096</v>
      </c>
      <c r="D36" s="3" t="s">
        <v>494</v>
      </c>
      <c r="E36" s="2" t="s">
        <v>83</v>
      </c>
      <c r="F36" s="2" t="s">
        <v>1</v>
      </c>
      <c r="G36" s="4"/>
      <c r="H36" s="2" t="s">
        <v>84</v>
      </c>
      <c r="I36" s="2" t="s">
        <v>85</v>
      </c>
      <c r="J36" s="23" t="s">
        <v>44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13">
        <v>0</v>
      </c>
      <c r="AG36">
        <f>INDEX(Table1[2017], MATCH(Steph_Curry!H36,Table1[Team],0))</f>
        <v>1.0129999999999999</v>
      </c>
      <c r="AH36" s="21">
        <f>INDEX(Table3[2017],MATCH(Steph_Curry!H36,Table3[Team],0))</f>
        <v>1.0780000000000001</v>
      </c>
      <c r="AI36" s="21">
        <f>INDEX(Table6[2017],MATCH(Steph_Curry!H36,Table6[Team],0))</f>
        <v>0.14799999999999999</v>
      </c>
      <c r="AJ36" s="22">
        <f>INDEX(Table8[2017],MATCH(Steph_Curry!H36,Table8[Team],0))</f>
        <v>9.8000000000000007</v>
      </c>
    </row>
    <row r="37" spans="1:36">
      <c r="A37" s="1">
        <v>36</v>
      </c>
      <c r="B37" s="4"/>
      <c r="C37" s="3">
        <v>43098</v>
      </c>
      <c r="D37" s="3" t="s">
        <v>494</v>
      </c>
      <c r="E37" s="2" t="s">
        <v>86</v>
      </c>
      <c r="F37" s="2" t="s">
        <v>1</v>
      </c>
      <c r="G37" s="4"/>
      <c r="H37" s="2" t="s">
        <v>488</v>
      </c>
      <c r="I37" s="2" t="s">
        <v>87</v>
      </c>
      <c r="J37" s="23" t="s">
        <v>44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13">
        <v>0</v>
      </c>
      <c r="AG37">
        <f>INDEX(Table1[2017], MATCH(Steph_Curry!H37,Table1[Team],0))</f>
        <v>1.06</v>
      </c>
      <c r="AH37" s="21">
        <f>INDEX(Table3[2017],MATCH(Steph_Curry!H37,Table3[Team],0))</f>
        <v>1.119</v>
      </c>
      <c r="AI37" s="21">
        <f>INDEX(Table6[2017],MATCH(Steph_Curry!H37,Table6[Team],0))</f>
        <v>0.13300000000000001</v>
      </c>
      <c r="AJ37" s="22">
        <f>INDEX(Table8[2017],MATCH(Steph_Curry!H37,Table8[Team],0))</f>
        <v>11.3</v>
      </c>
    </row>
    <row r="38" spans="1:36">
      <c r="A38" s="1">
        <v>37</v>
      </c>
      <c r="B38" s="2">
        <v>24</v>
      </c>
      <c r="C38" s="3">
        <v>43099</v>
      </c>
      <c r="D38" s="3" t="s">
        <v>494</v>
      </c>
      <c r="E38" s="2" t="s">
        <v>88</v>
      </c>
      <c r="F38" s="2" t="s">
        <v>1</v>
      </c>
      <c r="G38" s="4"/>
      <c r="H38" s="2" t="s">
        <v>9</v>
      </c>
      <c r="I38" s="2" t="s">
        <v>77</v>
      </c>
      <c r="J38" s="2">
        <v>1</v>
      </c>
      <c r="K38" s="5">
        <v>1.0666666666666667</v>
      </c>
      <c r="L38" s="2">
        <v>13</v>
      </c>
      <c r="M38" s="2">
        <v>17</v>
      </c>
      <c r="N38" s="2">
        <v>0.76500000000000001</v>
      </c>
      <c r="O38" s="2">
        <v>10</v>
      </c>
      <c r="P38" s="2">
        <v>13</v>
      </c>
      <c r="Q38" s="2">
        <v>0.76900000000000002</v>
      </c>
      <c r="R38" s="2">
        <v>2</v>
      </c>
      <c r="S38" s="2">
        <v>2</v>
      </c>
      <c r="T38" s="2">
        <v>1</v>
      </c>
      <c r="U38" s="2">
        <v>0</v>
      </c>
      <c r="V38" s="2">
        <v>4</v>
      </c>
      <c r="W38" s="2">
        <v>4</v>
      </c>
      <c r="X38" s="2">
        <v>3</v>
      </c>
      <c r="Y38" s="2">
        <v>0</v>
      </c>
      <c r="Z38" s="2">
        <v>0</v>
      </c>
      <c r="AA38" s="2">
        <v>0</v>
      </c>
      <c r="AB38" s="2">
        <v>2</v>
      </c>
      <c r="AC38" s="2">
        <v>38</v>
      </c>
      <c r="AD38" s="2">
        <v>33.799999999999997</v>
      </c>
      <c r="AE38" s="2">
        <v>21</v>
      </c>
      <c r="AF38" s="13">
        <v>0</v>
      </c>
      <c r="AG38">
        <f>INDEX(Table1[2017], MATCH(Steph_Curry!H38,Table1[Team],0))</f>
        <v>1.0740000000000001</v>
      </c>
      <c r="AH38" s="21">
        <f>INDEX(Table3[2017],MATCH(Steph_Curry!H38,Table3[Team],0))</f>
        <v>1.1339999999999999</v>
      </c>
      <c r="AI38" s="21">
        <f>INDEX(Table6[2017],MATCH(Steph_Curry!H38,Table6[Team],0))</f>
        <v>0.15</v>
      </c>
      <c r="AJ38" s="22">
        <f>INDEX(Table8[2017],MATCH(Steph_Curry!H38,Table8[Team],0))</f>
        <v>10.7</v>
      </c>
    </row>
    <row r="39" spans="1:36">
      <c r="A39" s="1">
        <v>38</v>
      </c>
      <c r="B39" s="2">
        <v>25</v>
      </c>
      <c r="C39" s="3">
        <v>43103</v>
      </c>
      <c r="D39" s="3" t="s">
        <v>494</v>
      </c>
      <c r="E39" s="2" t="s">
        <v>89</v>
      </c>
      <c r="F39" s="2" t="s">
        <v>1</v>
      </c>
      <c r="G39" s="2" t="s">
        <v>5</v>
      </c>
      <c r="H39" s="2" t="s">
        <v>12</v>
      </c>
      <c r="I39" s="2" t="s">
        <v>19</v>
      </c>
      <c r="J39" s="2">
        <v>1</v>
      </c>
      <c r="K39" s="5">
        <v>1.4368055555555557</v>
      </c>
      <c r="L39" s="2">
        <v>11</v>
      </c>
      <c r="M39" s="2">
        <v>19</v>
      </c>
      <c r="N39" s="2">
        <v>0.57899999999999996</v>
      </c>
      <c r="O39" s="2">
        <v>6</v>
      </c>
      <c r="P39" s="2">
        <v>13</v>
      </c>
      <c r="Q39" s="2">
        <v>0.46200000000000002</v>
      </c>
      <c r="R39" s="2">
        <v>4</v>
      </c>
      <c r="S39" s="2">
        <v>5</v>
      </c>
      <c r="T39" s="2">
        <v>0.8</v>
      </c>
      <c r="U39" s="2">
        <v>0</v>
      </c>
      <c r="V39" s="2">
        <v>5</v>
      </c>
      <c r="W39" s="2">
        <v>5</v>
      </c>
      <c r="X39" s="2">
        <v>8</v>
      </c>
      <c r="Y39" s="2">
        <v>1</v>
      </c>
      <c r="Z39" s="2">
        <v>0</v>
      </c>
      <c r="AA39" s="2">
        <v>3</v>
      </c>
      <c r="AB39" s="2">
        <v>1</v>
      </c>
      <c r="AC39" s="2">
        <v>32</v>
      </c>
      <c r="AD39" s="2">
        <v>27.4</v>
      </c>
      <c r="AE39" s="2">
        <v>7</v>
      </c>
      <c r="AF39" s="13">
        <v>0</v>
      </c>
      <c r="AG39">
        <f>INDEX(Table1[2017], MATCH(Steph_Curry!H39,Table1[Team],0))</f>
        <v>1.0660000000000001</v>
      </c>
      <c r="AH39" s="21">
        <f>INDEX(Table3[2017],MATCH(Steph_Curry!H39,Table3[Team],0))</f>
        <v>1.121</v>
      </c>
      <c r="AI39" s="21">
        <f>INDEX(Table6[2017],MATCH(Steph_Curry!H39,Table6[Team],0))</f>
        <v>0.13900000000000001</v>
      </c>
      <c r="AJ39" s="22">
        <f>INDEX(Table8[2017],MATCH(Steph_Curry!H39,Table8[Team],0))</f>
        <v>10.7</v>
      </c>
    </row>
    <row r="40" spans="1:36">
      <c r="A40" s="1">
        <v>39</v>
      </c>
      <c r="B40" s="2">
        <v>26</v>
      </c>
      <c r="C40" s="3">
        <v>43104</v>
      </c>
      <c r="D40" s="3" t="s">
        <v>494</v>
      </c>
      <c r="E40" s="2" t="s">
        <v>90</v>
      </c>
      <c r="F40" s="2" t="s">
        <v>1</v>
      </c>
      <c r="G40" s="2" t="s">
        <v>5</v>
      </c>
      <c r="H40" s="2" t="s">
        <v>2</v>
      </c>
      <c r="I40" s="2" t="s">
        <v>43</v>
      </c>
      <c r="J40" s="2">
        <v>1</v>
      </c>
      <c r="K40" s="5">
        <v>1.5354166666666667</v>
      </c>
      <c r="L40" s="2">
        <v>10</v>
      </c>
      <c r="M40" s="2">
        <v>20</v>
      </c>
      <c r="N40" s="2">
        <v>0.5</v>
      </c>
      <c r="O40" s="2">
        <v>4</v>
      </c>
      <c r="P40" s="2">
        <v>10</v>
      </c>
      <c r="Q40" s="2">
        <v>0.4</v>
      </c>
      <c r="R40" s="2">
        <v>5</v>
      </c>
      <c r="S40" s="2">
        <v>6</v>
      </c>
      <c r="T40" s="2">
        <v>0.83299999999999996</v>
      </c>
      <c r="U40" s="2">
        <v>0</v>
      </c>
      <c r="V40" s="2">
        <v>9</v>
      </c>
      <c r="W40" s="2">
        <v>9</v>
      </c>
      <c r="X40" s="2">
        <v>5</v>
      </c>
      <c r="Y40" s="2">
        <v>1</v>
      </c>
      <c r="Z40" s="2">
        <v>0</v>
      </c>
      <c r="AA40" s="2">
        <v>3</v>
      </c>
      <c r="AB40" s="2">
        <v>3</v>
      </c>
      <c r="AC40" s="2">
        <v>29</v>
      </c>
      <c r="AD40" s="2">
        <v>21.6</v>
      </c>
      <c r="AE40" s="2">
        <v>3</v>
      </c>
      <c r="AF40" s="13">
        <v>0</v>
      </c>
      <c r="AG40">
        <f>INDEX(Table1[2017], MATCH(Steph_Curry!H40,Table1[Team],0))</f>
        <v>1.032</v>
      </c>
      <c r="AH40" s="21">
        <f>INDEX(Table3[2017],MATCH(Steph_Curry!H40,Table3[Team],0))</f>
        <v>1.0980000000000001</v>
      </c>
      <c r="AI40" s="21">
        <f>INDEX(Table6[2017],MATCH(Steph_Curry!H40,Table6[Team],0))</f>
        <v>0.14399999999999999</v>
      </c>
      <c r="AJ40" s="22">
        <f>INDEX(Table8[2017],MATCH(Steph_Curry!H40,Table8[Team],0))</f>
        <v>10.199999999999999</v>
      </c>
    </row>
    <row r="41" spans="1:36">
      <c r="A41" s="1">
        <v>40</v>
      </c>
      <c r="B41" s="2">
        <v>27</v>
      </c>
      <c r="C41" s="3">
        <v>43106</v>
      </c>
      <c r="D41" s="3" t="s">
        <v>494</v>
      </c>
      <c r="E41" s="2" t="s">
        <v>91</v>
      </c>
      <c r="F41" s="2" t="s">
        <v>1</v>
      </c>
      <c r="G41" s="2" t="s">
        <v>5</v>
      </c>
      <c r="H41" s="2" t="s">
        <v>24</v>
      </c>
      <c r="I41" s="2" t="s">
        <v>92</v>
      </c>
      <c r="J41" s="2">
        <v>1</v>
      </c>
      <c r="K41" s="5">
        <v>1.2437500000000001</v>
      </c>
      <c r="L41" s="2">
        <v>11</v>
      </c>
      <c r="M41" s="2">
        <v>21</v>
      </c>
      <c r="N41" s="2">
        <v>0.52400000000000002</v>
      </c>
      <c r="O41" s="2">
        <v>8</v>
      </c>
      <c r="P41" s="2">
        <v>16</v>
      </c>
      <c r="Q41" s="2">
        <v>0.5</v>
      </c>
      <c r="R41" s="2">
        <v>15</v>
      </c>
      <c r="S41" s="2">
        <v>16</v>
      </c>
      <c r="T41" s="2">
        <v>0.93799999999999994</v>
      </c>
      <c r="U41" s="2">
        <v>2</v>
      </c>
      <c r="V41" s="2">
        <v>4</v>
      </c>
      <c r="W41" s="2">
        <v>6</v>
      </c>
      <c r="X41" s="2">
        <v>3</v>
      </c>
      <c r="Y41" s="2">
        <v>3</v>
      </c>
      <c r="Z41" s="2">
        <v>0</v>
      </c>
      <c r="AA41" s="2">
        <v>2</v>
      </c>
      <c r="AB41" s="2">
        <v>2</v>
      </c>
      <c r="AC41" s="2">
        <v>45</v>
      </c>
      <c r="AD41" s="2">
        <v>39.200000000000003</v>
      </c>
      <c r="AE41" s="2">
        <v>28</v>
      </c>
      <c r="AF41" s="13">
        <v>0</v>
      </c>
      <c r="AG41">
        <f>INDEX(Table1[2017], MATCH(Steph_Curry!H41,Table1[Team],0))</f>
        <v>1.0680000000000001</v>
      </c>
      <c r="AH41" s="21">
        <f>INDEX(Table3[2017],MATCH(Steph_Curry!H41,Table3[Team],0))</f>
        <v>1.1060000000000001</v>
      </c>
      <c r="AI41" s="21">
        <f>INDEX(Table6[2017],MATCH(Steph_Curry!H41,Table6[Team],0))</f>
        <v>0.13800000000000001</v>
      </c>
      <c r="AJ41" s="22">
        <f>INDEX(Table8[2017],MATCH(Steph_Curry!H41,Table8[Team],0))</f>
        <v>10.7</v>
      </c>
    </row>
    <row r="42" spans="1:36">
      <c r="A42" s="1">
        <v>41</v>
      </c>
      <c r="B42" s="2">
        <v>28</v>
      </c>
      <c r="C42" s="3">
        <v>43108</v>
      </c>
      <c r="D42" s="3" t="s">
        <v>494</v>
      </c>
      <c r="E42" s="2" t="s">
        <v>93</v>
      </c>
      <c r="F42" s="2" t="s">
        <v>1</v>
      </c>
      <c r="G42" s="4"/>
      <c r="H42" s="2" t="s">
        <v>30</v>
      </c>
      <c r="I42" s="2" t="s">
        <v>43</v>
      </c>
      <c r="J42" s="2">
        <v>1</v>
      </c>
      <c r="K42" s="5">
        <v>1.4513888888888891</v>
      </c>
      <c r="L42" s="2">
        <v>9</v>
      </c>
      <c r="M42" s="2">
        <v>17</v>
      </c>
      <c r="N42" s="2">
        <v>0.52900000000000003</v>
      </c>
      <c r="O42" s="2">
        <v>5</v>
      </c>
      <c r="P42" s="2">
        <v>10</v>
      </c>
      <c r="Q42" s="2">
        <v>0.5</v>
      </c>
      <c r="R42" s="2">
        <v>9</v>
      </c>
      <c r="S42" s="2">
        <v>10</v>
      </c>
      <c r="T42" s="2">
        <v>0.9</v>
      </c>
      <c r="U42" s="2">
        <v>1</v>
      </c>
      <c r="V42" s="2">
        <v>3</v>
      </c>
      <c r="W42" s="2">
        <v>4</v>
      </c>
      <c r="X42" s="2">
        <v>9</v>
      </c>
      <c r="Y42" s="2">
        <v>2</v>
      </c>
      <c r="Z42" s="2">
        <v>0</v>
      </c>
      <c r="AA42" s="2">
        <v>6</v>
      </c>
      <c r="AB42" s="2">
        <v>3</v>
      </c>
      <c r="AC42" s="2">
        <v>32</v>
      </c>
      <c r="AD42" s="2">
        <v>26</v>
      </c>
      <c r="AE42" s="2">
        <v>3</v>
      </c>
      <c r="AF42" s="13">
        <v>0</v>
      </c>
      <c r="AG42">
        <f>INDEX(Table1[2017], MATCH(Steph_Curry!H42,Table1[Team],0))</f>
        <v>1.0760000000000001</v>
      </c>
      <c r="AH42" s="21">
        <f>INDEX(Table3[2017],MATCH(Steph_Curry!H42,Table3[Team],0))</f>
        <v>1.125</v>
      </c>
      <c r="AI42" s="21">
        <f>INDEX(Table6[2017],MATCH(Steph_Curry!H42,Table6[Team],0))</f>
        <v>0.13700000000000001</v>
      </c>
      <c r="AJ42" s="22">
        <f>INDEX(Table8[2017],MATCH(Steph_Curry!H42,Table8[Team],0))</f>
        <v>10.9</v>
      </c>
    </row>
    <row r="43" spans="1:36">
      <c r="A43" s="1">
        <v>42</v>
      </c>
      <c r="B43" s="4"/>
      <c r="C43" s="3">
        <v>43110</v>
      </c>
      <c r="D43" s="3" t="s">
        <v>494</v>
      </c>
      <c r="E43" s="2" t="s">
        <v>94</v>
      </c>
      <c r="F43" s="2" t="s">
        <v>1</v>
      </c>
      <c r="G43" s="4"/>
      <c r="H43" s="2" t="s">
        <v>24</v>
      </c>
      <c r="I43" s="2" t="s">
        <v>95</v>
      </c>
      <c r="J43" s="23" t="s">
        <v>44</v>
      </c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13">
        <v>0</v>
      </c>
      <c r="AG43">
        <f>INDEX(Table1[2017], MATCH(Steph_Curry!H43,Table1[Team],0))</f>
        <v>1.0680000000000001</v>
      </c>
      <c r="AH43" s="21">
        <f>INDEX(Table3[2017],MATCH(Steph_Curry!H43,Table3[Team],0))</f>
        <v>1.1060000000000001</v>
      </c>
      <c r="AI43" s="21">
        <f>INDEX(Table6[2017],MATCH(Steph_Curry!H43,Table6[Team],0))</f>
        <v>0.13800000000000001</v>
      </c>
      <c r="AJ43" s="22">
        <f>INDEX(Table8[2017],MATCH(Steph_Curry!H43,Table8[Team],0))</f>
        <v>10.7</v>
      </c>
    </row>
    <row r="44" spans="1:36">
      <c r="A44" s="1">
        <v>43</v>
      </c>
      <c r="B44" s="4"/>
      <c r="C44" s="3">
        <v>43112</v>
      </c>
      <c r="D44" s="3" t="s">
        <v>494</v>
      </c>
      <c r="E44" s="2" t="s">
        <v>96</v>
      </c>
      <c r="F44" s="2" t="s">
        <v>1</v>
      </c>
      <c r="G44" s="2" t="s">
        <v>5</v>
      </c>
      <c r="H44" s="2" t="s">
        <v>97</v>
      </c>
      <c r="I44" s="2" t="s">
        <v>69</v>
      </c>
      <c r="J44" s="23" t="s">
        <v>44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13">
        <v>0</v>
      </c>
      <c r="AG44">
        <f>INDEX(Table1[2017], MATCH(Steph_Curry!H44,Table1[Team],0))</f>
        <v>1.0669999999999999</v>
      </c>
      <c r="AH44" s="21">
        <f>INDEX(Table3[2017],MATCH(Steph_Curry!H44,Table3[Team],0))</f>
        <v>1.1220000000000001</v>
      </c>
      <c r="AI44" s="21">
        <f>INDEX(Table6[2017],MATCH(Steph_Curry!H44,Table6[Team],0))</f>
        <v>0.154</v>
      </c>
      <c r="AJ44" s="22">
        <f>INDEX(Table8[2017],MATCH(Steph_Curry!H44,Table8[Team],0))</f>
        <v>10.1</v>
      </c>
    </row>
    <row r="45" spans="1:36">
      <c r="A45" s="1">
        <v>44</v>
      </c>
      <c r="B45" s="2">
        <v>29</v>
      </c>
      <c r="C45" s="3">
        <v>43113</v>
      </c>
      <c r="D45" s="3" t="s">
        <v>494</v>
      </c>
      <c r="E45" s="2" t="s">
        <v>98</v>
      </c>
      <c r="F45" s="2" t="s">
        <v>1</v>
      </c>
      <c r="G45" s="2" t="s">
        <v>5</v>
      </c>
      <c r="H45" s="2" t="s">
        <v>15</v>
      </c>
      <c r="I45" s="2" t="s">
        <v>75</v>
      </c>
      <c r="J45" s="2">
        <v>1</v>
      </c>
      <c r="K45" s="5">
        <v>1.4361111111111111</v>
      </c>
      <c r="L45" s="2">
        <v>6</v>
      </c>
      <c r="M45" s="2">
        <v>12</v>
      </c>
      <c r="N45" s="2">
        <v>0.5</v>
      </c>
      <c r="O45" s="2">
        <v>2</v>
      </c>
      <c r="P45" s="2">
        <v>7</v>
      </c>
      <c r="Q45" s="2">
        <v>0.28599999999999998</v>
      </c>
      <c r="R45" s="2">
        <v>10</v>
      </c>
      <c r="S45" s="2">
        <v>12</v>
      </c>
      <c r="T45" s="2">
        <v>0.83299999999999996</v>
      </c>
      <c r="U45" s="2">
        <v>0</v>
      </c>
      <c r="V45" s="2">
        <v>6</v>
      </c>
      <c r="W45" s="2">
        <v>6</v>
      </c>
      <c r="X45" s="2">
        <v>9</v>
      </c>
      <c r="Y45" s="2">
        <v>1</v>
      </c>
      <c r="Z45" s="2">
        <v>0</v>
      </c>
      <c r="AA45" s="2">
        <v>1</v>
      </c>
      <c r="AB45" s="2">
        <v>3</v>
      </c>
      <c r="AC45" s="2">
        <v>24</v>
      </c>
      <c r="AD45" s="2">
        <v>24.1</v>
      </c>
      <c r="AE45" s="2">
        <v>-5</v>
      </c>
      <c r="AF45" s="13">
        <v>0</v>
      </c>
      <c r="AG45">
        <f>INDEX(Table1[2017], MATCH(Steph_Curry!H45,Table1[Team],0))</f>
        <v>1.036</v>
      </c>
      <c r="AH45" s="21">
        <f>INDEX(Table3[2017],MATCH(Steph_Curry!H45,Table3[Team],0))</f>
        <v>1.0820000000000001</v>
      </c>
      <c r="AI45" s="21">
        <f>INDEX(Table6[2017],MATCH(Steph_Curry!H45,Table6[Team],0))</f>
        <v>0.13900000000000001</v>
      </c>
      <c r="AJ45" s="22">
        <f>INDEX(Table8[2017],MATCH(Steph_Curry!H45,Table8[Team],0))</f>
        <v>9</v>
      </c>
    </row>
    <row r="46" spans="1:36">
      <c r="A46" s="1">
        <v>45</v>
      </c>
      <c r="B46" s="2">
        <v>30</v>
      </c>
      <c r="C46" s="3">
        <v>43115</v>
      </c>
      <c r="D46" s="3" t="s">
        <v>494</v>
      </c>
      <c r="E46" s="2" t="s">
        <v>99</v>
      </c>
      <c r="F46" s="2" t="s">
        <v>1</v>
      </c>
      <c r="G46" s="2" t="s">
        <v>5</v>
      </c>
      <c r="H46" s="2" t="s">
        <v>82</v>
      </c>
      <c r="I46" s="2" t="s">
        <v>43</v>
      </c>
      <c r="J46" s="2">
        <v>1</v>
      </c>
      <c r="K46" s="5">
        <v>1.3916666666666666</v>
      </c>
      <c r="L46" s="2">
        <v>8</v>
      </c>
      <c r="M46" s="2">
        <v>15</v>
      </c>
      <c r="N46" s="2">
        <v>0.53300000000000003</v>
      </c>
      <c r="O46" s="2">
        <v>4</v>
      </c>
      <c r="P46" s="2">
        <v>8</v>
      </c>
      <c r="Q46" s="2">
        <v>0.5</v>
      </c>
      <c r="R46" s="2">
        <v>3</v>
      </c>
      <c r="S46" s="2">
        <v>4</v>
      </c>
      <c r="T46" s="2">
        <v>0.75</v>
      </c>
      <c r="U46" s="2">
        <v>1</v>
      </c>
      <c r="V46" s="2">
        <v>3</v>
      </c>
      <c r="W46" s="2">
        <v>4</v>
      </c>
      <c r="X46" s="2">
        <v>8</v>
      </c>
      <c r="Y46" s="2">
        <v>2</v>
      </c>
      <c r="Z46" s="2">
        <v>0</v>
      </c>
      <c r="AA46" s="2">
        <v>3</v>
      </c>
      <c r="AB46" s="2">
        <v>3</v>
      </c>
      <c r="AC46" s="2">
        <v>23</v>
      </c>
      <c r="AD46" s="2">
        <v>20.3</v>
      </c>
      <c r="AE46" s="2">
        <v>13</v>
      </c>
      <c r="AF46" s="13">
        <v>0</v>
      </c>
      <c r="AG46">
        <f>INDEX(Table1[2017], MATCH(Steph_Curry!H46,Table1[Team],0))</f>
        <v>1.085</v>
      </c>
      <c r="AH46" s="21">
        <f>INDEX(Table3[2017],MATCH(Steph_Curry!H46,Table3[Team],0))</f>
        <v>1.1259999999999999</v>
      </c>
      <c r="AI46" s="21">
        <f>INDEX(Table6[2017],MATCH(Steph_Curry!H46,Table6[Team],0))</f>
        <v>0.13100000000000001</v>
      </c>
      <c r="AJ46" s="22">
        <f>INDEX(Table8[2017],MATCH(Steph_Curry!H46,Table8[Team],0))</f>
        <v>11.4</v>
      </c>
    </row>
    <row r="47" spans="1:36">
      <c r="A47" s="1">
        <v>46</v>
      </c>
      <c r="B47" s="2">
        <v>31</v>
      </c>
      <c r="C47" s="3">
        <v>43117</v>
      </c>
      <c r="D47" s="3" t="s">
        <v>494</v>
      </c>
      <c r="E47" s="2" t="s">
        <v>100</v>
      </c>
      <c r="F47" s="2" t="s">
        <v>1</v>
      </c>
      <c r="G47" s="2" t="s">
        <v>5</v>
      </c>
      <c r="H47" s="2" t="s">
        <v>56</v>
      </c>
      <c r="I47" s="2" t="s">
        <v>51</v>
      </c>
      <c r="J47" s="2">
        <v>1</v>
      </c>
      <c r="K47" s="5">
        <v>1.4548611111111109</v>
      </c>
      <c r="L47" s="2">
        <v>10</v>
      </c>
      <c r="M47" s="2">
        <v>18</v>
      </c>
      <c r="N47" s="2">
        <v>0.55600000000000005</v>
      </c>
      <c r="O47" s="2">
        <v>6</v>
      </c>
      <c r="P47" s="2">
        <v>11</v>
      </c>
      <c r="Q47" s="2">
        <v>0.54500000000000004</v>
      </c>
      <c r="R47" s="2">
        <v>4</v>
      </c>
      <c r="S47" s="2">
        <v>4</v>
      </c>
      <c r="T47" s="2">
        <v>1</v>
      </c>
      <c r="U47" s="2">
        <v>0</v>
      </c>
      <c r="V47" s="2">
        <v>9</v>
      </c>
      <c r="W47" s="2">
        <v>9</v>
      </c>
      <c r="X47" s="2">
        <v>4</v>
      </c>
      <c r="Y47" s="2">
        <v>1</v>
      </c>
      <c r="Z47" s="2">
        <v>0</v>
      </c>
      <c r="AA47" s="2">
        <v>6</v>
      </c>
      <c r="AB47" s="2">
        <v>2</v>
      </c>
      <c r="AC47" s="2">
        <v>30</v>
      </c>
      <c r="AD47" s="2">
        <v>21.1</v>
      </c>
      <c r="AE47" s="2">
        <v>21</v>
      </c>
      <c r="AF47" s="13">
        <v>0</v>
      </c>
      <c r="AG47">
        <f>INDEX(Table1[2017], MATCH(Steph_Curry!H47,Table1[Team],0))</f>
        <v>1.079</v>
      </c>
      <c r="AH47" s="21">
        <f>INDEX(Table3[2017],MATCH(Steph_Curry!H47,Table3[Team],0))</f>
        <v>1.141</v>
      </c>
      <c r="AI47" s="21">
        <f>INDEX(Table6[2017],MATCH(Steph_Curry!H47,Table6[Team],0))</f>
        <v>0.13300000000000001</v>
      </c>
      <c r="AJ47" s="22">
        <f>INDEX(Table8[2017],MATCH(Steph_Curry!H47,Table8[Team],0))</f>
        <v>12.1</v>
      </c>
    </row>
    <row r="48" spans="1:36">
      <c r="A48" s="1">
        <v>47</v>
      </c>
      <c r="B48" s="2">
        <v>32</v>
      </c>
      <c r="C48" s="3">
        <v>43120</v>
      </c>
      <c r="D48" s="3" t="s">
        <v>494</v>
      </c>
      <c r="E48" s="2" t="s">
        <v>101</v>
      </c>
      <c r="F48" s="2" t="s">
        <v>1</v>
      </c>
      <c r="G48" s="2" t="s">
        <v>5</v>
      </c>
      <c r="H48" s="2" t="s">
        <v>2</v>
      </c>
      <c r="I48" s="2" t="s">
        <v>22</v>
      </c>
      <c r="J48" s="2">
        <v>1</v>
      </c>
      <c r="K48" s="5">
        <v>1.5076388888888888</v>
      </c>
      <c r="L48" s="2">
        <v>6</v>
      </c>
      <c r="M48" s="2">
        <v>20</v>
      </c>
      <c r="N48" s="2">
        <v>0.3</v>
      </c>
      <c r="O48" s="2">
        <v>5</v>
      </c>
      <c r="P48" s="2">
        <v>15</v>
      </c>
      <c r="Q48" s="2">
        <v>0.33300000000000002</v>
      </c>
      <c r="R48" s="2">
        <v>2</v>
      </c>
      <c r="S48" s="2">
        <v>4</v>
      </c>
      <c r="T48" s="2">
        <v>0.5</v>
      </c>
      <c r="U48" s="2">
        <v>0</v>
      </c>
      <c r="V48" s="2">
        <v>1</v>
      </c>
      <c r="W48" s="2">
        <v>1</v>
      </c>
      <c r="X48" s="2">
        <v>8</v>
      </c>
      <c r="Y48" s="2">
        <v>2</v>
      </c>
      <c r="Z48" s="2">
        <v>0</v>
      </c>
      <c r="AA48" s="2">
        <v>6</v>
      </c>
      <c r="AB48" s="2">
        <v>2</v>
      </c>
      <c r="AC48" s="2">
        <v>19</v>
      </c>
      <c r="AD48" s="2">
        <v>7.7</v>
      </c>
      <c r="AE48" s="2">
        <v>-11</v>
      </c>
      <c r="AF48" s="13">
        <v>0</v>
      </c>
      <c r="AG48">
        <f>INDEX(Table1[2017], MATCH(Steph_Curry!H48,Table1[Team],0))</f>
        <v>1.032</v>
      </c>
      <c r="AH48" s="21">
        <f>INDEX(Table3[2017],MATCH(Steph_Curry!H48,Table3[Team],0))</f>
        <v>1.0980000000000001</v>
      </c>
      <c r="AI48" s="21">
        <f>INDEX(Table6[2017],MATCH(Steph_Curry!H48,Table6[Team],0))</f>
        <v>0.14399999999999999</v>
      </c>
      <c r="AJ48" s="22">
        <f>INDEX(Table8[2017],MATCH(Steph_Curry!H48,Table8[Team],0))</f>
        <v>10.199999999999999</v>
      </c>
    </row>
    <row r="49" spans="1:36">
      <c r="A49" s="1">
        <v>48</v>
      </c>
      <c r="B49" s="2">
        <v>33</v>
      </c>
      <c r="C49" s="3">
        <v>43123</v>
      </c>
      <c r="D49" s="3" t="s">
        <v>494</v>
      </c>
      <c r="E49" s="2" t="s">
        <v>102</v>
      </c>
      <c r="F49" s="2" t="s">
        <v>1</v>
      </c>
      <c r="G49" s="4"/>
      <c r="H49" s="2" t="s">
        <v>103</v>
      </c>
      <c r="I49" s="2" t="s">
        <v>104</v>
      </c>
      <c r="J49" s="2">
        <v>1</v>
      </c>
      <c r="K49" s="5">
        <v>1.3861111111111111</v>
      </c>
      <c r="L49" s="2">
        <v>9</v>
      </c>
      <c r="M49" s="2">
        <v>19</v>
      </c>
      <c r="N49" s="2">
        <v>0.47399999999999998</v>
      </c>
      <c r="O49" s="2">
        <v>8</v>
      </c>
      <c r="P49" s="2">
        <v>15</v>
      </c>
      <c r="Q49" s="2">
        <v>0.53300000000000003</v>
      </c>
      <c r="R49" s="2">
        <v>6</v>
      </c>
      <c r="S49" s="2">
        <v>6</v>
      </c>
      <c r="T49" s="2">
        <v>1</v>
      </c>
      <c r="U49" s="2">
        <v>0</v>
      </c>
      <c r="V49" s="2">
        <v>6</v>
      </c>
      <c r="W49" s="2">
        <v>6</v>
      </c>
      <c r="X49" s="2">
        <v>7</v>
      </c>
      <c r="Y49" s="2">
        <v>0</v>
      </c>
      <c r="Z49" s="2">
        <v>0</v>
      </c>
      <c r="AA49" s="2">
        <v>1</v>
      </c>
      <c r="AB49" s="2">
        <v>2</v>
      </c>
      <c r="AC49" s="2">
        <v>32</v>
      </c>
      <c r="AD49" s="2">
        <v>27.2</v>
      </c>
      <c r="AE49" s="2">
        <v>4</v>
      </c>
      <c r="AF49" s="13">
        <v>0</v>
      </c>
      <c r="AG49">
        <f>INDEX(Table1[2017], MATCH(Steph_Curry!H49,Table1[Team],0))</f>
        <v>1.0720000000000001</v>
      </c>
      <c r="AH49" s="21">
        <f>INDEX(Table3[2017],MATCH(Steph_Curry!H49,Table3[Team],0))</f>
        <v>1.1100000000000001</v>
      </c>
      <c r="AI49" s="21">
        <f>INDEX(Table6[2017],MATCH(Steph_Curry!H49,Table6[Team],0))</f>
        <v>0.13300000000000001</v>
      </c>
      <c r="AJ49" s="22">
        <f>INDEX(Table8[2017],MATCH(Steph_Curry!H49,Table8[Team],0))</f>
        <v>11.2</v>
      </c>
    </row>
    <row r="50" spans="1:36">
      <c r="A50" s="1">
        <v>49</v>
      </c>
      <c r="B50" s="2">
        <v>34</v>
      </c>
      <c r="C50" s="3">
        <v>43125</v>
      </c>
      <c r="D50" s="3" t="s">
        <v>494</v>
      </c>
      <c r="E50" s="2" t="s">
        <v>105</v>
      </c>
      <c r="F50" s="2" t="s">
        <v>1</v>
      </c>
      <c r="G50" s="4"/>
      <c r="H50" s="2" t="s">
        <v>36</v>
      </c>
      <c r="I50" s="2" t="s">
        <v>77</v>
      </c>
      <c r="J50" s="2">
        <v>1</v>
      </c>
      <c r="K50" s="5">
        <v>1.559722222222222</v>
      </c>
      <c r="L50" s="2">
        <v>9</v>
      </c>
      <c r="M50" s="2">
        <v>14</v>
      </c>
      <c r="N50" s="2">
        <v>0.64300000000000002</v>
      </c>
      <c r="O50" s="2">
        <v>5</v>
      </c>
      <c r="P50" s="2">
        <v>9</v>
      </c>
      <c r="Q50" s="2">
        <v>0.55600000000000005</v>
      </c>
      <c r="R50" s="2">
        <v>2</v>
      </c>
      <c r="S50" s="2">
        <v>3</v>
      </c>
      <c r="T50" s="2">
        <v>0.66700000000000004</v>
      </c>
      <c r="U50" s="2">
        <v>2</v>
      </c>
      <c r="V50" s="2">
        <v>3</v>
      </c>
      <c r="W50" s="2">
        <v>5</v>
      </c>
      <c r="X50" s="2">
        <v>9</v>
      </c>
      <c r="Y50" s="2">
        <v>3</v>
      </c>
      <c r="Z50" s="2">
        <v>0</v>
      </c>
      <c r="AA50" s="2">
        <v>2</v>
      </c>
      <c r="AB50" s="2">
        <v>2</v>
      </c>
      <c r="AC50" s="2">
        <v>25</v>
      </c>
      <c r="AD50" s="2">
        <v>27.2</v>
      </c>
      <c r="AE50" s="2">
        <v>20</v>
      </c>
      <c r="AF50" s="13">
        <v>0</v>
      </c>
      <c r="AG50">
        <f>INDEX(Table1[2017], MATCH(Steph_Curry!H50,Table1[Team],0))</f>
        <v>1.079</v>
      </c>
      <c r="AH50" s="21">
        <f>INDEX(Table3[2017],MATCH(Steph_Curry!H50,Table3[Team],0))</f>
        <v>1.135</v>
      </c>
      <c r="AI50" s="21">
        <f>INDEX(Table6[2017],MATCH(Steph_Curry!H50,Table6[Team],0))</f>
        <v>0.14799999999999999</v>
      </c>
      <c r="AJ50" s="22">
        <f>INDEX(Table8[2017],MATCH(Steph_Curry!H50,Table8[Team],0))</f>
        <v>11.1</v>
      </c>
    </row>
    <row r="51" spans="1:36">
      <c r="A51" s="1">
        <v>50</v>
      </c>
      <c r="B51" s="2">
        <v>35</v>
      </c>
      <c r="C51" s="3">
        <v>43127</v>
      </c>
      <c r="D51" s="3" t="s">
        <v>494</v>
      </c>
      <c r="E51" s="2" t="s">
        <v>106</v>
      </c>
      <c r="F51" s="2" t="s">
        <v>1</v>
      </c>
      <c r="G51" s="4"/>
      <c r="H51" s="2" t="s">
        <v>46</v>
      </c>
      <c r="I51" s="2" t="s">
        <v>64</v>
      </c>
      <c r="J51" s="2">
        <v>1</v>
      </c>
      <c r="K51" s="5">
        <v>1.5333333333333332</v>
      </c>
      <c r="L51" s="2">
        <v>16</v>
      </c>
      <c r="M51" s="2">
        <v>24</v>
      </c>
      <c r="N51" s="2">
        <v>0.66700000000000004</v>
      </c>
      <c r="O51" s="2">
        <v>8</v>
      </c>
      <c r="P51" s="2">
        <v>13</v>
      </c>
      <c r="Q51" s="2">
        <v>0.61499999999999999</v>
      </c>
      <c r="R51" s="2">
        <v>9</v>
      </c>
      <c r="S51" s="2">
        <v>10</v>
      </c>
      <c r="T51" s="2">
        <v>0.9</v>
      </c>
      <c r="U51" s="2">
        <v>0</v>
      </c>
      <c r="V51" s="2">
        <v>4</v>
      </c>
      <c r="W51" s="2">
        <v>4</v>
      </c>
      <c r="X51" s="2">
        <v>5</v>
      </c>
      <c r="Y51" s="2">
        <v>2</v>
      </c>
      <c r="Z51" s="2">
        <v>0</v>
      </c>
      <c r="AA51" s="2">
        <v>1</v>
      </c>
      <c r="AB51" s="2">
        <v>2</v>
      </c>
      <c r="AC51" s="2">
        <v>49</v>
      </c>
      <c r="AD51" s="2">
        <v>43.1</v>
      </c>
      <c r="AE51" s="2">
        <v>6</v>
      </c>
      <c r="AF51" s="13">
        <v>0</v>
      </c>
      <c r="AG51">
        <f>INDEX(Table1[2017], MATCH(Steph_Curry!H51,Table1[Team],0))</f>
        <v>1.014</v>
      </c>
      <c r="AH51" s="21">
        <f>INDEX(Table3[2017],MATCH(Steph_Curry!H51,Table3[Team],0))</f>
        <v>1.0620000000000001</v>
      </c>
      <c r="AI51" s="21">
        <f>INDEX(Table6[2017],MATCH(Steph_Curry!H51,Table6[Team],0))</f>
        <v>0.14099999999999999</v>
      </c>
      <c r="AJ51" s="22">
        <f>INDEX(Table8[2017],MATCH(Steph_Curry!H51,Table8[Team],0))</f>
        <v>9.3000000000000007</v>
      </c>
    </row>
    <row r="52" spans="1:36">
      <c r="A52" s="1">
        <v>51</v>
      </c>
      <c r="B52" s="2">
        <v>36</v>
      </c>
      <c r="C52" s="3">
        <v>43130</v>
      </c>
      <c r="D52" s="3" t="s">
        <v>494</v>
      </c>
      <c r="E52" s="2" t="s">
        <v>107</v>
      </c>
      <c r="F52" s="2" t="s">
        <v>1</v>
      </c>
      <c r="G52" s="2" t="s">
        <v>5</v>
      </c>
      <c r="H52" s="2" t="s">
        <v>84</v>
      </c>
      <c r="I52" s="2" t="s">
        <v>108</v>
      </c>
      <c r="J52" s="2">
        <v>1</v>
      </c>
      <c r="K52" s="5">
        <v>1.2347222222222223</v>
      </c>
      <c r="L52" s="2">
        <v>4</v>
      </c>
      <c r="M52" s="2">
        <v>13</v>
      </c>
      <c r="N52" s="2">
        <v>0.308</v>
      </c>
      <c r="O52" s="2">
        <v>1</v>
      </c>
      <c r="P52" s="2">
        <v>7</v>
      </c>
      <c r="Q52" s="2">
        <v>0.14299999999999999</v>
      </c>
      <c r="R52" s="2">
        <v>5</v>
      </c>
      <c r="S52" s="2">
        <v>5</v>
      </c>
      <c r="T52" s="2">
        <v>1</v>
      </c>
      <c r="U52" s="2">
        <v>1</v>
      </c>
      <c r="V52" s="2">
        <v>1</v>
      </c>
      <c r="W52" s="2">
        <v>2</v>
      </c>
      <c r="X52" s="2">
        <v>5</v>
      </c>
      <c r="Y52" s="2">
        <v>0</v>
      </c>
      <c r="Z52" s="2">
        <v>0</v>
      </c>
      <c r="AA52" s="2">
        <v>3</v>
      </c>
      <c r="AB52" s="2">
        <v>1</v>
      </c>
      <c r="AC52" s="2">
        <v>14</v>
      </c>
      <c r="AD52" s="2">
        <v>7.6</v>
      </c>
      <c r="AE52" s="2">
        <v>-17</v>
      </c>
      <c r="AF52" s="13">
        <v>0</v>
      </c>
      <c r="AG52">
        <f>INDEX(Table1[2017], MATCH(Steph_Curry!H52,Table1[Team],0))</f>
        <v>1.0129999999999999</v>
      </c>
      <c r="AH52" s="21">
        <f>INDEX(Table3[2017],MATCH(Steph_Curry!H52,Table3[Team],0))</f>
        <v>1.0780000000000001</v>
      </c>
      <c r="AI52" s="21">
        <f>INDEX(Table6[2017],MATCH(Steph_Curry!H52,Table6[Team],0))</f>
        <v>0.14799999999999999</v>
      </c>
      <c r="AJ52" s="22">
        <f>INDEX(Table8[2017],MATCH(Steph_Curry!H52,Table8[Team],0))</f>
        <v>9.8000000000000007</v>
      </c>
    </row>
    <row r="53" spans="1:36">
      <c r="A53" s="1">
        <v>52</v>
      </c>
      <c r="B53" s="2">
        <v>37</v>
      </c>
      <c r="C53" s="3">
        <v>43133</v>
      </c>
      <c r="D53" s="3" t="s">
        <v>494</v>
      </c>
      <c r="E53" s="2" t="s">
        <v>109</v>
      </c>
      <c r="F53" s="2" t="s">
        <v>1</v>
      </c>
      <c r="G53" s="2" t="s">
        <v>5</v>
      </c>
      <c r="H53" s="2" t="s">
        <v>61</v>
      </c>
      <c r="I53" s="2" t="s">
        <v>59</v>
      </c>
      <c r="J53" s="2">
        <v>1</v>
      </c>
      <c r="K53" s="5">
        <v>1.4826388888888891</v>
      </c>
      <c r="L53" s="2">
        <v>7</v>
      </c>
      <c r="M53" s="2">
        <v>17</v>
      </c>
      <c r="N53" s="2">
        <v>0.41199999999999998</v>
      </c>
      <c r="O53" s="2">
        <v>3</v>
      </c>
      <c r="P53" s="2">
        <v>10</v>
      </c>
      <c r="Q53" s="2">
        <v>0.3</v>
      </c>
      <c r="R53" s="2">
        <v>6</v>
      </c>
      <c r="S53" s="2">
        <v>6</v>
      </c>
      <c r="T53" s="2">
        <v>1</v>
      </c>
      <c r="U53" s="2">
        <v>1</v>
      </c>
      <c r="V53" s="2">
        <v>4</v>
      </c>
      <c r="W53" s="2">
        <v>5</v>
      </c>
      <c r="X53" s="2">
        <v>6</v>
      </c>
      <c r="Y53" s="2">
        <v>2</v>
      </c>
      <c r="Z53" s="2">
        <v>0</v>
      </c>
      <c r="AA53" s="2">
        <v>6</v>
      </c>
      <c r="AB53" s="2">
        <v>3</v>
      </c>
      <c r="AC53" s="2">
        <v>23</v>
      </c>
      <c r="AD53" s="2">
        <v>14.8</v>
      </c>
      <c r="AE53" s="2">
        <v>14</v>
      </c>
      <c r="AF53" s="13">
        <v>0</v>
      </c>
      <c r="AG53">
        <f>INDEX(Table1[2017], MATCH(Steph_Curry!H53,Table1[Team],0))</f>
        <v>1.079</v>
      </c>
      <c r="AH53" s="21">
        <f>INDEX(Table3[2017],MATCH(Steph_Curry!H53,Table3[Team],0))</f>
        <v>1.1419999999999999</v>
      </c>
      <c r="AI53" s="21">
        <f>INDEX(Table6[2017],MATCH(Steph_Curry!H53,Table6[Team],0))</f>
        <v>0.14599999999999999</v>
      </c>
      <c r="AJ53" s="22">
        <f>INDEX(Table8[2017],MATCH(Steph_Curry!H53,Table8[Team],0))</f>
        <v>11.9</v>
      </c>
    </row>
    <row r="54" spans="1:36">
      <c r="A54" s="1">
        <v>53</v>
      </c>
      <c r="B54" s="2">
        <v>38</v>
      </c>
      <c r="C54" s="3">
        <v>43134</v>
      </c>
      <c r="D54" s="3" t="s">
        <v>494</v>
      </c>
      <c r="E54" s="2" t="s">
        <v>110</v>
      </c>
      <c r="F54" s="2" t="s">
        <v>1</v>
      </c>
      <c r="G54" s="2" t="s">
        <v>5</v>
      </c>
      <c r="H54" s="2" t="s">
        <v>30</v>
      </c>
      <c r="I54" s="2" t="s">
        <v>111</v>
      </c>
      <c r="J54" s="2">
        <v>1</v>
      </c>
      <c r="K54" s="5">
        <v>1.4840277777777777</v>
      </c>
      <c r="L54" s="2">
        <v>8</v>
      </c>
      <c r="M54" s="2">
        <v>16</v>
      </c>
      <c r="N54" s="2">
        <v>0.5</v>
      </c>
      <c r="O54" s="2">
        <v>5</v>
      </c>
      <c r="P54" s="2">
        <v>12</v>
      </c>
      <c r="Q54" s="2">
        <v>0.41699999999999998</v>
      </c>
      <c r="R54" s="2">
        <v>3</v>
      </c>
      <c r="S54" s="2">
        <v>4</v>
      </c>
      <c r="T54" s="2">
        <v>0.75</v>
      </c>
      <c r="U54" s="2">
        <v>1</v>
      </c>
      <c r="V54" s="2">
        <v>5</v>
      </c>
      <c r="W54" s="2">
        <v>6</v>
      </c>
      <c r="X54" s="2">
        <v>4</v>
      </c>
      <c r="Y54" s="2">
        <v>2</v>
      </c>
      <c r="Z54" s="2">
        <v>0</v>
      </c>
      <c r="AA54" s="2">
        <v>5</v>
      </c>
      <c r="AB54" s="2">
        <v>2</v>
      </c>
      <c r="AC54" s="2">
        <v>24</v>
      </c>
      <c r="AD54" s="2">
        <v>16.8</v>
      </c>
      <c r="AE54" s="2">
        <v>4</v>
      </c>
      <c r="AF54" s="13">
        <v>0</v>
      </c>
      <c r="AG54">
        <f>INDEX(Table1[2017], MATCH(Steph_Curry!H54,Table1[Team],0))</f>
        <v>1.0760000000000001</v>
      </c>
      <c r="AH54" s="21">
        <f>INDEX(Table3[2017],MATCH(Steph_Curry!H54,Table3[Team],0))</f>
        <v>1.125</v>
      </c>
      <c r="AI54" s="21">
        <f>INDEX(Table6[2017],MATCH(Steph_Curry!H54,Table6[Team],0))</f>
        <v>0.13700000000000001</v>
      </c>
      <c r="AJ54" s="22">
        <f>INDEX(Table8[2017],MATCH(Steph_Curry!H54,Table8[Team],0))</f>
        <v>10.9</v>
      </c>
    </row>
    <row r="55" spans="1:36">
      <c r="A55" s="1">
        <v>54</v>
      </c>
      <c r="B55" s="2">
        <v>39</v>
      </c>
      <c r="C55" s="3">
        <v>43137</v>
      </c>
      <c r="D55" s="3" t="s">
        <v>494</v>
      </c>
      <c r="E55" s="2" t="s">
        <v>112</v>
      </c>
      <c r="F55" s="2" t="s">
        <v>1</v>
      </c>
      <c r="G55" s="4"/>
      <c r="H55" s="2" t="s">
        <v>53</v>
      </c>
      <c r="I55" s="2" t="s">
        <v>113</v>
      </c>
      <c r="J55" s="2">
        <v>1</v>
      </c>
      <c r="K55" s="5">
        <v>1.3256944444444445</v>
      </c>
      <c r="L55" s="2">
        <v>6</v>
      </c>
      <c r="M55" s="2">
        <v>14</v>
      </c>
      <c r="N55" s="2">
        <v>0.42899999999999999</v>
      </c>
      <c r="O55" s="2">
        <v>2</v>
      </c>
      <c r="P55" s="2">
        <v>9</v>
      </c>
      <c r="Q55" s="2">
        <v>0.222</v>
      </c>
      <c r="R55" s="2">
        <v>7</v>
      </c>
      <c r="S55" s="2">
        <v>7</v>
      </c>
      <c r="T55" s="2">
        <v>1</v>
      </c>
      <c r="U55" s="2">
        <v>1</v>
      </c>
      <c r="V55" s="2">
        <v>4</v>
      </c>
      <c r="W55" s="2">
        <v>5</v>
      </c>
      <c r="X55" s="2">
        <v>5</v>
      </c>
      <c r="Y55" s="2">
        <v>1</v>
      </c>
      <c r="Z55" s="2">
        <v>1</v>
      </c>
      <c r="AA55" s="2">
        <v>3</v>
      </c>
      <c r="AB55" s="2">
        <v>3</v>
      </c>
      <c r="AC55" s="2">
        <v>21</v>
      </c>
      <c r="AD55" s="2">
        <v>16.5</v>
      </c>
      <c r="AE55" s="2">
        <v>-12</v>
      </c>
      <c r="AF55" s="13">
        <v>0</v>
      </c>
      <c r="AG55">
        <f>INDEX(Table1[2017], MATCH(Steph_Curry!H55,Table1[Team],0))</f>
        <v>1.0369999999999999</v>
      </c>
      <c r="AH55" s="21">
        <f>INDEX(Table3[2017],MATCH(Steph_Curry!H55,Table3[Team],0))</f>
        <v>1.1100000000000001</v>
      </c>
      <c r="AI55" s="21">
        <f>INDEX(Table6[2017],MATCH(Steph_Curry!H55,Table6[Team],0))</f>
        <v>0.159</v>
      </c>
      <c r="AJ55" s="22">
        <f>INDEX(Table8[2017],MATCH(Steph_Curry!H55,Table8[Team],0))</f>
        <v>11.2</v>
      </c>
    </row>
    <row r="56" spans="1:36">
      <c r="A56" s="1">
        <v>55</v>
      </c>
      <c r="B56" s="2">
        <v>40</v>
      </c>
      <c r="C56" s="3">
        <v>43139</v>
      </c>
      <c r="D56" s="3" t="s">
        <v>494</v>
      </c>
      <c r="E56" s="2" t="s">
        <v>114</v>
      </c>
      <c r="F56" s="2" t="s">
        <v>1</v>
      </c>
      <c r="G56" s="4"/>
      <c r="H56" s="2" t="s">
        <v>12</v>
      </c>
      <c r="I56" s="2" t="s">
        <v>115</v>
      </c>
      <c r="J56" s="2">
        <v>1</v>
      </c>
      <c r="K56" s="5">
        <v>1.2368055555555555</v>
      </c>
      <c r="L56" s="2">
        <v>7</v>
      </c>
      <c r="M56" s="2">
        <v>12</v>
      </c>
      <c r="N56" s="2">
        <v>0.58299999999999996</v>
      </c>
      <c r="O56" s="2">
        <v>4</v>
      </c>
      <c r="P56" s="2">
        <v>9</v>
      </c>
      <c r="Q56" s="2">
        <v>0.44400000000000001</v>
      </c>
      <c r="R56" s="2">
        <v>2</v>
      </c>
      <c r="S56" s="2">
        <v>2</v>
      </c>
      <c r="T56" s="2">
        <v>1</v>
      </c>
      <c r="U56" s="2">
        <v>2</v>
      </c>
      <c r="V56" s="2">
        <v>5</v>
      </c>
      <c r="W56" s="2">
        <v>7</v>
      </c>
      <c r="X56" s="2">
        <v>8</v>
      </c>
      <c r="Y56" s="2">
        <v>0</v>
      </c>
      <c r="Z56" s="2">
        <v>0</v>
      </c>
      <c r="AA56" s="2">
        <v>4</v>
      </c>
      <c r="AB56" s="2">
        <v>1</v>
      </c>
      <c r="AC56" s="2">
        <v>20</v>
      </c>
      <c r="AD56" s="2">
        <v>18.5</v>
      </c>
      <c r="AE56" s="2">
        <v>3</v>
      </c>
      <c r="AF56" s="13">
        <v>0</v>
      </c>
      <c r="AG56">
        <f>INDEX(Table1[2017], MATCH(Steph_Curry!H56,Table1[Team],0))</f>
        <v>1.0660000000000001</v>
      </c>
      <c r="AH56" s="21">
        <f>INDEX(Table3[2017],MATCH(Steph_Curry!H56,Table3[Team],0))</f>
        <v>1.121</v>
      </c>
      <c r="AI56" s="21">
        <f>INDEX(Table6[2017],MATCH(Steph_Curry!H56,Table6[Team],0))</f>
        <v>0.13900000000000001</v>
      </c>
      <c r="AJ56" s="22">
        <f>INDEX(Table8[2017],MATCH(Steph_Curry!H56,Table8[Team],0))</f>
        <v>10.7</v>
      </c>
    </row>
    <row r="57" spans="1:36">
      <c r="A57" s="1">
        <v>56</v>
      </c>
      <c r="B57" s="2">
        <v>41</v>
      </c>
      <c r="C57" s="3">
        <v>43141</v>
      </c>
      <c r="D57" s="3" t="s">
        <v>494</v>
      </c>
      <c r="E57" s="2" t="s">
        <v>116</v>
      </c>
      <c r="F57" s="2" t="s">
        <v>1</v>
      </c>
      <c r="G57" s="4"/>
      <c r="H57" s="2" t="s">
        <v>27</v>
      </c>
      <c r="I57" s="2" t="s">
        <v>34</v>
      </c>
      <c r="J57" s="2">
        <v>1</v>
      </c>
      <c r="K57" s="5">
        <v>1.2027777777777777</v>
      </c>
      <c r="L57" s="2">
        <v>7</v>
      </c>
      <c r="M57" s="2">
        <v>13</v>
      </c>
      <c r="N57" s="2">
        <v>0.53800000000000003</v>
      </c>
      <c r="O57" s="2">
        <v>3</v>
      </c>
      <c r="P57" s="2">
        <v>7</v>
      </c>
      <c r="Q57" s="2">
        <v>0.42899999999999999</v>
      </c>
      <c r="R57" s="2">
        <v>0</v>
      </c>
      <c r="S57" s="2">
        <v>0</v>
      </c>
      <c r="T57" s="4"/>
      <c r="U57" s="2">
        <v>1</v>
      </c>
      <c r="V57" s="2">
        <v>3</v>
      </c>
      <c r="W57" s="2">
        <v>4</v>
      </c>
      <c r="X57" s="2">
        <v>8</v>
      </c>
      <c r="Y57" s="2">
        <v>2</v>
      </c>
      <c r="Z57" s="2">
        <v>0</v>
      </c>
      <c r="AA57" s="2">
        <v>2</v>
      </c>
      <c r="AB57" s="2">
        <v>0</v>
      </c>
      <c r="AC57" s="2">
        <v>17</v>
      </c>
      <c r="AD57" s="2">
        <v>17.899999999999999</v>
      </c>
      <c r="AE57" s="2">
        <v>6</v>
      </c>
      <c r="AF57" s="13">
        <v>0</v>
      </c>
      <c r="AG57">
        <f>INDEX(Table1[2017], MATCH(Steph_Curry!H57,Table1[Team],0))</f>
        <v>1.022</v>
      </c>
      <c r="AH57" s="21">
        <f>INDEX(Table3[2017],MATCH(Steph_Curry!H57,Table3[Team],0))</f>
        <v>1.075</v>
      </c>
      <c r="AI57" s="21">
        <f>INDEX(Table6[2017],MATCH(Steph_Curry!H57,Table6[Team],0))</f>
        <v>0.14299999999999999</v>
      </c>
      <c r="AJ57" s="22">
        <f>INDEX(Table8[2017],MATCH(Steph_Curry!H57,Table8[Team],0))</f>
        <v>9.1999999999999993</v>
      </c>
    </row>
    <row r="58" spans="1:36">
      <c r="A58" s="1">
        <v>57</v>
      </c>
      <c r="B58" s="2">
        <v>42</v>
      </c>
      <c r="C58" s="3">
        <v>43143</v>
      </c>
      <c r="D58" s="3" t="s">
        <v>494</v>
      </c>
      <c r="E58" s="2" t="s">
        <v>117</v>
      </c>
      <c r="F58" s="2" t="s">
        <v>1</v>
      </c>
      <c r="G58" s="4"/>
      <c r="H58" s="2" t="s">
        <v>118</v>
      </c>
      <c r="I58" s="2" t="s">
        <v>119</v>
      </c>
      <c r="J58" s="2">
        <v>1</v>
      </c>
      <c r="K58" s="5">
        <v>1.2451388888888888</v>
      </c>
      <c r="L58" s="2">
        <v>8</v>
      </c>
      <c r="M58" s="2">
        <v>17</v>
      </c>
      <c r="N58" s="2">
        <v>0.47099999999999997</v>
      </c>
      <c r="O58" s="2">
        <v>3</v>
      </c>
      <c r="P58" s="2">
        <v>9</v>
      </c>
      <c r="Q58" s="2">
        <v>0.33300000000000002</v>
      </c>
      <c r="R58" s="2">
        <v>3</v>
      </c>
      <c r="S58" s="2">
        <v>3</v>
      </c>
      <c r="T58" s="2">
        <v>1</v>
      </c>
      <c r="U58" s="2">
        <v>2</v>
      </c>
      <c r="V58" s="2">
        <v>7</v>
      </c>
      <c r="W58" s="2">
        <v>9</v>
      </c>
      <c r="X58" s="2">
        <v>7</v>
      </c>
      <c r="Y58" s="2">
        <v>0</v>
      </c>
      <c r="Z58" s="2">
        <v>1</v>
      </c>
      <c r="AA58" s="2">
        <v>3</v>
      </c>
      <c r="AB58" s="2">
        <v>3</v>
      </c>
      <c r="AC58" s="2">
        <v>22</v>
      </c>
      <c r="AD58" s="2">
        <v>18.2</v>
      </c>
      <c r="AE58" s="2">
        <v>21</v>
      </c>
      <c r="AF58" s="13">
        <v>0</v>
      </c>
      <c r="AG58">
        <f>INDEX(Table1[2017], MATCH(Steph_Curry!H58,Table1[Team],0))</f>
        <v>1.093</v>
      </c>
      <c r="AH58" s="21">
        <f>INDEX(Table3[2017],MATCH(Steph_Curry!H58,Table3[Team],0))</f>
        <v>1.129</v>
      </c>
      <c r="AI58" s="21">
        <f>INDEX(Table6[2017],MATCH(Steph_Curry!H58,Table6[Team],0))</f>
        <v>0.129</v>
      </c>
      <c r="AJ58" s="22">
        <f>INDEX(Table8[2017],MATCH(Steph_Curry!H58,Table8[Team],0))</f>
        <v>10.9</v>
      </c>
    </row>
    <row r="59" spans="1:36">
      <c r="A59" s="1">
        <v>58</v>
      </c>
      <c r="B59" s="2">
        <v>43</v>
      </c>
      <c r="C59" s="3">
        <v>43145</v>
      </c>
      <c r="D59" s="3" t="s">
        <v>494</v>
      </c>
      <c r="E59" s="2" t="s">
        <v>120</v>
      </c>
      <c r="F59" s="2" t="s">
        <v>1</v>
      </c>
      <c r="G59" s="2" t="s">
        <v>5</v>
      </c>
      <c r="H59" s="2" t="s">
        <v>72</v>
      </c>
      <c r="I59" s="2" t="s">
        <v>121</v>
      </c>
      <c r="J59" s="2">
        <v>1</v>
      </c>
      <c r="K59" s="5">
        <v>1.434722222222222</v>
      </c>
      <c r="L59" s="2">
        <v>6</v>
      </c>
      <c r="M59" s="2">
        <v>17</v>
      </c>
      <c r="N59" s="2">
        <v>0.35299999999999998</v>
      </c>
      <c r="O59" s="2">
        <v>3</v>
      </c>
      <c r="P59" s="2">
        <v>10</v>
      </c>
      <c r="Q59" s="2">
        <v>0.3</v>
      </c>
      <c r="R59" s="2">
        <v>2</v>
      </c>
      <c r="S59" s="2">
        <v>2</v>
      </c>
      <c r="T59" s="2">
        <v>1</v>
      </c>
      <c r="U59" s="2">
        <v>2</v>
      </c>
      <c r="V59" s="2">
        <v>2</v>
      </c>
      <c r="W59" s="2">
        <v>4</v>
      </c>
      <c r="X59" s="2">
        <v>6</v>
      </c>
      <c r="Y59" s="2">
        <v>3</v>
      </c>
      <c r="Z59" s="2">
        <v>0</v>
      </c>
      <c r="AA59" s="2">
        <v>7</v>
      </c>
      <c r="AB59" s="2">
        <v>4</v>
      </c>
      <c r="AC59" s="2">
        <v>17</v>
      </c>
      <c r="AD59" s="2">
        <v>8.1</v>
      </c>
      <c r="AE59" s="2">
        <v>-7</v>
      </c>
      <c r="AF59" s="13">
        <v>0</v>
      </c>
      <c r="AG59">
        <f>INDEX(Table1[2017], MATCH(Steph_Curry!H59,Table1[Team],0))</f>
        <v>1.036</v>
      </c>
      <c r="AH59" s="21">
        <f>INDEX(Table3[2017],MATCH(Steph_Curry!H59,Table3[Team],0))</f>
        <v>1.0760000000000001</v>
      </c>
      <c r="AI59" s="21">
        <f>INDEX(Table6[2017],MATCH(Steph_Curry!H59,Table6[Team],0))</f>
        <v>0.127</v>
      </c>
      <c r="AJ59" s="22">
        <f>INDEX(Table8[2017],MATCH(Steph_Curry!H59,Table8[Team],0))</f>
        <v>9.6999999999999993</v>
      </c>
    </row>
    <row r="60" spans="1:36">
      <c r="A60" s="1">
        <v>59</v>
      </c>
      <c r="B60" s="2">
        <v>44</v>
      </c>
      <c r="C60" s="3">
        <v>43153</v>
      </c>
      <c r="D60" s="3" t="s">
        <v>494</v>
      </c>
      <c r="E60" s="2" t="s">
        <v>122</v>
      </c>
      <c r="F60" s="2" t="s">
        <v>1</v>
      </c>
      <c r="G60" s="4"/>
      <c r="H60" s="2" t="s">
        <v>24</v>
      </c>
      <c r="I60" s="2" t="s">
        <v>51</v>
      </c>
      <c r="J60" s="2">
        <v>1</v>
      </c>
      <c r="K60" s="5">
        <v>1.5472222222222223</v>
      </c>
      <c r="L60" s="2">
        <v>14</v>
      </c>
      <c r="M60" s="2">
        <v>19</v>
      </c>
      <c r="N60" s="2">
        <v>0.73699999999999999</v>
      </c>
      <c r="O60" s="2">
        <v>8</v>
      </c>
      <c r="P60" s="2">
        <v>11</v>
      </c>
      <c r="Q60" s="2">
        <v>0.72699999999999998</v>
      </c>
      <c r="R60" s="2">
        <v>8</v>
      </c>
      <c r="S60" s="2">
        <v>8</v>
      </c>
      <c r="T60" s="2">
        <v>1</v>
      </c>
      <c r="U60" s="2">
        <v>1</v>
      </c>
      <c r="V60" s="2">
        <v>5</v>
      </c>
      <c r="W60" s="2">
        <v>6</v>
      </c>
      <c r="X60" s="2">
        <v>10</v>
      </c>
      <c r="Y60" s="2">
        <v>2</v>
      </c>
      <c r="Z60" s="2">
        <v>0</v>
      </c>
      <c r="AA60" s="2">
        <v>4</v>
      </c>
      <c r="AB60" s="2">
        <v>4</v>
      </c>
      <c r="AC60" s="2">
        <v>44</v>
      </c>
      <c r="AD60" s="2">
        <v>41.9</v>
      </c>
      <c r="AE60" s="2">
        <v>8</v>
      </c>
      <c r="AF60" s="13">
        <v>0</v>
      </c>
      <c r="AG60">
        <f>INDEX(Table1[2017], MATCH(Steph_Curry!H60,Table1[Team],0))</f>
        <v>1.0680000000000001</v>
      </c>
      <c r="AH60" s="21">
        <f>INDEX(Table3[2017],MATCH(Steph_Curry!H60,Table3[Team],0))</f>
        <v>1.1060000000000001</v>
      </c>
      <c r="AI60" s="21">
        <f>INDEX(Table6[2017],MATCH(Steph_Curry!H60,Table6[Team],0))</f>
        <v>0.13800000000000001</v>
      </c>
      <c r="AJ60" s="22">
        <f>INDEX(Table8[2017],MATCH(Steph_Curry!H60,Table8[Team],0))</f>
        <v>10.7</v>
      </c>
    </row>
    <row r="61" spans="1:36">
      <c r="A61" s="1">
        <v>60</v>
      </c>
      <c r="B61" s="2">
        <v>45</v>
      </c>
      <c r="C61" s="3">
        <v>43155</v>
      </c>
      <c r="D61" s="3" t="s">
        <v>494</v>
      </c>
      <c r="E61" s="2" t="s">
        <v>123</v>
      </c>
      <c r="F61" s="2" t="s">
        <v>1</v>
      </c>
      <c r="G61" s="4"/>
      <c r="H61" s="2" t="s">
        <v>53</v>
      </c>
      <c r="I61" s="2" t="s">
        <v>124</v>
      </c>
      <c r="J61" s="2">
        <v>1</v>
      </c>
      <c r="K61" s="5">
        <v>1.242361111111111</v>
      </c>
      <c r="L61" s="2">
        <v>8</v>
      </c>
      <c r="M61" s="2">
        <v>19</v>
      </c>
      <c r="N61" s="2">
        <v>0.42099999999999999</v>
      </c>
      <c r="O61" s="2">
        <v>5</v>
      </c>
      <c r="P61" s="2">
        <v>12</v>
      </c>
      <c r="Q61" s="2">
        <v>0.41699999999999998</v>
      </c>
      <c r="R61" s="2">
        <v>0</v>
      </c>
      <c r="S61" s="2">
        <v>0</v>
      </c>
      <c r="T61" s="4"/>
      <c r="U61" s="2">
        <v>1</v>
      </c>
      <c r="V61" s="2">
        <v>8</v>
      </c>
      <c r="W61" s="2">
        <v>9</v>
      </c>
      <c r="X61" s="2">
        <v>6</v>
      </c>
      <c r="Y61" s="2">
        <v>3</v>
      </c>
      <c r="Z61" s="2">
        <v>0</v>
      </c>
      <c r="AA61" s="2">
        <v>2</v>
      </c>
      <c r="AB61" s="2">
        <v>2</v>
      </c>
      <c r="AC61" s="2">
        <v>21</v>
      </c>
      <c r="AD61" s="2">
        <v>18.399999999999999</v>
      </c>
      <c r="AE61" s="2">
        <v>24</v>
      </c>
      <c r="AF61" s="13">
        <v>0</v>
      </c>
      <c r="AG61">
        <f>INDEX(Table1[2017], MATCH(Steph_Curry!H61,Table1[Team],0))</f>
        <v>1.0369999999999999</v>
      </c>
      <c r="AH61" s="21">
        <f>INDEX(Table3[2017],MATCH(Steph_Curry!H61,Table3[Team],0))</f>
        <v>1.1100000000000001</v>
      </c>
      <c r="AI61" s="21">
        <f>INDEX(Table6[2017],MATCH(Steph_Curry!H61,Table6[Team],0))</f>
        <v>0.159</v>
      </c>
      <c r="AJ61" s="22">
        <f>INDEX(Table8[2017],MATCH(Steph_Curry!H61,Table8[Team],0))</f>
        <v>11.2</v>
      </c>
    </row>
    <row r="62" spans="1:36">
      <c r="A62" s="1">
        <v>61</v>
      </c>
      <c r="B62" s="2">
        <v>46</v>
      </c>
      <c r="C62" s="3">
        <v>43157</v>
      </c>
      <c r="D62" s="3" t="s">
        <v>494</v>
      </c>
      <c r="E62" s="2" t="s">
        <v>125</v>
      </c>
      <c r="F62" s="2" t="s">
        <v>1</v>
      </c>
      <c r="G62" s="2" t="s">
        <v>5</v>
      </c>
      <c r="H62" s="2" t="s">
        <v>103</v>
      </c>
      <c r="I62" s="2" t="s">
        <v>69</v>
      </c>
      <c r="J62" s="2">
        <v>1</v>
      </c>
      <c r="K62" s="5">
        <v>1.2618055555555556</v>
      </c>
      <c r="L62" s="2">
        <v>8</v>
      </c>
      <c r="M62" s="2">
        <v>16</v>
      </c>
      <c r="N62" s="2">
        <v>0.5</v>
      </c>
      <c r="O62" s="2">
        <v>4</v>
      </c>
      <c r="P62" s="2">
        <v>9</v>
      </c>
      <c r="Q62" s="2">
        <v>0.44400000000000001</v>
      </c>
      <c r="R62" s="2">
        <v>1</v>
      </c>
      <c r="S62" s="2">
        <v>1</v>
      </c>
      <c r="T62" s="2">
        <v>1</v>
      </c>
      <c r="U62" s="2">
        <v>0</v>
      </c>
      <c r="V62" s="2">
        <v>5</v>
      </c>
      <c r="W62" s="2">
        <v>5</v>
      </c>
      <c r="X62" s="2">
        <v>5</v>
      </c>
      <c r="Y62" s="2">
        <v>0</v>
      </c>
      <c r="Z62" s="2">
        <v>0</v>
      </c>
      <c r="AA62" s="2">
        <v>3</v>
      </c>
      <c r="AB62" s="2">
        <v>1</v>
      </c>
      <c r="AC62" s="2">
        <v>21</v>
      </c>
      <c r="AD62" s="2">
        <v>14.6</v>
      </c>
      <c r="AE62" s="2">
        <v>25</v>
      </c>
      <c r="AF62" s="13">
        <v>0</v>
      </c>
      <c r="AG62">
        <f>INDEX(Table1[2017], MATCH(Steph_Curry!H62,Table1[Team],0))</f>
        <v>1.0720000000000001</v>
      </c>
      <c r="AH62" s="21">
        <f>INDEX(Table3[2017],MATCH(Steph_Curry!H62,Table3[Team],0))</f>
        <v>1.1100000000000001</v>
      </c>
      <c r="AI62" s="21">
        <f>INDEX(Table6[2017],MATCH(Steph_Curry!H62,Table6[Team],0))</f>
        <v>0.13300000000000001</v>
      </c>
      <c r="AJ62" s="22">
        <f>INDEX(Table8[2017],MATCH(Steph_Curry!H62,Table8[Team],0))</f>
        <v>11.2</v>
      </c>
    </row>
    <row r="63" spans="1:36">
      <c r="A63" s="1">
        <v>62</v>
      </c>
      <c r="B63" s="2">
        <v>47</v>
      </c>
      <c r="C63" s="3">
        <v>43159</v>
      </c>
      <c r="D63" s="3" t="s">
        <v>494</v>
      </c>
      <c r="E63" s="2" t="s">
        <v>126</v>
      </c>
      <c r="F63" s="2" t="s">
        <v>1</v>
      </c>
      <c r="G63" s="2" t="s">
        <v>5</v>
      </c>
      <c r="H63" s="2" t="s">
        <v>18</v>
      </c>
      <c r="I63" s="2" t="s">
        <v>7</v>
      </c>
      <c r="J63" s="2">
        <v>1</v>
      </c>
      <c r="K63" s="5">
        <v>1.4631944444444445</v>
      </c>
      <c r="L63" s="2">
        <v>5</v>
      </c>
      <c r="M63" s="2">
        <v>15</v>
      </c>
      <c r="N63" s="2">
        <v>0.33300000000000002</v>
      </c>
      <c r="O63" s="2">
        <v>4</v>
      </c>
      <c r="P63" s="2">
        <v>9</v>
      </c>
      <c r="Q63" s="2">
        <v>0.44400000000000001</v>
      </c>
      <c r="R63" s="2">
        <v>11</v>
      </c>
      <c r="S63" s="2">
        <v>12</v>
      </c>
      <c r="T63" s="2">
        <v>0.91700000000000004</v>
      </c>
      <c r="U63" s="2">
        <v>0</v>
      </c>
      <c r="V63" s="2">
        <v>5</v>
      </c>
      <c r="W63" s="2">
        <v>5</v>
      </c>
      <c r="X63" s="2">
        <v>3</v>
      </c>
      <c r="Y63" s="2">
        <v>2</v>
      </c>
      <c r="Z63" s="2">
        <v>0</v>
      </c>
      <c r="AA63" s="2">
        <v>6</v>
      </c>
      <c r="AB63" s="2">
        <v>3</v>
      </c>
      <c r="AC63" s="2">
        <v>25</v>
      </c>
      <c r="AD63" s="2">
        <v>14.5</v>
      </c>
      <c r="AE63" s="2">
        <v>20</v>
      </c>
      <c r="AF63" s="13">
        <v>0</v>
      </c>
      <c r="AG63">
        <f>INDEX(Table1[2017], MATCH(Steph_Curry!H63,Table1[Team],0))</f>
        <v>1.056</v>
      </c>
      <c r="AH63" s="21">
        <f>INDEX(Table3[2017],MATCH(Steph_Curry!H63,Table3[Team],0))</f>
        <v>1.113</v>
      </c>
      <c r="AI63" s="21">
        <f>INDEX(Table6[2017],MATCH(Steph_Curry!H63,Table6[Team],0))</f>
        <v>0.14799999999999999</v>
      </c>
      <c r="AJ63" s="22">
        <f>INDEX(Table8[2017],MATCH(Steph_Curry!H63,Table8[Team],0))</f>
        <v>10.199999999999999</v>
      </c>
    </row>
    <row r="64" spans="1:36">
      <c r="A64" s="1">
        <v>63</v>
      </c>
      <c r="B64" s="2">
        <v>48</v>
      </c>
      <c r="C64" s="3">
        <v>43161</v>
      </c>
      <c r="D64" s="3" t="s">
        <v>494</v>
      </c>
      <c r="E64" s="2" t="s">
        <v>127</v>
      </c>
      <c r="F64" s="2" t="s">
        <v>1</v>
      </c>
      <c r="G64" s="2" t="s">
        <v>5</v>
      </c>
      <c r="H64" s="2" t="s">
        <v>128</v>
      </c>
      <c r="I64" s="2" t="s">
        <v>16</v>
      </c>
      <c r="J64" s="2">
        <v>1</v>
      </c>
      <c r="K64" s="7">
        <v>0.9784722222222223</v>
      </c>
      <c r="L64" s="2">
        <v>8</v>
      </c>
      <c r="M64" s="2">
        <v>15</v>
      </c>
      <c r="N64" s="2">
        <v>0.53300000000000003</v>
      </c>
      <c r="O64" s="2">
        <v>4</v>
      </c>
      <c r="P64" s="2">
        <v>9</v>
      </c>
      <c r="Q64" s="2">
        <v>0.44400000000000001</v>
      </c>
      <c r="R64" s="2">
        <v>8</v>
      </c>
      <c r="S64" s="2">
        <v>8</v>
      </c>
      <c r="T64" s="2">
        <v>1</v>
      </c>
      <c r="U64" s="2">
        <v>0</v>
      </c>
      <c r="V64" s="2">
        <v>1</v>
      </c>
      <c r="W64" s="2">
        <v>1</v>
      </c>
      <c r="X64" s="2">
        <v>3</v>
      </c>
      <c r="Y64" s="2">
        <v>2</v>
      </c>
      <c r="Z64" s="2">
        <v>0</v>
      </c>
      <c r="AA64" s="2">
        <v>0</v>
      </c>
      <c r="AB64" s="2">
        <v>0</v>
      </c>
      <c r="AC64" s="2">
        <v>28</v>
      </c>
      <c r="AD64" s="2">
        <v>25.1</v>
      </c>
      <c r="AE64" s="2">
        <v>2</v>
      </c>
      <c r="AF64" s="13">
        <v>0</v>
      </c>
      <c r="AG64">
        <f>INDEX(Table1[2017], MATCH(Steph_Curry!H64,Table1[Team],0))</f>
        <v>1.0720000000000001</v>
      </c>
      <c r="AH64" s="21">
        <f>INDEX(Table3[2017],MATCH(Steph_Curry!H64,Table3[Team],0))</f>
        <v>1.1279999999999999</v>
      </c>
      <c r="AI64" s="21">
        <f>INDEX(Table6[2017],MATCH(Steph_Curry!H64,Table6[Team],0))</f>
        <v>0.14899999999999999</v>
      </c>
      <c r="AJ64" s="22">
        <f>INDEX(Table8[2017],MATCH(Steph_Curry!H64,Table8[Team],0))</f>
        <v>11.6</v>
      </c>
    </row>
    <row r="65" spans="1:36">
      <c r="A65" s="1">
        <v>64</v>
      </c>
      <c r="B65" s="2">
        <v>49</v>
      </c>
      <c r="C65" s="3">
        <v>43165</v>
      </c>
      <c r="D65" s="3" t="s">
        <v>494</v>
      </c>
      <c r="E65" s="2" t="s">
        <v>129</v>
      </c>
      <c r="F65" s="2" t="s">
        <v>1</v>
      </c>
      <c r="G65" s="4"/>
      <c r="H65" s="2" t="s">
        <v>50</v>
      </c>
      <c r="I65" s="2" t="s">
        <v>77</v>
      </c>
      <c r="J65" s="2">
        <v>1</v>
      </c>
      <c r="K65" s="5">
        <v>1.4138888888888888</v>
      </c>
      <c r="L65" s="2">
        <v>12</v>
      </c>
      <c r="M65" s="2">
        <v>20</v>
      </c>
      <c r="N65" s="2">
        <v>0.6</v>
      </c>
      <c r="O65" s="2">
        <v>6</v>
      </c>
      <c r="P65" s="2">
        <v>12</v>
      </c>
      <c r="Q65" s="2">
        <v>0.5</v>
      </c>
      <c r="R65" s="2">
        <v>4</v>
      </c>
      <c r="S65" s="2">
        <v>5</v>
      </c>
      <c r="T65" s="2">
        <v>0.8</v>
      </c>
      <c r="U65" s="2">
        <v>1</v>
      </c>
      <c r="V65" s="2">
        <v>5</v>
      </c>
      <c r="W65" s="2">
        <v>6</v>
      </c>
      <c r="X65" s="2">
        <v>4</v>
      </c>
      <c r="Y65" s="2">
        <v>3</v>
      </c>
      <c r="Z65" s="2">
        <v>1</v>
      </c>
      <c r="AA65" s="2">
        <v>3</v>
      </c>
      <c r="AB65" s="2">
        <v>2</v>
      </c>
      <c r="AC65" s="2">
        <v>34</v>
      </c>
      <c r="AD65" s="2">
        <v>29.3</v>
      </c>
      <c r="AE65" s="2">
        <v>11</v>
      </c>
      <c r="AF65" s="13">
        <v>0</v>
      </c>
      <c r="AG65">
        <f>INDEX(Table1[2017], MATCH(Steph_Curry!H65,Table1[Team],0))</f>
        <v>1.0740000000000001</v>
      </c>
      <c r="AH65" s="21">
        <f>INDEX(Table3[2017],MATCH(Steph_Curry!H65,Table3[Team],0))</f>
        <v>1.097</v>
      </c>
      <c r="AI65" s="21">
        <f>INDEX(Table6[2017],MATCH(Steph_Curry!H65,Table6[Team],0))</f>
        <v>0.12</v>
      </c>
      <c r="AJ65" s="22">
        <f>INDEX(Table8[2017],MATCH(Steph_Curry!H65,Table8[Team],0))</f>
        <v>9</v>
      </c>
    </row>
    <row r="66" spans="1:36">
      <c r="A66" s="1">
        <v>65</v>
      </c>
      <c r="B66" s="2">
        <v>50</v>
      </c>
      <c r="C66" s="3">
        <v>43167</v>
      </c>
      <c r="D66" s="3" t="s">
        <v>494</v>
      </c>
      <c r="E66" s="2" t="s">
        <v>130</v>
      </c>
      <c r="F66" s="2" t="s">
        <v>1</v>
      </c>
      <c r="G66" s="4"/>
      <c r="H66" s="2" t="s">
        <v>27</v>
      </c>
      <c r="I66" s="2" t="s">
        <v>19</v>
      </c>
      <c r="J66" s="2">
        <v>1</v>
      </c>
      <c r="K66" s="7">
        <v>9.930555555555555E-2</v>
      </c>
      <c r="L66" s="2">
        <v>0</v>
      </c>
      <c r="M66" s="2">
        <v>1</v>
      </c>
      <c r="N66" s="2">
        <v>0</v>
      </c>
      <c r="O66" s="2">
        <v>0</v>
      </c>
      <c r="P66" s="2">
        <v>0</v>
      </c>
      <c r="Q66" s="4"/>
      <c r="R66" s="2">
        <v>2</v>
      </c>
      <c r="S66" s="2">
        <v>2</v>
      </c>
      <c r="T66" s="2">
        <v>1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2</v>
      </c>
      <c r="AD66" s="2">
        <v>1.3</v>
      </c>
      <c r="AE66" s="2">
        <v>-1</v>
      </c>
      <c r="AF66" s="13">
        <v>0</v>
      </c>
      <c r="AG66">
        <f>INDEX(Table1[2017], MATCH(Steph_Curry!H66,Table1[Team],0))</f>
        <v>1.022</v>
      </c>
      <c r="AH66" s="21">
        <f>INDEX(Table3[2017],MATCH(Steph_Curry!H66,Table3[Team],0))</f>
        <v>1.075</v>
      </c>
      <c r="AI66" s="21">
        <f>INDEX(Table6[2017],MATCH(Steph_Curry!H66,Table6[Team],0))</f>
        <v>0.14299999999999999</v>
      </c>
      <c r="AJ66" s="22">
        <f>INDEX(Table8[2017],MATCH(Steph_Curry!H66,Table8[Team],0))</f>
        <v>9.1999999999999993</v>
      </c>
    </row>
    <row r="67" spans="1:36">
      <c r="A67" s="1">
        <v>66</v>
      </c>
      <c r="B67" s="4"/>
      <c r="C67" s="3">
        <v>43168</v>
      </c>
      <c r="D67" s="3" t="s">
        <v>494</v>
      </c>
      <c r="E67" s="2" t="s">
        <v>131</v>
      </c>
      <c r="F67" s="2" t="s">
        <v>1</v>
      </c>
      <c r="G67" s="2" t="s">
        <v>5</v>
      </c>
      <c r="H67" s="2" t="s">
        <v>72</v>
      </c>
      <c r="I67" s="2" t="s">
        <v>54</v>
      </c>
      <c r="J67" s="23" t="s">
        <v>44</v>
      </c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13">
        <v>0</v>
      </c>
      <c r="AG67">
        <f>INDEX(Table1[2017], MATCH(Steph_Curry!H67,Table1[Team],0))</f>
        <v>1.036</v>
      </c>
      <c r="AH67" s="21">
        <f>INDEX(Table3[2017],MATCH(Steph_Curry!H67,Table3[Team],0))</f>
        <v>1.0760000000000001</v>
      </c>
      <c r="AI67" s="21">
        <f>INDEX(Table6[2017],MATCH(Steph_Curry!H67,Table6[Team],0))</f>
        <v>0.127</v>
      </c>
      <c r="AJ67" s="22">
        <f>INDEX(Table8[2017],MATCH(Steph_Curry!H67,Table8[Team],0))</f>
        <v>9.6999999999999993</v>
      </c>
    </row>
    <row r="68" spans="1:36">
      <c r="A68" s="1">
        <v>67</v>
      </c>
      <c r="B68" s="4"/>
      <c r="C68" s="3">
        <v>43170</v>
      </c>
      <c r="D68" s="3" t="s">
        <v>494</v>
      </c>
      <c r="E68" s="2" t="s">
        <v>132</v>
      </c>
      <c r="F68" s="2" t="s">
        <v>1</v>
      </c>
      <c r="G68" s="2" t="s">
        <v>5</v>
      </c>
      <c r="H68" s="2" t="s">
        <v>36</v>
      </c>
      <c r="I68" s="2" t="s">
        <v>121</v>
      </c>
      <c r="J68" s="23" t="s">
        <v>44</v>
      </c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13">
        <v>0</v>
      </c>
      <c r="AG68">
        <f>INDEX(Table1[2017], MATCH(Steph_Curry!H68,Table1[Team],0))</f>
        <v>1.079</v>
      </c>
      <c r="AH68" s="21">
        <f>INDEX(Table3[2017],MATCH(Steph_Curry!H68,Table3[Team],0))</f>
        <v>1.135</v>
      </c>
      <c r="AI68" s="21">
        <f>INDEX(Table6[2017],MATCH(Steph_Curry!H68,Table6[Team],0))</f>
        <v>0.14799999999999999</v>
      </c>
      <c r="AJ68" s="22">
        <f>INDEX(Table8[2017],MATCH(Steph_Curry!H68,Table8[Team],0))</f>
        <v>11.1</v>
      </c>
    </row>
    <row r="69" spans="1:36">
      <c r="A69" s="1">
        <v>68</v>
      </c>
      <c r="B69" s="4"/>
      <c r="C69" s="3">
        <v>43173</v>
      </c>
      <c r="D69" s="3" t="s">
        <v>494</v>
      </c>
      <c r="E69" s="2" t="s">
        <v>133</v>
      </c>
      <c r="F69" s="2" t="s">
        <v>1</v>
      </c>
      <c r="G69" s="4"/>
      <c r="H69" s="2" t="s">
        <v>63</v>
      </c>
      <c r="I69" s="2" t="s">
        <v>104</v>
      </c>
      <c r="J69" s="23" t="s">
        <v>44</v>
      </c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13">
        <v>0</v>
      </c>
      <c r="AG69">
        <f>INDEX(Table1[2017], MATCH(Steph_Curry!H69,Table1[Team],0))</f>
        <v>1.048</v>
      </c>
      <c r="AH69" s="21">
        <f>INDEX(Table3[2017],MATCH(Steph_Curry!H69,Table3[Team],0))</f>
        <v>1.0900000000000001</v>
      </c>
      <c r="AI69" s="21">
        <f>INDEX(Table6[2017],MATCH(Steph_Curry!H69,Table6[Team],0))</f>
        <v>0.13600000000000001</v>
      </c>
      <c r="AJ69" s="22">
        <f>INDEX(Table8[2017],MATCH(Steph_Curry!H69,Table8[Team],0))</f>
        <v>10.4</v>
      </c>
    </row>
    <row r="70" spans="1:36">
      <c r="A70" s="1">
        <v>69</v>
      </c>
      <c r="B70" s="4"/>
      <c r="C70" s="3">
        <v>43175</v>
      </c>
      <c r="D70" s="3" t="s">
        <v>494</v>
      </c>
      <c r="E70" s="2" t="s">
        <v>134</v>
      </c>
      <c r="F70" s="2" t="s">
        <v>1</v>
      </c>
      <c r="G70" s="4"/>
      <c r="H70" s="2" t="s">
        <v>61</v>
      </c>
      <c r="I70" s="2" t="s">
        <v>135</v>
      </c>
      <c r="J70" s="23" t="s">
        <v>44</v>
      </c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13">
        <v>0</v>
      </c>
      <c r="AG70">
        <f>INDEX(Table1[2017], MATCH(Steph_Curry!H70,Table1[Team],0))</f>
        <v>1.079</v>
      </c>
      <c r="AH70" s="21">
        <f>INDEX(Table3[2017],MATCH(Steph_Curry!H70,Table3[Team],0))</f>
        <v>1.1419999999999999</v>
      </c>
      <c r="AI70" s="21">
        <f>INDEX(Table6[2017],MATCH(Steph_Curry!H70,Table6[Team],0))</f>
        <v>0.14599999999999999</v>
      </c>
      <c r="AJ70" s="22">
        <f>INDEX(Table8[2017],MATCH(Steph_Curry!H70,Table8[Team],0))</f>
        <v>11.9</v>
      </c>
    </row>
    <row r="71" spans="1:36">
      <c r="A71" s="1">
        <v>70</v>
      </c>
      <c r="B71" s="4"/>
      <c r="C71" s="3">
        <v>43176</v>
      </c>
      <c r="D71" s="3" t="s">
        <v>494</v>
      </c>
      <c r="E71" s="2" t="s">
        <v>136</v>
      </c>
      <c r="F71" s="2" t="s">
        <v>1</v>
      </c>
      <c r="G71" s="2" t="s">
        <v>5</v>
      </c>
      <c r="H71" s="2" t="s">
        <v>118</v>
      </c>
      <c r="I71" s="2" t="s">
        <v>59</v>
      </c>
      <c r="J71" s="23" t="s">
        <v>44</v>
      </c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13">
        <v>0</v>
      </c>
      <c r="AG71">
        <f>INDEX(Table1[2017], MATCH(Steph_Curry!H71,Table1[Team],0))</f>
        <v>1.093</v>
      </c>
      <c r="AH71" s="21">
        <f>INDEX(Table3[2017],MATCH(Steph_Curry!H71,Table3[Team],0))</f>
        <v>1.129</v>
      </c>
      <c r="AI71" s="21">
        <f>INDEX(Table6[2017],MATCH(Steph_Curry!H71,Table6[Team],0))</f>
        <v>0.129</v>
      </c>
      <c r="AJ71" s="22">
        <f>INDEX(Table8[2017],MATCH(Steph_Curry!H71,Table8[Team],0))</f>
        <v>10.9</v>
      </c>
    </row>
    <row r="72" spans="1:36">
      <c r="A72" s="1">
        <v>71</v>
      </c>
      <c r="B72" s="4"/>
      <c r="C72" s="3">
        <v>43178</v>
      </c>
      <c r="D72" s="3" t="s">
        <v>494</v>
      </c>
      <c r="E72" s="2" t="s">
        <v>137</v>
      </c>
      <c r="F72" s="2" t="s">
        <v>1</v>
      </c>
      <c r="G72" s="2" t="s">
        <v>5</v>
      </c>
      <c r="H72" s="2" t="s">
        <v>27</v>
      </c>
      <c r="I72" s="2" t="s">
        <v>138</v>
      </c>
      <c r="J72" s="23" t="s">
        <v>44</v>
      </c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13">
        <v>0</v>
      </c>
      <c r="AG72">
        <f>INDEX(Table1[2017], MATCH(Steph_Curry!H72,Table1[Team],0))</f>
        <v>1.022</v>
      </c>
      <c r="AH72" s="21">
        <f>INDEX(Table3[2017],MATCH(Steph_Curry!H72,Table3[Team],0))</f>
        <v>1.075</v>
      </c>
      <c r="AI72" s="21">
        <f>INDEX(Table6[2017],MATCH(Steph_Curry!H72,Table6[Team],0))</f>
        <v>0.14299999999999999</v>
      </c>
      <c r="AJ72" s="22">
        <f>INDEX(Table8[2017],MATCH(Steph_Curry!H72,Table8[Team],0))</f>
        <v>9.1999999999999993</v>
      </c>
    </row>
    <row r="73" spans="1:36">
      <c r="A73" s="1">
        <v>72</v>
      </c>
      <c r="B73" s="2">
        <v>51</v>
      </c>
      <c r="C73" s="3">
        <v>43182</v>
      </c>
      <c r="D73" s="3" t="s">
        <v>494</v>
      </c>
      <c r="E73" s="2" t="s">
        <v>139</v>
      </c>
      <c r="F73" s="2" t="s">
        <v>1</v>
      </c>
      <c r="G73" s="4"/>
      <c r="H73" s="2" t="s">
        <v>128</v>
      </c>
      <c r="I73" s="2" t="s">
        <v>140</v>
      </c>
      <c r="J73" s="2">
        <v>1</v>
      </c>
      <c r="K73" s="5">
        <v>1.0569444444444445</v>
      </c>
      <c r="L73" s="2">
        <v>10</v>
      </c>
      <c r="M73" s="2">
        <v>18</v>
      </c>
      <c r="N73" s="2">
        <v>0.55600000000000005</v>
      </c>
      <c r="O73" s="2">
        <v>3</v>
      </c>
      <c r="P73" s="2">
        <v>8</v>
      </c>
      <c r="Q73" s="2">
        <v>0.375</v>
      </c>
      <c r="R73" s="2">
        <v>6</v>
      </c>
      <c r="S73" s="2">
        <v>6</v>
      </c>
      <c r="T73" s="2">
        <v>1</v>
      </c>
      <c r="U73" s="2">
        <v>1</v>
      </c>
      <c r="V73" s="2">
        <v>6</v>
      </c>
      <c r="W73" s="2">
        <v>7</v>
      </c>
      <c r="X73" s="2">
        <v>1</v>
      </c>
      <c r="Y73" s="2">
        <v>0</v>
      </c>
      <c r="Z73" s="2">
        <v>1</v>
      </c>
      <c r="AA73" s="2">
        <v>1</v>
      </c>
      <c r="AB73" s="2">
        <v>1</v>
      </c>
      <c r="AC73" s="2">
        <v>29</v>
      </c>
      <c r="AD73" s="2">
        <v>22.9</v>
      </c>
      <c r="AE73" s="2">
        <v>9</v>
      </c>
      <c r="AF73" s="13">
        <v>0</v>
      </c>
      <c r="AG73">
        <f>INDEX(Table1[2017], MATCH(Steph_Curry!H73,Table1[Team],0))</f>
        <v>1.0720000000000001</v>
      </c>
      <c r="AH73" s="21">
        <f>INDEX(Table3[2017],MATCH(Steph_Curry!H73,Table3[Team],0))</f>
        <v>1.1279999999999999</v>
      </c>
      <c r="AI73" s="21">
        <f>INDEX(Table6[2017],MATCH(Steph_Curry!H73,Table6[Team],0))</f>
        <v>0.14899999999999999</v>
      </c>
      <c r="AJ73" s="22">
        <f>INDEX(Table8[2017],MATCH(Steph_Curry!H73,Table8[Team],0))</f>
        <v>11.6</v>
      </c>
    </row>
    <row r="74" spans="1:36">
      <c r="A74" s="1">
        <v>73</v>
      </c>
      <c r="B74" s="4"/>
      <c r="C74" s="3">
        <v>43184</v>
      </c>
      <c r="D74" s="3" t="s">
        <v>494</v>
      </c>
      <c r="E74" s="2" t="s">
        <v>141</v>
      </c>
      <c r="F74" s="2" t="s">
        <v>1</v>
      </c>
      <c r="G74" s="4"/>
      <c r="H74" s="2" t="s">
        <v>84</v>
      </c>
      <c r="I74" s="2" t="s">
        <v>95</v>
      </c>
      <c r="J74" s="23" t="s">
        <v>44</v>
      </c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13">
        <v>0</v>
      </c>
      <c r="AG74">
        <f>INDEX(Table1[2017], MATCH(Steph_Curry!H74,Table1[Team],0))</f>
        <v>1.0129999999999999</v>
      </c>
      <c r="AH74" s="21">
        <f>INDEX(Table3[2017],MATCH(Steph_Curry!H74,Table3[Team],0))</f>
        <v>1.0780000000000001</v>
      </c>
      <c r="AI74" s="21">
        <f>INDEX(Table6[2017],MATCH(Steph_Curry!H74,Table6[Team],0))</f>
        <v>0.14799999999999999</v>
      </c>
      <c r="AJ74" s="22">
        <f>INDEX(Table8[2017],MATCH(Steph_Curry!H74,Table8[Team],0))</f>
        <v>9.8000000000000007</v>
      </c>
    </row>
    <row r="75" spans="1:36">
      <c r="A75" s="1">
        <v>74</v>
      </c>
      <c r="B75" s="4"/>
      <c r="C75" s="3">
        <v>43186</v>
      </c>
      <c r="D75" s="3" t="s">
        <v>494</v>
      </c>
      <c r="E75" s="2" t="s">
        <v>142</v>
      </c>
      <c r="F75" s="2" t="s">
        <v>1</v>
      </c>
      <c r="G75" s="4"/>
      <c r="H75" s="2" t="s">
        <v>143</v>
      </c>
      <c r="I75" s="2" t="s">
        <v>87</v>
      </c>
      <c r="J75" s="23" t="s">
        <v>44</v>
      </c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13">
        <v>0</v>
      </c>
      <c r="AG75">
        <f>INDEX(Table1[2017], MATCH(Steph_Curry!H75,Table1[Team],0))</f>
        <v>1.0469999999999999</v>
      </c>
      <c r="AH75" s="21">
        <f>INDEX(Table3[2017],MATCH(Steph_Curry!H75,Table3[Team],0))</f>
        <v>1.1060000000000001</v>
      </c>
      <c r="AI75" s="21">
        <f>INDEX(Table6[2017],MATCH(Steph_Curry!H75,Table6[Team],0))</f>
        <v>0.156</v>
      </c>
      <c r="AJ75" s="22">
        <f>INDEX(Table8[2017],MATCH(Steph_Curry!H75,Table8[Team],0))</f>
        <v>10.6</v>
      </c>
    </row>
    <row r="76" spans="1:36">
      <c r="A76" s="1">
        <v>75</v>
      </c>
      <c r="B76" s="4"/>
      <c r="C76" s="3">
        <v>43188</v>
      </c>
      <c r="D76" s="3" t="s">
        <v>494</v>
      </c>
      <c r="E76" s="2" t="s">
        <v>144</v>
      </c>
      <c r="F76" s="2" t="s">
        <v>1</v>
      </c>
      <c r="G76" s="4"/>
      <c r="H76" s="2" t="s">
        <v>97</v>
      </c>
      <c r="I76" s="2" t="s">
        <v>145</v>
      </c>
      <c r="J76" s="23" t="s">
        <v>44</v>
      </c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13">
        <v>0</v>
      </c>
      <c r="AG76">
        <f>INDEX(Table1[2017], MATCH(Steph_Curry!H76,Table1[Team],0))</f>
        <v>1.0669999999999999</v>
      </c>
      <c r="AH76" s="21">
        <f>INDEX(Table3[2017],MATCH(Steph_Curry!H76,Table3[Team],0))</f>
        <v>1.1220000000000001</v>
      </c>
      <c r="AI76" s="21">
        <f>INDEX(Table6[2017],MATCH(Steph_Curry!H76,Table6[Team],0))</f>
        <v>0.154</v>
      </c>
      <c r="AJ76" s="22">
        <f>INDEX(Table8[2017],MATCH(Steph_Curry!H76,Table8[Team],0))</f>
        <v>10.1</v>
      </c>
    </row>
    <row r="77" spans="1:36">
      <c r="A77" s="1">
        <v>76</v>
      </c>
      <c r="B77" s="4"/>
      <c r="C77" s="3">
        <v>43190</v>
      </c>
      <c r="D77" s="3" t="s">
        <v>494</v>
      </c>
      <c r="E77" s="2" t="s">
        <v>146</v>
      </c>
      <c r="F77" s="2" t="s">
        <v>1</v>
      </c>
      <c r="G77" s="2" t="s">
        <v>5</v>
      </c>
      <c r="H77" s="2" t="s">
        <v>61</v>
      </c>
      <c r="I77" s="2" t="s">
        <v>92</v>
      </c>
      <c r="J77" s="23" t="s">
        <v>44</v>
      </c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13">
        <v>0</v>
      </c>
      <c r="AG77">
        <f>INDEX(Table1[2017], MATCH(Steph_Curry!H77,Table1[Team],0))</f>
        <v>1.079</v>
      </c>
      <c r="AH77" s="21">
        <f>INDEX(Table3[2017],MATCH(Steph_Curry!H77,Table3[Team],0))</f>
        <v>1.1419999999999999</v>
      </c>
      <c r="AI77" s="21">
        <f>INDEX(Table6[2017],MATCH(Steph_Curry!H77,Table6[Team],0))</f>
        <v>0.14599999999999999</v>
      </c>
      <c r="AJ77" s="22">
        <f>INDEX(Table8[2017],MATCH(Steph_Curry!H77,Table8[Team],0))</f>
        <v>11.9</v>
      </c>
    </row>
    <row r="78" spans="1:36">
      <c r="A78" s="1">
        <v>77</v>
      </c>
      <c r="B78" s="4"/>
      <c r="C78" s="3">
        <v>43191</v>
      </c>
      <c r="D78" s="3" t="s">
        <v>494</v>
      </c>
      <c r="E78" s="2" t="s">
        <v>147</v>
      </c>
      <c r="F78" s="2" t="s">
        <v>1</v>
      </c>
      <c r="G78" s="4"/>
      <c r="H78" s="2" t="s">
        <v>118</v>
      </c>
      <c r="I78" s="2" t="s">
        <v>43</v>
      </c>
      <c r="J78" s="23" t="s">
        <v>44</v>
      </c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13">
        <v>0</v>
      </c>
      <c r="AG78">
        <f>INDEX(Table1[2017], MATCH(Steph_Curry!H78,Table1[Team],0))</f>
        <v>1.093</v>
      </c>
      <c r="AH78" s="21">
        <f>INDEX(Table3[2017],MATCH(Steph_Curry!H78,Table3[Team],0))</f>
        <v>1.129</v>
      </c>
      <c r="AI78" s="21">
        <f>INDEX(Table6[2017],MATCH(Steph_Curry!H78,Table6[Team],0))</f>
        <v>0.129</v>
      </c>
      <c r="AJ78" s="22">
        <f>INDEX(Table8[2017],MATCH(Steph_Curry!H78,Table8[Team],0))</f>
        <v>10.9</v>
      </c>
    </row>
    <row r="79" spans="1:36">
      <c r="A79" s="1">
        <v>78</v>
      </c>
      <c r="B79" s="4"/>
      <c r="C79" s="3">
        <v>43193</v>
      </c>
      <c r="D79" s="3" t="s">
        <v>494</v>
      </c>
      <c r="E79" s="2" t="s">
        <v>148</v>
      </c>
      <c r="F79" s="2" t="s">
        <v>1</v>
      </c>
      <c r="G79" s="2" t="s">
        <v>5</v>
      </c>
      <c r="H79" s="2" t="s">
        <v>53</v>
      </c>
      <c r="I79" s="2" t="s">
        <v>64</v>
      </c>
      <c r="J79" s="23" t="s">
        <v>44</v>
      </c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13">
        <v>0</v>
      </c>
      <c r="AG79">
        <f>INDEX(Table1[2017], MATCH(Steph_Curry!H79,Table1[Team],0))</f>
        <v>1.0369999999999999</v>
      </c>
      <c r="AH79" s="21">
        <f>INDEX(Table3[2017],MATCH(Steph_Curry!H79,Table3[Team],0))</f>
        <v>1.1100000000000001</v>
      </c>
      <c r="AI79" s="21">
        <f>INDEX(Table6[2017],MATCH(Steph_Curry!H79,Table6[Team],0))</f>
        <v>0.159</v>
      </c>
      <c r="AJ79" s="22">
        <f>INDEX(Table8[2017],MATCH(Steph_Curry!H79,Table8[Team],0))</f>
        <v>11.2</v>
      </c>
    </row>
    <row r="80" spans="1:36">
      <c r="A80" s="1">
        <v>79</v>
      </c>
      <c r="B80" s="4"/>
      <c r="C80" s="3">
        <v>43195</v>
      </c>
      <c r="D80" s="3" t="s">
        <v>494</v>
      </c>
      <c r="E80" s="2" t="s">
        <v>149</v>
      </c>
      <c r="F80" s="2" t="s">
        <v>1</v>
      </c>
      <c r="G80" s="2" t="s">
        <v>5</v>
      </c>
      <c r="H80" s="2" t="s">
        <v>143</v>
      </c>
      <c r="I80" s="2" t="s">
        <v>113</v>
      </c>
      <c r="J80" s="23" t="s">
        <v>44</v>
      </c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13">
        <v>0</v>
      </c>
      <c r="AG80">
        <f>INDEX(Table1[2017], MATCH(Steph_Curry!H80,Table1[Team],0))</f>
        <v>1.0469999999999999</v>
      </c>
      <c r="AH80" s="21">
        <f>INDEX(Table3[2017],MATCH(Steph_Curry!H80,Table3[Team],0))</f>
        <v>1.1060000000000001</v>
      </c>
      <c r="AI80" s="21">
        <f>INDEX(Table6[2017],MATCH(Steph_Curry!H80,Table6[Team],0))</f>
        <v>0.156</v>
      </c>
      <c r="AJ80" s="22">
        <f>INDEX(Table8[2017],MATCH(Steph_Curry!H80,Table8[Team],0))</f>
        <v>10.6</v>
      </c>
    </row>
    <row r="81" spans="1:36">
      <c r="A81" s="1">
        <v>80</v>
      </c>
      <c r="B81" s="4"/>
      <c r="C81" s="3">
        <v>43197</v>
      </c>
      <c r="D81" s="3" t="s">
        <v>494</v>
      </c>
      <c r="E81" s="2" t="s">
        <v>150</v>
      </c>
      <c r="F81" s="2" t="s">
        <v>1</v>
      </c>
      <c r="G81" s="4"/>
      <c r="H81" s="2" t="s">
        <v>6</v>
      </c>
      <c r="I81" s="2" t="s">
        <v>121</v>
      </c>
      <c r="J81" s="23" t="s">
        <v>44</v>
      </c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13">
        <v>0</v>
      </c>
      <c r="AG81">
        <f>INDEX(Table1[2017], MATCH(Steph_Curry!H81,Table1[Team],0))</f>
        <v>1.0529999999999999</v>
      </c>
      <c r="AH81" s="21">
        <f>INDEX(Table3[2017],MATCH(Steph_Curry!H81,Table3[Team],0))</f>
        <v>1.0860000000000001</v>
      </c>
      <c r="AI81" s="21">
        <f>INDEX(Table6[2017],MATCH(Steph_Curry!H81,Table6[Team],0))</f>
        <v>0.13700000000000001</v>
      </c>
      <c r="AJ81" s="22">
        <f>INDEX(Table8[2017],MATCH(Steph_Curry!H81,Table8[Team],0))</f>
        <v>10.8</v>
      </c>
    </row>
    <row r="82" spans="1:36">
      <c r="A82" s="1">
        <v>81</v>
      </c>
      <c r="B82" s="4"/>
      <c r="C82" s="3">
        <v>43198</v>
      </c>
      <c r="D82" s="3" t="s">
        <v>494</v>
      </c>
      <c r="E82" s="2" t="s">
        <v>151</v>
      </c>
      <c r="F82" s="2" t="s">
        <v>1</v>
      </c>
      <c r="G82" s="2" t="s">
        <v>5</v>
      </c>
      <c r="H82" s="2" t="s">
        <v>118</v>
      </c>
      <c r="I82" s="2" t="s">
        <v>34</v>
      </c>
      <c r="J82" s="23" t="s">
        <v>44</v>
      </c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13">
        <v>0</v>
      </c>
      <c r="AG82">
        <f>INDEX(Table1[2017], MATCH(Steph_Curry!H82,Table1[Team],0))</f>
        <v>1.093</v>
      </c>
      <c r="AH82" s="21">
        <f>INDEX(Table3[2017],MATCH(Steph_Curry!H82,Table3[Team],0))</f>
        <v>1.129</v>
      </c>
      <c r="AI82" s="21">
        <f>INDEX(Table6[2017],MATCH(Steph_Curry!H82,Table6[Team],0))</f>
        <v>0.129</v>
      </c>
      <c r="AJ82" s="22">
        <f>INDEX(Table8[2017],MATCH(Steph_Curry!H82,Table8[Team],0))</f>
        <v>10.9</v>
      </c>
    </row>
    <row r="83" spans="1:36">
      <c r="A83" s="1">
        <v>82</v>
      </c>
      <c r="B83" s="4"/>
      <c r="C83" s="3">
        <v>43200</v>
      </c>
      <c r="D83" s="3" t="s">
        <v>494</v>
      </c>
      <c r="E83" s="2" t="s">
        <v>152</v>
      </c>
      <c r="F83" s="2" t="s">
        <v>1</v>
      </c>
      <c r="G83" s="2" t="s">
        <v>5</v>
      </c>
      <c r="H83" s="2" t="s">
        <v>84</v>
      </c>
      <c r="I83" s="2" t="s">
        <v>153</v>
      </c>
      <c r="J83" s="23" t="s">
        <v>44</v>
      </c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13">
        <v>0</v>
      </c>
      <c r="AG83">
        <f>INDEX(Table1[2017], MATCH(Steph_Curry!H83,Table1[Team],0))</f>
        <v>1.0129999999999999</v>
      </c>
      <c r="AH83" s="21">
        <f>INDEX(Table3[2017],MATCH(Steph_Curry!H83,Table3[Team],0))</f>
        <v>1.0780000000000001</v>
      </c>
      <c r="AI83" s="21">
        <f>INDEX(Table6[2017],MATCH(Steph_Curry!H83,Table6[Team],0))</f>
        <v>0.14799999999999999</v>
      </c>
      <c r="AJ83" s="22">
        <f>INDEX(Table8[2017],MATCH(Steph_Curry!H83,Table8[Team],0))</f>
        <v>9.8000000000000007</v>
      </c>
    </row>
    <row r="84" spans="1:36">
      <c r="A84" s="1">
        <v>1</v>
      </c>
      <c r="B84" s="4"/>
      <c r="C84" s="3">
        <v>43204</v>
      </c>
      <c r="D84" s="3" t="s">
        <v>494</v>
      </c>
      <c r="E84" s="2" t="s">
        <v>182</v>
      </c>
      <c r="F84" s="2" t="s">
        <v>1</v>
      </c>
      <c r="G84" s="4"/>
      <c r="H84" s="2" t="s">
        <v>27</v>
      </c>
      <c r="I84" s="2" t="s">
        <v>40</v>
      </c>
      <c r="J84" s="23" t="s">
        <v>44</v>
      </c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6">
        <v>1</v>
      </c>
      <c r="AG84">
        <f>INDEX(Table1[2017], MATCH(Steph_Curry!H84,Table1[Team],0))</f>
        <v>1.022</v>
      </c>
      <c r="AH84" s="21">
        <f>INDEX(Table3[2017],MATCH(Steph_Curry!H84,Table3[Team],0))</f>
        <v>1.075</v>
      </c>
      <c r="AI84" s="21">
        <f>INDEX(Table6[2017],MATCH(Steph_Curry!H84,Table6[Team],0))</f>
        <v>0.14299999999999999</v>
      </c>
      <c r="AJ84" s="22">
        <f>INDEX(Table8[2017],MATCH(Steph_Curry!H84,Table8[Team],0))</f>
        <v>9.1999999999999993</v>
      </c>
    </row>
    <row r="85" spans="1:36">
      <c r="A85" s="1">
        <v>2</v>
      </c>
      <c r="B85" s="4"/>
      <c r="C85" s="3">
        <v>43206</v>
      </c>
      <c r="D85" s="3" t="s">
        <v>494</v>
      </c>
      <c r="E85" s="2" t="s">
        <v>183</v>
      </c>
      <c r="F85" s="2" t="s">
        <v>1</v>
      </c>
      <c r="G85" s="4"/>
      <c r="H85" s="2" t="s">
        <v>27</v>
      </c>
      <c r="I85" s="2" t="s">
        <v>59</v>
      </c>
      <c r="J85" s="23" t="s">
        <v>44</v>
      </c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6">
        <v>1</v>
      </c>
      <c r="AG85">
        <f>INDEX(Table1[2017], MATCH(Steph_Curry!H85,Table1[Team],0))</f>
        <v>1.022</v>
      </c>
      <c r="AH85" s="21">
        <f>INDEX(Table3[2017],MATCH(Steph_Curry!H85,Table3[Team],0))</f>
        <v>1.075</v>
      </c>
      <c r="AI85" s="21">
        <f>INDEX(Table6[2017],MATCH(Steph_Curry!H85,Table6[Team],0))</f>
        <v>0.14299999999999999</v>
      </c>
      <c r="AJ85" s="22">
        <f>INDEX(Table8[2017],MATCH(Steph_Curry!H85,Table8[Team],0))</f>
        <v>9.1999999999999993</v>
      </c>
    </row>
    <row r="86" spans="1:36">
      <c r="A86" s="1">
        <v>3</v>
      </c>
      <c r="B86" s="4"/>
      <c r="C86" s="3">
        <v>43209</v>
      </c>
      <c r="D86" s="3" t="s">
        <v>494</v>
      </c>
      <c r="E86" s="2" t="s">
        <v>184</v>
      </c>
      <c r="F86" s="2" t="s">
        <v>1</v>
      </c>
      <c r="G86" s="2" t="s">
        <v>5</v>
      </c>
      <c r="H86" s="2" t="s">
        <v>27</v>
      </c>
      <c r="I86" s="2" t="s">
        <v>77</v>
      </c>
      <c r="J86" s="23" t="s">
        <v>44</v>
      </c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6">
        <v>1</v>
      </c>
      <c r="AG86">
        <f>INDEX(Table1[2017], MATCH(Steph_Curry!H86,Table1[Team],0))</f>
        <v>1.022</v>
      </c>
      <c r="AH86" s="21">
        <f>INDEX(Table3[2017],MATCH(Steph_Curry!H86,Table3[Team],0))</f>
        <v>1.075</v>
      </c>
      <c r="AI86" s="21">
        <f>INDEX(Table6[2017],MATCH(Steph_Curry!H86,Table6[Team],0))</f>
        <v>0.14299999999999999</v>
      </c>
      <c r="AJ86" s="22">
        <f>INDEX(Table8[2017],MATCH(Steph_Curry!H86,Table8[Team],0))</f>
        <v>9.1999999999999993</v>
      </c>
    </row>
    <row r="87" spans="1:36">
      <c r="A87" s="1">
        <v>4</v>
      </c>
      <c r="B87" s="4"/>
      <c r="C87" s="3">
        <v>43212</v>
      </c>
      <c r="D87" s="3" t="s">
        <v>494</v>
      </c>
      <c r="E87" s="2" t="s">
        <v>185</v>
      </c>
      <c r="F87" s="2" t="s">
        <v>1</v>
      </c>
      <c r="G87" s="2" t="s">
        <v>5</v>
      </c>
      <c r="H87" s="2" t="s">
        <v>27</v>
      </c>
      <c r="I87" s="2" t="s">
        <v>186</v>
      </c>
      <c r="J87" s="23" t="s">
        <v>44</v>
      </c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6">
        <v>1</v>
      </c>
      <c r="AG87">
        <f>INDEX(Table1[2017], MATCH(Steph_Curry!H87,Table1[Team],0))</f>
        <v>1.022</v>
      </c>
      <c r="AH87" s="21">
        <f>INDEX(Table3[2017],MATCH(Steph_Curry!H87,Table3[Team],0))</f>
        <v>1.075</v>
      </c>
      <c r="AI87" s="21">
        <f>INDEX(Table6[2017],MATCH(Steph_Curry!H87,Table6[Team],0))</f>
        <v>0.14299999999999999</v>
      </c>
      <c r="AJ87" s="22">
        <f>INDEX(Table8[2017],MATCH(Steph_Curry!H87,Table8[Team],0))</f>
        <v>9.1999999999999993</v>
      </c>
    </row>
    <row r="88" spans="1:36">
      <c r="A88" s="1">
        <v>5</v>
      </c>
      <c r="B88" s="4"/>
      <c r="C88" s="3">
        <v>43214</v>
      </c>
      <c r="D88" s="3" t="s">
        <v>494</v>
      </c>
      <c r="E88" s="2" t="s">
        <v>187</v>
      </c>
      <c r="F88" s="2" t="s">
        <v>1</v>
      </c>
      <c r="G88" s="4"/>
      <c r="H88" s="2" t="s">
        <v>27</v>
      </c>
      <c r="I88" s="2" t="s">
        <v>7</v>
      </c>
      <c r="J88" s="23" t="s">
        <v>44</v>
      </c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>
        <v>1</v>
      </c>
      <c r="AG88">
        <f>INDEX(Table1[2017], MATCH(Steph_Curry!H88,Table1[Team],0))</f>
        <v>1.022</v>
      </c>
      <c r="AH88" s="21">
        <f>INDEX(Table3[2017],MATCH(Steph_Curry!H88,Table3[Team],0))</f>
        <v>1.075</v>
      </c>
      <c r="AI88" s="21">
        <f>INDEX(Table6[2017],MATCH(Steph_Curry!H88,Table6[Team],0))</f>
        <v>0.14299999999999999</v>
      </c>
      <c r="AJ88" s="22">
        <f>INDEX(Table8[2017],MATCH(Steph_Curry!H88,Table8[Team],0))</f>
        <v>9.1999999999999993</v>
      </c>
    </row>
    <row r="89" spans="1:36">
      <c r="A89" s="1">
        <v>6</v>
      </c>
      <c r="B89" s="4"/>
      <c r="C89" s="3">
        <v>43218</v>
      </c>
      <c r="D89" s="3" t="s">
        <v>494</v>
      </c>
      <c r="E89" s="2" t="s">
        <v>188</v>
      </c>
      <c r="F89" s="2" t="s">
        <v>1</v>
      </c>
      <c r="G89" s="4"/>
      <c r="H89" s="2" t="s">
        <v>6</v>
      </c>
      <c r="I89" s="2" t="s">
        <v>189</v>
      </c>
      <c r="J89" s="23" t="s">
        <v>44</v>
      </c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>
        <v>1</v>
      </c>
      <c r="AG89">
        <f>INDEX(Table1[2017], MATCH(Steph_Curry!H89,Table1[Team],0))</f>
        <v>1.0529999999999999</v>
      </c>
      <c r="AH89" s="21">
        <f>INDEX(Table3[2017],MATCH(Steph_Curry!H89,Table3[Team],0))</f>
        <v>1.0860000000000001</v>
      </c>
      <c r="AI89" s="21">
        <f>INDEX(Table6[2017],MATCH(Steph_Curry!H89,Table6[Team],0))</f>
        <v>0.13700000000000001</v>
      </c>
      <c r="AJ89" s="22">
        <f>INDEX(Table8[2017],MATCH(Steph_Curry!H89,Table8[Team],0))</f>
        <v>10.8</v>
      </c>
    </row>
    <row r="90" spans="1:36">
      <c r="A90" s="1">
        <v>7</v>
      </c>
      <c r="B90" s="2">
        <v>1</v>
      </c>
      <c r="C90" s="3">
        <v>43221</v>
      </c>
      <c r="D90" s="3" t="s">
        <v>494</v>
      </c>
      <c r="E90" s="2" t="s">
        <v>190</v>
      </c>
      <c r="F90" s="2" t="s">
        <v>1</v>
      </c>
      <c r="G90" s="4"/>
      <c r="H90" s="2" t="s">
        <v>6</v>
      </c>
      <c r="I90" s="2" t="s">
        <v>16</v>
      </c>
      <c r="J90" s="2">
        <v>0</v>
      </c>
      <c r="K90" s="5">
        <v>1.1347222222222222</v>
      </c>
      <c r="L90" s="2">
        <v>8</v>
      </c>
      <c r="M90" s="2">
        <v>15</v>
      </c>
      <c r="N90" s="2">
        <v>0.53300000000000003</v>
      </c>
      <c r="O90" s="2">
        <v>5</v>
      </c>
      <c r="P90" s="2">
        <v>10</v>
      </c>
      <c r="Q90" s="2">
        <v>0.5</v>
      </c>
      <c r="R90" s="2">
        <v>7</v>
      </c>
      <c r="S90" s="2">
        <v>7</v>
      </c>
      <c r="T90" s="2">
        <v>1</v>
      </c>
      <c r="U90" s="2">
        <v>0</v>
      </c>
      <c r="V90" s="2">
        <v>7</v>
      </c>
      <c r="W90" s="2">
        <v>7</v>
      </c>
      <c r="X90" s="2">
        <v>2</v>
      </c>
      <c r="Y90" s="2">
        <v>3</v>
      </c>
      <c r="Z90" s="2">
        <v>0</v>
      </c>
      <c r="AA90" s="2">
        <v>6</v>
      </c>
      <c r="AB90" s="2">
        <v>2</v>
      </c>
      <c r="AC90" s="2">
        <v>28</v>
      </c>
      <c r="AD90" s="2">
        <v>20.399999999999999</v>
      </c>
      <c r="AE90" s="2">
        <v>26</v>
      </c>
      <c r="AF90">
        <v>1</v>
      </c>
      <c r="AG90">
        <f>INDEX(Table1[2017], MATCH(Steph_Curry!H90,Table1[Team],0))</f>
        <v>1.0529999999999999</v>
      </c>
      <c r="AH90" s="21">
        <f>INDEX(Table3[2017],MATCH(Steph_Curry!H90,Table3[Team],0))</f>
        <v>1.0860000000000001</v>
      </c>
      <c r="AI90" s="21">
        <f>INDEX(Table6[2017],MATCH(Steph_Curry!H90,Table6[Team],0))</f>
        <v>0.13700000000000001</v>
      </c>
      <c r="AJ90" s="22">
        <f>INDEX(Table8[2017],MATCH(Steph_Curry!H90,Table8[Team],0))</f>
        <v>10.8</v>
      </c>
    </row>
    <row r="91" spans="1:36">
      <c r="A91" s="1">
        <v>8</v>
      </c>
      <c r="B91" s="2">
        <v>2</v>
      </c>
      <c r="C91" s="3">
        <v>43224</v>
      </c>
      <c r="D91" s="3" t="s">
        <v>494</v>
      </c>
      <c r="E91" s="2" t="s">
        <v>191</v>
      </c>
      <c r="F91" s="2" t="s">
        <v>1</v>
      </c>
      <c r="G91" s="2" t="s">
        <v>5</v>
      </c>
      <c r="H91" s="2" t="s">
        <v>6</v>
      </c>
      <c r="I91" s="2" t="s">
        <v>95</v>
      </c>
      <c r="J91" s="2">
        <v>1</v>
      </c>
      <c r="K91" s="5">
        <v>1.1895833333333334</v>
      </c>
      <c r="L91" s="2">
        <v>6</v>
      </c>
      <c r="M91" s="2">
        <v>19</v>
      </c>
      <c r="N91" s="2">
        <v>0.316</v>
      </c>
      <c r="O91" s="2">
        <v>3</v>
      </c>
      <c r="P91" s="2">
        <v>9</v>
      </c>
      <c r="Q91" s="2">
        <v>0.33300000000000002</v>
      </c>
      <c r="R91" s="2">
        <v>4</v>
      </c>
      <c r="S91" s="2">
        <v>4</v>
      </c>
      <c r="T91" s="2">
        <v>1</v>
      </c>
      <c r="U91" s="2">
        <v>2</v>
      </c>
      <c r="V91" s="2">
        <v>4</v>
      </c>
      <c r="W91" s="2">
        <v>6</v>
      </c>
      <c r="X91" s="2">
        <v>2</v>
      </c>
      <c r="Y91" s="2">
        <v>4</v>
      </c>
      <c r="Z91" s="2">
        <v>2</v>
      </c>
      <c r="AA91" s="2">
        <v>3</v>
      </c>
      <c r="AB91" s="2">
        <v>1</v>
      </c>
      <c r="AC91" s="2">
        <v>19</v>
      </c>
      <c r="AD91" s="2">
        <v>14.1</v>
      </c>
      <c r="AE91" s="2">
        <v>-12</v>
      </c>
      <c r="AF91">
        <v>1</v>
      </c>
      <c r="AG91">
        <f>INDEX(Table1[2017], MATCH(Steph_Curry!H91,Table1[Team],0))</f>
        <v>1.0529999999999999</v>
      </c>
      <c r="AH91" s="21">
        <f>INDEX(Table3[2017],MATCH(Steph_Curry!H91,Table3[Team],0))</f>
        <v>1.0860000000000001</v>
      </c>
      <c r="AI91" s="21">
        <f>INDEX(Table6[2017],MATCH(Steph_Curry!H91,Table6[Team],0))</f>
        <v>0.13700000000000001</v>
      </c>
      <c r="AJ91" s="22">
        <f>INDEX(Table8[2017],MATCH(Steph_Curry!H91,Table8[Team],0))</f>
        <v>10.8</v>
      </c>
    </row>
    <row r="92" spans="1:36">
      <c r="A92" s="1">
        <v>9</v>
      </c>
      <c r="B92" s="2">
        <v>3</v>
      </c>
      <c r="C92" s="3">
        <v>43226</v>
      </c>
      <c r="D92" s="3" t="s">
        <v>494</v>
      </c>
      <c r="E92" s="2" t="s">
        <v>192</v>
      </c>
      <c r="F92" s="2" t="s">
        <v>1</v>
      </c>
      <c r="G92" s="2" t="s">
        <v>5</v>
      </c>
      <c r="H92" s="2" t="s">
        <v>6</v>
      </c>
      <c r="I92" s="2" t="s">
        <v>193</v>
      </c>
      <c r="J92" s="2">
        <v>1</v>
      </c>
      <c r="K92" s="5">
        <v>1.3284722222222223</v>
      </c>
      <c r="L92" s="2">
        <v>8</v>
      </c>
      <c r="M92" s="2">
        <v>17</v>
      </c>
      <c r="N92" s="2">
        <v>0.47099999999999997</v>
      </c>
      <c r="O92" s="2">
        <v>4</v>
      </c>
      <c r="P92" s="2">
        <v>9</v>
      </c>
      <c r="Q92" s="2">
        <v>0.44400000000000001</v>
      </c>
      <c r="R92" s="2">
        <v>3</v>
      </c>
      <c r="S92" s="2">
        <v>3</v>
      </c>
      <c r="T92" s="2">
        <v>1</v>
      </c>
      <c r="U92" s="2">
        <v>0</v>
      </c>
      <c r="V92" s="2">
        <v>1</v>
      </c>
      <c r="W92" s="2">
        <v>1</v>
      </c>
      <c r="X92" s="2">
        <v>2</v>
      </c>
      <c r="Y92" s="2">
        <v>0</v>
      </c>
      <c r="Z92" s="2">
        <v>0</v>
      </c>
      <c r="AA92" s="2">
        <v>2</v>
      </c>
      <c r="AB92" s="2">
        <v>1</v>
      </c>
      <c r="AC92" s="2">
        <v>23</v>
      </c>
      <c r="AD92" s="2">
        <v>13.6</v>
      </c>
      <c r="AE92" s="2">
        <v>21</v>
      </c>
      <c r="AF92">
        <v>1</v>
      </c>
      <c r="AG92">
        <f>INDEX(Table1[2017], MATCH(Steph_Curry!H92,Table1[Team],0))</f>
        <v>1.0529999999999999</v>
      </c>
      <c r="AH92" s="21">
        <f>INDEX(Table3[2017],MATCH(Steph_Curry!H92,Table3[Team],0))</f>
        <v>1.0860000000000001</v>
      </c>
      <c r="AI92" s="21">
        <f>INDEX(Table6[2017],MATCH(Steph_Curry!H92,Table6[Team],0))</f>
        <v>0.13700000000000001</v>
      </c>
      <c r="AJ92" s="22">
        <f>INDEX(Table8[2017],MATCH(Steph_Curry!H92,Table8[Team],0))</f>
        <v>10.8</v>
      </c>
    </row>
    <row r="93" spans="1:36">
      <c r="A93" s="1">
        <v>10</v>
      </c>
      <c r="B93" s="2">
        <v>4</v>
      </c>
      <c r="C93" s="3">
        <v>43228</v>
      </c>
      <c r="D93" s="3" t="s">
        <v>494</v>
      </c>
      <c r="E93" s="2" t="s">
        <v>194</v>
      </c>
      <c r="F93" s="2" t="s">
        <v>1</v>
      </c>
      <c r="G93" s="4"/>
      <c r="H93" s="2" t="s">
        <v>6</v>
      </c>
      <c r="I93" s="2" t="s">
        <v>195</v>
      </c>
      <c r="J93" s="2">
        <v>1</v>
      </c>
      <c r="K93" s="5">
        <v>1.5430555555555554</v>
      </c>
      <c r="L93" s="2">
        <v>10</v>
      </c>
      <c r="M93" s="2">
        <v>16</v>
      </c>
      <c r="N93" s="2">
        <v>0.625</v>
      </c>
      <c r="O93" s="2">
        <v>3</v>
      </c>
      <c r="P93" s="2">
        <v>6</v>
      </c>
      <c r="Q93" s="2">
        <v>0.5</v>
      </c>
      <c r="R93" s="2">
        <v>5</v>
      </c>
      <c r="S93" s="2">
        <v>5</v>
      </c>
      <c r="T93" s="2">
        <v>1</v>
      </c>
      <c r="U93" s="2">
        <v>0</v>
      </c>
      <c r="V93" s="2">
        <v>7</v>
      </c>
      <c r="W93" s="2">
        <v>7</v>
      </c>
      <c r="X93" s="2">
        <v>8</v>
      </c>
      <c r="Y93" s="2">
        <v>1</v>
      </c>
      <c r="Z93" s="2">
        <v>0</v>
      </c>
      <c r="AA93" s="2">
        <v>4</v>
      </c>
      <c r="AB93" s="2">
        <v>2</v>
      </c>
      <c r="AC93" s="2">
        <v>28</v>
      </c>
      <c r="AD93" s="2">
        <v>24.7</v>
      </c>
      <c r="AE93" s="2">
        <v>9</v>
      </c>
      <c r="AF93">
        <v>1</v>
      </c>
      <c r="AG93">
        <f>INDEX(Table1[2017], MATCH(Steph_Curry!H93,Table1[Team],0))</f>
        <v>1.0529999999999999</v>
      </c>
      <c r="AH93" s="21">
        <f>INDEX(Table3[2017],MATCH(Steph_Curry!H93,Table3[Team],0))</f>
        <v>1.0860000000000001</v>
      </c>
      <c r="AI93" s="21">
        <f>INDEX(Table6[2017],MATCH(Steph_Curry!H93,Table6[Team],0))</f>
        <v>0.13700000000000001</v>
      </c>
      <c r="AJ93" s="22">
        <f>INDEX(Table8[2017],MATCH(Steph_Curry!H93,Table8[Team],0))</f>
        <v>10.8</v>
      </c>
    </row>
    <row r="94" spans="1:36">
      <c r="A94" s="1">
        <v>11</v>
      </c>
      <c r="B94" s="2">
        <v>5</v>
      </c>
      <c r="C94" s="3">
        <v>43234</v>
      </c>
      <c r="D94" s="3" t="s">
        <v>494</v>
      </c>
      <c r="E94" s="2" t="s">
        <v>196</v>
      </c>
      <c r="F94" s="2" t="s">
        <v>1</v>
      </c>
      <c r="G94" s="2" t="s">
        <v>5</v>
      </c>
      <c r="H94" s="2" t="s">
        <v>2</v>
      </c>
      <c r="I94" s="2" t="s">
        <v>77</v>
      </c>
      <c r="J94" s="2">
        <v>1</v>
      </c>
      <c r="K94" s="5">
        <v>1.4652777777777777</v>
      </c>
      <c r="L94" s="2">
        <v>8</v>
      </c>
      <c r="M94" s="2">
        <v>15</v>
      </c>
      <c r="N94" s="2">
        <v>0.53300000000000003</v>
      </c>
      <c r="O94" s="2">
        <v>1</v>
      </c>
      <c r="P94" s="2">
        <v>5</v>
      </c>
      <c r="Q94" s="2">
        <v>0.2</v>
      </c>
      <c r="R94" s="2">
        <v>1</v>
      </c>
      <c r="S94" s="2">
        <v>2</v>
      </c>
      <c r="T94" s="2">
        <v>0.5</v>
      </c>
      <c r="U94" s="2">
        <v>1</v>
      </c>
      <c r="V94" s="2">
        <v>5</v>
      </c>
      <c r="W94" s="2">
        <v>6</v>
      </c>
      <c r="X94" s="2">
        <v>8</v>
      </c>
      <c r="Y94" s="2">
        <v>2</v>
      </c>
      <c r="Z94" s="2">
        <v>1</v>
      </c>
      <c r="AA94" s="2">
        <v>1</v>
      </c>
      <c r="AB94" s="2">
        <v>5</v>
      </c>
      <c r="AC94" s="2">
        <v>18</v>
      </c>
      <c r="AD94" s="2">
        <v>17.8</v>
      </c>
      <c r="AE94" s="2">
        <v>5</v>
      </c>
      <c r="AF94">
        <v>1</v>
      </c>
      <c r="AG94">
        <f>INDEX(Table1[2017], MATCH(Steph_Curry!H94,Table1[Team],0))</f>
        <v>1.032</v>
      </c>
      <c r="AH94" s="21">
        <f>INDEX(Table3[2017],MATCH(Steph_Curry!H94,Table3[Team],0))</f>
        <v>1.0980000000000001</v>
      </c>
      <c r="AI94" s="21">
        <f>INDEX(Table6[2017],MATCH(Steph_Curry!H94,Table6[Team],0))</f>
        <v>0.14399999999999999</v>
      </c>
      <c r="AJ94" s="22">
        <f>INDEX(Table8[2017],MATCH(Steph_Curry!H94,Table8[Team],0))</f>
        <v>10.199999999999999</v>
      </c>
    </row>
    <row r="95" spans="1:36">
      <c r="A95" s="1">
        <v>12</v>
      </c>
      <c r="B95" s="2">
        <v>6</v>
      </c>
      <c r="C95" s="3">
        <v>43236</v>
      </c>
      <c r="D95" s="3" t="s">
        <v>494</v>
      </c>
      <c r="E95" s="2" t="s">
        <v>197</v>
      </c>
      <c r="F95" s="2" t="s">
        <v>1</v>
      </c>
      <c r="G95" s="2" t="s">
        <v>5</v>
      </c>
      <c r="H95" s="2" t="s">
        <v>2</v>
      </c>
      <c r="I95" s="2" t="s">
        <v>198</v>
      </c>
      <c r="J95" s="2">
        <v>1</v>
      </c>
      <c r="K95" s="5">
        <v>1.4208333333333334</v>
      </c>
      <c r="L95" s="2">
        <v>7</v>
      </c>
      <c r="M95" s="2">
        <v>19</v>
      </c>
      <c r="N95" s="2">
        <v>0.36799999999999999</v>
      </c>
      <c r="O95" s="2">
        <v>1</v>
      </c>
      <c r="P95" s="2">
        <v>8</v>
      </c>
      <c r="Q95" s="2">
        <v>0.125</v>
      </c>
      <c r="R95" s="2">
        <v>1</v>
      </c>
      <c r="S95" s="2">
        <v>1</v>
      </c>
      <c r="T95" s="2">
        <v>1</v>
      </c>
      <c r="U95" s="2">
        <v>0</v>
      </c>
      <c r="V95" s="2">
        <v>7</v>
      </c>
      <c r="W95" s="2">
        <v>7</v>
      </c>
      <c r="X95" s="2">
        <v>7</v>
      </c>
      <c r="Y95" s="2">
        <v>0</v>
      </c>
      <c r="Z95" s="2">
        <v>0</v>
      </c>
      <c r="AA95" s="2">
        <v>2</v>
      </c>
      <c r="AB95" s="2">
        <v>3</v>
      </c>
      <c r="AC95" s="2">
        <v>16</v>
      </c>
      <c r="AD95" s="2">
        <v>9.3000000000000007</v>
      </c>
      <c r="AE95" s="2">
        <v>-20</v>
      </c>
      <c r="AF95">
        <v>1</v>
      </c>
      <c r="AG95">
        <f>INDEX(Table1[2017], MATCH(Steph_Curry!H95,Table1[Team],0))</f>
        <v>1.032</v>
      </c>
      <c r="AH95" s="21">
        <f>INDEX(Table3[2017],MATCH(Steph_Curry!H95,Table3[Team],0))</f>
        <v>1.0980000000000001</v>
      </c>
      <c r="AI95" s="21">
        <f>INDEX(Table6[2017],MATCH(Steph_Curry!H95,Table6[Team],0))</f>
        <v>0.14399999999999999</v>
      </c>
      <c r="AJ95" s="22">
        <f>INDEX(Table8[2017],MATCH(Steph_Curry!H95,Table8[Team],0))</f>
        <v>10.199999999999999</v>
      </c>
    </row>
    <row r="96" spans="1:36">
      <c r="A96" s="1">
        <v>13</v>
      </c>
      <c r="B96" s="2">
        <v>7</v>
      </c>
      <c r="C96" s="3">
        <v>43240</v>
      </c>
      <c r="D96" s="3" t="s">
        <v>494</v>
      </c>
      <c r="E96" s="2" t="s">
        <v>199</v>
      </c>
      <c r="F96" s="2" t="s">
        <v>1</v>
      </c>
      <c r="G96" s="4"/>
      <c r="H96" s="2" t="s">
        <v>2</v>
      </c>
      <c r="I96" s="2" t="s">
        <v>200</v>
      </c>
      <c r="J96" s="2">
        <v>1</v>
      </c>
      <c r="K96" s="5">
        <v>1.4312500000000001</v>
      </c>
      <c r="L96" s="2">
        <v>13</v>
      </c>
      <c r="M96" s="2">
        <v>23</v>
      </c>
      <c r="N96" s="2">
        <v>0.56499999999999995</v>
      </c>
      <c r="O96" s="2">
        <v>5</v>
      </c>
      <c r="P96" s="2">
        <v>12</v>
      </c>
      <c r="Q96" s="2">
        <v>0.41699999999999998</v>
      </c>
      <c r="R96" s="2">
        <v>4</v>
      </c>
      <c r="S96" s="2">
        <v>4</v>
      </c>
      <c r="T96" s="2">
        <v>1</v>
      </c>
      <c r="U96" s="2">
        <v>2</v>
      </c>
      <c r="V96" s="2">
        <v>4</v>
      </c>
      <c r="W96" s="2">
        <v>6</v>
      </c>
      <c r="X96" s="2">
        <v>1</v>
      </c>
      <c r="Y96" s="2">
        <v>0</v>
      </c>
      <c r="Z96" s="2">
        <v>1</v>
      </c>
      <c r="AA96" s="2">
        <v>1</v>
      </c>
      <c r="AB96" s="2">
        <v>2</v>
      </c>
      <c r="AC96" s="2">
        <v>35</v>
      </c>
      <c r="AD96" s="2">
        <v>26.3</v>
      </c>
      <c r="AE96" s="2">
        <v>24</v>
      </c>
      <c r="AF96">
        <v>1</v>
      </c>
      <c r="AG96">
        <f>INDEX(Table1[2017], MATCH(Steph_Curry!H96,Table1[Team],0))</f>
        <v>1.032</v>
      </c>
      <c r="AH96" s="21">
        <f>INDEX(Table3[2017],MATCH(Steph_Curry!H96,Table3[Team],0))</f>
        <v>1.0980000000000001</v>
      </c>
      <c r="AI96" s="21">
        <f>INDEX(Table6[2017],MATCH(Steph_Curry!H96,Table6[Team],0))</f>
        <v>0.14399999999999999</v>
      </c>
      <c r="AJ96" s="22">
        <f>INDEX(Table8[2017],MATCH(Steph_Curry!H96,Table8[Team],0))</f>
        <v>10.199999999999999</v>
      </c>
    </row>
    <row r="97" spans="1:36">
      <c r="A97" s="1">
        <v>14</v>
      </c>
      <c r="B97" s="2">
        <v>8</v>
      </c>
      <c r="C97" s="3">
        <v>43242</v>
      </c>
      <c r="D97" s="3" t="s">
        <v>494</v>
      </c>
      <c r="E97" s="2" t="s">
        <v>201</v>
      </c>
      <c r="F97" s="2" t="s">
        <v>1</v>
      </c>
      <c r="G97" s="4"/>
      <c r="H97" s="2" t="s">
        <v>2</v>
      </c>
      <c r="I97" s="2" t="s">
        <v>202</v>
      </c>
      <c r="J97" s="2">
        <v>1</v>
      </c>
      <c r="K97" s="5">
        <v>1.60625</v>
      </c>
      <c r="L97" s="2">
        <v>10</v>
      </c>
      <c r="M97" s="2">
        <v>26</v>
      </c>
      <c r="N97" s="2">
        <v>0.38500000000000001</v>
      </c>
      <c r="O97" s="2">
        <v>6</v>
      </c>
      <c r="P97" s="2">
        <v>13</v>
      </c>
      <c r="Q97" s="2">
        <v>0.46200000000000002</v>
      </c>
      <c r="R97" s="2">
        <v>2</v>
      </c>
      <c r="S97" s="2">
        <v>2</v>
      </c>
      <c r="T97" s="2">
        <v>1</v>
      </c>
      <c r="U97" s="2">
        <v>0</v>
      </c>
      <c r="V97" s="2">
        <v>6</v>
      </c>
      <c r="W97" s="2">
        <v>6</v>
      </c>
      <c r="X97" s="2">
        <v>2</v>
      </c>
      <c r="Y97" s="2">
        <v>2</v>
      </c>
      <c r="Z97" s="2">
        <v>0</v>
      </c>
      <c r="AA97" s="2">
        <v>3</v>
      </c>
      <c r="AB97" s="2">
        <v>3</v>
      </c>
      <c r="AC97" s="2">
        <v>28</v>
      </c>
      <c r="AD97" s="2">
        <v>14.8</v>
      </c>
      <c r="AE97" s="2">
        <v>10</v>
      </c>
      <c r="AF97">
        <v>1</v>
      </c>
      <c r="AG97">
        <f>INDEX(Table1[2017], MATCH(Steph_Curry!H97,Table1[Team],0))</f>
        <v>1.032</v>
      </c>
      <c r="AH97" s="21">
        <f>INDEX(Table3[2017],MATCH(Steph_Curry!H97,Table3[Team],0))</f>
        <v>1.0980000000000001</v>
      </c>
      <c r="AI97" s="21">
        <f>INDEX(Table6[2017],MATCH(Steph_Curry!H97,Table6[Team],0))</f>
        <v>0.14399999999999999</v>
      </c>
      <c r="AJ97" s="22">
        <f>INDEX(Table8[2017],MATCH(Steph_Curry!H97,Table8[Team],0))</f>
        <v>10.199999999999999</v>
      </c>
    </row>
    <row r="98" spans="1:36">
      <c r="A98" s="1">
        <v>15</v>
      </c>
      <c r="B98" s="2">
        <v>9</v>
      </c>
      <c r="C98" s="3">
        <v>43244</v>
      </c>
      <c r="D98" s="3" t="s">
        <v>494</v>
      </c>
      <c r="E98" s="2" t="s">
        <v>203</v>
      </c>
      <c r="F98" s="2" t="s">
        <v>1</v>
      </c>
      <c r="G98" s="2" t="s">
        <v>5</v>
      </c>
      <c r="H98" s="2" t="s">
        <v>2</v>
      </c>
      <c r="I98" s="2" t="s">
        <v>47</v>
      </c>
      <c r="J98" s="2">
        <v>1</v>
      </c>
      <c r="K98" s="5">
        <v>1.7243055555555555</v>
      </c>
      <c r="L98" s="2">
        <v>8</v>
      </c>
      <c r="M98" s="2">
        <v>17</v>
      </c>
      <c r="N98" s="2">
        <v>0.47099999999999997</v>
      </c>
      <c r="O98" s="2">
        <v>2</v>
      </c>
      <c r="P98" s="2">
        <v>8</v>
      </c>
      <c r="Q98" s="2">
        <v>0.25</v>
      </c>
      <c r="R98" s="2">
        <v>4</v>
      </c>
      <c r="S98" s="2">
        <v>5</v>
      </c>
      <c r="T98" s="2">
        <v>0.8</v>
      </c>
      <c r="U98" s="2">
        <v>1</v>
      </c>
      <c r="V98" s="2">
        <v>6</v>
      </c>
      <c r="W98" s="2">
        <v>7</v>
      </c>
      <c r="X98" s="2">
        <v>6</v>
      </c>
      <c r="Y98" s="2">
        <v>4</v>
      </c>
      <c r="Z98" s="2">
        <v>0</v>
      </c>
      <c r="AA98" s="2">
        <v>3</v>
      </c>
      <c r="AB98" s="2">
        <v>2</v>
      </c>
      <c r="AC98" s="2">
        <v>22</v>
      </c>
      <c r="AD98" s="2">
        <v>19.8</v>
      </c>
      <c r="AE98" s="2">
        <v>-9</v>
      </c>
      <c r="AF98">
        <v>1</v>
      </c>
      <c r="AG98">
        <f>INDEX(Table1[2017], MATCH(Steph_Curry!H98,Table1[Team],0))</f>
        <v>1.032</v>
      </c>
      <c r="AH98" s="21">
        <f>INDEX(Table3[2017],MATCH(Steph_Curry!H98,Table3[Team],0))</f>
        <v>1.0980000000000001</v>
      </c>
      <c r="AI98" s="21">
        <f>INDEX(Table6[2017],MATCH(Steph_Curry!H98,Table6[Team],0))</f>
        <v>0.14399999999999999</v>
      </c>
      <c r="AJ98" s="22">
        <f>INDEX(Table8[2017],MATCH(Steph_Curry!H98,Table8[Team],0))</f>
        <v>10.199999999999999</v>
      </c>
    </row>
    <row r="99" spans="1:36">
      <c r="A99" s="1">
        <v>16</v>
      </c>
      <c r="B99" s="2">
        <v>10</v>
      </c>
      <c r="C99" s="3">
        <v>43246</v>
      </c>
      <c r="D99" s="3" t="s">
        <v>494</v>
      </c>
      <c r="E99" s="2" t="s">
        <v>204</v>
      </c>
      <c r="F99" s="2" t="s">
        <v>1</v>
      </c>
      <c r="G99" s="4"/>
      <c r="H99" s="2" t="s">
        <v>2</v>
      </c>
      <c r="I99" s="2" t="s">
        <v>205</v>
      </c>
      <c r="J99" s="2">
        <v>1</v>
      </c>
      <c r="K99" s="5">
        <v>1.6638888888888888</v>
      </c>
      <c r="L99" s="2">
        <v>12</v>
      </c>
      <c r="M99" s="2">
        <v>23</v>
      </c>
      <c r="N99" s="2">
        <v>0.52200000000000002</v>
      </c>
      <c r="O99" s="2">
        <v>5</v>
      </c>
      <c r="P99" s="2">
        <v>14</v>
      </c>
      <c r="Q99" s="2">
        <v>0.35699999999999998</v>
      </c>
      <c r="R99" s="2">
        <v>0</v>
      </c>
      <c r="S99" s="2">
        <v>0</v>
      </c>
      <c r="T99" s="4"/>
      <c r="U99" s="2">
        <v>0</v>
      </c>
      <c r="V99" s="2">
        <v>5</v>
      </c>
      <c r="W99" s="2">
        <v>5</v>
      </c>
      <c r="X99" s="2">
        <v>6</v>
      </c>
      <c r="Y99" s="2">
        <v>0</v>
      </c>
      <c r="Z99" s="2">
        <v>3</v>
      </c>
      <c r="AA99" s="2">
        <v>2</v>
      </c>
      <c r="AB99" s="2">
        <v>2</v>
      </c>
      <c r="AC99" s="2">
        <v>29</v>
      </c>
      <c r="AD99" s="2">
        <v>22.7</v>
      </c>
      <c r="AE99" s="2">
        <v>33</v>
      </c>
      <c r="AF99">
        <v>1</v>
      </c>
      <c r="AG99">
        <f>INDEX(Table1[2017], MATCH(Steph_Curry!H99,Table1[Team],0))</f>
        <v>1.032</v>
      </c>
      <c r="AH99" s="21">
        <f>INDEX(Table3[2017],MATCH(Steph_Curry!H99,Table3[Team],0))</f>
        <v>1.0980000000000001</v>
      </c>
      <c r="AI99" s="21">
        <f>INDEX(Table6[2017],MATCH(Steph_Curry!H99,Table6[Team],0))</f>
        <v>0.14399999999999999</v>
      </c>
      <c r="AJ99" s="22">
        <f>INDEX(Table8[2017],MATCH(Steph_Curry!H99,Table8[Team],0))</f>
        <v>10.199999999999999</v>
      </c>
    </row>
    <row r="100" spans="1:36">
      <c r="A100" s="1">
        <v>17</v>
      </c>
      <c r="B100" s="2">
        <v>11</v>
      </c>
      <c r="C100" s="3">
        <v>43248</v>
      </c>
      <c r="D100" s="3" t="s">
        <v>494</v>
      </c>
      <c r="E100" s="2" t="s">
        <v>206</v>
      </c>
      <c r="F100" s="2" t="s">
        <v>1</v>
      </c>
      <c r="G100" s="2" t="s">
        <v>5</v>
      </c>
      <c r="H100" s="2" t="s">
        <v>2</v>
      </c>
      <c r="I100" s="2" t="s">
        <v>195</v>
      </c>
      <c r="J100" s="2">
        <v>1</v>
      </c>
      <c r="K100" s="5">
        <v>1.8493055555555555</v>
      </c>
      <c r="L100" s="2">
        <v>10</v>
      </c>
      <c r="M100" s="2">
        <v>22</v>
      </c>
      <c r="N100" s="2">
        <v>0.45500000000000002</v>
      </c>
      <c r="O100" s="2">
        <v>7</v>
      </c>
      <c r="P100" s="2">
        <v>15</v>
      </c>
      <c r="Q100" s="2">
        <v>0.46700000000000003</v>
      </c>
      <c r="R100" s="2">
        <v>0</v>
      </c>
      <c r="S100" s="2">
        <v>0</v>
      </c>
      <c r="T100" s="4"/>
      <c r="U100" s="2">
        <v>0</v>
      </c>
      <c r="V100" s="2">
        <v>9</v>
      </c>
      <c r="W100" s="2">
        <v>9</v>
      </c>
      <c r="X100" s="2">
        <v>10</v>
      </c>
      <c r="Y100" s="2">
        <v>4</v>
      </c>
      <c r="Z100" s="2">
        <v>1</v>
      </c>
      <c r="AA100" s="2">
        <v>5</v>
      </c>
      <c r="AB100" s="2">
        <v>4</v>
      </c>
      <c r="AC100" s="2">
        <v>27</v>
      </c>
      <c r="AD100" s="2">
        <v>23.4</v>
      </c>
      <c r="AE100" s="2">
        <v>13</v>
      </c>
      <c r="AF100">
        <v>1</v>
      </c>
      <c r="AG100">
        <f>INDEX(Table1[2017], MATCH(Steph_Curry!H100,Table1[Team],0))</f>
        <v>1.032</v>
      </c>
      <c r="AH100" s="21">
        <f>INDEX(Table3[2017],MATCH(Steph_Curry!H100,Table3[Team],0))</f>
        <v>1.0980000000000001</v>
      </c>
      <c r="AI100" s="21">
        <f>INDEX(Table6[2017],MATCH(Steph_Curry!H100,Table6[Team],0))</f>
        <v>0.14399999999999999</v>
      </c>
      <c r="AJ100" s="22">
        <f>INDEX(Table8[2017],MATCH(Steph_Curry!H100,Table8[Team],0))</f>
        <v>10.199999999999999</v>
      </c>
    </row>
    <row r="101" spans="1:36">
      <c r="A101" s="1">
        <v>18</v>
      </c>
      <c r="B101" s="2">
        <v>12</v>
      </c>
      <c r="C101" s="3">
        <v>43251</v>
      </c>
      <c r="D101" s="3" t="s">
        <v>494</v>
      </c>
      <c r="E101" s="2" t="s">
        <v>207</v>
      </c>
      <c r="F101" s="2" t="s">
        <v>1</v>
      </c>
      <c r="G101" s="4"/>
      <c r="H101" s="2" t="s">
        <v>82</v>
      </c>
      <c r="I101" s="2" t="s">
        <v>43</v>
      </c>
      <c r="J101" s="2">
        <v>1</v>
      </c>
      <c r="K101" s="5">
        <v>1.934722222222222</v>
      </c>
      <c r="L101" s="2">
        <v>11</v>
      </c>
      <c r="M101" s="2">
        <v>23</v>
      </c>
      <c r="N101" s="2">
        <v>0.47799999999999998</v>
      </c>
      <c r="O101" s="2">
        <v>5</v>
      </c>
      <c r="P101" s="2">
        <v>11</v>
      </c>
      <c r="Q101" s="2">
        <v>0.45500000000000002</v>
      </c>
      <c r="R101" s="2">
        <v>2</v>
      </c>
      <c r="S101" s="2">
        <v>2</v>
      </c>
      <c r="T101" s="2">
        <v>1</v>
      </c>
      <c r="U101" s="2">
        <v>0</v>
      </c>
      <c r="V101" s="2">
        <v>6</v>
      </c>
      <c r="W101" s="2">
        <v>6</v>
      </c>
      <c r="X101" s="2">
        <v>9</v>
      </c>
      <c r="Y101" s="2">
        <v>1</v>
      </c>
      <c r="Z101" s="2">
        <v>0</v>
      </c>
      <c r="AA101" s="2">
        <v>2</v>
      </c>
      <c r="AB101" s="2">
        <v>1</v>
      </c>
      <c r="AC101" s="2">
        <v>29</v>
      </c>
      <c r="AD101" s="2">
        <v>24</v>
      </c>
      <c r="AE101" s="2">
        <v>10</v>
      </c>
      <c r="AF101">
        <v>1</v>
      </c>
      <c r="AG101">
        <f>INDEX(Table1[2017], MATCH(Steph_Curry!H101,Table1[Team],0))</f>
        <v>1.085</v>
      </c>
      <c r="AH101" s="21">
        <f>INDEX(Table3[2017],MATCH(Steph_Curry!H101,Table3[Team],0))</f>
        <v>1.1259999999999999</v>
      </c>
      <c r="AI101" s="21">
        <f>INDEX(Table6[2017],MATCH(Steph_Curry!H101,Table6[Team],0))</f>
        <v>0.13100000000000001</v>
      </c>
      <c r="AJ101" s="22">
        <f>INDEX(Table8[2017],MATCH(Steph_Curry!H101,Table8[Team],0))</f>
        <v>11.4</v>
      </c>
    </row>
    <row r="102" spans="1:36">
      <c r="A102" s="1">
        <v>19</v>
      </c>
      <c r="B102" s="2">
        <v>13</v>
      </c>
      <c r="C102" s="3">
        <v>43254</v>
      </c>
      <c r="D102" s="3" t="s">
        <v>494</v>
      </c>
      <c r="E102" s="2" t="s">
        <v>208</v>
      </c>
      <c r="F102" s="2" t="s">
        <v>1</v>
      </c>
      <c r="G102" s="4"/>
      <c r="H102" s="2" t="s">
        <v>82</v>
      </c>
      <c r="I102" s="2" t="s">
        <v>31</v>
      </c>
      <c r="J102" s="2">
        <v>1</v>
      </c>
      <c r="K102" s="5">
        <v>1.5784722222222223</v>
      </c>
      <c r="L102" s="2">
        <v>11</v>
      </c>
      <c r="M102" s="2">
        <v>26</v>
      </c>
      <c r="N102" s="2">
        <v>0.42299999999999999</v>
      </c>
      <c r="O102" s="2">
        <v>9</v>
      </c>
      <c r="P102" s="2">
        <v>17</v>
      </c>
      <c r="Q102" s="2">
        <v>0.52900000000000003</v>
      </c>
      <c r="R102" s="2">
        <v>2</v>
      </c>
      <c r="S102" s="2">
        <v>2</v>
      </c>
      <c r="T102" s="2">
        <v>1</v>
      </c>
      <c r="U102" s="2">
        <v>1</v>
      </c>
      <c r="V102" s="2">
        <v>6</v>
      </c>
      <c r="W102" s="2">
        <v>7</v>
      </c>
      <c r="X102" s="2">
        <v>8</v>
      </c>
      <c r="Y102" s="2">
        <v>1</v>
      </c>
      <c r="Z102" s="2">
        <v>0</v>
      </c>
      <c r="AA102" s="2">
        <v>5</v>
      </c>
      <c r="AB102" s="2">
        <v>3</v>
      </c>
      <c r="AC102" s="2">
        <v>33</v>
      </c>
      <c r="AD102" s="2">
        <v>22.1</v>
      </c>
      <c r="AE102" s="2">
        <v>19</v>
      </c>
      <c r="AF102">
        <v>1</v>
      </c>
      <c r="AG102">
        <f>INDEX(Table1[2017], MATCH(Steph_Curry!H102,Table1[Team],0))</f>
        <v>1.085</v>
      </c>
      <c r="AH102" s="21">
        <f>INDEX(Table3[2017],MATCH(Steph_Curry!H102,Table3[Team],0))</f>
        <v>1.1259999999999999</v>
      </c>
      <c r="AI102" s="21">
        <f>INDEX(Table6[2017],MATCH(Steph_Curry!H102,Table6[Team],0))</f>
        <v>0.13100000000000001</v>
      </c>
      <c r="AJ102" s="22">
        <f>INDEX(Table8[2017],MATCH(Steph_Curry!H102,Table8[Team],0))</f>
        <v>11.4</v>
      </c>
    </row>
    <row r="103" spans="1:36">
      <c r="A103" s="1">
        <v>20</v>
      </c>
      <c r="B103" s="2">
        <v>14</v>
      </c>
      <c r="C103" s="3">
        <v>43257</v>
      </c>
      <c r="D103" s="3" t="s">
        <v>494</v>
      </c>
      <c r="E103" s="2" t="s">
        <v>209</v>
      </c>
      <c r="F103" s="2" t="s">
        <v>1</v>
      </c>
      <c r="G103" s="2" t="s">
        <v>5</v>
      </c>
      <c r="H103" s="2" t="s">
        <v>82</v>
      </c>
      <c r="I103" s="2" t="s">
        <v>7</v>
      </c>
      <c r="J103" s="2">
        <v>1</v>
      </c>
      <c r="K103" s="5">
        <v>1.6354166666666667</v>
      </c>
      <c r="L103" s="2">
        <v>3</v>
      </c>
      <c r="M103" s="2">
        <v>16</v>
      </c>
      <c r="N103" s="2">
        <v>0.188</v>
      </c>
      <c r="O103" s="2">
        <v>1</v>
      </c>
      <c r="P103" s="2">
        <v>10</v>
      </c>
      <c r="Q103" s="2">
        <v>0.1</v>
      </c>
      <c r="R103" s="2">
        <v>4</v>
      </c>
      <c r="S103" s="2">
        <v>4</v>
      </c>
      <c r="T103" s="2">
        <v>1</v>
      </c>
      <c r="U103" s="2">
        <v>0</v>
      </c>
      <c r="V103" s="2">
        <v>5</v>
      </c>
      <c r="W103" s="2">
        <v>5</v>
      </c>
      <c r="X103" s="2">
        <v>6</v>
      </c>
      <c r="Y103" s="2">
        <v>1</v>
      </c>
      <c r="Z103" s="2">
        <v>0</v>
      </c>
      <c r="AA103" s="2">
        <v>2</v>
      </c>
      <c r="AB103" s="2">
        <v>3</v>
      </c>
      <c r="AC103" s="2">
        <v>11</v>
      </c>
      <c r="AD103" s="2">
        <v>4.5</v>
      </c>
      <c r="AE103" s="2">
        <v>0</v>
      </c>
      <c r="AF103">
        <v>1</v>
      </c>
      <c r="AG103">
        <f>INDEX(Table1[2017], MATCH(Steph_Curry!H103,Table1[Team],0))</f>
        <v>1.085</v>
      </c>
      <c r="AH103" s="21">
        <f>INDEX(Table3[2017],MATCH(Steph_Curry!H103,Table3[Team],0))</f>
        <v>1.1259999999999999</v>
      </c>
      <c r="AI103" s="21">
        <f>INDEX(Table6[2017],MATCH(Steph_Curry!H103,Table6[Team],0))</f>
        <v>0.13100000000000001</v>
      </c>
      <c r="AJ103" s="22">
        <f>INDEX(Table8[2017],MATCH(Steph_Curry!H103,Table8[Team],0))</f>
        <v>11.4</v>
      </c>
    </row>
    <row r="104" spans="1:36">
      <c r="A104" s="1">
        <v>21</v>
      </c>
      <c r="B104" s="2">
        <v>15</v>
      </c>
      <c r="C104" s="3">
        <v>43259</v>
      </c>
      <c r="D104" s="3" t="s">
        <v>494</v>
      </c>
      <c r="E104" s="2" t="s">
        <v>210</v>
      </c>
      <c r="F104" s="2" t="s">
        <v>1</v>
      </c>
      <c r="G104" s="2" t="s">
        <v>5</v>
      </c>
      <c r="H104" s="2" t="s">
        <v>82</v>
      </c>
      <c r="I104" s="2" t="s">
        <v>211</v>
      </c>
      <c r="J104" s="2">
        <v>1</v>
      </c>
      <c r="K104" s="5">
        <v>1.6138888888888889</v>
      </c>
      <c r="L104" s="2">
        <v>12</v>
      </c>
      <c r="M104" s="2">
        <v>27</v>
      </c>
      <c r="N104" s="2">
        <v>0.44400000000000001</v>
      </c>
      <c r="O104" s="2">
        <v>7</v>
      </c>
      <c r="P104" s="2">
        <v>15</v>
      </c>
      <c r="Q104" s="2">
        <v>0.46700000000000003</v>
      </c>
      <c r="R104" s="2">
        <v>6</v>
      </c>
      <c r="S104" s="2">
        <v>6</v>
      </c>
      <c r="T104" s="2">
        <v>1</v>
      </c>
      <c r="U104" s="2">
        <v>2</v>
      </c>
      <c r="V104" s="2">
        <v>4</v>
      </c>
      <c r="W104" s="2">
        <v>6</v>
      </c>
      <c r="X104" s="2">
        <v>4</v>
      </c>
      <c r="Y104" s="2">
        <v>3</v>
      </c>
      <c r="Z104" s="2">
        <v>3</v>
      </c>
      <c r="AA104" s="2">
        <v>2</v>
      </c>
      <c r="AB104" s="2">
        <v>4</v>
      </c>
      <c r="AC104" s="2">
        <v>37</v>
      </c>
      <c r="AD104" s="2">
        <v>29.8</v>
      </c>
      <c r="AE104" s="2">
        <v>18</v>
      </c>
      <c r="AF104">
        <v>1</v>
      </c>
      <c r="AG104">
        <f>INDEX(Table1[2017], MATCH(Steph_Curry!H104,Table1[Team],0))</f>
        <v>1.085</v>
      </c>
      <c r="AH104" s="21">
        <f>INDEX(Table3[2017],MATCH(Steph_Curry!H104,Table3[Team],0))</f>
        <v>1.1259999999999999</v>
      </c>
      <c r="AI104" s="21">
        <f>INDEX(Table6[2017],MATCH(Steph_Curry!H104,Table6[Team],0))</f>
        <v>0.13100000000000001</v>
      </c>
      <c r="AJ104" s="22">
        <f>INDEX(Table8[2017],MATCH(Steph_Curry!H104,Table8[Team],0))</f>
        <v>11.4</v>
      </c>
    </row>
    <row r="105" spans="1:36">
      <c r="A105" s="1">
        <v>1</v>
      </c>
      <c r="B105" s="2">
        <v>1</v>
      </c>
      <c r="C105" s="3">
        <v>43389</v>
      </c>
      <c r="D105" s="3" t="s">
        <v>495</v>
      </c>
      <c r="E105" s="2" t="s">
        <v>212</v>
      </c>
      <c r="F105" s="2" t="s">
        <v>1</v>
      </c>
      <c r="G105" s="4"/>
      <c r="H105" s="2" t="s">
        <v>53</v>
      </c>
      <c r="I105" s="2" t="s">
        <v>7</v>
      </c>
      <c r="J105" s="2">
        <v>1</v>
      </c>
      <c r="K105" s="5">
        <v>1.5256944444444445</v>
      </c>
      <c r="L105" s="2">
        <v>11</v>
      </c>
      <c r="M105" s="2">
        <v>20</v>
      </c>
      <c r="N105" s="2">
        <v>0.55000000000000004</v>
      </c>
      <c r="O105" s="2">
        <v>5</v>
      </c>
      <c r="P105" s="2">
        <v>9</v>
      </c>
      <c r="Q105" s="2">
        <v>0.55600000000000005</v>
      </c>
      <c r="R105" s="2">
        <v>5</v>
      </c>
      <c r="S105" s="2">
        <v>5</v>
      </c>
      <c r="T105" s="2">
        <v>1</v>
      </c>
      <c r="U105" s="2">
        <v>0</v>
      </c>
      <c r="V105" s="2">
        <v>8</v>
      </c>
      <c r="W105" s="2">
        <v>8</v>
      </c>
      <c r="X105" s="2">
        <v>9</v>
      </c>
      <c r="Y105" s="2">
        <v>1</v>
      </c>
      <c r="Z105" s="2">
        <v>0</v>
      </c>
      <c r="AA105" s="2">
        <v>3</v>
      </c>
      <c r="AB105" s="2">
        <v>4</v>
      </c>
      <c r="AC105" s="2">
        <v>32</v>
      </c>
      <c r="AD105" s="2">
        <v>27.5</v>
      </c>
      <c r="AE105" s="2">
        <v>15</v>
      </c>
      <c r="AF105" s="13">
        <v>0</v>
      </c>
      <c r="AG105">
        <f>INDEX(Table1[2018], MATCH(Steph_Curry!H105,Table1[Team],0))</f>
        <v>1.0389999999999999</v>
      </c>
      <c r="AH105" s="21">
        <f>INDEX(Table3[2018],MATCH(Steph_Curry!H105,Table3[Team],0))</f>
        <v>1.1100000000000001</v>
      </c>
      <c r="AI105" s="21">
        <f>INDEX(Table6[2018],MATCH(Steph_Curry!H105,Table6[Team],0))</f>
        <v>0.155</v>
      </c>
      <c r="AJ105" s="22">
        <f>INDEX(Table8[2018],MATCH(Steph_Curry!H105,Table8[Team],0))</f>
        <v>11.3</v>
      </c>
    </row>
    <row r="106" spans="1:36">
      <c r="A106" s="1">
        <v>2</v>
      </c>
      <c r="B106" s="2">
        <v>2</v>
      </c>
      <c r="C106" s="3">
        <v>43392</v>
      </c>
      <c r="D106" s="3" t="s">
        <v>495</v>
      </c>
      <c r="E106" s="2" t="s">
        <v>213</v>
      </c>
      <c r="F106" s="2" t="s">
        <v>1</v>
      </c>
      <c r="G106" s="2" t="s">
        <v>5</v>
      </c>
      <c r="H106" s="2" t="s">
        <v>84</v>
      </c>
      <c r="I106" s="2" t="s">
        <v>214</v>
      </c>
      <c r="J106" s="2">
        <v>1</v>
      </c>
      <c r="K106" s="5">
        <v>1.5465277777777777</v>
      </c>
      <c r="L106" s="2">
        <v>13</v>
      </c>
      <c r="M106" s="2">
        <v>24</v>
      </c>
      <c r="N106" s="2">
        <v>0.54200000000000004</v>
      </c>
      <c r="O106" s="2">
        <v>5</v>
      </c>
      <c r="P106" s="2">
        <v>9</v>
      </c>
      <c r="Q106" s="2">
        <v>0.55600000000000005</v>
      </c>
      <c r="R106" s="2">
        <v>0</v>
      </c>
      <c r="S106" s="2">
        <v>1</v>
      </c>
      <c r="T106" s="2">
        <v>0</v>
      </c>
      <c r="U106" s="2">
        <v>1</v>
      </c>
      <c r="V106" s="2">
        <v>3</v>
      </c>
      <c r="W106" s="2">
        <v>4</v>
      </c>
      <c r="X106" s="2">
        <v>8</v>
      </c>
      <c r="Y106" s="2">
        <v>2</v>
      </c>
      <c r="Z106" s="2">
        <v>0</v>
      </c>
      <c r="AA106" s="2">
        <v>4</v>
      </c>
      <c r="AB106" s="2">
        <v>2</v>
      </c>
      <c r="AC106" s="2">
        <v>31</v>
      </c>
      <c r="AD106" s="2">
        <v>23.4</v>
      </c>
      <c r="AE106" s="2">
        <v>-3</v>
      </c>
      <c r="AF106" s="13">
        <v>0</v>
      </c>
      <c r="AG106">
        <f>INDEX(Table1[2018], MATCH(Steph_Curry!H106,Table1[Team],0))</f>
        <v>1.0269999999999999</v>
      </c>
      <c r="AH106" s="21">
        <f>INDEX(Table3[2018],MATCH(Steph_Curry!H106,Table3[Team],0))</f>
        <v>1.0780000000000001</v>
      </c>
      <c r="AI106" s="21">
        <f>INDEX(Table6[2018],MATCH(Steph_Curry!H106,Table6[Team],0))</f>
        <v>0.13400000000000001</v>
      </c>
      <c r="AJ106" s="22">
        <f>INDEX(Table8[2018],MATCH(Steph_Curry!H106,Table8[Team],0))</f>
        <v>10.1</v>
      </c>
    </row>
    <row r="107" spans="1:36">
      <c r="A107" s="1">
        <v>3</v>
      </c>
      <c r="B107" s="2">
        <v>3</v>
      </c>
      <c r="C107" s="3">
        <v>43394</v>
      </c>
      <c r="D107" s="3" t="s">
        <v>495</v>
      </c>
      <c r="E107" s="2" t="s">
        <v>215</v>
      </c>
      <c r="F107" s="2" t="s">
        <v>1</v>
      </c>
      <c r="G107" s="2" t="s">
        <v>5</v>
      </c>
      <c r="H107" s="2" t="s">
        <v>30</v>
      </c>
      <c r="I107" s="2" t="s">
        <v>216</v>
      </c>
      <c r="J107" s="2">
        <v>1</v>
      </c>
      <c r="K107" s="5">
        <v>1.6340277777777779</v>
      </c>
      <c r="L107" s="2">
        <v>10</v>
      </c>
      <c r="M107" s="2">
        <v>23</v>
      </c>
      <c r="N107" s="2">
        <v>0.435</v>
      </c>
      <c r="O107" s="2">
        <v>6</v>
      </c>
      <c r="P107" s="2">
        <v>16</v>
      </c>
      <c r="Q107" s="2">
        <v>0.375</v>
      </c>
      <c r="R107" s="2">
        <v>4</v>
      </c>
      <c r="S107" s="2">
        <v>4</v>
      </c>
      <c r="T107" s="2">
        <v>1</v>
      </c>
      <c r="U107" s="2">
        <v>0</v>
      </c>
      <c r="V107" s="2">
        <v>4</v>
      </c>
      <c r="W107" s="2">
        <v>4</v>
      </c>
      <c r="X107" s="2">
        <v>6</v>
      </c>
      <c r="Y107" s="2">
        <v>0</v>
      </c>
      <c r="Z107" s="2">
        <v>0</v>
      </c>
      <c r="AA107" s="2">
        <v>2</v>
      </c>
      <c r="AB107" s="2">
        <v>4</v>
      </c>
      <c r="AC107" s="2">
        <v>30</v>
      </c>
      <c r="AD107" s="2">
        <v>19.7</v>
      </c>
      <c r="AE107" s="2">
        <v>3</v>
      </c>
      <c r="AF107" s="13">
        <v>0</v>
      </c>
      <c r="AG107">
        <f>INDEX(Table1[2018], MATCH(Steph_Curry!H107,Table1[Team],0))</f>
        <v>1.0589999999999999</v>
      </c>
      <c r="AH107" s="21">
        <f>INDEX(Table3[2018],MATCH(Steph_Curry!H107,Table3[Team],0))</f>
        <v>1.095</v>
      </c>
      <c r="AI107" s="21">
        <f>INDEX(Table6[2018],MATCH(Steph_Curry!H107,Table6[Team],0))</f>
        <v>0.129</v>
      </c>
      <c r="AJ107" s="22">
        <f>INDEX(Table8[2018],MATCH(Steph_Curry!H107,Table8[Team],0))</f>
        <v>10.5</v>
      </c>
    </row>
    <row r="108" spans="1:36">
      <c r="A108" s="1">
        <v>4</v>
      </c>
      <c r="B108" s="2">
        <v>4</v>
      </c>
      <c r="C108" s="3">
        <v>43395</v>
      </c>
      <c r="D108" s="3" t="s">
        <v>495</v>
      </c>
      <c r="E108" s="2" t="s">
        <v>217</v>
      </c>
      <c r="F108" s="2" t="s">
        <v>1</v>
      </c>
      <c r="G108" s="4"/>
      <c r="H108" s="2" t="s">
        <v>118</v>
      </c>
      <c r="I108" s="2" t="s">
        <v>28</v>
      </c>
      <c r="J108" s="2">
        <v>1</v>
      </c>
      <c r="K108" s="5">
        <v>1.2361111111111112</v>
      </c>
      <c r="L108" s="2">
        <v>11</v>
      </c>
      <c r="M108" s="2">
        <v>18</v>
      </c>
      <c r="N108" s="2">
        <v>0.61099999999999999</v>
      </c>
      <c r="O108" s="2">
        <v>6</v>
      </c>
      <c r="P108" s="2">
        <v>13</v>
      </c>
      <c r="Q108" s="2">
        <v>0.46200000000000002</v>
      </c>
      <c r="R108" s="2">
        <v>1</v>
      </c>
      <c r="S108" s="2">
        <v>2</v>
      </c>
      <c r="T108" s="2">
        <v>0.5</v>
      </c>
      <c r="U108" s="2">
        <v>0</v>
      </c>
      <c r="V108" s="2">
        <v>4</v>
      </c>
      <c r="W108" s="2">
        <v>4</v>
      </c>
      <c r="X108" s="2">
        <v>8</v>
      </c>
      <c r="Y108" s="2">
        <v>2</v>
      </c>
      <c r="Z108" s="2">
        <v>0</v>
      </c>
      <c r="AA108" s="2">
        <v>3</v>
      </c>
      <c r="AB108" s="2">
        <v>0</v>
      </c>
      <c r="AC108" s="2">
        <v>29</v>
      </c>
      <c r="AD108" s="2">
        <v>26.2</v>
      </c>
      <c r="AE108" s="2">
        <v>18</v>
      </c>
      <c r="AF108" s="13">
        <v>0</v>
      </c>
      <c r="AG108">
        <f>INDEX(Table1[2018], MATCH(Steph_Curry!H108,Table1[Team],0))</f>
        <v>1.1140000000000001</v>
      </c>
      <c r="AH108" s="21">
        <f>INDEX(Table3[2018],MATCH(Steph_Curry!H108,Table3[Team],0))</f>
        <v>1.1539999999999999</v>
      </c>
      <c r="AI108" s="21">
        <f>INDEX(Table6[2018],MATCH(Steph_Curry!H108,Table6[Team],0))</f>
        <v>0.14899999999999999</v>
      </c>
      <c r="AJ108" s="22">
        <f>INDEX(Table8[2018],MATCH(Steph_Curry!H108,Table8[Team],0))</f>
        <v>11.1</v>
      </c>
    </row>
    <row r="109" spans="1:36">
      <c r="A109" s="1">
        <v>5</v>
      </c>
      <c r="B109" s="2">
        <v>5</v>
      </c>
      <c r="C109" s="3">
        <v>43397</v>
      </c>
      <c r="D109" s="3" t="s">
        <v>495</v>
      </c>
      <c r="E109" s="2" t="s">
        <v>218</v>
      </c>
      <c r="F109" s="2" t="s">
        <v>1</v>
      </c>
      <c r="G109" s="4"/>
      <c r="H109" s="2" t="s">
        <v>18</v>
      </c>
      <c r="I109" s="2" t="s">
        <v>189</v>
      </c>
      <c r="J109" s="2">
        <v>1</v>
      </c>
      <c r="K109" s="5">
        <v>1.3159722222222221</v>
      </c>
      <c r="L109" s="2">
        <v>15</v>
      </c>
      <c r="M109" s="2">
        <v>24</v>
      </c>
      <c r="N109" s="2">
        <v>0.625</v>
      </c>
      <c r="O109" s="2">
        <v>11</v>
      </c>
      <c r="P109" s="2">
        <v>16</v>
      </c>
      <c r="Q109" s="2">
        <v>0.68799999999999994</v>
      </c>
      <c r="R109" s="2">
        <v>10</v>
      </c>
      <c r="S109" s="2">
        <v>10</v>
      </c>
      <c r="T109" s="2">
        <v>1</v>
      </c>
      <c r="U109" s="2">
        <v>0</v>
      </c>
      <c r="V109" s="2">
        <v>4</v>
      </c>
      <c r="W109" s="2">
        <v>4</v>
      </c>
      <c r="X109" s="2">
        <v>3</v>
      </c>
      <c r="Y109" s="2">
        <v>0</v>
      </c>
      <c r="Z109" s="2">
        <v>1</v>
      </c>
      <c r="AA109" s="2">
        <v>2</v>
      </c>
      <c r="AB109" s="2">
        <v>1</v>
      </c>
      <c r="AC109" s="2">
        <v>51</v>
      </c>
      <c r="AD109" s="2">
        <v>41.8</v>
      </c>
      <c r="AE109" s="2">
        <v>19</v>
      </c>
      <c r="AF109" s="13">
        <v>0</v>
      </c>
      <c r="AG109">
        <f>INDEX(Table1[2018], MATCH(Steph_Curry!H109,Table1[Team],0))</f>
        <v>1.105</v>
      </c>
      <c r="AH109" s="21">
        <f>INDEX(Table3[2018],MATCH(Steph_Curry!H109,Table3[Team],0))</f>
        <v>1.1519999999999999</v>
      </c>
      <c r="AI109" s="21">
        <f>INDEX(Table6[2018],MATCH(Steph_Curry!H109,Table6[Team],0))</f>
        <v>0.14899999999999999</v>
      </c>
      <c r="AJ109" s="22">
        <f>INDEX(Table8[2018],MATCH(Steph_Curry!H109,Table8[Team],0))</f>
        <v>12.1</v>
      </c>
    </row>
    <row r="110" spans="1:36">
      <c r="A110" s="1">
        <v>6</v>
      </c>
      <c r="B110" s="2">
        <v>6</v>
      </c>
      <c r="C110" s="3">
        <v>43399</v>
      </c>
      <c r="D110" s="3" t="s">
        <v>495</v>
      </c>
      <c r="E110" s="2" t="s">
        <v>219</v>
      </c>
      <c r="F110" s="2" t="s">
        <v>1</v>
      </c>
      <c r="G110" s="2" t="s">
        <v>5</v>
      </c>
      <c r="H110" s="2" t="s">
        <v>103</v>
      </c>
      <c r="I110" s="2" t="s">
        <v>25</v>
      </c>
      <c r="J110" s="2">
        <v>1</v>
      </c>
      <c r="K110" s="5">
        <v>1.3916666666666666</v>
      </c>
      <c r="L110" s="2">
        <v>10</v>
      </c>
      <c r="M110" s="2">
        <v>18</v>
      </c>
      <c r="N110" s="2">
        <v>0.55600000000000005</v>
      </c>
      <c r="O110" s="2">
        <v>6</v>
      </c>
      <c r="P110" s="2">
        <v>11</v>
      </c>
      <c r="Q110" s="2">
        <v>0.54500000000000004</v>
      </c>
      <c r="R110" s="2">
        <v>3</v>
      </c>
      <c r="S110" s="2">
        <v>3</v>
      </c>
      <c r="T110" s="2">
        <v>1</v>
      </c>
      <c r="U110" s="2">
        <v>1</v>
      </c>
      <c r="V110" s="2">
        <v>3</v>
      </c>
      <c r="W110" s="2">
        <v>4</v>
      </c>
      <c r="X110" s="2">
        <v>2</v>
      </c>
      <c r="Y110" s="2">
        <v>1</v>
      </c>
      <c r="Z110" s="2">
        <v>0</v>
      </c>
      <c r="AA110" s="2">
        <v>3</v>
      </c>
      <c r="AB110" s="2">
        <v>2</v>
      </c>
      <c r="AC110" s="2">
        <v>29</v>
      </c>
      <c r="AD110" s="2">
        <v>20.6</v>
      </c>
      <c r="AE110" s="2">
        <v>3</v>
      </c>
      <c r="AF110" s="13">
        <v>0</v>
      </c>
      <c r="AG110">
        <f>INDEX(Table1[2018], MATCH(Steph_Curry!H110,Table1[Team],0))</f>
        <v>1.101</v>
      </c>
      <c r="AH110" s="21">
        <f>INDEX(Table3[2018],MATCH(Steph_Curry!H110,Table3[Team],0))</f>
        <v>1.127</v>
      </c>
      <c r="AI110" s="21">
        <f>INDEX(Table6[2018],MATCH(Steph_Curry!H110,Table6[Team],0))</f>
        <v>0.128</v>
      </c>
      <c r="AJ110" s="22">
        <f>INDEX(Table8[2018],MATCH(Steph_Curry!H110,Table8[Team],0))</f>
        <v>11.8</v>
      </c>
    </row>
    <row r="111" spans="1:36">
      <c r="A111" s="1">
        <v>7</v>
      </c>
      <c r="B111" s="2">
        <v>7</v>
      </c>
      <c r="C111" s="3">
        <v>43401</v>
      </c>
      <c r="D111" s="3" t="s">
        <v>495</v>
      </c>
      <c r="E111" s="2" t="s">
        <v>220</v>
      </c>
      <c r="F111" s="2" t="s">
        <v>1</v>
      </c>
      <c r="G111" s="2" t="s">
        <v>5</v>
      </c>
      <c r="H111" s="2" t="s">
        <v>50</v>
      </c>
      <c r="I111" s="2" t="s">
        <v>221</v>
      </c>
      <c r="J111" s="2">
        <v>1</v>
      </c>
      <c r="K111" s="5">
        <v>1.5111111111111111</v>
      </c>
      <c r="L111" s="2">
        <v>11</v>
      </c>
      <c r="M111" s="2">
        <v>26</v>
      </c>
      <c r="N111" s="2">
        <v>0.42299999999999999</v>
      </c>
      <c r="O111" s="2">
        <v>7</v>
      </c>
      <c r="P111" s="2">
        <v>15</v>
      </c>
      <c r="Q111" s="2">
        <v>0.46700000000000003</v>
      </c>
      <c r="R111" s="2">
        <v>6</v>
      </c>
      <c r="S111" s="2">
        <v>7</v>
      </c>
      <c r="T111" s="2">
        <v>0.85699999999999998</v>
      </c>
      <c r="U111" s="2">
        <v>1</v>
      </c>
      <c r="V111" s="2">
        <v>6</v>
      </c>
      <c r="W111" s="2">
        <v>7</v>
      </c>
      <c r="X111" s="2">
        <v>3</v>
      </c>
      <c r="Y111" s="2">
        <v>1</v>
      </c>
      <c r="Z111" s="2">
        <v>0</v>
      </c>
      <c r="AA111" s="2">
        <v>2</v>
      </c>
      <c r="AB111" s="2">
        <v>1</v>
      </c>
      <c r="AC111" s="2">
        <v>35</v>
      </c>
      <c r="AD111" s="2">
        <v>24</v>
      </c>
      <c r="AE111" s="2">
        <v>11</v>
      </c>
      <c r="AF111" s="13">
        <v>0</v>
      </c>
      <c r="AG111">
        <f>INDEX(Table1[2018], MATCH(Steph_Curry!H111,Table1[Team],0))</f>
        <v>1.0649999999999999</v>
      </c>
      <c r="AH111" s="21">
        <f>INDEX(Table3[2018],MATCH(Steph_Curry!H111,Table3[Team],0))</f>
        <v>1.091</v>
      </c>
      <c r="AI111" s="21">
        <f>INDEX(Table6[2018],MATCH(Steph_Curry!H111,Table6[Team],0))</f>
        <v>0.129</v>
      </c>
      <c r="AJ111" s="22">
        <f>INDEX(Table8[2018],MATCH(Steph_Curry!H111,Table8[Team],0))</f>
        <v>10.3</v>
      </c>
    </row>
    <row r="112" spans="1:36">
      <c r="A112" s="1">
        <v>8</v>
      </c>
      <c r="B112" s="2">
        <v>8</v>
      </c>
      <c r="C112" s="3">
        <v>43402</v>
      </c>
      <c r="D112" s="3" t="s">
        <v>495</v>
      </c>
      <c r="E112" s="2" t="s">
        <v>222</v>
      </c>
      <c r="F112" s="2" t="s">
        <v>1</v>
      </c>
      <c r="G112" s="2" t="s">
        <v>5</v>
      </c>
      <c r="H112" s="2" t="s">
        <v>56</v>
      </c>
      <c r="I112" s="2" t="s">
        <v>85</v>
      </c>
      <c r="J112" s="2">
        <v>1</v>
      </c>
      <c r="K112" s="5">
        <v>1.0347222222222221</v>
      </c>
      <c r="L112" s="2">
        <v>7</v>
      </c>
      <c r="M112" s="2">
        <v>9</v>
      </c>
      <c r="N112" s="2">
        <v>0.77800000000000002</v>
      </c>
      <c r="O112" s="2">
        <v>2</v>
      </c>
      <c r="P112" s="2">
        <v>4</v>
      </c>
      <c r="Q112" s="2">
        <v>0.5</v>
      </c>
      <c r="R112" s="2">
        <v>7</v>
      </c>
      <c r="S112" s="2">
        <v>7</v>
      </c>
      <c r="T112" s="2">
        <v>1</v>
      </c>
      <c r="U112" s="2">
        <v>0</v>
      </c>
      <c r="V112" s="2">
        <v>8</v>
      </c>
      <c r="W112" s="2">
        <v>8</v>
      </c>
      <c r="X112" s="2">
        <v>5</v>
      </c>
      <c r="Y112" s="2">
        <v>2</v>
      </c>
      <c r="Z112" s="2">
        <v>0</v>
      </c>
      <c r="AA112" s="2">
        <v>1</v>
      </c>
      <c r="AB112" s="2">
        <v>3</v>
      </c>
      <c r="AC112" s="2">
        <v>23</v>
      </c>
      <c r="AD112" s="2">
        <v>25.2</v>
      </c>
      <c r="AE112" s="2">
        <v>27</v>
      </c>
      <c r="AF112" s="13">
        <v>0</v>
      </c>
      <c r="AG112">
        <f>INDEX(Table1[2018], MATCH(Steph_Curry!H112,Table1[Team],0))</f>
        <v>1.101</v>
      </c>
      <c r="AH112" s="21">
        <f>INDEX(Table3[2018],MATCH(Steph_Curry!H112,Table3[Team],0))</f>
        <v>1.137</v>
      </c>
      <c r="AI112" s="21">
        <f>INDEX(Table6[2018],MATCH(Steph_Curry!H112,Table6[Team],0))</f>
        <v>0.129</v>
      </c>
      <c r="AJ112" s="22">
        <f>INDEX(Table8[2018],MATCH(Steph_Curry!H112,Table8[Team],0))</f>
        <v>12.1</v>
      </c>
    </row>
    <row r="113" spans="1:36">
      <c r="A113" s="1">
        <v>9</v>
      </c>
      <c r="B113" s="2">
        <v>9</v>
      </c>
      <c r="C113" s="3">
        <v>43404</v>
      </c>
      <c r="D113" s="3" t="s">
        <v>495</v>
      </c>
      <c r="E113" s="2" t="s">
        <v>223</v>
      </c>
      <c r="F113" s="2" t="s">
        <v>1</v>
      </c>
      <c r="G113" s="4"/>
      <c r="H113" s="2" t="s">
        <v>6</v>
      </c>
      <c r="I113" s="2" t="s">
        <v>43</v>
      </c>
      <c r="J113" s="2">
        <v>1</v>
      </c>
      <c r="K113" s="5">
        <v>1.5368055555555555</v>
      </c>
      <c r="L113" s="2">
        <v>12</v>
      </c>
      <c r="M113" s="2">
        <v>20</v>
      </c>
      <c r="N113" s="2">
        <v>0.6</v>
      </c>
      <c r="O113" s="2">
        <v>7</v>
      </c>
      <c r="P113" s="2">
        <v>11</v>
      </c>
      <c r="Q113" s="2">
        <v>0.63600000000000001</v>
      </c>
      <c r="R113" s="2">
        <v>6</v>
      </c>
      <c r="S113" s="2">
        <v>7</v>
      </c>
      <c r="T113" s="2">
        <v>0.85699999999999998</v>
      </c>
      <c r="U113" s="2">
        <v>0</v>
      </c>
      <c r="V113" s="2">
        <v>2</v>
      </c>
      <c r="W113" s="2">
        <v>2</v>
      </c>
      <c r="X113" s="2">
        <v>9</v>
      </c>
      <c r="Y113" s="2">
        <v>2</v>
      </c>
      <c r="Z113" s="2">
        <v>0</v>
      </c>
      <c r="AA113" s="2">
        <v>5</v>
      </c>
      <c r="AB113" s="2">
        <v>3</v>
      </c>
      <c r="AC113" s="2">
        <v>37</v>
      </c>
      <c r="AD113" s="2">
        <v>30.1</v>
      </c>
      <c r="AE113" s="2">
        <v>19</v>
      </c>
      <c r="AF113" s="13">
        <v>0</v>
      </c>
      <c r="AG113">
        <f>INDEX(Table1[2018], MATCH(Steph_Curry!H113,Table1[Team],0))</f>
        <v>1.093</v>
      </c>
      <c r="AH113" s="21">
        <f>INDEX(Table3[2018],MATCH(Steph_Curry!H113,Table3[Team],0))</f>
        <v>1.123</v>
      </c>
      <c r="AI113" s="21">
        <f>INDEX(Table6[2018],MATCH(Steph_Curry!H113,Table6[Team],0))</f>
        <v>0.127</v>
      </c>
      <c r="AJ113" s="22">
        <f>INDEX(Table8[2018],MATCH(Steph_Curry!H113,Table8[Team],0))</f>
        <v>12.3</v>
      </c>
    </row>
    <row r="114" spans="1:36">
      <c r="A114" s="1">
        <v>10</v>
      </c>
      <c r="B114" s="2">
        <v>10</v>
      </c>
      <c r="C114" s="3">
        <v>43406</v>
      </c>
      <c r="D114" s="3" t="s">
        <v>495</v>
      </c>
      <c r="E114" s="2" t="s">
        <v>224</v>
      </c>
      <c r="F114" s="2" t="s">
        <v>1</v>
      </c>
      <c r="G114" s="4"/>
      <c r="H114" s="2" t="s">
        <v>36</v>
      </c>
      <c r="I114" s="2" t="s">
        <v>34</v>
      </c>
      <c r="J114" s="2">
        <v>1</v>
      </c>
      <c r="K114" s="5">
        <v>1.4777777777777779</v>
      </c>
      <c r="L114" s="2">
        <v>11</v>
      </c>
      <c r="M114" s="2">
        <v>24</v>
      </c>
      <c r="N114" s="2">
        <v>0.45800000000000002</v>
      </c>
      <c r="O114" s="2">
        <v>4</v>
      </c>
      <c r="P114" s="2">
        <v>12</v>
      </c>
      <c r="Q114" s="2">
        <v>0.33300000000000002</v>
      </c>
      <c r="R114" s="2">
        <v>2</v>
      </c>
      <c r="S114" s="2">
        <v>2</v>
      </c>
      <c r="T114" s="2">
        <v>1</v>
      </c>
      <c r="U114" s="2">
        <v>1</v>
      </c>
      <c r="V114" s="2">
        <v>8</v>
      </c>
      <c r="W114" s="2">
        <v>9</v>
      </c>
      <c r="X114" s="2">
        <v>7</v>
      </c>
      <c r="Y114" s="2">
        <v>0</v>
      </c>
      <c r="Z114" s="2">
        <v>2</v>
      </c>
      <c r="AA114" s="2">
        <v>4</v>
      </c>
      <c r="AB114" s="2">
        <v>3</v>
      </c>
      <c r="AC114" s="2">
        <v>28</v>
      </c>
      <c r="AD114" s="2">
        <v>19.8</v>
      </c>
      <c r="AE114" s="2">
        <v>6</v>
      </c>
      <c r="AF114" s="13">
        <v>0</v>
      </c>
      <c r="AG114">
        <f>INDEX(Table1[2018], MATCH(Steph_Curry!H114,Table1[Team],0))</f>
        <v>1.0920000000000001</v>
      </c>
      <c r="AH114" s="21">
        <f>INDEX(Table3[2018],MATCH(Steph_Curry!H114,Table3[Team],0))</f>
        <v>1.1319999999999999</v>
      </c>
      <c r="AI114" s="21">
        <f>INDEX(Table6[2018],MATCH(Steph_Curry!H114,Table6[Team],0))</f>
        <v>0.14099999999999999</v>
      </c>
      <c r="AJ114" s="22">
        <f>INDEX(Table8[2018],MATCH(Steph_Curry!H114,Table8[Team],0))</f>
        <v>12.7</v>
      </c>
    </row>
    <row r="115" spans="1:36">
      <c r="A115" s="1">
        <v>11</v>
      </c>
      <c r="B115" s="2">
        <v>11</v>
      </c>
      <c r="C115" s="3">
        <v>43409</v>
      </c>
      <c r="D115" s="3" t="s">
        <v>495</v>
      </c>
      <c r="E115" s="2" t="s">
        <v>225</v>
      </c>
      <c r="F115" s="2" t="s">
        <v>1</v>
      </c>
      <c r="G115" s="4"/>
      <c r="H115" s="2" t="s">
        <v>9</v>
      </c>
      <c r="I115" s="2" t="s">
        <v>92</v>
      </c>
      <c r="J115" s="2">
        <v>1</v>
      </c>
      <c r="K115" s="5">
        <v>1.3361111111111112</v>
      </c>
      <c r="L115" s="2">
        <v>6</v>
      </c>
      <c r="M115" s="2">
        <v>17</v>
      </c>
      <c r="N115" s="2">
        <v>0.35299999999999998</v>
      </c>
      <c r="O115" s="2">
        <v>3</v>
      </c>
      <c r="P115" s="2">
        <v>6</v>
      </c>
      <c r="Q115" s="2">
        <v>0.5</v>
      </c>
      <c r="R115" s="2">
        <v>4</v>
      </c>
      <c r="S115" s="2">
        <v>4</v>
      </c>
      <c r="T115" s="2">
        <v>1</v>
      </c>
      <c r="U115" s="2">
        <v>2</v>
      </c>
      <c r="V115" s="2">
        <v>3</v>
      </c>
      <c r="W115" s="2">
        <v>5</v>
      </c>
      <c r="X115" s="2">
        <v>7</v>
      </c>
      <c r="Y115" s="2">
        <v>1</v>
      </c>
      <c r="Z115" s="2">
        <v>1</v>
      </c>
      <c r="AA115" s="2">
        <v>5</v>
      </c>
      <c r="AB115" s="2">
        <v>1</v>
      </c>
      <c r="AC115" s="2">
        <v>19</v>
      </c>
      <c r="AD115" s="2">
        <v>13</v>
      </c>
      <c r="AE115" s="2">
        <v>26</v>
      </c>
      <c r="AF115" s="13">
        <v>0</v>
      </c>
      <c r="AG115">
        <f>INDEX(Table1[2018], MATCH(Steph_Curry!H115,Table1[Team],0))</f>
        <v>1.0549999999999999</v>
      </c>
      <c r="AH115" s="21">
        <f>INDEX(Table3[2018],MATCH(Steph_Curry!H115,Table3[Team],0))</f>
        <v>1.1160000000000001</v>
      </c>
      <c r="AI115" s="21">
        <f>INDEX(Table6[2018],MATCH(Steph_Curry!H115,Table6[Team],0))</f>
        <v>0.151</v>
      </c>
      <c r="AJ115" s="22">
        <f>INDEX(Table8[2018],MATCH(Steph_Curry!H115,Table8[Team],0))</f>
        <v>11.6</v>
      </c>
    </row>
    <row r="116" spans="1:36">
      <c r="A116" s="1">
        <v>12</v>
      </c>
      <c r="B116" s="2">
        <v>12</v>
      </c>
      <c r="C116" s="3">
        <v>43412</v>
      </c>
      <c r="D116" s="3" t="s">
        <v>495</v>
      </c>
      <c r="E116" s="2" t="s">
        <v>226</v>
      </c>
      <c r="F116" s="2" t="s">
        <v>1</v>
      </c>
      <c r="G116" s="4"/>
      <c r="H116" s="2" t="s">
        <v>97</v>
      </c>
      <c r="I116" s="2" t="s">
        <v>227</v>
      </c>
      <c r="J116" s="2">
        <v>1</v>
      </c>
      <c r="K116" s="5">
        <v>1.0875000000000001</v>
      </c>
      <c r="L116" s="2">
        <v>5</v>
      </c>
      <c r="M116" s="2">
        <v>14</v>
      </c>
      <c r="N116" s="2">
        <v>0.35699999999999998</v>
      </c>
      <c r="O116" s="2">
        <v>0</v>
      </c>
      <c r="P116" s="2">
        <v>4</v>
      </c>
      <c r="Q116" s="2">
        <v>0</v>
      </c>
      <c r="R116" s="2">
        <v>0</v>
      </c>
      <c r="S116" s="2">
        <v>0</v>
      </c>
      <c r="T116" s="4"/>
      <c r="U116" s="2">
        <v>0</v>
      </c>
      <c r="V116" s="2">
        <v>1</v>
      </c>
      <c r="W116" s="2">
        <v>1</v>
      </c>
      <c r="X116" s="2">
        <v>6</v>
      </c>
      <c r="Y116" s="2">
        <v>0</v>
      </c>
      <c r="Z116" s="2">
        <v>0</v>
      </c>
      <c r="AA116" s="2">
        <v>2</v>
      </c>
      <c r="AB116" s="2">
        <v>4</v>
      </c>
      <c r="AC116" s="2">
        <v>10</v>
      </c>
      <c r="AD116" s="2">
        <v>3.1</v>
      </c>
      <c r="AE116" s="2">
        <v>-24</v>
      </c>
      <c r="AF116" s="13">
        <v>0</v>
      </c>
      <c r="AG116">
        <f>INDEX(Table1[2018], MATCH(Steph_Curry!H116,Table1[Team],0))</f>
        <v>1.0189999999999999</v>
      </c>
      <c r="AH116" s="21">
        <f>INDEX(Table3[2018],MATCH(Steph_Curry!H116,Table3[Team],0))</f>
        <v>1.0529999999999999</v>
      </c>
      <c r="AI116" s="21">
        <f>INDEX(Table6[2018],MATCH(Steph_Curry!H116,Table6[Team],0))</f>
        <v>0.124</v>
      </c>
      <c r="AJ116" s="22">
        <f>INDEX(Table8[2018],MATCH(Steph_Curry!H116,Table8[Team],0))</f>
        <v>13</v>
      </c>
    </row>
    <row r="117" spans="1:36">
      <c r="A117" s="1">
        <v>13</v>
      </c>
      <c r="B117" s="4"/>
      <c r="C117" s="3">
        <v>43414</v>
      </c>
      <c r="D117" s="3" t="s">
        <v>495</v>
      </c>
      <c r="E117" s="2" t="s">
        <v>228</v>
      </c>
      <c r="F117" s="2" t="s">
        <v>1</v>
      </c>
      <c r="G117" s="4"/>
      <c r="H117" s="2" t="s">
        <v>50</v>
      </c>
      <c r="I117" s="2" t="s">
        <v>92</v>
      </c>
      <c r="J117" s="23" t="s">
        <v>44</v>
      </c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13">
        <v>0</v>
      </c>
      <c r="AG117">
        <f>INDEX(Table1[2018], MATCH(Steph_Curry!H117,Table1[Team],0))</f>
        <v>1.0649999999999999</v>
      </c>
      <c r="AH117" s="21">
        <f>INDEX(Table3[2018],MATCH(Steph_Curry!H117,Table3[Team],0))</f>
        <v>1.091</v>
      </c>
      <c r="AI117" s="21">
        <f>INDEX(Table6[2018],MATCH(Steph_Curry!H117,Table6[Team],0))</f>
        <v>0.129</v>
      </c>
      <c r="AJ117" s="22">
        <f>INDEX(Table8[2018],MATCH(Steph_Curry!H117,Table8[Team],0))</f>
        <v>10.3</v>
      </c>
    </row>
    <row r="118" spans="1:36">
      <c r="A118" s="1">
        <v>14</v>
      </c>
      <c r="B118" s="4"/>
      <c r="C118" s="3">
        <v>43416</v>
      </c>
      <c r="D118" s="3" t="s">
        <v>495</v>
      </c>
      <c r="E118" s="2" t="s">
        <v>229</v>
      </c>
      <c r="F118" s="2" t="s">
        <v>1</v>
      </c>
      <c r="G118" s="2" t="s">
        <v>5</v>
      </c>
      <c r="H118" s="2" t="s">
        <v>24</v>
      </c>
      <c r="I118" s="2" t="s">
        <v>135</v>
      </c>
      <c r="J118" s="23" t="s">
        <v>44</v>
      </c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13">
        <v>0</v>
      </c>
      <c r="AG118">
        <f>INDEX(Table1[2018], MATCH(Steph_Curry!H118,Table1[Team],0))</f>
        <v>1.0860000000000001</v>
      </c>
      <c r="AH118" s="21">
        <f>INDEX(Table3[2018],MATCH(Steph_Curry!H118,Table3[Team],0))</f>
        <v>1.109</v>
      </c>
      <c r="AI118" s="21">
        <f>INDEX(Table6[2018],MATCH(Steph_Curry!H118,Table6[Team],0))</f>
        <v>0.125</v>
      </c>
      <c r="AJ118" s="22">
        <f>INDEX(Table8[2018],MATCH(Steph_Curry!H118,Table8[Team],0))</f>
        <v>10.5</v>
      </c>
    </row>
    <row r="119" spans="1:36">
      <c r="A119" s="1">
        <v>15</v>
      </c>
      <c r="B119" s="4"/>
      <c r="C119" s="3">
        <v>43417</v>
      </c>
      <c r="D119" s="3" t="s">
        <v>495</v>
      </c>
      <c r="E119" s="2" t="s">
        <v>230</v>
      </c>
      <c r="F119" s="2" t="s">
        <v>1</v>
      </c>
      <c r="G119" s="4"/>
      <c r="H119" s="2" t="s">
        <v>128</v>
      </c>
      <c r="I119" s="2" t="s">
        <v>51</v>
      </c>
      <c r="J119" s="23" t="s">
        <v>44</v>
      </c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13">
        <v>0</v>
      </c>
      <c r="AG119">
        <f>INDEX(Table1[2018], MATCH(Steph_Curry!H119,Table1[Team],0))</f>
        <v>1.1020000000000001</v>
      </c>
      <c r="AH119" s="21">
        <f>INDEX(Table3[2018],MATCH(Steph_Curry!H119,Table3[Team],0))</f>
        <v>1.149</v>
      </c>
      <c r="AI119" s="21">
        <f>INDEX(Table6[2018],MATCH(Steph_Curry!H119,Table6[Team],0))</f>
        <v>0.13900000000000001</v>
      </c>
      <c r="AJ119" s="22">
        <f>INDEX(Table8[2018],MATCH(Steph_Curry!H119,Table8[Team],0))</f>
        <v>12.4</v>
      </c>
    </row>
    <row r="120" spans="1:36">
      <c r="A120" s="1">
        <v>16</v>
      </c>
      <c r="B120" s="4"/>
      <c r="C120" s="3">
        <v>43419</v>
      </c>
      <c r="D120" s="3" t="s">
        <v>495</v>
      </c>
      <c r="E120" s="2" t="s">
        <v>231</v>
      </c>
      <c r="F120" s="2" t="s">
        <v>1</v>
      </c>
      <c r="G120" s="2" t="s">
        <v>5</v>
      </c>
      <c r="H120" s="2" t="s">
        <v>2</v>
      </c>
      <c r="I120" s="2" t="s">
        <v>232</v>
      </c>
      <c r="J120" s="23" t="s">
        <v>44</v>
      </c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13">
        <v>0</v>
      </c>
      <c r="AG120">
        <f>INDEX(Table1[2018], MATCH(Steph_Curry!H120,Table1[Team],0))</f>
        <v>1.0660000000000001</v>
      </c>
      <c r="AH120" s="21">
        <f>INDEX(Table3[2018],MATCH(Steph_Curry!H120,Table3[Team],0))</f>
        <v>1.109</v>
      </c>
      <c r="AI120" s="21">
        <f>INDEX(Table6[2018],MATCH(Steph_Curry!H120,Table6[Team],0))</f>
        <v>0.14699999999999999</v>
      </c>
      <c r="AJ120" s="22">
        <f>INDEX(Table8[2018],MATCH(Steph_Curry!H120,Table8[Team],0))</f>
        <v>10.199999999999999</v>
      </c>
    </row>
    <row r="121" spans="1:36">
      <c r="A121" s="1">
        <v>17</v>
      </c>
      <c r="B121" s="4"/>
      <c r="C121" s="3">
        <v>43421</v>
      </c>
      <c r="D121" s="3" t="s">
        <v>495</v>
      </c>
      <c r="E121" s="2" t="s">
        <v>233</v>
      </c>
      <c r="F121" s="2" t="s">
        <v>1</v>
      </c>
      <c r="G121" s="2" t="s">
        <v>5</v>
      </c>
      <c r="H121" s="2" t="s">
        <v>12</v>
      </c>
      <c r="I121" s="2" t="s">
        <v>202</v>
      </c>
      <c r="J121" s="23" t="s">
        <v>44</v>
      </c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13">
        <v>0</v>
      </c>
      <c r="AG121">
        <f>INDEX(Table1[2018], MATCH(Steph_Curry!H121,Table1[Team],0))</f>
        <v>1.0720000000000001</v>
      </c>
      <c r="AH121" s="21">
        <f>INDEX(Table3[2018],MATCH(Steph_Curry!H121,Table3[Team],0))</f>
        <v>1.105</v>
      </c>
      <c r="AI121" s="21">
        <f>INDEX(Table6[2018],MATCH(Steph_Curry!H121,Table6[Team],0))</f>
        <v>0.126</v>
      </c>
      <c r="AJ121" s="22">
        <f>INDEX(Table8[2018],MATCH(Steph_Curry!H121,Table8[Team],0))</f>
        <v>11.2</v>
      </c>
    </row>
    <row r="122" spans="1:36">
      <c r="A122" s="1">
        <v>18</v>
      </c>
      <c r="B122" s="4"/>
      <c r="C122" s="3">
        <v>43422</v>
      </c>
      <c r="D122" s="3" t="s">
        <v>495</v>
      </c>
      <c r="E122" s="2" t="s">
        <v>234</v>
      </c>
      <c r="F122" s="2" t="s">
        <v>1</v>
      </c>
      <c r="G122" s="2" t="s">
        <v>5</v>
      </c>
      <c r="H122" s="2" t="s">
        <v>27</v>
      </c>
      <c r="I122" s="2" t="s">
        <v>235</v>
      </c>
      <c r="J122" s="23" t="s">
        <v>44</v>
      </c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13">
        <v>0</v>
      </c>
      <c r="AG122">
        <f>INDEX(Table1[2018], MATCH(Steph_Curry!H122,Table1[Team],0))</f>
        <v>1.083</v>
      </c>
      <c r="AH122" s="21">
        <f>INDEX(Table3[2018],MATCH(Steph_Curry!H122,Table3[Team],0))</f>
        <v>1.1060000000000001</v>
      </c>
      <c r="AI122" s="21">
        <f>INDEX(Table6[2018],MATCH(Steph_Curry!H122,Table6[Team],0))</f>
        <v>0.11799999999999999</v>
      </c>
      <c r="AJ122" s="22">
        <f>INDEX(Table8[2018],MATCH(Steph_Curry!H122,Table8[Team],0))</f>
        <v>11.6</v>
      </c>
    </row>
    <row r="123" spans="1:36">
      <c r="A123" s="1">
        <v>19</v>
      </c>
      <c r="B123" s="4"/>
      <c r="C123" s="3">
        <v>43425</v>
      </c>
      <c r="D123" s="3" t="s">
        <v>495</v>
      </c>
      <c r="E123" s="2" t="s">
        <v>236</v>
      </c>
      <c r="F123" s="2" t="s">
        <v>1</v>
      </c>
      <c r="G123" s="4"/>
      <c r="H123" s="2" t="s">
        <v>53</v>
      </c>
      <c r="I123" s="2" t="s">
        <v>237</v>
      </c>
      <c r="J123" s="23" t="s">
        <v>44</v>
      </c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13">
        <v>0</v>
      </c>
      <c r="AG123">
        <f>INDEX(Table1[2018], MATCH(Steph_Curry!H123,Table1[Team],0))</f>
        <v>1.0389999999999999</v>
      </c>
      <c r="AH123" s="21">
        <f>INDEX(Table3[2018],MATCH(Steph_Curry!H123,Table3[Team],0))</f>
        <v>1.1100000000000001</v>
      </c>
      <c r="AI123" s="21">
        <f>INDEX(Table6[2018],MATCH(Steph_Curry!H123,Table6[Team],0))</f>
        <v>0.155</v>
      </c>
      <c r="AJ123" s="22">
        <f>INDEX(Table8[2018],MATCH(Steph_Curry!H123,Table8[Team],0))</f>
        <v>11.3</v>
      </c>
    </row>
    <row r="124" spans="1:36">
      <c r="A124" s="1">
        <v>20</v>
      </c>
      <c r="B124" s="4"/>
      <c r="C124" s="3">
        <v>43427</v>
      </c>
      <c r="D124" s="3" t="s">
        <v>495</v>
      </c>
      <c r="E124" s="2" t="s">
        <v>238</v>
      </c>
      <c r="F124" s="2" t="s">
        <v>1</v>
      </c>
      <c r="G124" s="4"/>
      <c r="H124" s="2" t="s">
        <v>72</v>
      </c>
      <c r="I124" s="2" t="s">
        <v>25</v>
      </c>
      <c r="J124" s="23" t="s">
        <v>44</v>
      </c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13">
        <v>0</v>
      </c>
      <c r="AG124">
        <f>INDEX(Table1[2018], MATCH(Steph_Curry!H124,Table1[Team],0))</f>
        <v>1.071</v>
      </c>
      <c r="AH124" s="21">
        <f>INDEX(Table3[2018],MATCH(Steph_Curry!H124,Table3[Team],0))</f>
        <v>1.0940000000000001</v>
      </c>
      <c r="AI124" s="21">
        <f>INDEX(Table6[2018],MATCH(Steph_Curry!H124,Table6[Team],0))</f>
        <v>0.121</v>
      </c>
      <c r="AJ124" s="22">
        <f>INDEX(Table8[2018],MATCH(Steph_Curry!H124,Table8[Team],0))</f>
        <v>10.6</v>
      </c>
    </row>
    <row r="125" spans="1:36">
      <c r="A125" s="1">
        <v>21</v>
      </c>
      <c r="B125" s="4"/>
      <c r="C125" s="3">
        <v>43428</v>
      </c>
      <c r="D125" s="3" t="s">
        <v>495</v>
      </c>
      <c r="E125" s="2" t="s">
        <v>239</v>
      </c>
      <c r="F125" s="2" t="s">
        <v>1</v>
      </c>
      <c r="G125" s="4"/>
      <c r="H125" s="2" t="s">
        <v>61</v>
      </c>
      <c r="I125" s="2" t="s">
        <v>214</v>
      </c>
      <c r="J125" s="23" t="s">
        <v>44</v>
      </c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13">
        <v>0</v>
      </c>
      <c r="AG125">
        <f>INDEX(Table1[2018], MATCH(Steph_Curry!H125,Table1[Team],0))</f>
        <v>1.0820000000000001</v>
      </c>
      <c r="AH125" s="21">
        <f>INDEX(Table3[2018],MATCH(Steph_Curry!H125,Table3[Team],0))</f>
        <v>1.129</v>
      </c>
      <c r="AI125" s="21">
        <f>INDEX(Table6[2018],MATCH(Steph_Curry!H125,Table6[Team],0))</f>
        <v>0.14899999999999999</v>
      </c>
      <c r="AJ125" s="22">
        <f>INDEX(Table8[2018],MATCH(Steph_Curry!H125,Table8[Team],0))</f>
        <v>12</v>
      </c>
    </row>
    <row r="126" spans="1:36">
      <c r="A126" s="1">
        <v>22</v>
      </c>
      <c r="B126" s="4"/>
      <c r="C126" s="3">
        <v>43430</v>
      </c>
      <c r="D126" s="3" t="s">
        <v>495</v>
      </c>
      <c r="E126" s="2" t="s">
        <v>240</v>
      </c>
      <c r="F126" s="2" t="s">
        <v>1</v>
      </c>
      <c r="G126" s="4"/>
      <c r="H126" s="2" t="s">
        <v>42</v>
      </c>
      <c r="I126" s="2" t="s">
        <v>221</v>
      </c>
      <c r="J126" s="23" t="s">
        <v>44</v>
      </c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13">
        <v>0</v>
      </c>
      <c r="AG126">
        <f>INDEX(Table1[2018], MATCH(Steph_Curry!H126,Table1[Team],0))</f>
        <v>1.052</v>
      </c>
      <c r="AH126" s="21">
        <f>INDEX(Table3[2018],MATCH(Steph_Curry!H126,Table3[Team],0))</f>
        <v>1.0960000000000001</v>
      </c>
      <c r="AI126" s="21">
        <f>INDEX(Table6[2018],MATCH(Steph_Curry!H126,Table6[Team],0))</f>
        <v>0.128</v>
      </c>
      <c r="AJ126" s="22">
        <f>INDEX(Table8[2018],MATCH(Steph_Curry!H126,Table8[Team],0))</f>
        <v>10.6</v>
      </c>
    </row>
    <row r="127" spans="1:36">
      <c r="A127" s="1">
        <v>23</v>
      </c>
      <c r="B127" s="4"/>
      <c r="C127" s="3">
        <v>43433</v>
      </c>
      <c r="D127" s="3" t="s">
        <v>495</v>
      </c>
      <c r="E127" s="2" t="s">
        <v>241</v>
      </c>
      <c r="F127" s="2" t="s">
        <v>1</v>
      </c>
      <c r="G127" s="2" t="s">
        <v>5</v>
      </c>
      <c r="H127" s="2" t="s">
        <v>15</v>
      </c>
      <c r="I127" s="2" t="s">
        <v>202</v>
      </c>
      <c r="J127" s="23" t="s">
        <v>44</v>
      </c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13">
        <v>0</v>
      </c>
      <c r="AG127">
        <f>INDEX(Table1[2018], MATCH(Steph_Curry!H127,Table1[Team],0))</f>
        <v>1.0329999999999999</v>
      </c>
      <c r="AH127" s="21">
        <f>INDEX(Table3[2018],MATCH(Steph_Curry!H127,Table3[Team],0))</f>
        <v>1.077</v>
      </c>
      <c r="AI127" s="21">
        <f>INDEX(Table6[2018],MATCH(Steph_Curry!H127,Table6[Team],0))</f>
        <v>0.14499999999999999</v>
      </c>
      <c r="AJ127" s="22">
        <f>INDEX(Table8[2018],MATCH(Steph_Curry!H127,Table8[Team],0))</f>
        <v>10.8</v>
      </c>
    </row>
    <row r="128" spans="1:36">
      <c r="A128" s="1">
        <v>24</v>
      </c>
      <c r="B128" s="2">
        <v>13</v>
      </c>
      <c r="C128" s="3">
        <v>43435</v>
      </c>
      <c r="D128" s="3" t="s">
        <v>495</v>
      </c>
      <c r="E128" s="2" t="s">
        <v>242</v>
      </c>
      <c r="F128" s="2" t="s">
        <v>1</v>
      </c>
      <c r="G128" s="2" t="s">
        <v>5</v>
      </c>
      <c r="H128" s="2" t="s">
        <v>21</v>
      </c>
      <c r="I128" s="2" t="s">
        <v>145</v>
      </c>
      <c r="J128" s="2">
        <v>1</v>
      </c>
      <c r="K128" s="5">
        <v>1.5208333333333333</v>
      </c>
      <c r="L128" s="2">
        <v>10</v>
      </c>
      <c r="M128" s="2">
        <v>21</v>
      </c>
      <c r="N128" s="2">
        <v>0.47599999999999998</v>
      </c>
      <c r="O128" s="2">
        <v>3</v>
      </c>
      <c r="P128" s="2">
        <v>9</v>
      </c>
      <c r="Q128" s="2">
        <v>0.33300000000000002</v>
      </c>
      <c r="R128" s="2">
        <v>4</v>
      </c>
      <c r="S128" s="2">
        <v>4</v>
      </c>
      <c r="T128" s="2">
        <v>1</v>
      </c>
      <c r="U128" s="2">
        <v>0</v>
      </c>
      <c r="V128" s="2">
        <v>5</v>
      </c>
      <c r="W128" s="2">
        <v>5</v>
      </c>
      <c r="X128" s="2">
        <v>3</v>
      </c>
      <c r="Y128" s="2">
        <v>2</v>
      </c>
      <c r="Z128" s="2">
        <v>0</v>
      </c>
      <c r="AA128" s="2">
        <v>7</v>
      </c>
      <c r="AB128" s="2">
        <v>4</v>
      </c>
      <c r="AC128" s="2">
        <v>27</v>
      </c>
      <c r="AD128" s="2">
        <v>13.3</v>
      </c>
      <c r="AE128" s="2">
        <v>-8</v>
      </c>
      <c r="AF128" s="13">
        <v>0</v>
      </c>
      <c r="AG128">
        <f>INDEX(Table1[2018], MATCH(Steph_Curry!H128,Table1[Team],0))</f>
        <v>1.0629999999999999</v>
      </c>
      <c r="AH128" s="21">
        <f>INDEX(Table3[2018],MATCH(Steph_Curry!H128,Table3[Team],0))</f>
        <v>1.1200000000000001</v>
      </c>
      <c r="AI128" s="21">
        <f>INDEX(Table6[2018],MATCH(Steph_Curry!H128,Table6[Team],0))</f>
        <v>0.13900000000000001</v>
      </c>
      <c r="AJ128" s="22">
        <f>INDEX(Table8[2018],MATCH(Steph_Curry!H128,Table8[Team],0))</f>
        <v>9.6999999999999993</v>
      </c>
    </row>
    <row r="129" spans="1:36">
      <c r="A129" s="1">
        <v>25</v>
      </c>
      <c r="B129" s="2">
        <v>14</v>
      </c>
      <c r="C129" s="3">
        <v>43437</v>
      </c>
      <c r="D129" s="3" t="s">
        <v>495</v>
      </c>
      <c r="E129" s="2" t="s">
        <v>243</v>
      </c>
      <c r="F129" s="2" t="s">
        <v>1</v>
      </c>
      <c r="G129" s="2" t="s">
        <v>5</v>
      </c>
      <c r="H129" s="2" t="s">
        <v>128</v>
      </c>
      <c r="I129" s="2" t="s">
        <v>34</v>
      </c>
      <c r="J129" s="2">
        <v>1</v>
      </c>
      <c r="K129" s="5">
        <v>1.2125000000000001</v>
      </c>
      <c r="L129" s="2">
        <v>10</v>
      </c>
      <c r="M129" s="2">
        <v>17</v>
      </c>
      <c r="N129" s="2">
        <v>0.58799999999999997</v>
      </c>
      <c r="O129" s="2">
        <v>6</v>
      </c>
      <c r="P129" s="2">
        <v>10</v>
      </c>
      <c r="Q129" s="2">
        <v>0.6</v>
      </c>
      <c r="R129" s="2">
        <v>4</v>
      </c>
      <c r="S129" s="2">
        <v>4</v>
      </c>
      <c r="T129" s="2">
        <v>1</v>
      </c>
      <c r="U129" s="2">
        <v>0</v>
      </c>
      <c r="V129" s="2">
        <v>3</v>
      </c>
      <c r="W129" s="2">
        <v>3</v>
      </c>
      <c r="X129" s="2">
        <v>2</v>
      </c>
      <c r="Y129" s="2">
        <v>1</v>
      </c>
      <c r="Z129" s="2">
        <v>1</v>
      </c>
      <c r="AA129" s="2">
        <v>3</v>
      </c>
      <c r="AB129" s="2">
        <v>4</v>
      </c>
      <c r="AC129" s="2">
        <v>30</v>
      </c>
      <c r="AD129" s="2">
        <v>21.5</v>
      </c>
      <c r="AE129" s="2">
        <v>22</v>
      </c>
      <c r="AF129" s="13">
        <v>0</v>
      </c>
      <c r="AG129">
        <f>INDEX(Table1[2018], MATCH(Steph_Curry!H129,Table1[Team],0))</f>
        <v>1.1020000000000001</v>
      </c>
      <c r="AH129" s="21">
        <f>INDEX(Table3[2018],MATCH(Steph_Curry!H129,Table3[Team],0))</f>
        <v>1.149</v>
      </c>
      <c r="AI129" s="21">
        <f>INDEX(Table6[2018],MATCH(Steph_Curry!H129,Table6[Team],0))</f>
        <v>0.13900000000000001</v>
      </c>
      <c r="AJ129" s="22">
        <f>INDEX(Table8[2018],MATCH(Steph_Curry!H129,Table8[Team],0))</f>
        <v>12.4</v>
      </c>
    </row>
    <row r="130" spans="1:36">
      <c r="A130" s="1">
        <v>26</v>
      </c>
      <c r="B130" s="2">
        <v>15</v>
      </c>
      <c r="C130" s="3">
        <v>43439</v>
      </c>
      <c r="D130" s="3" t="s">
        <v>495</v>
      </c>
      <c r="E130" s="2" t="s">
        <v>244</v>
      </c>
      <c r="F130" s="2" t="s">
        <v>1</v>
      </c>
      <c r="G130" s="2" t="s">
        <v>5</v>
      </c>
      <c r="H130" s="2" t="s">
        <v>82</v>
      </c>
      <c r="I130" s="2" t="s">
        <v>37</v>
      </c>
      <c r="J130" s="2">
        <v>1</v>
      </c>
      <c r="K130" s="5">
        <v>1.4076388888888889</v>
      </c>
      <c r="L130" s="2">
        <v>11</v>
      </c>
      <c r="M130" s="2">
        <v>20</v>
      </c>
      <c r="N130" s="2">
        <v>0.55000000000000004</v>
      </c>
      <c r="O130" s="2">
        <v>9</v>
      </c>
      <c r="P130" s="2">
        <v>14</v>
      </c>
      <c r="Q130" s="2">
        <v>0.64300000000000002</v>
      </c>
      <c r="R130" s="2">
        <v>11</v>
      </c>
      <c r="S130" s="2">
        <v>12</v>
      </c>
      <c r="T130" s="2">
        <v>0.91700000000000004</v>
      </c>
      <c r="U130" s="2">
        <v>0</v>
      </c>
      <c r="V130" s="2">
        <v>9</v>
      </c>
      <c r="W130" s="2">
        <v>9</v>
      </c>
      <c r="X130" s="2">
        <v>7</v>
      </c>
      <c r="Y130" s="2">
        <v>1</v>
      </c>
      <c r="Z130" s="2">
        <v>0</v>
      </c>
      <c r="AA130" s="2">
        <v>2</v>
      </c>
      <c r="AB130" s="2">
        <v>1</v>
      </c>
      <c r="AC130" s="2">
        <v>42</v>
      </c>
      <c r="AD130" s="2">
        <v>38.200000000000003</v>
      </c>
      <c r="AE130" s="2">
        <v>22</v>
      </c>
      <c r="AF130" s="13">
        <v>0</v>
      </c>
      <c r="AG130">
        <f>INDEX(Table1[2018], MATCH(Steph_Curry!H130,Table1[Team],0))</f>
        <v>1.141</v>
      </c>
      <c r="AH130" s="21">
        <f>INDEX(Table3[2018],MATCH(Steph_Curry!H130,Table3[Team],0))</f>
        <v>1.177</v>
      </c>
      <c r="AI130" s="21">
        <f>INDEX(Table6[2018],MATCH(Steph_Curry!H130,Table6[Team],0))</f>
        <v>0.125</v>
      </c>
      <c r="AJ130" s="22">
        <f>INDEX(Table8[2018],MATCH(Steph_Curry!H130,Table8[Team],0))</f>
        <v>12</v>
      </c>
    </row>
    <row r="131" spans="1:36">
      <c r="A131" s="1">
        <v>27</v>
      </c>
      <c r="B131" s="2">
        <v>16</v>
      </c>
      <c r="C131" s="3">
        <v>43441</v>
      </c>
      <c r="D131" s="3" t="s">
        <v>495</v>
      </c>
      <c r="E131" s="2" t="s">
        <v>245</v>
      </c>
      <c r="F131" s="2" t="s">
        <v>1</v>
      </c>
      <c r="G131" s="2" t="s">
        <v>5</v>
      </c>
      <c r="H131" s="2" t="s">
        <v>97</v>
      </c>
      <c r="I131" s="2" t="s">
        <v>43</v>
      </c>
      <c r="J131" s="2">
        <v>1</v>
      </c>
      <c r="K131" s="5">
        <v>1.4840277777777777</v>
      </c>
      <c r="L131" s="2">
        <v>7</v>
      </c>
      <c r="M131" s="2">
        <v>17</v>
      </c>
      <c r="N131" s="2">
        <v>0.41199999999999998</v>
      </c>
      <c r="O131" s="2">
        <v>4</v>
      </c>
      <c r="P131" s="2">
        <v>9</v>
      </c>
      <c r="Q131" s="2">
        <v>0.44400000000000001</v>
      </c>
      <c r="R131" s="2">
        <v>2</v>
      </c>
      <c r="S131" s="2">
        <v>2</v>
      </c>
      <c r="T131" s="2">
        <v>1</v>
      </c>
      <c r="U131" s="2">
        <v>0</v>
      </c>
      <c r="V131" s="2">
        <v>4</v>
      </c>
      <c r="W131" s="2">
        <v>4</v>
      </c>
      <c r="X131" s="2">
        <v>8</v>
      </c>
      <c r="Y131" s="2">
        <v>1</v>
      </c>
      <c r="Z131" s="2">
        <v>0</v>
      </c>
      <c r="AA131" s="2">
        <v>3</v>
      </c>
      <c r="AB131" s="2">
        <v>3</v>
      </c>
      <c r="AC131" s="2">
        <v>20</v>
      </c>
      <c r="AD131" s="2">
        <v>14.5</v>
      </c>
      <c r="AE131" s="2">
        <v>9</v>
      </c>
      <c r="AF131" s="13">
        <v>0</v>
      </c>
      <c r="AG131">
        <f>INDEX(Table1[2018], MATCH(Steph_Curry!H131,Table1[Team],0))</f>
        <v>1.0189999999999999</v>
      </c>
      <c r="AH131" s="21">
        <f>INDEX(Table3[2018],MATCH(Steph_Curry!H131,Table3[Team],0))</f>
        <v>1.0529999999999999</v>
      </c>
      <c r="AI131" s="21">
        <f>INDEX(Table6[2018],MATCH(Steph_Curry!H131,Table6[Team],0))</f>
        <v>0.124</v>
      </c>
      <c r="AJ131" s="22">
        <f>INDEX(Table8[2018],MATCH(Steph_Curry!H131,Table8[Team],0))</f>
        <v>13</v>
      </c>
    </row>
    <row r="132" spans="1:36">
      <c r="A132" s="1">
        <v>28</v>
      </c>
      <c r="B132" s="2">
        <v>17</v>
      </c>
      <c r="C132" s="3">
        <v>43444</v>
      </c>
      <c r="D132" s="3" t="s">
        <v>495</v>
      </c>
      <c r="E132" s="2" t="s">
        <v>246</v>
      </c>
      <c r="F132" s="2" t="s">
        <v>1</v>
      </c>
      <c r="G132" s="4"/>
      <c r="H132" s="2" t="s">
        <v>36</v>
      </c>
      <c r="I132" s="2" t="s">
        <v>7</v>
      </c>
      <c r="J132" s="2">
        <v>1</v>
      </c>
      <c r="K132" s="5">
        <v>1.4895833333333333</v>
      </c>
      <c r="L132" s="2">
        <v>12</v>
      </c>
      <c r="M132" s="2">
        <v>23</v>
      </c>
      <c r="N132" s="2">
        <v>0.52200000000000002</v>
      </c>
      <c r="O132" s="2">
        <v>7</v>
      </c>
      <c r="P132" s="2">
        <v>14</v>
      </c>
      <c r="Q132" s="2">
        <v>0.5</v>
      </c>
      <c r="R132" s="2">
        <v>7</v>
      </c>
      <c r="S132" s="2">
        <v>7</v>
      </c>
      <c r="T132" s="2">
        <v>1</v>
      </c>
      <c r="U132" s="2">
        <v>1</v>
      </c>
      <c r="V132" s="2">
        <v>6</v>
      </c>
      <c r="W132" s="2">
        <v>7</v>
      </c>
      <c r="X132" s="2">
        <v>6</v>
      </c>
      <c r="Y132" s="2">
        <v>2</v>
      </c>
      <c r="Z132" s="2">
        <v>1</v>
      </c>
      <c r="AA132" s="2">
        <v>2</v>
      </c>
      <c r="AB132" s="2">
        <v>1</v>
      </c>
      <c r="AC132" s="2">
        <v>38</v>
      </c>
      <c r="AD132" s="2">
        <v>33.700000000000003</v>
      </c>
      <c r="AE132" s="2">
        <v>9</v>
      </c>
      <c r="AF132" s="13">
        <v>0</v>
      </c>
      <c r="AG132">
        <f>INDEX(Table1[2018], MATCH(Steph_Curry!H132,Table1[Team],0))</f>
        <v>1.0920000000000001</v>
      </c>
      <c r="AH132" s="21">
        <f>INDEX(Table3[2018],MATCH(Steph_Curry!H132,Table3[Team],0))</f>
        <v>1.1319999999999999</v>
      </c>
      <c r="AI132" s="21">
        <f>INDEX(Table6[2018],MATCH(Steph_Curry!H132,Table6[Team],0))</f>
        <v>0.14099999999999999</v>
      </c>
      <c r="AJ132" s="22">
        <f>INDEX(Table8[2018],MATCH(Steph_Curry!H132,Table8[Team],0))</f>
        <v>12.7</v>
      </c>
    </row>
    <row r="133" spans="1:36">
      <c r="A133" s="1">
        <v>29</v>
      </c>
      <c r="B133" s="2">
        <v>18</v>
      </c>
      <c r="C133" s="3">
        <v>43446</v>
      </c>
      <c r="D133" s="3" t="s">
        <v>495</v>
      </c>
      <c r="E133" s="2" t="s">
        <v>247</v>
      </c>
      <c r="F133" s="2" t="s">
        <v>1</v>
      </c>
      <c r="G133" s="4"/>
      <c r="H133" s="2" t="s">
        <v>15</v>
      </c>
      <c r="I133" s="2" t="s">
        <v>113</v>
      </c>
      <c r="J133" s="2">
        <v>1</v>
      </c>
      <c r="K133" s="5">
        <v>1.3555555555555554</v>
      </c>
      <c r="L133" s="2">
        <v>3</v>
      </c>
      <c r="M133" s="2">
        <v>12</v>
      </c>
      <c r="N133" s="2">
        <v>0.25</v>
      </c>
      <c r="O133" s="2">
        <v>2</v>
      </c>
      <c r="P133" s="2">
        <v>8</v>
      </c>
      <c r="Q133" s="2">
        <v>0.25</v>
      </c>
      <c r="R133" s="2">
        <v>2</v>
      </c>
      <c r="S133" s="2">
        <v>2</v>
      </c>
      <c r="T133" s="2">
        <v>1</v>
      </c>
      <c r="U133" s="2">
        <v>1</v>
      </c>
      <c r="V133" s="2">
        <v>2</v>
      </c>
      <c r="W133" s="2">
        <v>3</v>
      </c>
      <c r="X133" s="2">
        <v>3</v>
      </c>
      <c r="Y133" s="2">
        <v>1</v>
      </c>
      <c r="Z133" s="2">
        <v>0</v>
      </c>
      <c r="AA133" s="2">
        <v>4</v>
      </c>
      <c r="AB133" s="2">
        <v>1</v>
      </c>
      <c r="AC133" s="2">
        <v>10</v>
      </c>
      <c r="AD133" s="2">
        <v>2.8</v>
      </c>
      <c r="AE133" s="2">
        <v>-16</v>
      </c>
      <c r="AF133" s="13">
        <v>0</v>
      </c>
      <c r="AG133">
        <f>INDEX(Table1[2018], MATCH(Steph_Curry!H133,Table1[Team],0))</f>
        <v>1.0329999999999999</v>
      </c>
      <c r="AH133" s="21">
        <f>INDEX(Table3[2018],MATCH(Steph_Curry!H133,Table3[Team],0))</f>
        <v>1.077</v>
      </c>
      <c r="AI133" s="21">
        <f>INDEX(Table6[2018],MATCH(Steph_Curry!H133,Table6[Team],0))</f>
        <v>0.14499999999999999</v>
      </c>
      <c r="AJ133" s="22">
        <f>INDEX(Table8[2018],MATCH(Steph_Curry!H133,Table8[Team],0))</f>
        <v>10.8</v>
      </c>
    </row>
    <row r="134" spans="1:36">
      <c r="A134" s="1">
        <v>30</v>
      </c>
      <c r="B134" s="2">
        <v>19</v>
      </c>
      <c r="C134" s="3">
        <v>43448</v>
      </c>
      <c r="D134" s="3" t="s">
        <v>495</v>
      </c>
      <c r="E134" s="2" t="s">
        <v>248</v>
      </c>
      <c r="F134" s="2" t="s">
        <v>1</v>
      </c>
      <c r="G134" s="2" t="s">
        <v>5</v>
      </c>
      <c r="H134" s="2" t="s">
        <v>61</v>
      </c>
      <c r="I134" s="2" t="s">
        <v>16</v>
      </c>
      <c r="J134" s="2">
        <v>1</v>
      </c>
      <c r="K134" s="5">
        <v>1.5</v>
      </c>
      <c r="L134" s="2">
        <v>11</v>
      </c>
      <c r="M134" s="2">
        <v>23</v>
      </c>
      <c r="N134" s="2">
        <v>0.47799999999999998</v>
      </c>
      <c r="O134" s="2">
        <v>5</v>
      </c>
      <c r="P134" s="2">
        <v>14</v>
      </c>
      <c r="Q134" s="2">
        <v>0.35699999999999998</v>
      </c>
      <c r="R134" s="2">
        <v>8</v>
      </c>
      <c r="S134" s="2">
        <v>8</v>
      </c>
      <c r="T134" s="2">
        <v>1</v>
      </c>
      <c r="U134" s="2">
        <v>1</v>
      </c>
      <c r="V134" s="2">
        <v>6</v>
      </c>
      <c r="W134" s="2">
        <v>7</v>
      </c>
      <c r="X134" s="2">
        <v>6</v>
      </c>
      <c r="Y134" s="2">
        <v>3</v>
      </c>
      <c r="Z134" s="2">
        <v>0</v>
      </c>
      <c r="AA134" s="2">
        <v>1</v>
      </c>
      <c r="AB134" s="2">
        <v>2</v>
      </c>
      <c r="AC134" s="2">
        <v>35</v>
      </c>
      <c r="AD134" s="2">
        <v>31.2</v>
      </c>
      <c r="AE134" s="2">
        <v>18</v>
      </c>
      <c r="AF134" s="13">
        <v>0</v>
      </c>
      <c r="AG134">
        <f>INDEX(Table1[2018], MATCH(Steph_Curry!H134,Table1[Team],0))</f>
        <v>1.0820000000000001</v>
      </c>
      <c r="AH134" s="21">
        <f>INDEX(Table3[2018],MATCH(Steph_Curry!H134,Table3[Team],0))</f>
        <v>1.129</v>
      </c>
      <c r="AI134" s="21">
        <f>INDEX(Table6[2018],MATCH(Steph_Curry!H134,Table6[Team],0))</f>
        <v>0.14899999999999999</v>
      </c>
      <c r="AJ134" s="22">
        <f>INDEX(Table8[2018],MATCH(Steph_Curry!H134,Table8[Team],0))</f>
        <v>12</v>
      </c>
    </row>
    <row r="135" spans="1:36">
      <c r="A135" s="1">
        <v>31</v>
      </c>
      <c r="B135" s="2">
        <v>20</v>
      </c>
      <c r="C135" s="3">
        <v>43451</v>
      </c>
      <c r="D135" s="3" t="s">
        <v>495</v>
      </c>
      <c r="E135" s="2" t="s">
        <v>249</v>
      </c>
      <c r="F135" s="2" t="s">
        <v>1</v>
      </c>
      <c r="G135" s="4"/>
      <c r="H135" s="2" t="s">
        <v>9</v>
      </c>
      <c r="I135" s="2" t="s">
        <v>34</v>
      </c>
      <c r="J135" s="2">
        <v>1</v>
      </c>
      <c r="K135" s="5">
        <v>1.4597222222222221</v>
      </c>
      <c r="L135" s="2">
        <v>6</v>
      </c>
      <c r="M135" s="2">
        <v>16</v>
      </c>
      <c r="N135" s="2">
        <v>0.375</v>
      </c>
      <c r="O135" s="2">
        <v>3</v>
      </c>
      <c r="P135" s="2">
        <v>9</v>
      </c>
      <c r="Q135" s="2">
        <v>0.33300000000000002</v>
      </c>
      <c r="R135" s="2">
        <v>5</v>
      </c>
      <c r="S135" s="2">
        <v>5</v>
      </c>
      <c r="T135" s="2">
        <v>1</v>
      </c>
      <c r="U135" s="2">
        <v>0</v>
      </c>
      <c r="V135" s="2">
        <v>7</v>
      </c>
      <c r="W135" s="2">
        <v>7</v>
      </c>
      <c r="X135" s="2">
        <v>1</v>
      </c>
      <c r="Y135" s="2">
        <v>2</v>
      </c>
      <c r="Z135" s="2">
        <v>0</v>
      </c>
      <c r="AA135" s="2">
        <v>3</v>
      </c>
      <c r="AB135" s="2">
        <v>3</v>
      </c>
      <c r="AC135" s="2">
        <v>20</v>
      </c>
      <c r="AD135" s="2">
        <v>11.8</v>
      </c>
      <c r="AE135" s="2">
        <v>19</v>
      </c>
      <c r="AF135" s="13">
        <v>0</v>
      </c>
      <c r="AG135">
        <f>INDEX(Table1[2018], MATCH(Steph_Curry!H135,Table1[Team],0))</f>
        <v>1.0549999999999999</v>
      </c>
      <c r="AH135" s="21">
        <f>INDEX(Table3[2018],MATCH(Steph_Curry!H135,Table3[Team],0))</f>
        <v>1.1160000000000001</v>
      </c>
      <c r="AI135" s="21">
        <f>INDEX(Table6[2018],MATCH(Steph_Curry!H135,Table6[Team],0))</f>
        <v>0.151</v>
      </c>
      <c r="AJ135" s="22">
        <f>INDEX(Table8[2018],MATCH(Steph_Curry!H135,Table8[Team],0))</f>
        <v>11.6</v>
      </c>
    </row>
    <row r="136" spans="1:36">
      <c r="A136" s="1">
        <v>32</v>
      </c>
      <c r="B136" s="2">
        <v>21</v>
      </c>
      <c r="C136" s="3">
        <v>43453</v>
      </c>
      <c r="D136" s="3" t="s">
        <v>495</v>
      </c>
      <c r="E136" s="2" t="s">
        <v>250</v>
      </c>
      <c r="F136" s="2" t="s">
        <v>1</v>
      </c>
      <c r="G136" s="2" t="s">
        <v>5</v>
      </c>
      <c r="H136" s="2" t="s">
        <v>84</v>
      </c>
      <c r="I136" s="2" t="s">
        <v>135</v>
      </c>
      <c r="J136" s="2">
        <v>1</v>
      </c>
      <c r="K136" s="5">
        <v>1.5416666666666667</v>
      </c>
      <c r="L136" s="2">
        <v>12</v>
      </c>
      <c r="M136" s="2">
        <v>21</v>
      </c>
      <c r="N136" s="2">
        <v>0.57099999999999995</v>
      </c>
      <c r="O136" s="2">
        <v>5</v>
      </c>
      <c r="P136" s="2">
        <v>9</v>
      </c>
      <c r="Q136" s="2">
        <v>0.55600000000000005</v>
      </c>
      <c r="R136" s="2">
        <v>3</v>
      </c>
      <c r="S136" s="2">
        <v>3</v>
      </c>
      <c r="T136" s="2">
        <v>1</v>
      </c>
      <c r="U136" s="2">
        <v>1</v>
      </c>
      <c r="V136" s="2">
        <v>2</v>
      </c>
      <c r="W136" s="2">
        <v>3</v>
      </c>
      <c r="X136" s="2">
        <v>3</v>
      </c>
      <c r="Y136" s="2">
        <v>3</v>
      </c>
      <c r="Z136" s="2">
        <v>1</v>
      </c>
      <c r="AA136" s="2">
        <v>4</v>
      </c>
      <c r="AB136" s="2">
        <v>4</v>
      </c>
      <c r="AC136" s="2">
        <v>32</v>
      </c>
      <c r="AD136" s="2">
        <v>23.6</v>
      </c>
      <c r="AE136" s="2">
        <v>-6</v>
      </c>
      <c r="AF136" s="13">
        <v>0</v>
      </c>
      <c r="AG136">
        <f>INDEX(Table1[2018], MATCH(Steph_Curry!H136,Table1[Team],0))</f>
        <v>1.0269999999999999</v>
      </c>
      <c r="AH136" s="21">
        <f>INDEX(Table3[2018],MATCH(Steph_Curry!H136,Table3[Team],0))</f>
        <v>1.0780000000000001</v>
      </c>
      <c r="AI136" s="21">
        <f>INDEX(Table6[2018],MATCH(Steph_Curry!H136,Table6[Team],0))</f>
        <v>0.13400000000000001</v>
      </c>
      <c r="AJ136" s="22">
        <f>INDEX(Table8[2018],MATCH(Steph_Curry!H136,Table8[Team],0))</f>
        <v>10.1</v>
      </c>
    </row>
    <row r="137" spans="1:36">
      <c r="A137" s="1">
        <v>33</v>
      </c>
      <c r="B137" s="2">
        <v>22</v>
      </c>
      <c r="C137" s="3">
        <v>43456</v>
      </c>
      <c r="D137" s="3" t="s">
        <v>495</v>
      </c>
      <c r="E137" s="2" t="s">
        <v>251</v>
      </c>
      <c r="F137" s="2" t="s">
        <v>1</v>
      </c>
      <c r="G137" s="4"/>
      <c r="H137" s="2" t="s">
        <v>12</v>
      </c>
      <c r="I137" s="2" t="s">
        <v>64</v>
      </c>
      <c r="J137" s="2">
        <v>1</v>
      </c>
      <c r="K137" s="5">
        <v>1.6451388888888889</v>
      </c>
      <c r="L137" s="2">
        <v>7</v>
      </c>
      <c r="M137" s="2">
        <v>22</v>
      </c>
      <c r="N137" s="2">
        <v>0.318</v>
      </c>
      <c r="O137" s="2">
        <v>6</v>
      </c>
      <c r="P137" s="2">
        <v>17</v>
      </c>
      <c r="Q137" s="2">
        <v>0.35299999999999998</v>
      </c>
      <c r="R137" s="2">
        <v>2</v>
      </c>
      <c r="S137" s="2">
        <v>3</v>
      </c>
      <c r="T137" s="2">
        <v>0.66700000000000004</v>
      </c>
      <c r="U137" s="2">
        <v>2</v>
      </c>
      <c r="V137" s="2">
        <v>3</v>
      </c>
      <c r="W137" s="2">
        <v>5</v>
      </c>
      <c r="X137" s="2">
        <v>5</v>
      </c>
      <c r="Y137" s="2">
        <v>2</v>
      </c>
      <c r="Z137" s="2">
        <v>0</v>
      </c>
      <c r="AA137" s="2">
        <v>3</v>
      </c>
      <c r="AB137" s="2">
        <v>5</v>
      </c>
      <c r="AC137" s="2">
        <v>22</v>
      </c>
      <c r="AD137" s="2">
        <v>11.8</v>
      </c>
      <c r="AE137" s="2">
        <v>-3</v>
      </c>
      <c r="AF137" s="13">
        <v>0</v>
      </c>
      <c r="AG137">
        <f>INDEX(Table1[2018], MATCH(Steph_Curry!H137,Table1[Team],0))</f>
        <v>1.0720000000000001</v>
      </c>
      <c r="AH137" s="21">
        <f>INDEX(Table3[2018],MATCH(Steph_Curry!H137,Table3[Team],0))</f>
        <v>1.105</v>
      </c>
      <c r="AI137" s="21">
        <f>INDEX(Table6[2018],MATCH(Steph_Curry!H137,Table6[Team],0))</f>
        <v>0.126</v>
      </c>
      <c r="AJ137" s="22">
        <f>INDEX(Table8[2018],MATCH(Steph_Curry!H137,Table8[Team],0))</f>
        <v>11.2</v>
      </c>
    </row>
    <row r="138" spans="1:36">
      <c r="A138" s="1">
        <v>34</v>
      </c>
      <c r="B138" s="2">
        <v>23</v>
      </c>
      <c r="C138" s="3">
        <v>43457</v>
      </c>
      <c r="D138" s="3" t="s">
        <v>495</v>
      </c>
      <c r="E138" s="2" t="s">
        <v>252</v>
      </c>
      <c r="F138" s="2" t="s">
        <v>1</v>
      </c>
      <c r="G138" s="4"/>
      <c r="H138" s="2" t="s">
        <v>24</v>
      </c>
      <c r="I138" s="2" t="s">
        <v>75</v>
      </c>
      <c r="J138" s="2">
        <v>1</v>
      </c>
      <c r="K138" s="5">
        <v>1.4854166666666666</v>
      </c>
      <c r="L138" s="2">
        <v>12</v>
      </c>
      <c r="M138" s="2">
        <v>22</v>
      </c>
      <c r="N138" s="2">
        <v>0.54500000000000004</v>
      </c>
      <c r="O138" s="2">
        <v>6</v>
      </c>
      <c r="P138" s="2">
        <v>15</v>
      </c>
      <c r="Q138" s="2">
        <v>0.4</v>
      </c>
      <c r="R138" s="2">
        <v>12</v>
      </c>
      <c r="S138" s="2">
        <v>13</v>
      </c>
      <c r="T138" s="2">
        <v>0.92300000000000004</v>
      </c>
      <c r="U138" s="2">
        <v>3</v>
      </c>
      <c r="V138" s="2">
        <v>3</v>
      </c>
      <c r="W138" s="2">
        <v>6</v>
      </c>
      <c r="X138" s="2">
        <v>2</v>
      </c>
      <c r="Y138" s="2">
        <v>1</v>
      </c>
      <c r="Z138" s="2">
        <v>0</v>
      </c>
      <c r="AA138" s="2">
        <v>0</v>
      </c>
      <c r="AB138" s="2">
        <v>4</v>
      </c>
      <c r="AC138" s="2">
        <v>42</v>
      </c>
      <c r="AD138" s="2">
        <v>34.799999999999997</v>
      </c>
      <c r="AE138" s="2">
        <v>8</v>
      </c>
      <c r="AF138" s="13">
        <v>0</v>
      </c>
      <c r="AG138">
        <f>INDEX(Table1[2018], MATCH(Steph_Curry!H138,Table1[Team],0))</f>
        <v>1.0860000000000001</v>
      </c>
      <c r="AH138" s="21">
        <f>INDEX(Table3[2018],MATCH(Steph_Curry!H138,Table3[Team],0))</f>
        <v>1.109</v>
      </c>
      <c r="AI138" s="21">
        <f>INDEX(Table6[2018],MATCH(Steph_Curry!H138,Table6[Team],0))</f>
        <v>0.125</v>
      </c>
      <c r="AJ138" s="22">
        <f>INDEX(Table8[2018],MATCH(Steph_Curry!H138,Table8[Team],0))</f>
        <v>10.5</v>
      </c>
    </row>
    <row r="139" spans="1:36">
      <c r="A139" s="1">
        <v>35</v>
      </c>
      <c r="B139" s="2">
        <v>24</v>
      </c>
      <c r="C139" s="3">
        <v>43459</v>
      </c>
      <c r="D139" s="3" t="s">
        <v>495</v>
      </c>
      <c r="E139" s="2" t="s">
        <v>253</v>
      </c>
      <c r="F139" s="2" t="s">
        <v>1</v>
      </c>
      <c r="G139" s="4"/>
      <c r="H139" s="2" t="s">
        <v>63</v>
      </c>
      <c r="I139" s="2" t="s">
        <v>254</v>
      </c>
      <c r="J139" s="2">
        <v>1</v>
      </c>
      <c r="K139" s="5">
        <v>1.5333333333333332</v>
      </c>
      <c r="L139" s="2">
        <v>5</v>
      </c>
      <c r="M139" s="2">
        <v>17</v>
      </c>
      <c r="N139" s="2">
        <v>0.29399999999999998</v>
      </c>
      <c r="O139" s="2">
        <v>2</v>
      </c>
      <c r="P139" s="2">
        <v>8</v>
      </c>
      <c r="Q139" s="2">
        <v>0.25</v>
      </c>
      <c r="R139" s="2">
        <v>3</v>
      </c>
      <c r="S139" s="2">
        <v>3</v>
      </c>
      <c r="T139" s="2">
        <v>1</v>
      </c>
      <c r="U139" s="2">
        <v>0</v>
      </c>
      <c r="V139" s="2">
        <v>2</v>
      </c>
      <c r="W139" s="2">
        <v>2</v>
      </c>
      <c r="X139" s="2">
        <v>5</v>
      </c>
      <c r="Y139" s="2">
        <v>1</v>
      </c>
      <c r="Z139" s="2">
        <v>0</v>
      </c>
      <c r="AA139" s="2">
        <v>1</v>
      </c>
      <c r="AB139" s="2">
        <v>5</v>
      </c>
      <c r="AC139" s="2">
        <v>15</v>
      </c>
      <c r="AD139" s="2">
        <v>7.2</v>
      </c>
      <c r="AE139" s="2">
        <v>-9</v>
      </c>
      <c r="AF139" s="13">
        <v>0</v>
      </c>
      <c r="AG139">
        <f>INDEX(Table1[2018], MATCH(Steph_Curry!H139,Table1[Team],0))</f>
        <v>1.0629999999999999</v>
      </c>
      <c r="AH139" s="21">
        <f>INDEX(Table3[2018],MATCH(Steph_Curry!H139,Table3[Team],0))</f>
        <v>1.0960000000000001</v>
      </c>
      <c r="AI139" s="21">
        <f>INDEX(Table6[2018],MATCH(Steph_Curry!H139,Table6[Team],0))</f>
        <v>0.13300000000000001</v>
      </c>
      <c r="AJ139" s="22">
        <f>INDEX(Table8[2018],MATCH(Steph_Curry!H139,Table8[Team],0))</f>
        <v>11.8</v>
      </c>
    </row>
    <row r="140" spans="1:36">
      <c r="A140" s="1">
        <v>36</v>
      </c>
      <c r="B140" s="2">
        <v>25</v>
      </c>
      <c r="C140" s="3">
        <v>43461</v>
      </c>
      <c r="D140" s="3" t="s">
        <v>495</v>
      </c>
      <c r="E140" s="2" t="s">
        <v>255</v>
      </c>
      <c r="F140" s="2" t="s">
        <v>1</v>
      </c>
      <c r="G140" s="4"/>
      <c r="H140" s="2" t="s">
        <v>72</v>
      </c>
      <c r="I140" s="2" t="s">
        <v>3</v>
      </c>
      <c r="J140" s="2">
        <v>1</v>
      </c>
      <c r="K140" s="5">
        <v>1.7347222222222223</v>
      </c>
      <c r="L140" s="2">
        <v>11</v>
      </c>
      <c r="M140" s="2">
        <v>26</v>
      </c>
      <c r="N140" s="2">
        <v>0.42299999999999999</v>
      </c>
      <c r="O140" s="2">
        <v>6</v>
      </c>
      <c r="P140" s="2">
        <v>15</v>
      </c>
      <c r="Q140" s="2">
        <v>0.4</v>
      </c>
      <c r="R140" s="2">
        <v>1</v>
      </c>
      <c r="S140" s="2">
        <v>3</v>
      </c>
      <c r="T140" s="2">
        <v>0.33300000000000002</v>
      </c>
      <c r="U140" s="2">
        <v>1</v>
      </c>
      <c r="V140" s="2">
        <v>4</v>
      </c>
      <c r="W140" s="2">
        <v>5</v>
      </c>
      <c r="X140" s="2">
        <v>7</v>
      </c>
      <c r="Y140" s="2">
        <v>2</v>
      </c>
      <c r="Z140" s="2">
        <v>2</v>
      </c>
      <c r="AA140" s="2">
        <v>7</v>
      </c>
      <c r="AB140" s="2">
        <v>1</v>
      </c>
      <c r="AC140" s="2">
        <v>29</v>
      </c>
      <c r="AD140" s="2">
        <v>17.2</v>
      </c>
      <c r="AE140" s="2">
        <v>-3</v>
      </c>
      <c r="AF140" s="13">
        <v>0</v>
      </c>
      <c r="AG140">
        <f>INDEX(Table1[2018], MATCH(Steph_Curry!H140,Table1[Team],0))</f>
        <v>1.071</v>
      </c>
      <c r="AH140" s="21">
        <f>INDEX(Table3[2018],MATCH(Steph_Curry!H140,Table3[Team],0))</f>
        <v>1.0940000000000001</v>
      </c>
      <c r="AI140" s="21">
        <f>INDEX(Table6[2018],MATCH(Steph_Curry!H140,Table6[Team],0))</f>
        <v>0.121</v>
      </c>
      <c r="AJ140" s="22">
        <f>INDEX(Table8[2018],MATCH(Steph_Curry!H140,Table8[Team],0))</f>
        <v>10.6</v>
      </c>
    </row>
    <row r="141" spans="1:36">
      <c r="A141" s="1">
        <v>37</v>
      </c>
      <c r="B141" s="2">
        <v>26</v>
      </c>
      <c r="C141" s="3">
        <v>43463</v>
      </c>
      <c r="D141" s="3" t="s">
        <v>495</v>
      </c>
      <c r="E141" s="2" t="s">
        <v>256</v>
      </c>
      <c r="F141" s="2" t="s">
        <v>1</v>
      </c>
      <c r="G141" s="2" t="s">
        <v>5</v>
      </c>
      <c r="H141" s="2" t="s">
        <v>72</v>
      </c>
      <c r="I141" s="2" t="s">
        <v>43</v>
      </c>
      <c r="J141" s="2">
        <v>1</v>
      </c>
      <c r="K141" s="5">
        <v>1.5076388888888888</v>
      </c>
      <c r="L141" s="2">
        <v>6</v>
      </c>
      <c r="M141" s="2">
        <v>15</v>
      </c>
      <c r="N141" s="2">
        <v>0.4</v>
      </c>
      <c r="O141" s="2">
        <v>2</v>
      </c>
      <c r="P141" s="2">
        <v>8</v>
      </c>
      <c r="Q141" s="2">
        <v>0.25</v>
      </c>
      <c r="R141" s="2">
        <v>11</v>
      </c>
      <c r="S141" s="2">
        <v>14</v>
      </c>
      <c r="T141" s="2">
        <v>0.78600000000000003</v>
      </c>
      <c r="U141" s="2">
        <v>1</v>
      </c>
      <c r="V141" s="2">
        <v>4</v>
      </c>
      <c r="W141" s="2">
        <v>5</v>
      </c>
      <c r="X141" s="2">
        <v>8</v>
      </c>
      <c r="Y141" s="2">
        <v>2</v>
      </c>
      <c r="Z141" s="2">
        <v>1</v>
      </c>
      <c r="AA141" s="2">
        <v>2</v>
      </c>
      <c r="AB141" s="2">
        <v>1</v>
      </c>
      <c r="AC141" s="2">
        <v>25</v>
      </c>
      <c r="AD141" s="2">
        <v>23.5</v>
      </c>
      <c r="AE141" s="2">
        <v>10</v>
      </c>
      <c r="AF141" s="13">
        <v>0</v>
      </c>
      <c r="AG141">
        <f>INDEX(Table1[2018], MATCH(Steph_Curry!H141,Table1[Team],0))</f>
        <v>1.071</v>
      </c>
      <c r="AH141" s="21">
        <f>INDEX(Table3[2018],MATCH(Steph_Curry!H141,Table3[Team],0))</f>
        <v>1.0940000000000001</v>
      </c>
      <c r="AI141" s="21">
        <f>INDEX(Table6[2018],MATCH(Steph_Curry!H141,Table6[Team],0))</f>
        <v>0.121</v>
      </c>
      <c r="AJ141" s="22">
        <f>INDEX(Table8[2018],MATCH(Steph_Curry!H141,Table8[Team],0))</f>
        <v>10.6</v>
      </c>
    </row>
    <row r="142" spans="1:36">
      <c r="A142" s="1">
        <v>38</v>
      </c>
      <c r="B142" s="2">
        <v>27</v>
      </c>
      <c r="C142" s="3">
        <v>43465</v>
      </c>
      <c r="D142" s="3" t="s">
        <v>495</v>
      </c>
      <c r="E142" s="2" t="s">
        <v>257</v>
      </c>
      <c r="F142" s="2" t="s">
        <v>1</v>
      </c>
      <c r="G142" s="2" t="s">
        <v>5</v>
      </c>
      <c r="H142" s="2" t="s">
        <v>118</v>
      </c>
      <c r="I142" s="2" t="s">
        <v>211</v>
      </c>
      <c r="J142" s="2">
        <v>1</v>
      </c>
      <c r="K142" s="5">
        <v>1.3284722222222223</v>
      </c>
      <c r="L142" s="2">
        <v>11</v>
      </c>
      <c r="M142" s="2">
        <v>17</v>
      </c>
      <c r="N142" s="2">
        <v>0.64700000000000002</v>
      </c>
      <c r="O142" s="2">
        <v>5</v>
      </c>
      <c r="P142" s="2">
        <v>9</v>
      </c>
      <c r="Q142" s="2">
        <v>0.55600000000000005</v>
      </c>
      <c r="R142" s="2">
        <v>7</v>
      </c>
      <c r="S142" s="2">
        <v>7</v>
      </c>
      <c r="T142" s="2">
        <v>1</v>
      </c>
      <c r="U142" s="2">
        <v>1</v>
      </c>
      <c r="V142" s="2">
        <v>8</v>
      </c>
      <c r="W142" s="2">
        <v>9</v>
      </c>
      <c r="X142" s="2">
        <v>4</v>
      </c>
      <c r="Y142" s="2">
        <v>1</v>
      </c>
      <c r="Z142" s="2">
        <v>0</v>
      </c>
      <c r="AA142" s="2">
        <v>3</v>
      </c>
      <c r="AB142" s="2">
        <v>2</v>
      </c>
      <c r="AC142" s="2">
        <v>34</v>
      </c>
      <c r="AD142" s="2">
        <v>29.6</v>
      </c>
      <c r="AE142" s="2">
        <v>15</v>
      </c>
      <c r="AF142" s="13">
        <v>0</v>
      </c>
      <c r="AG142">
        <f>INDEX(Table1[2018], MATCH(Steph_Curry!H142,Table1[Team],0))</f>
        <v>1.1140000000000001</v>
      </c>
      <c r="AH142" s="21">
        <f>INDEX(Table3[2018],MATCH(Steph_Curry!H142,Table3[Team],0))</f>
        <v>1.1539999999999999</v>
      </c>
      <c r="AI142" s="21">
        <f>INDEX(Table6[2018],MATCH(Steph_Curry!H142,Table6[Team],0))</f>
        <v>0.14899999999999999</v>
      </c>
      <c r="AJ142" s="22">
        <f>INDEX(Table8[2018],MATCH(Steph_Curry!H142,Table8[Team],0))</f>
        <v>11.1</v>
      </c>
    </row>
    <row r="143" spans="1:36">
      <c r="A143" s="1">
        <v>39</v>
      </c>
      <c r="B143" s="2">
        <v>28</v>
      </c>
      <c r="C143" s="3">
        <v>43468</v>
      </c>
      <c r="D143" s="3" t="s">
        <v>495</v>
      </c>
      <c r="E143" s="2" t="s">
        <v>258</v>
      </c>
      <c r="F143" s="2" t="s">
        <v>1</v>
      </c>
      <c r="G143" s="4"/>
      <c r="H143" s="2" t="s">
        <v>2</v>
      </c>
      <c r="I143" s="2" t="s">
        <v>3</v>
      </c>
      <c r="J143" s="2">
        <v>1</v>
      </c>
      <c r="K143" s="5">
        <v>1.6756944444444446</v>
      </c>
      <c r="L143" s="2">
        <v>14</v>
      </c>
      <c r="M143" s="2">
        <v>27</v>
      </c>
      <c r="N143" s="2">
        <v>0.51900000000000002</v>
      </c>
      <c r="O143" s="2">
        <v>5</v>
      </c>
      <c r="P143" s="2">
        <v>15</v>
      </c>
      <c r="Q143" s="2">
        <v>0.33300000000000002</v>
      </c>
      <c r="R143" s="2">
        <v>2</v>
      </c>
      <c r="S143" s="2">
        <v>3</v>
      </c>
      <c r="T143" s="2">
        <v>0.66700000000000004</v>
      </c>
      <c r="U143" s="2">
        <v>0</v>
      </c>
      <c r="V143" s="2">
        <v>3</v>
      </c>
      <c r="W143" s="2">
        <v>3</v>
      </c>
      <c r="X143" s="2">
        <v>6</v>
      </c>
      <c r="Y143" s="2">
        <v>0</v>
      </c>
      <c r="Z143" s="2">
        <v>0</v>
      </c>
      <c r="AA143" s="2">
        <v>5</v>
      </c>
      <c r="AB143" s="2">
        <v>4</v>
      </c>
      <c r="AC143" s="2">
        <v>35</v>
      </c>
      <c r="AD143" s="2">
        <v>19.8</v>
      </c>
      <c r="AE143" s="2">
        <v>3</v>
      </c>
      <c r="AF143" s="13">
        <v>0</v>
      </c>
      <c r="AG143">
        <f>INDEX(Table1[2018], MATCH(Steph_Curry!H143,Table1[Team],0))</f>
        <v>1.0660000000000001</v>
      </c>
      <c r="AH143" s="21">
        <f>INDEX(Table3[2018],MATCH(Steph_Curry!H143,Table3[Team],0))</f>
        <v>1.109</v>
      </c>
      <c r="AI143" s="21">
        <f>INDEX(Table6[2018],MATCH(Steph_Curry!H143,Table6[Team],0))</f>
        <v>0.14699999999999999</v>
      </c>
      <c r="AJ143" s="22">
        <f>INDEX(Table8[2018],MATCH(Steph_Curry!H143,Table8[Team],0))</f>
        <v>10.199999999999999</v>
      </c>
    </row>
    <row r="144" spans="1:36">
      <c r="A144" s="1">
        <v>40</v>
      </c>
      <c r="B144" s="2">
        <v>29</v>
      </c>
      <c r="C144" s="3">
        <v>43470</v>
      </c>
      <c r="D144" s="3" t="s">
        <v>495</v>
      </c>
      <c r="E144" s="2" t="s">
        <v>259</v>
      </c>
      <c r="F144" s="2" t="s">
        <v>1</v>
      </c>
      <c r="G144" s="2" t="s">
        <v>5</v>
      </c>
      <c r="H144" s="2" t="s">
        <v>61</v>
      </c>
      <c r="I144" s="2" t="s">
        <v>64</v>
      </c>
      <c r="J144" s="2">
        <v>1</v>
      </c>
      <c r="K144" s="5">
        <v>1.6034722222222222</v>
      </c>
      <c r="L144" s="2">
        <v>14</v>
      </c>
      <c r="M144" s="2">
        <v>26</v>
      </c>
      <c r="N144" s="2">
        <v>0.53800000000000003</v>
      </c>
      <c r="O144" s="2">
        <v>10</v>
      </c>
      <c r="P144" s="2">
        <v>20</v>
      </c>
      <c r="Q144" s="2">
        <v>0.5</v>
      </c>
      <c r="R144" s="2">
        <v>4</v>
      </c>
      <c r="S144" s="2">
        <v>4</v>
      </c>
      <c r="T144" s="2">
        <v>1</v>
      </c>
      <c r="U144" s="2">
        <v>0</v>
      </c>
      <c r="V144" s="2">
        <v>5</v>
      </c>
      <c r="W144" s="2">
        <v>5</v>
      </c>
      <c r="X144" s="2">
        <v>2</v>
      </c>
      <c r="Y144" s="2">
        <v>2</v>
      </c>
      <c r="Z144" s="2">
        <v>0</v>
      </c>
      <c r="AA144" s="2">
        <v>6</v>
      </c>
      <c r="AB144" s="2">
        <v>2</v>
      </c>
      <c r="AC144" s="2">
        <v>42</v>
      </c>
      <c r="AD144" s="2">
        <v>27.5</v>
      </c>
      <c r="AE144" s="2">
        <v>12</v>
      </c>
      <c r="AF144" s="13">
        <v>0</v>
      </c>
      <c r="AG144">
        <f>INDEX(Table1[2018], MATCH(Steph_Curry!H144,Table1[Team],0))</f>
        <v>1.0820000000000001</v>
      </c>
      <c r="AH144" s="21">
        <f>INDEX(Table3[2018],MATCH(Steph_Curry!H144,Table3[Team],0))</f>
        <v>1.129</v>
      </c>
      <c r="AI144" s="21">
        <f>INDEX(Table6[2018],MATCH(Steph_Curry!H144,Table6[Team],0))</f>
        <v>0.14899999999999999</v>
      </c>
      <c r="AJ144" s="22">
        <f>INDEX(Table8[2018],MATCH(Steph_Curry!H144,Table8[Team],0))</f>
        <v>12</v>
      </c>
    </row>
    <row r="145" spans="1:36">
      <c r="A145" s="1">
        <v>41</v>
      </c>
      <c r="B145" s="2">
        <v>30</v>
      </c>
      <c r="C145" s="3">
        <v>43473</v>
      </c>
      <c r="D145" s="3" t="s">
        <v>495</v>
      </c>
      <c r="E145" s="2" t="s">
        <v>260</v>
      </c>
      <c r="F145" s="2" t="s">
        <v>1</v>
      </c>
      <c r="G145" s="4"/>
      <c r="H145" s="2" t="s">
        <v>103</v>
      </c>
      <c r="I145" s="2" t="s">
        <v>261</v>
      </c>
      <c r="J145" s="2">
        <v>1</v>
      </c>
      <c r="K145" s="5">
        <v>1.3319444444444444</v>
      </c>
      <c r="L145" s="2">
        <v>5</v>
      </c>
      <c r="M145" s="2">
        <v>19</v>
      </c>
      <c r="N145" s="2">
        <v>0.26300000000000001</v>
      </c>
      <c r="O145" s="2">
        <v>3</v>
      </c>
      <c r="P145" s="2">
        <v>12</v>
      </c>
      <c r="Q145" s="2">
        <v>0.25</v>
      </c>
      <c r="R145" s="2">
        <v>1</v>
      </c>
      <c r="S145" s="2">
        <v>1</v>
      </c>
      <c r="T145" s="2">
        <v>1</v>
      </c>
      <c r="U145" s="2">
        <v>1</v>
      </c>
      <c r="V145" s="2">
        <v>6</v>
      </c>
      <c r="W145" s="2">
        <v>7</v>
      </c>
      <c r="X145" s="2">
        <v>14</v>
      </c>
      <c r="Y145" s="2">
        <v>1</v>
      </c>
      <c r="Z145" s="2">
        <v>0</v>
      </c>
      <c r="AA145" s="2">
        <v>1</v>
      </c>
      <c r="AB145" s="2">
        <v>3</v>
      </c>
      <c r="AC145" s="2">
        <v>14</v>
      </c>
      <c r="AD145" s="2">
        <v>13.8</v>
      </c>
      <c r="AE145" s="2">
        <v>36</v>
      </c>
      <c r="AF145" s="13">
        <v>0</v>
      </c>
      <c r="AG145">
        <f>INDEX(Table1[2018], MATCH(Steph_Curry!H145,Table1[Team],0))</f>
        <v>1.101</v>
      </c>
      <c r="AH145" s="21">
        <f>INDEX(Table3[2018],MATCH(Steph_Curry!H145,Table3[Team],0))</f>
        <v>1.127</v>
      </c>
      <c r="AI145" s="21">
        <f>INDEX(Table6[2018],MATCH(Steph_Curry!H145,Table6[Team],0))</f>
        <v>0.128</v>
      </c>
      <c r="AJ145" s="22">
        <f>INDEX(Table8[2018],MATCH(Steph_Curry!H145,Table8[Team],0))</f>
        <v>11.8</v>
      </c>
    </row>
    <row r="146" spans="1:36">
      <c r="A146" s="1">
        <v>42</v>
      </c>
      <c r="B146" s="2">
        <v>31</v>
      </c>
      <c r="C146" s="3">
        <v>43476</v>
      </c>
      <c r="D146" s="3" t="s">
        <v>495</v>
      </c>
      <c r="E146" s="2" t="s">
        <v>262</v>
      </c>
      <c r="F146" s="2" t="s">
        <v>1</v>
      </c>
      <c r="G146" s="4"/>
      <c r="H146" s="2" t="s">
        <v>56</v>
      </c>
      <c r="I146" s="2" t="s">
        <v>263</v>
      </c>
      <c r="J146" s="2">
        <v>1</v>
      </c>
      <c r="K146" s="5">
        <v>1.1333333333333333</v>
      </c>
      <c r="L146" s="2">
        <v>10</v>
      </c>
      <c r="M146" s="2">
        <v>16</v>
      </c>
      <c r="N146" s="2">
        <v>0.625</v>
      </c>
      <c r="O146" s="2">
        <v>5</v>
      </c>
      <c r="P146" s="2">
        <v>11</v>
      </c>
      <c r="Q146" s="2">
        <v>0.45500000000000002</v>
      </c>
      <c r="R146" s="2">
        <v>3</v>
      </c>
      <c r="S146" s="2">
        <v>3</v>
      </c>
      <c r="T146" s="2">
        <v>1</v>
      </c>
      <c r="U146" s="2">
        <v>2</v>
      </c>
      <c r="V146" s="2">
        <v>3</v>
      </c>
      <c r="W146" s="2">
        <v>5</v>
      </c>
      <c r="X146" s="2">
        <v>8</v>
      </c>
      <c r="Y146" s="2">
        <v>0</v>
      </c>
      <c r="Z146" s="2">
        <v>0</v>
      </c>
      <c r="AA146" s="2">
        <v>4</v>
      </c>
      <c r="AB146" s="2">
        <v>0</v>
      </c>
      <c r="AC146" s="2">
        <v>28</v>
      </c>
      <c r="AD146" s="2">
        <v>24.7</v>
      </c>
      <c r="AE146" s="2">
        <v>39</v>
      </c>
      <c r="AF146" s="13">
        <v>0</v>
      </c>
      <c r="AG146">
        <f>INDEX(Table1[2018], MATCH(Steph_Curry!H146,Table1[Team],0))</f>
        <v>1.101</v>
      </c>
      <c r="AH146" s="21">
        <f>INDEX(Table3[2018],MATCH(Steph_Curry!H146,Table3[Team],0))</f>
        <v>1.137</v>
      </c>
      <c r="AI146" s="21">
        <f>INDEX(Table6[2018],MATCH(Steph_Curry!H146,Table6[Team],0))</f>
        <v>0.129</v>
      </c>
      <c r="AJ146" s="22">
        <f>INDEX(Table8[2018],MATCH(Steph_Curry!H146,Table8[Team],0))</f>
        <v>12.1</v>
      </c>
    </row>
    <row r="147" spans="1:36">
      <c r="A147" s="1">
        <v>43</v>
      </c>
      <c r="B147" s="2">
        <v>32</v>
      </c>
      <c r="C147" s="3">
        <v>43478</v>
      </c>
      <c r="D147" s="3" t="s">
        <v>495</v>
      </c>
      <c r="E147" s="2" t="s">
        <v>264</v>
      </c>
      <c r="F147" s="2" t="s">
        <v>1</v>
      </c>
      <c r="G147" s="2" t="s">
        <v>5</v>
      </c>
      <c r="H147" s="2" t="s">
        <v>12</v>
      </c>
      <c r="I147" s="2" t="s">
        <v>16</v>
      </c>
      <c r="J147" s="2">
        <v>1</v>
      </c>
      <c r="K147" s="5">
        <v>1.5354166666666667</v>
      </c>
      <c r="L147" s="2">
        <v>17</v>
      </c>
      <c r="M147" s="2">
        <v>32</v>
      </c>
      <c r="N147" s="2">
        <v>0.53100000000000003</v>
      </c>
      <c r="O147" s="2">
        <v>11</v>
      </c>
      <c r="P147" s="2">
        <v>19</v>
      </c>
      <c r="Q147" s="2">
        <v>0.57899999999999996</v>
      </c>
      <c r="R147" s="2">
        <v>3</v>
      </c>
      <c r="S147" s="2">
        <v>3</v>
      </c>
      <c r="T147" s="2">
        <v>1</v>
      </c>
      <c r="U147" s="2">
        <v>3</v>
      </c>
      <c r="V147" s="2">
        <v>3</v>
      </c>
      <c r="W147" s="2">
        <v>6</v>
      </c>
      <c r="X147" s="2">
        <v>5</v>
      </c>
      <c r="Y147" s="2">
        <v>1</v>
      </c>
      <c r="Z147" s="2">
        <v>2</v>
      </c>
      <c r="AA147" s="2">
        <v>0</v>
      </c>
      <c r="AB147" s="2">
        <v>5</v>
      </c>
      <c r="AC147" s="2">
        <v>48</v>
      </c>
      <c r="AD147" s="2">
        <v>39.299999999999997</v>
      </c>
      <c r="AE147" s="2">
        <v>9</v>
      </c>
      <c r="AF147" s="13">
        <v>0</v>
      </c>
      <c r="AG147">
        <f>INDEX(Table1[2018], MATCH(Steph_Curry!H147,Table1[Team],0))</f>
        <v>1.0720000000000001</v>
      </c>
      <c r="AH147" s="21">
        <f>INDEX(Table3[2018],MATCH(Steph_Curry!H147,Table3[Team],0))</f>
        <v>1.105</v>
      </c>
      <c r="AI147" s="21">
        <f>INDEX(Table6[2018],MATCH(Steph_Curry!H147,Table6[Team],0))</f>
        <v>0.126</v>
      </c>
      <c r="AJ147" s="22">
        <f>INDEX(Table8[2018],MATCH(Steph_Curry!H147,Table8[Team],0))</f>
        <v>11.2</v>
      </c>
    </row>
    <row r="148" spans="1:36">
      <c r="A148" s="1">
        <v>44</v>
      </c>
      <c r="B148" s="2">
        <v>33</v>
      </c>
      <c r="C148" s="3">
        <v>43480</v>
      </c>
      <c r="D148" s="3" t="s">
        <v>495</v>
      </c>
      <c r="E148" s="2" t="s">
        <v>265</v>
      </c>
      <c r="F148" s="2" t="s">
        <v>1</v>
      </c>
      <c r="G148" s="2" t="s">
        <v>5</v>
      </c>
      <c r="H148" s="2" t="s">
        <v>30</v>
      </c>
      <c r="I148" s="2" t="s">
        <v>266</v>
      </c>
      <c r="J148" s="2">
        <v>1</v>
      </c>
      <c r="K148" s="5">
        <v>1.2375</v>
      </c>
      <c r="L148" s="2">
        <v>10</v>
      </c>
      <c r="M148" s="2">
        <v>18</v>
      </c>
      <c r="N148" s="2">
        <v>0.55600000000000005</v>
      </c>
      <c r="O148" s="2">
        <v>8</v>
      </c>
      <c r="P148" s="2">
        <v>13</v>
      </c>
      <c r="Q148" s="2">
        <v>0.61499999999999999</v>
      </c>
      <c r="R148" s="2">
        <v>3</v>
      </c>
      <c r="S148" s="2">
        <v>3</v>
      </c>
      <c r="T148" s="2">
        <v>1</v>
      </c>
      <c r="U148" s="2">
        <v>1</v>
      </c>
      <c r="V148" s="2">
        <v>5</v>
      </c>
      <c r="W148" s="2">
        <v>6</v>
      </c>
      <c r="X148" s="2">
        <v>4</v>
      </c>
      <c r="Y148" s="2">
        <v>0</v>
      </c>
      <c r="Z148" s="2">
        <v>0</v>
      </c>
      <c r="AA148" s="2">
        <v>3</v>
      </c>
      <c r="AB148" s="2">
        <v>2</v>
      </c>
      <c r="AC148" s="2">
        <v>31</v>
      </c>
      <c r="AD148" s="2">
        <v>23.6</v>
      </c>
      <c r="AE148" s="2">
        <v>25</v>
      </c>
      <c r="AF148" s="13">
        <v>0</v>
      </c>
      <c r="AG148">
        <f>INDEX(Table1[2018], MATCH(Steph_Curry!H148,Table1[Team],0))</f>
        <v>1.0589999999999999</v>
      </c>
      <c r="AH148" s="21">
        <f>INDEX(Table3[2018],MATCH(Steph_Curry!H148,Table3[Team],0))</f>
        <v>1.095</v>
      </c>
      <c r="AI148" s="21">
        <f>INDEX(Table6[2018],MATCH(Steph_Curry!H148,Table6[Team],0))</f>
        <v>0.129</v>
      </c>
      <c r="AJ148" s="22">
        <f>INDEX(Table8[2018],MATCH(Steph_Curry!H148,Table8[Team],0))</f>
        <v>10.5</v>
      </c>
    </row>
    <row r="149" spans="1:36">
      <c r="A149" s="1">
        <v>45</v>
      </c>
      <c r="B149" s="2">
        <v>34</v>
      </c>
      <c r="C149" s="3">
        <v>43481</v>
      </c>
      <c r="D149" s="3" t="s">
        <v>495</v>
      </c>
      <c r="E149" s="2" t="s">
        <v>267</v>
      </c>
      <c r="F149" s="2" t="s">
        <v>1</v>
      </c>
      <c r="G149" s="4"/>
      <c r="H149" s="2" t="s">
        <v>6</v>
      </c>
      <c r="I149" s="2" t="s">
        <v>51</v>
      </c>
      <c r="J149" s="2">
        <v>1</v>
      </c>
      <c r="K149" s="5">
        <v>1.4638888888888888</v>
      </c>
      <c r="L149" s="2">
        <v>11</v>
      </c>
      <c r="M149" s="2">
        <v>22</v>
      </c>
      <c r="N149" s="2">
        <v>0.5</v>
      </c>
      <c r="O149" s="2">
        <v>9</v>
      </c>
      <c r="P149" s="2">
        <v>17</v>
      </c>
      <c r="Q149" s="2">
        <v>0.52900000000000003</v>
      </c>
      <c r="R149" s="2">
        <v>10</v>
      </c>
      <c r="S149" s="2">
        <v>10</v>
      </c>
      <c r="T149" s="2">
        <v>1</v>
      </c>
      <c r="U149" s="2">
        <v>1</v>
      </c>
      <c r="V149" s="2">
        <v>4</v>
      </c>
      <c r="W149" s="2">
        <v>5</v>
      </c>
      <c r="X149" s="2">
        <v>3</v>
      </c>
      <c r="Y149" s="2">
        <v>1</v>
      </c>
      <c r="Z149" s="2">
        <v>0</v>
      </c>
      <c r="AA149" s="2">
        <v>2</v>
      </c>
      <c r="AB149" s="2">
        <v>3</v>
      </c>
      <c r="AC149" s="2">
        <v>41</v>
      </c>
      <c r="AD149" s="2">
        <v>31.8</v>
      </c>
      <c r="AE149" s="2">
        <v>20</v>
      </c>
      <c r="AF149" s="13">
        <v>0</v>
      </c>
      <c r="AG149">
        <f>INDEX(Table1[2018], MATCH(Steph_Curry!H149,Table1[Team],0))</f>
        <v>1.093</v>
      </c>
      <c r="AH149" s="21">
        <f>INDEX(Table3[2018],MATCH(Steph_Curry!H149,Table3[Team],0))</f>
        <v>1.123</v>
      </c>
      <c r="AI149" s="21">
        <f>INDEX(Table6[2018],MATCH(Steph_Curry!H149,Table6[Team],0))</f>
        <v>0.127</v>
      </c>
      <c r="AJ149" s="22">
        <f>INDEX(Table8[2018],MATCH(Steph_Curry!H149,Table8[Team],0))</f>
        <v>12.3</v>
      </c>
    </row>
    <row r="150" spans="1:36">
      <c r="A150" s="1">
        <v>46</v>
      </c>
      <c r="B150" s="2">
        <v>35</v>
      </c>
      <c r="C150" s="3">
        <v>43483</v>
      </c>
      <c r="D150" s="3" t="s">
        <v>495</v>
      </c>
      <c r="E150" s="2" t="s">
        <v>268</v>
      </c>
      <c r="F150" s="2" t="s">
        <v>1</v>
      </c>
      <c r="G150" s="2" t="s">
        <v>5</v>
      </c>
      <c r="H150" s="2" t="s">
        <v>24</v>
      </c>
      <c r="I150" s="2" t="s">
        <v>115</v>
      </c>
      <c r="J150" s="2">
        <v>1</v>
      </c>
      <c r="K150" s="5">
        <v>1.3770833333333332</v>
      </c>
      <c r="L150" s="2">
        <v>10</v>
      </c>
      <c r="M150" s="2">
        <v>19</v>
      </c>
      <c r="N150" s="2">
        <v>0.52600000000000002</v>
      </c>
      <c r="O150" s="2">
        <v>3</v>
      </c>
      <c r="P150" s="2">
        <v>11</v>
      </c>
      <c r="Q150" s="2">
        <v>0.27300000000000002</v>
      </c>
      <c r="R150" s="2">
        <v>5</v>
      </c>
      <c r="S150" s="2">
        <v>5</v>
      </c>
      <c r="T150" s="2">
        <v>1</v>
      </c>
      <c r="U150" s="2">
        <v>0</v>
      </c>
      <c r="V150" s="2">
        <v>5</v>
      </c>
      <c r="W150" s="2">
        <v>5</v>
      </c>
      <c r="X150" s="2">
        <v>4</v>
      </c>
      <c r="Y150" s="2">
        <v>1</v>
      </c>
      <c r="Z150" s="2">
        <v>1</v>
      </c>
      <c r="AA150" s="2">
        <v>1</v>
      </c>
      <c r="AB150" s="2">
        <v>2</v>
      </c>
      <c r="AC150" s="2">
        <v>28</v>
      </c>
      <c r="AD150" s="2">
        <v>22.9</v>
      </c>
      <c r="AE150" s="2">
        <v>9</v>
      </c>
      <c r="AF150" s="13">
        <v>0</v>
      </c>
      <c r="AG150">
        <f>INDEX(Table1[2018], MATCH(Steph_Curry!H150,Table1[Team],0))</f>
        <v>1.0860000000000001</v>
      </c>
      <c r="AH150" s="21">
        <f>INDEX(Table3[2018],MATCH(Steph_Curry!H150,Table3[Team],0))</f>
        <v>1.109</v>
      </c>
      <c r="AI150" s="21">
        <f>INDEX(Table6[2018],MATCH(Steph_Curry!H150,Table6[Team],0))</f>
        <v>0.125</v>
      </c>
      <c r="AJ150" s="22">
        <f>INDEX(Table8[2018],MATCH(Steph_Curry!H150,Table8[Team],0))</f>
        <v>10.5</v>
      </c>
    </row>
    <row r="151" spans="1:36">
      <c r="A151" s="1">
        <v>47</v>
      </c>
      <c r="B151" s="2">
        <v>36</v>
      </c>
      <c r="C151" s="3">
        <v>43486</v>
      </c>
      <c r="D151" s="3" t="s">
        <v>495</v>
      </c>
      <c r="E151" s="2" t="s">
        <v>269</v>
      </c>
      <c r="F151" s="2" t="s">
        <v>1</v>
      </c>
      <c r="G151" s="2" t="s">
        <v>5</v>
      </c>
      <c r="H151" s="2" t="s">
        <v>63</v>
      </c>
      <c r="I151" s="2" t="s">
        <v>31</v>
      </c>
      <c r="J151" s="2">
        <v>1</v>
      </c>
      <c r="K151" s="5">
        <v>1.2555555555555555</v>
      </c>
      <c r="L151" s="2">
        <v>3</v>
      </c>
      <c r="M151" s="2">
        <v>12</v>
      </c>
      <c r="N151" s="2">
        <v>0.25</v>
      </c>
      <c r="O151" s="2">
        <v>2</v>
      </c>
      <c r="P151" s="2">
        <v>10</v>
      </c>
      <c r="Q151" s="2">
        <v>0.2</v>
      </c>
      <c r="R151" s="2">
        <v>3</v>
      </c>
      <c r="S151" s="2">
        <v>3</v>
      </c>
      <c r="T151" s="2">
        <v>1</v>
      </c>
      <c r="U151" s="2">
        <v>1</v>
      </c>
      <c r="V151" s="2">
        <v>4</v>
      </c>
      <c r="W151" s="2">
        <v>5</v>
      </c>
      <c r="X151" s="2">
        <v>12</v>
      </c>
      <c r="Y151" s="2">
        <v>1</v>
      </c>
      <c r="Z151" s="2">
        <v>0</v>
      </c>
      <c r="AA151" s="2">
        <v>0</v>
      </c>
      <c r="AB151" s="2">
        <v>3</v>
      </c>
      <c r="AC151" s="2">
        <v>11</v>
      </c>
      <c r="AD151" s="2">
        <v>13.9</v>
      </c>
      <c r="AE151" s="2">
        <v>27</v>
      </c>
      <c r="AF151" s="13">
        <v>0</v>
      </c>
      <c r="AG151">
        <f>INDEX(Table1[2018], MATCH(Steph_Curry!H151,Table1[Team],0))</f>
        <v>1.0629999999999999</v>
      </c>
      <c r="AH151" s="21">
        <f>INDEX(Table3[2018],MATCH(Steph_Curry!H151,Table3[Team],0))</f>
        <v>1.0960000000000001</v>
      </c>
      <c r="AI151" s="21">
        <f>INDEX(Table6[2018],MATCH(Steph_Curry!H151,Table6[Team],0))</f>
        <v>0.13300000000000001</v>
      </c>
      <c r="AJ151" s="22">
        <f>INDEX(Table8[2018],MATCH(Steph_Curry!H151,Table8[Team],0))</f>
        <v>11.8</v>
      </c>
    </row>
    <row r="152" spans="1:36">
      <c r="A152" s="1">
        <v>48</v>
      </c>
      <c r="B152" s="2">
        <v>37</v>
      </c>
      <c r="C152" s="3">
        <v>43489</v>
      </c>
      <c r="D152" s="3" t="s">
        <v>495</v>
      </c>
      <c r="E152" s="2" t="s">
        <v>270</v>
      </c>
      <c r="F152" s="2" t="s">
        <v>1</v>
      </c>
      <c r="G152" s="2" t="s">
        <v>5</v>
      </c>
      <c r="H152" s="2" t="s">
        <v>18</v>
      </c>
      <c r="I152" s="2" t="s">
        <v>7</v>
      </c>
      <c r="J152" s="2">
        <v>1</v>
      </c>
      <c r="K152" s="5">
        <v>1.4777777777777779</v>
      </c>
      <c r="L152" s="2">
        <v>14</v>
      </c>
      <c r="M152" s="2">
        <v>24</v>
      </c>
      <c r="N152" s="2">
        <v>0.58299999999999996</v>
      </c>
      <c r="O152" s="2">
        <v>2</v>
      </c>
      <c r="P152" s="2">
        <v>8</v>
      </c>
      <c r="Q152" s="2">
        <v>0.25</v>
      </c>
      <c r="R152" s="2">
        <v>8</v>
      </c>
      <c r="S152" s="2">
        <v>8</v>
      </c>
      <c r="T152" s="2">
        <v>1</v>
      </c>
      <c r="U152" s="2">
        <v>0</v>
      </c>
      <c r="V152" s="2">
        <v>4</v>
      </c>
      <c r="W152" s="2">
        <v>4</v>
      </c>
      <c r="X152" s="2">
        <v>3</v>
      </c>
      <c r="Y152" s="2">
        <v>0</v>
      </c>
      <c r="Z152" s="2">
        <v>1</v>
      </c>
      <c r="AA152" s="2">
        <v>3</v>
      </c>
      <c r="AB152" s="2">
        <v>2</v>
      </c>
      <c r="AC152" s="2">
        <v>38</v>
      </c>
      <c r="AD152" s="2">
        <v>27</v>
      </c>
      <c r="AE152" s="2">
        <v>13</v>
      </c>
      <c r="AF152" s="13">
        <v>0</v>
      </c>
      <c r="AG152">
        <f>INDEX(Table1[2018], MATCH(Steph_Curry!H152,Table1[Team],0))</f>
        <v>1.105</v>
      </c>
      <c r="AH152" s="21">
        <f>INDEX(Table3[2018],MATCH(Steph_Curry!H152,Table3[Team],0))</f>
        <v>1.1519999999999999</v>
      </c>
      <c r="AI152" s="21">
        <f>INDEX(Table6[2018],MATCH(Steph_Curry!H152,Table6[Team],0))</f>
        <v>0.14899999999999999</v>
      </c>
      <c r="AJ152" s="22">
        <f>INDEX(Table8[2018],MATCH(Steph_Curry!H152,Table8[Team],0))</f>
        <v>12.1</v>
      </c>
    </row>
    <row r="153" spans="1:36">
      <c r="A153" s="1">
        <v>49</v>
      </c>
      <c r="B153" s="2">
        <v>38</v>
      </c>
      <c r="C153" s="3">
        <v>43491</v>
      </c>
      <c r="D153" s="3" t="s">
        <v>495</v>
      </c>
      <c r="E153" s="2" t="s">
        <v>271</v>
      </c>
      <c r="F153" s="2" t="s">
        <v>1</v>
      </c>
      <c r="G153" s="2" t="s">
        <v>5</v>
      </c>
      <c r="H153" s="2" t="s">
        <v>46</v>
      </c>
      <c r="I153" s="2" t="s">
        <v>64</v>
      </c>
      <c r="J153" s="2">
        <v>1</v>
      </c>
      <c r="K153" s="5">
        <v>1.5861111111111112</v>
      </c>
      <c r="L153" s="2">
        <v>7</v>
      </c>
      <c r="M153" s="2">
        <v>15</v>
      </c>
      <c r="N153" s="2">
        <v>0.46700000000000003</v>
      </c>
      <c r="O153" s="2">
        <v>6</v>
      </c>
      <c r="P153" s="2">
        <v>12</v>
      </c>
      <c r="Q153" s="2">
        <v>0.5</v>
      </c>
      <c r="R153" s="2">
        <v>4</v>
      </c>
      <c r="S153" s="2">
        <v>4</v>
      </c>
      <c r="T153" s="2">
        <v>1</v>
      </c>
      <c r="U153" s="2">
        <v>0</v>
      </c>
      <c r="V153" s="2">
        <v>3</v>
      </c>
      <c r="W153" s="2">
        <v>3</v>
      </c>
      <c r="X153" s="2">
        <v>3</v>
      </c>
      <c r="Y153" s="2">
        <v>0</v>
      </c>
      <c r="Z153" s="2">
        <v>0</v>
      </c>
      <c r="AA153" s="2">
        <v>1</v>
      </c>
      <c r="AB153" s="2">
        <v>2</v>
      </c>
      <c r="AC153" s="2">
        <v>24</v>
      </c>
      <c r="AD153" s="2">
        <v>17.5</v>
      </c>
      <c r="AE153" s="2">
        <v>4</v>
      </c>
      <c r="AF153" s="13">
        <v>0</v>
      </c>
      <c r="AG153">
        <f>INDEX(Table1[2018], MATCH(Steph_Curry!H153,Table1[Team],0))</f>
        <v>1.042</v>
      </c>
      <c r="AH153" s="21">
        <f>INDEX(Table3[2018],MATCH(Steph_Curry!H153,Table3[Team],0))</f>
        <v>1.087</v>
      </c>
      <c r="AI153" s="21">
        <f>INDEX(Table6[2018],MATCH(Steph_Curry!H153,Table6[Team],0))</f>
        <v>0.14399999999999999</v>
      </c>
      <c r="AJ153" s="22">
        <f>INDEX(Table8[2018],MATCH(Steph_Curry!H153,Table8[Team],0))</f>
        <v>11.6</v>
      </c>
    </row>
    <row r="154" spans="1:36">
      <c r="A154" s="1">
        <v>50</v>
      </c>
      <c r="B154" s="2">
        <v>39</v>
      </c>
      <c r="C154" s="3">
        <v>43493</v>
      </c>
      <c r="D154" s="3" t="s">
        <v>495</v>
      </c>
      <c r="E154" s="2" t="s">
        <v>272</v>
      </c>
      <c r="F154" s="2" t="s">
        <v>1</v>
      </c>
      <c r="G154" s="2" t="s">
        <v>5</v>
      </c>
      <c r="H154" s="2" t="s">
        <v>143</v>
      </c>
      <c r="I154" s="2" t="s">
        <v>124</v>
      </c>
      <c r="J154" s="2">
        <v>1</v>
      </c>
      <c r="K154" s="5">
        <v>1.117361111111111</v>
      </c>
      <c r="L154" s="2">
        <v>10</v>
      </c>
      <c r="M154" s="2">
        <v>13</v>
      </c>
      <c r="N154" s="2">
        <v>0.76900000000000002</v>
      </c>
      <c r="O154" s="2">
        <v>6</v>
      </c>
      <c r="P154" s="2">
        <v>8</v>
      </c>
      <c r="Q154" s="2">
        <v>0.75</v>
      </c>
      <c r="R154" s="2">
        <v>0</v>
      </c>
      <c r="S154" s="2">
        <v>0</v>
      </c>
      <c r="T154" s="4"/>
      <c r="U154" s="2">
        <v>1</v>
      </c>
      <c r="V154" s="2">
        <v>5</v>
      </c>
      <c r="W154" s="2">
        <v>6</v>
      </c>
      <c r="X154" s="2">
        <v>3</v>
      </c>
      <c r="Y154" s="2">
        <v>2</v>
      </c>
      <c r="Z154" s="2">
        <v>0</v>
      </c>
      <c r="AA154" s="2">
        <v>3</v>
      </c>
      <c r="AB154" s="2">
        <v>4</v>
      </c>
      <c r="AC154" s="2">
        <v>26</v>
      </c>
      <c r="AD154" s="2">
        <v>22.6</v>
      </c>
      <c r="AE154" s="2">
        <v>10</v>
      </c>
      <c r="AF154" s="13">
        <v>0</v>
      </c>
      <c r="AG154">
        <f>INDEX(Table1[2018], MATCH(Steph_Curry!H154,Table1[Team],0))</f>
        <v>1.032</v>
      </c>
      <c r="AH154" s="21">
        <f>INDEX(Table3[2018],MATCH(Steph_Curry!H154,Table3[Team],0))</f>
        <v>1.0900000000000001</v>
      </c>
      <c r="AI154" s="21">
        <f>INDEX(Table6[2018],MATCH(Steph_Curry!H154,Table6[Team],0))</f>
        <v>0.155</v>
      </c>
      <c r="AJ154" s="22">
        <f>INDEX(Table8[2018],MATCH(Steph_Curry!H154,Table8[Team],0))</f>
        <v>11.4</v>
      </c>
    </row>
    <row r="155" spans="1:36">
      <c r="A155" s="1">
        <v>51</v>
      </c>
      <c r="B155" s="2">
        <v>40</v>
      </c>
      <c r="C155" s="3">
        <v>43496</v>
      </c>
      <c r="D155" s="3" t="s">
        <v>495</v>
      </c>
      <c r="E155" s="2" t="s">
        <v>273</v>
      </c>
      <c r="F155" s="2" t="s">
        <v>1</v>
      </c>
      <c r="G155" s="4"/>
      <c r="H155" s="2" t="s">
        <v>39</v>
      </c>
      <c r="I155" s="2" t="s">
        <v>145</v>
      </c>
      <c r="J155" s="2">
        <v>1</v>
      </c>
      <c r="K155" s="5">
        <v>1.5916666666666668</v>
      </c>
      <c r="L155" s="2">
        <v>14</v>
      </c>
      <c r="M155" s="2">
        <v>27</v>
      </c>
      <c r="N155" s="2">
        <v>0.51900000000000002</v>
      </c>
      <c r="O155" s="2">
        <v>10</v>
      </c>
      <c r="P155" s="2">
        <v>18</v>
      </c>
      <c r="Q155" s="2">
        <v>0.55600000000000005</v>
      </c>
      <c r="R155" s="2">
        <v>3</v>
      </c>
      <c r="S155" s="2">
        <v>4</v>
      </c>
      <c r="T155" s="2">
        <v>0.75</v>
      </c>
      <c r="U155" s="2">
        <v>1</v>
      </c>
      <c r="V155" s="2">
        <v>3</v>
      </c>
      <c r="W155" s="2">
        <v>4</v>
      </c>
      <c r="X155" s="2">
        <v>6</v>
      </c>
      <c r="Y155" s="2">
        <v>1</v>
      </c>
      <c r="Z155" s="2">
        <v>0</v>
      </c>
      <c r="AA155" s="2">
        <v>6</v>
      </c>
      <c r="AB155" s="2">
        <v>1</v>
      </c>
      <c r="AC155" s="2">
        <v>41</v>
      </c>
      <c r="AD155" s="2">
        <v>27.7</v>
      </c>
      <c r="AE155" s="2">
        <v>-6</v>
      </c>
      <c r="AF155" s="13">
        <v>0</v>
      </c>
      <c r="AG155">
        <f>INDEX(Table1[2018], MATCH(Steph_Curry!H155,Table1[Team],0))</f>
        <v>1.0609999999999999</v>
      </c>
      <c r="AH155" s="21">
        <f>INDEX(Table3[2018],MATCH(Steph_Curry!H155,Table3[Team],0))</f>
        <v>1.087</v>
      </c>
      <c r="AI155" s="21">
        <f>INDEX(Table6[2018],MATCH(Steph_Curry!H155,Table6[Team],0))</f>
        <v>0.121</v>
      </c>
      <c r="AJ155" s="22">
        <f>INDEX(Table8[2018],MATCH(Steph_Curry!H155,Table8[Team],0))</f>
        <v>10.3</v>
      </c>
    </row>
    <row r="156" spans="1:36">
      <c r="A156" s="1">
        <v>52</v>
      </c>
      <c r="B156" s="2">
        <v>41</v>
      </c>
      <c r="C156" s="3">
        <v>43498</v>
      </c>
      <c r="D156" s="3" t="s">
        <v>495</v>
      </c>
      <c r="E156" s="2" t="s">
        <v>274</v>
      </c>
      <c r="F156" s="2" t="s">
        <v>1</v>
      </c>
      <c r="G156" s="4"/>
      <c r="H156" s="2" t="s">
        <v>63</v>
      </c>
      <c r="I156" s="2" t="s">
        <v>69</v>
      </c>
      <c r="J156" s="2">
        <v>1</v>
      </c>
      <c r="K156" s="5">
        <v>1.3687500000000001</v>
      </c>
      <c r="L156" s="2">
        <v>5</v>
      </c>
      <c r="M156" s="2">
        <v>15</v>
      </c>
      <c r="N156" s="2">
        <v>0.33300000000000002</v>
      </c>
      <c r="O156" s="2">
        <v>2</v>
      </c>
      <c r="P156" s="2">
        <v>9</v>
      </c>
      <c r="Q156" s="2">
        <v>0.222</v>
      </c>
      <c r="R156" s="2">
        <v>2</v>
      </c>
      <c r="S156" s="2">
        <v>3</v>
      </c>
      <c r="T156" s="2">
        <v>0.66700000000000004</v>
      </c>
      <c r="U156" s="2">
        <v>0</v>
      </c>
      <c r="V156" s="2">
        <v>4</v>
      </c>
      <c r="W156" s="2">
        <v>4</v>
      </c>
      <c r="X156" s="2">
        <v>2</v>
      </c>
      <c r="Y156" s="2">
        <v>0</v>
      </c>
      <c r="Z156" s="2">
        <v>0</v>
      </c>
      <c r="AA156" s="2">
        <v>2</v>
      </c>
      <c r="AB156" s="2">
        <v>2</v>
      </c>
      <c r="AC156" s="2">
        <v>14</v>
      </c>
      <c r="AD156" s="2">
        <v>4.9000000000000004</v>
      </c>
      <c r="AE156" s="2">
        <v>13</v>
      </c>
      <c r="AF156" s="13">
        <v>0</v>
      </c>
      <c r="AG156">
        <f>INDEX(Table1[2018], MATCH(Steph_Curry!H156,Table1[Team],0))</f>
        <v>1.0629999999999999</v>
      </c>
      <c r="AH156" s="21">
        <f>INDEX(Table3[2018],MATCH(Steph_Curry!H156,Table3[Team],0))</f>
        <v>1.0960000000000001</v>
      </c>
      <c r="AI156" s="21">
        <f>INDEX(Table6[2018],MATCH(Steph_Curry!H156,Table6[Team],0))</f>
        <v>0.13300000000000001</v>
      </c>
      <c r="AJ156" s="22">
        <f>INDEX(Table8[2018],MATCH(Steph_Curry!H156,Table8[Team],0))</f>
        <v>11.8</v>
      </c>
    </row>
    <row r="157" spans="1:36">
      <c r="A157" s="1">
        <v>53</v>
      </c>
      <c r="B157" s="2">
        <v>42</v>
      </c>
      <c r="C157" s="3">
        <v>43502</v>
      </c>
      <c r="D157" s="3" t="s">
        <v>495</v>
      </c>
      <c r="E157" s="2" t="s">
        <v>275</v>
      </c>
      <c r="F157" s="2" t="s">
        <v>1</v>
      </c>
      <c r="G157" s="4"/>
      <c r="H157" s="2" t="s">
        <v>27</v>
      </c>
      <c r="I157" s="2" t="s">
        <v>276</v>
      </c>
      <c r="J157" s="2">
        <v>1</v>
      </c>
      <c r="K157" s="5">
        <v>1.1916666666666667</v>
      </c>
      <c r="L157" s="2">
        <v>7</v>
      </c>
      <c r="M157" s="2">
        <v>12</v>
      </c>
      <c r="N157" s="2">
        <v>0.58299999999999996</v>
      </c>
      <c r="O157" s="2">
        <v>3</v>
      </c>
      <c r="P157" s="2">
        <v>5</v>
      </c>
      <c r="Q157" s="2">
        <v>0.6</v>
      </c>
      <c r="R157" s="2">
        <v>2</v>
      </c>
      <c r="S157" s="2">
        <v>3</v>
      </c>
      <c r="T157" s="2">
        <v>0.66700000000000004</v>
      </c>
      <c r="U157" s="2">
        <v>1</v>
      </c>
      <c r="V157" s="2">
        <v>4</v>
      </c>
      <c r="W157" s="2">
        <v>5</v>
      </c>
      <c r="X157" s="2">
        <v>7</v>
      </c>
      <c r="Y157" s="2">
        <v>2</v>
      </c>
      <c r="Z157" s="2">
        <v>1</v>
      </c>
      <c r="AA157" s="2">
        <v>3</v>
      </c>
      <c r="AB157" s="2">
        <v>2</v>
      </c>
      <c r="AC157" s="2">
        <v>19</v>
      </c>
      <c r="AD157" s="2">
        <v>18.7</v>
      </c>
      <c r="AE157" s="2">
        <v>26</v>
      </c>
      <c r="AF157" s="13">
        <v>0</v>
      </c>
      <c r="AG157">
        <f>INDEX(Table1[2018], MATCH(Steph_Curry!H157,Table1[Team],0))</f>
        <v>1.083</v>
      </c>
      <c r="AH157" s="21">
        <f>INDEX(Table3[2018],MATCH(Steph_Curry!H157,Table3[Team],0))</f>
        <v>1.1060000000000001</v>
      </c>
      <c r="AI157" s="21">
        <f>INDEX(Table6[2018],MATCH(Steph_Curry!H157,Table6[Team],0))</f>
        <v>0.11799999999999999</v>
      </c>
      <c r="AJ157" s="22">
        <f>INDEX(Table8[2018],MATCH(Steph_Curry!H157,Table8[Team],0))</f>
        <v>11.6</v>
      </c>
    </row>
    <row r="158" spans="1:36">
      <c r="A158" s="1">
        <v>54</v>
      </c>
      <c r="B158" s="2">
        <v>43</v>
      </c>
      <c r="C158" s="3">
        <v>43504</v>
      </c>
      <c r="D158" s="3" t="s">
        <v>495</v>
      </c>
      <c r="E158" s="2" t="s">
        <v>277</v>
      </c>
      <c r="F158" s="2" t="s">
        <v>1</v>
      </c>
      <c r="G158" s="2" t="s">
        <v>5</v>
      </c>
      <c r="H158" s="2" t="s">
        <v>118</v>
      </c>
      <c r="I158" s="2" t="s">
        <v>43</v>
      </c>
      <c r="J158" s="2">
        <v>1</v>
      </c>
      <c r="K158" s="5">
        <v>1.48125</v>
      </c>
      <c r="L158" s="2">
        <v>6</v>
      </c>
      <c r="M158" s="2">
        <v>17</v>
      </c>
      <c r="N158" s="2">
        <v>0.35299999999999998</v>
      </c>
      <c r="O158" s="2">
        <v>3</v>
      </c>
      <c r="P158" s="2">
        <v>11</v>
      </c>
      <c r="Q158" s="2">
        <v>0.27300000000000002</v>
      </c>
      <c r="R158" s="2">
        <v>5</v>
      </c>
      <c r="S158" s="2">
        <v>6</v>
      </c>
      <c r="T158" s="2">
        <v>0.83299999999999996</v>
      </c>
      <c r="U158" s="2">
        <v>0</v>
      </c>
      <c r="V158" s="2">
        <v>7</v>
      </c>
      <c r="W158" s="2">
        <v>7</v>
      </c>
      <c r="X158" s="2">
        <v>7</v>
      </c>
      <c r="Y158" s="2">
        <v>1</v>
      </c>
      <c r="Z158" s="2">
        <v>1</v>
      </c>
      <c r="AA158" s="2">
        <v>2</v>
      </c>
      <c r="AB158" s="2">
        <v>5</v>
      </c>
      <c r="AC158" s="2">
        <v>20</v>
      </c>
      <c r="AD158" s="2">
        <v>14.8</v>
      </c>
      <c r="AE158" s="2">
        <v>13</v>
      </c>
      <c r="AF158" s="13">
        <v>0</v>
      </c>
      <c r="AG158">
        <f>INDEX(Table1[2018], MATCH(Steph_Curry!H158,Table1[Team],0))</f>
        <v>1.1140000000000001</v>
      </c>
      <c r="AH158" s="21">
        <f>INDEX(Table3[2018],MATCH(Steph_Curry!H158,Table3[Team],0))</f>
        <v>1.1539999999999999</v>
      </c>
      <c r="AI158" s="21">
        <f>INDEX(Table6[2018],MATCH(Steph_Curry!H158,Table6[Team],0))</f>
        <v>0.14899999999999999</v>
      </c>
      <c r="AJ158" s="22">
        <f>INDEX(Table8[2018],MATCH(Steph_Curry!H158,Table8[Team],0))</f>
        <v>11.1</v>
      </c>
    </row>
    <row r="159" spans="1:36">
      <c r="A159" s="1">
        <v>55</v>
      </c>
      <c r="B159" s="2">
        <v>44</v>
      </c>
      <c r="C159" s="3">
        <v>43506</v>
      </c>
      <c r="D159" s="3" t="s">
        <v>495</v>
      </c>
      <c r="E159" s="2" t="s">
        <v>278</v>
      </c>
      <c r="F159" s="2" t="s">
        <v>1</v>
      </c>
      <c r="G159" s="4"/>
      <c r="H159" s="2" t="s">
        <v>33</v>
      </c>
      <c r="I159" s="2" t="s">
        <v>75</v>
      </c>
      <c r="J159" s="2">
        <v>1</v>
      </c>
      <c r="K159" s="5">
        <v>1.5173611111111109</v>
      </c>
      <c r="L159" s="2">
        <v>9</v>
      </c>
      <c r="M159" s="2">
        <v>18</v>
      </c>
      <c r="N159" s="2">
        <v>0.5</v>
      </c>
      <c r="O159" s="2">
        <v>5</v>
      </c>
      <c r="P159" s="2">
        <v>10</v>
      </c>
      <c r="Q159" s="2">
        <v>0.5</v>
      </c>
      <c r="R159" s="2">
        <v>2</v>
      </c>
      <c r="S159" s="2">
        <v>2</v>
      </c>
      <c r="T159" s="2">
        <v>1</v>
      </c>
      <c r="U159" s="2">
        <v>1</v>
      </c>
      <c r="V159" s="2">
        <v>3</v>
      </c>
      <c r="W159" s="2">
        <v>4</v>
      </c>
      <c r="X159" s="2">
        <v>2</v>
      </c>
      <c r="Y159" s="2">
        <v>2</v>
      </c>
      <c r="Z159" s="2">
        <v>0</v>
      </c>
      <c r="AA159" s="2">
        <v>2</v>
      </c>
      <c r="AB159" s="2">
        <v>2</v>
      </c>
      <c r="AC159" s="2">
        <v>25</v>
      </c>
      <c r="AD159" s="2">
        <v>18.2</v>
      </c>
      <c r="AE159" s="2">
        <v>-9</v>
      </c>
      <c r="AF159" s="13">
        <v>0</v>
      </c>
      <c r="AG159">
        <f>INDEX(Table1[2018], MATCH(Steph_Curry!H159,Table1[Team],0))</f>
        <v>1.042</v>
      </c>
      <c r="AH159" s="21">
        <f>INDEX(Table3[2018],MATCH(Steph_Curry!H159,Table3[Team],0))</f>
        <v>1.0860000000000001</v>
      </c>
      <c r="AI159" s="21">
        <f>INDEX(Table6[2018],MATCH(Steph_Curry!H159,Table6[Team],0))</f>
        <v>0.13900000000000001</v>
      </c>
      <c r="AJ159" s="22">
        <f>INDEX(Table8[2018],MATCH(Steph_Curry!H159,Table8[Team],0))</f>
        <v>11.9</v>
      </c>
    </row>
    <row r="160" spans="1:36">
      <c r="A160" s="1">
        <v>56</v>
      </c>
      <c r="B160" s="2">
        <v>45</v>
      </c>
      <c r="C160" s="3">
        <v>43508</v>
      </c>
      <c r="D160" s="3" t="s">
        <v>495</v>
      </c>
      <c r="E160" s="2" t="s">
        <v>279</v>
      </c>
      <c r="F160" s="2" t="s">
        <v>1</v>
      </c>
      <c r="G160" s="4"/>
      <c r="H160" s="2" t="s">
        <v>84</v>
      </c>
      <c r="I160" s="2" t="s">
        <v>51</v>
      </c>
      <c r="J160" s="2">
        <v>1</v>
      </c>
      <c r="K160" s="5">
        <v>1.5069444444444444</v>
      </c>
      <c r="L160" s="2">
        <v>8</v>
      </c>
      <c r="M160" s="2">
        <v>19</v>
      </c>
      <c r="N160" s="2">
        <v>0.42099999999999999</v>
      </c>
      <c r="O160" s="2">
        <v>5</v>
      </c>
      <c r="P160" s="2">
        <v>14</v>
      </c>
      <c r="Q160" s="2">
        <v>0.35699999999999998</v>
      </c>
      <c r="R160" s="2">
        <v>3</v>
      </c>
      <c r="S160" s="2">
        <v>3</v>
      </c>
      <c r="T160" s="2">
        <v>1</v>
      </c>
      <c r="U160" s="2">
        <v>0</v>
      </c>
      <c r="V160" s="2">
        <v>5</v>
      </c>
      <c r="W160" s="2">
        <v>5</v>
      </c>
      <c r="X160" s="2">
        <v>4</v>
      </c>
      <c r="Y160" s="2">
        <v>4</v>
      </c>
      <c r="Z160" s="2">
        <v>2</v>
      </c>
      <c r="AA160" s="2">
        <v>2</v>
      </c>
      <c r="AB160" s="2">
        <v>3</v>
      </c>
      <c r="AC160" s="2">
        <v>24</v>
      </c>
      <c r="AD160" s="2">
        <v>20.399999999999999</v>
      </c>
      <c r="AE160" s="2">
        <v>5</v>
      </c>
      <c r="AF160" s="13">
        <v>0</v>
      </c>
      <c r="AG160">
        <f>INDEX(Table1[2018], MATCH(Steph_Curry!H160,Table1[Team],0))</f>
        <v>1.0269999999999999</v>
      </c>
      <c r="AH160" s="21">
        <f>INDEX(Table3[2018],MATCH(Steph_Curry!H160,Table3[Team],0))</f>
        <v>1.0780000000000001</v>
      </c>
      <c r="AI160" s="21">
        <f>INDEX(Table6[2018],MATCH(Steph_Curry!H160,Table6[Team],0))</f>
        <v>0.13400000000000001</v>
      </c>
      <c r="AJ160" s="22">
        <f>INDEX(Table8[2018],MATCH(Steph_Curry!H160,Table8[Team],0))</f>
        <v>10.1</v>
      </c>
    </row>
    <row r="161" spans="1:36">
      <c r="A161" s="1">
        <v>57</v>
      </c>
      <c r="B161" s="2">
        <v>46</v>
      </c>
      <c r="C161" s="3">
        <v>43509</v>
      </c>
      <c r="D161" s="3" t="s">
        <v>495</v>
      </c>
      <c r="E161" s="2" t="s">
        <v>280</v>
      </c>
      <c r="F161" s="2" t="s">
        <v>1</v>
      </c>
      <c r="G161" s="2" t="s">
        <v>5</v>
      </c>
      <c r="H161" s="2" t="s">
        <v>72</v>
      </c>
      <c r="I161" s="2" t="s">
        <v>198</v>
      </c>
      <c r="J161" s="2">
        <v>1</v>
      </c>
      <c r="K161" s="5">
        <v>1.3590277777777777</v>
      </c>
      <c r="L161" s="2">
        <v>10</v>
      </c>
      <c r="M161" s="2">
        <v>24</v>
      </c>
      <c r="N161" s="2">
        <v>0.41699999999999998</v>
      </c>
      <c r="O161" s="2">
        <v>5</v>
      </c>
      <c r="P161" s="2">
        <v>14</v>
      </c>
      <c r="Q161" s="2">
        <v>0.35699999999999998</v>
      </c>
      <c r="R161" s="2">
        <v>7</v>
      </c>
      <c r="S161" s="2">
        <v>7</v>
      </c>
      <c r="T161" s="2">
        <v>1</v>
      </c>
      <c r="U161" s="2">
        <v>1</v>
      </c>
      <c r="V161" s="2">
        <v>6</v>
      </c>
      <c r="W161" s="2">
        <v>7</v>
      </c>
      <c r="X161" s="2">
        <v>2</v>
      </c>
      <c r="Y161" s="2">
        <v>0</v>
      </c>
      <c r="Z161" s="2">
        <v>0</v>
      </c>
      <c r="AA161" s="2">
        <v>1</v>
      </c>
      <c r="AB161" s="2">
        <v>2</v>
      </c>
      <c r="AC161" s="2">
        <v>32</v>
      </c>
      <c r="AD161" s="2">
        <v>21.3</v>
      </c>
      <c r="AE161" s="2">
        <v>-10</v>
      </c>
      <c r="AF161" s="13">
        <v>0</v>
      </c>
      <c r="AG161">
        <f>INDEX(Table1[2018], MATCH(Steph_Curry!H161,Table1[Team],0))</f>
        <v>1.071</v>
      </c>
      <c r="AH161" s="21">
        <f>INDEX(Table3[2018],MATCH(Steph_Curry!H161,Table3[Team],0))</f>
        <v>1.0940000000000001</v>
      </c>
      <c r="AI161" s="21">
        <f>INDEX(Table6[2018],MATCH(Steph_Curry!H161,Table6[Team],0))</f>
        <v>0.121</v>
      </c>
      <c r="AJ161" s="22">
        <f>INDEX(Table8[2018],MATCH(Steph_Curry!H161,Table8[Team],0))</f>
        <v>10.6</v>
      </c>
    </row>
    <row r="162" spans="1:36">
      <c r="A162" s="1">
        <v>58</v>
      </c>
      <c r="B162" s="2">
        <v>47</v>
      </c>
      <c r="C162" s="3">
        <v>43517</v>
      </c>
      <c r="D162" s="3" t="s">
        <v>495</v>
      </c>
      <c r="E162" s="2" t="s">
        <v>281</v>
      </c>
      <c r="F162" s="2" t="s">
        <v>1</v>
      </c>
      <c r="G162" s="4"/>
      <c r="H162" s="2" t="s">
        <v>61</v>
      </c>
      <c r="I162" s="2" t="s">
        <v>75</v>
      </c>
      <c r="J162" s="2">
        <v>1</v>
      </c>
      <c r="K162" s="5">
        <v>1.5097222222222222</v>
      </c>
      <c r="L162" s="2">
        <v>12</v>
      </c>
      <c r="M162" s="2">
        <v>23</v>
      </c>
      <c r="N162" s="2">
        <v>0.52200000000000002</v>
      </c>
      <c r="O162" s="2">
        <v>10</v>
      </c>
      <c r="P162" s="2">
        <v>16</v>
      </c>
      <c r="Q162" s="2">
        <v>0.625</v>
      </c>
      <c r="R162" s="2">
        <v>2</v>
      </c>
      <c r="S162" s="2">
        <v>2</v>
      </c>
      <c r="T162" s="2">
        <v>1</v>
      </c>
      <c r="U162" s="2">
        <v>0</v>
      </c>
      <c r="V162" s="2">
        <v>6</v>
      </c>
      <c r="W162" s="2">
        <v>6</v>
      </c>
      <c r="X162" s="2">
        <v>7</v>
      </c>
      <c r="Y162" s="2">
        <v>2</v>
      </c>
      <c r="Z162" s="2">
        <v>0</v>
      </c>
      <c r="AA162" s="2">
        <v>3</v>
      </c>
      <c r="AB162" s="2">
        <v>1</v>
      </c>
      <c r="AC162" s="2">
        <v>36</v>
      </c>
      <c r="AD162" s="2">
        <v>30</v>
      </c>
      <c r="AE162" s="2">
        <v>6</v>
      </c>
      <c r="AF162" s="13">
        <v>0</v>
      </c>
      <c r="AG162">
        <f>INDEX(Table1[2018], MATCH(Steph_Curry!H162,Table1[Team],0))</f>
        <v>1.0820000000000001</v>
      </c>
      <c r="AH162" s="21">
        <f>INDEX(Table3[2018],MATCH(Steph_Curry!H162,Table3[Team],0))</f>
        <v>1.129</v>
      </c>
      <c r="AI162" s="21">
        <f>INDEX(Table6[2018],MATCH(Steph_Curry!H162,Table6[Team],0))</f>
        <v>0.14899999999999999</v>
      </c>
      <c r="AJ162" s="22">
        <f>INDEX(Table8[2018],MATCH(Steph_Curry!H162,Table8[Team],0))</f>
        <v>12</v>
      </c>
    </row>
    <row r="163" spans="1:36">
      <c r="A163" s="1">
        <v>59</v>
      </c>
      <c r="B163" s="2">
        <v>48</v>
      </c>
      <c r="C163" s="3">
        <v>43519</v>
      </c>
      <c r="D163" s="3" t="s">
        <v>495</v>
      </c>
      <c r="E163" s="2" t="s">
        <v>282</v>
      </c>
      <c r="F163" s="2" t="s">
        <v>1</v>
      </c>
      <c r="G163" s="4"/>
      <c r="H163" s="2" t="s">
        <v>2</v>
      </c>
      <c r="I163" s="2" t="s">
        <v>121</v>
      </c>
      <c r="J163" s="2">
        <v>1</v>
      </c>
      <c r="K163" s="5">
        <v>1.4875</v>
      </c>
      <c r="L163" s="2">
        <v>9</v>
      </c>
      <c r="M163" s="2">
        <v>18</v>
      </c>
      <c r="N163" s="2">
        <v>0.5</v>
      </c>
      <c r="O163" s="2">
        <v>5</v>
      </c>
      <c r="P163" s="2">
        <v>11</v>
      </c>
      <c r="Q163" s="2">
        <v>0.45500000000000002</v>
      </c>
      <c r="R163" s="2">
        <v>2</v>
      </c>
      <c r="S163" s="2">
        <v>2</v>
      </c>
      <c r="T163" s="2">
        <v>1</v>
      </c>
      <c r="U163" s="2">
        <v>0</v>
      </c>
      <c r="V163" s="2">
        <v>9</v>
      </c>
      <c r="W163" s="2">
        <v>9</v>
      </c>
      <c r="X163" s="2">
        <v>7</v>
      </c>
      <c r="Y163" s="2">
        <v>1</v>
      </c>
      <c r="Z163" s="2">
        <v>1</v>
      </c>
      <c r="AA163" s="2">
        <v>3</v>
      </c>
      <c r="AB163" s="2">
        <v>3</v>
      </c>
      <c r="AC163" s="2">
        <v>25</v>
      </c>
      <c r="AD163" s="2">
        <v>21.1</v>
      </c>
      <c r="AE163" s="2">
        <v>-1</v>
      </c>
      <c r="AF163" s="13">
        <v>0</v>
      </c>
      <c r="AG163">
        <f>INDEX(Table1[2018], MATCH(Steph_Curry!H163,Table1[Team],0))</f>
        <v>1.0660000000000001</v>
      </c>
      <c r="AH163" s="21">
        <f>INDEX(Table3[2018],MATCH(Steph_Curry!H163,Table3[Team],0))</f>
        <v>1.109</v>
      </c>
      <c r="AI163" s="21">
        <f>INDEX(Table6[2018],MATCH(Steph_Curry!H163,Table6[Team],0))</f>
        <v>0.14699999999999999</v>
      </c>
      <c r="AJ163" s="22">
        <f>INDEX(Table8[2018],MATCH(Steph_Curry!H163,Table8[Team],0))</f>
        <v>10.199999999999999</v>
      </c>
    </row>
    <row r="164" spans="1:36">
      <c r="A164" s="1">
        <v>60</v>
      </c>
      <c r="B164" s="2">
        <v>49</v>
      </c>
      <c r="C164" s="3">
        <v>43521</v>
      </c>
      <c r="D164" s="3" t="s">
        <v>495</v>
      </c>
      <c r="E164" s="2" t="s">
        <v>283</v>
      </c>
      <c r="F164" s="2" t="s">
        <v>1</v>
      </c>
      <c r="G164" s="2" t="s">
        <v>5</v>
      </c>
      <c r="H164" s="2" t="s">
        <v>488</v>
      </c>
      <c r="I164" s="2" t="s">
        <v>104</v>
      </c>
      <c r="J164" s="2">
        <v>1</v>
      </c>
      <c r="K164" s="5">
        <v>1.4604166666666665</v>
      </c>
      <c r="L164" s="2">
        <v>5</v>
      </c>
      <c r="M164" s="2">
        <v>18</v>
      </c>
      <c r="N164" s="2">
        <v>0.27800000000000002</v>
      </c>
      <c r="O164" s="2">
        <v>4</v>
      </c>
      <c r="P164" s="2">
        <v>14</v>
      </c>
      <c r="Q164" s="2">
        <v>0.28599999999999998</v>
      </c>
      <c r="R164" s="2">
        <v>2</v>
      </c>
      <c r="S164" s="2">
        <v>3</v>
      </c>
      <c r="T164" s="2">
        <v>0.66700000000000004</v>
      </c>
      <c r="U164" s="2">
        <v>0</v>
      </c>
      <c r="V164" s="2">
        <v>5</v>
      </c>
      <c r="W164" s="2">
        <v>5</v>
      </c>
      <c r="X164" s="2">
        <v>6</v>
      </c>
      <c r="Y164" s="2">
        <v>4</v>
      </c>
      <c r="Z164" s="2">
        <v>0</v>
      </c>
      <c r="AA164" s="2">
        <v>4</v>
      </c>
      <c r="AB164" s="2">
        <v>1</v>
      </c>
      <c r="AC164" s="2">
        <v>16</v>
      </c>
      <c r="AD164" s="2">
        <v>10.3</v>
      </c>
      <c r="AE164" s="2">
        <v>-4</v>
      </c>
      <c r="AF164" s="13">
        <v>0</v>
      </c>
      <c r="AG164">
        <f>INDEX(Table1[2018], MATCH(Steph_Curry!H164,Table1[Team],0))</f>
        <v>1.0900000000000001</v>
      </c>
      <c r="AH164" s="21">
        <f>INDEX(Table3[2018],MATCH(Steph_Curry!H164,Table3[Team],0))</f>
        <v>1.1319999999999999</v>
      </c>
      <c r="AI164" s="21">
        <f>INDEX(Table6[2018],MATCH(Steph_Curry!H164,Table6[Team],0))</f>
        <v>0.13200000000000001</v>
      </c>
      <c r="AJ164" s="22">
        <f>INDEX(Table8[2018],MATCH(Steph_Curry!H164,Table8[Team],0))</f>
        <v>12.1</v>
      </c>
    </row>
    <row r="165" spans="1:36">
      <c r="A165" s="1">
        <v>61</v>
      </c>
      <c r="B165" s="2">
        <v>50</v>
      </c>
      <c r="C165" s="3">
        <v>43523</v>
      </c>
      <c r="D165" s="3" t="s">
        <v>495</v>
      </c>
      <c r="E165" s="2" t="s">
        <v>284</v>
      </c>
      <c r="F165" s="2" t="s">
        <v>1</v>
      </c>
      <c r="G165" s="2" t="s">
        <v>5</v>
      </c>
      <c r="H165" s="2" t="s">
        <v>33</v>
      </c>
      <c r="I165" s="2" t="s">
        <v>3</v>
      </c>
      <c r="J165" s="2">
        <v>1</v>
      </c>
      <c r="K165" s="5">
        <v>1.4326388888888888</v>
      </c>
      <c r="L165" s="2">
        <v>9</v>
      </c>
      <c r="M165" s="2">
        <v>20</v>
      </c>
      <c r="N165" s="2">
        <v>0.45</v>
      </c>
      <c r="O165" s="2">
        <v>4</v>
      </c>
      <c r="P165" s="2">
        <v>14</v>
      </c>
      <c r="Q165" s="2">
        <v>0.28599999999999998</v>
      </c>
      <c r="R165" s="2">
        <v>2</v>
      </c>
      <c r="S165" s="2">
        <v>3</v>
      </c>
      <c r="T165" s="2">
        <v>0.66700000000000004</v>
      </c>
      <c r="U165" s="2">
        <v>1</v>
      </c>
      <c r="V165" s="2">
        <v>5</v>
      </c>
      <c r="W165" s="2">
        <v>6</v>
      </c>
      <c r="X165" s="2">
        <v>4</v>
      </c>
      <c r="Y165" s="2">
        <v>0</v>
      </c>
      <c r="Z165" s="2">
        <v>0</v>
      </c>
      <c r="AA165" s="2">
        <v>3</v>
      </c>
      <c r="AB165" s="2">
        <v>1</v>
      </c>
      <c r="AC165" s="2">
        <v>24</v>
      </c>
      <c r="AD165" s="2">
        <v>14.8</v>
      </c>
      <c r="AE165" s="2">
        <v>5</v>
      </c>
      <c r="AF165" s="13">
        <v>0</v>
      </c>
      <c r="AG165">
        <f>INDEX(Table1[2018], MATCH(Steph_Curry!H165,Table1[Team],0))</f>
        <v>1.042</v>
      </c>
      <c r="AH165" s="21">
        <f>INDEX(Table3[2018],MATCH(Steph_Curry!H165,Table3[Team],0))</f>
        <v>1.0860000000000001</v>
      </c>
      <c r="AI165" s="21">
        <f>INDEX(Table6[2018],MATCH(Steph_Curry!H165,Table6[Team],0))</f>
        <v>0.13900000000000001</v>
      </c>
      <c r="AJ165" s="22">
        <f>INDEX(Table8[2018],MATCH(Steph_Curry!H165,Table8[Team],0))</f>
        <v>11.9</v>
      </c>
    </row>
    <row r="166" spans="1:36">
      <c r="A166" s="1">
        <v>62</v>
      </c>
      <c r="B166" s="2">
        <v>51</v>
      </c>
      <c r="C166" s="3">
        <v>43524</v>
      </c>
      <c r="D166" s="3" t="s">
        <v>495</v>
      </c>
      <c r="E166" s="2" t="s">
        <v>285</v>
      </c>
      <c r="F166" s="2" t="s">
        <v>1</v>
      </c>
      <c r="G166" s="2" t="s">
        <v>5</v>
      </c>
      <c r="H166" s="2" t="s">
        <v>42</v>
      </c>
      <c r="I166" s="2" t="s">
        <v>111</v>
      </c>
      <c r="J166" s="2">
        <v>1</v>
      </c>
      <c r="K166" s="5">
        <v>1.5576388888888888</v>
      </c>
      <c r="L166" s="2">
        <v>12</v>
      </c>
      <c r="M166" s="2">
        <v>33</v>
      </c>
      <c r="N166" s="2">
        <v>0.36399999999999999</v>
      </c>
      <c r="O166" s="2">
        <v>5</v>
      </c>
      <c r="P166" s="2">
        <v>17</v>
      </c>
      <c r="Q166" s="2">
        <v>0.29399999999999998</v>
      </c>
      <c r="R166" s="2">
        <v>4</v>
      </c>
      <c r="S166" s="2">
        <v>4</v>
      </c>
      <c r="T166" s="2">
        <v>1</v>
      </c>
      <c r="U166" s="2">
        <v>1</v>
      </c>
      <c r="V166" s="2">
        <v>7</v>
      </c>
      <c r="W166" s="2">
        <v>8</v>
      </c>
      <c r="X166" s="2">
        <v>6</v>
      </c>
      <c r="Y166" s="2">
        <v>0</v>
      </c>
      <c r="Z166" s="2">
        <v>0</v>
      </c>
      <c r="AA166" s="2">
        <v>3</v>
      </c>
      <c r="AB166" s="2">
        <v>1</v>
      </c>
      <c r="AC166" s="2">
        <v>33</v>
      </c>
      <c r="AD166" s="2">
        <v>18.3</v>
      </c>
      <c r="AE166" s="2">
        <v>1</v>
      </c>
      <c r="AF166" s="13">
        <v>0</v>
      </c>
      <c r="AG166">
        <f>INDEX(Table1[2018], MATCH(Steph_Curry!H166,Table1[Team],0))</f>
        <v>1.052</v>
      </c>
      <c r="AH166" s="21">
        <f>INDEX(Table3[2018],MATCH(Steph_Curry!H166,Table3[Team],0))</f>
        <v>1.0960000000000001</v>
      </c>
      <c r="AI166" s="21">
        <f>INDEX(Table6[2018],MATCH(Steph_Curry!H166,Table6[Team],0))</f>
        <v>0.128</v>
      </c>
      <c r="AJ166" s="22">
        <f>INDEX(Table8[2018],MATCH(Steph_Curry!H166,Table8[Team],0))</f>
        <v>10.6</v>
      </c>
    </row>
    <row r="167" spans="1:36">
      <c r="A167" s="1">
        <v>63</v>
      </c>
      <c r="B167" s="2">
        <v>52</v>
      </c>
      <c r="C167" s="3">
        <v>43526</v>
      </c>
      <c r="D167" s="3" t="s">
        <v>495</v>
      </c>
      <c r="E167" s="2" t="s">
        <v>286</v>
      </c>
      <c r="F167" s="2" t="s">
        <v>1</v>
      </c>
      <c r="G167" s="2" t="s">
        <v>5</v>
      </c>
      <c r="H167" s="2" t="s">
        <v>39</v>
      </c>
      <c r="I167" s="2" t="s">
        <v>19</v>
      </c>
      <c r="J167" s="2">
        <v>1</v>
      </c>
      <c r="K167" s="5">
        <v>1.497222222222222</v>
      </c>
      <c r="L167" s="2">
        <v>10</v>
      </c>
      <c r="M167" s="2">
        <v>23</v>
      </c>
      <c r="N167" s="2">
        <v>0.435</v>
      </c>
      <c r="O167" s="2">
        <v>5</v>
      </c>
      <c r="P167" s="2">
        <v>15</v>
      </c>
      <c r="Q167" s="2">
        <v>0.33300000000000002</v>
      </c>
      <c r="R167" s="2">
        <v>3</v>
      </c>
      <c r="S167" s="2">
        <v>3</v>
      </c>
      <c r="T167" s="2">
        <v>1</v>
      </c>
      <c r="U167" s="2">
        <v>1</v>
      </c>
      <c r="V167" s="2">
        <v>3</v>
      </c>
      <c r="W167" s="2">
        <v>4</v>
      </c>
      <c r="X167" s="2">
        <v>2</v>
      </c>
      <c r="Y167" s="2">
        <v>4</v>
      </c>
      <c r="Z167" s="2">
        <v>0</v>
      </c>
      <c r="AA167" s="2">
        <v>2</v>
      </c>
      <c r="AB167" s="2">
        <v>4</v>
      </c>
      <c r="AC167" s="2">
        <v>28</v>
      </c>
      <c r="AD167" s="2">
        <v>19.3</v>
      </c>
      <c r="AE167" s="2">
        <v>2</v>
      </c>
      <c r="AF167" s="13">
        <v>0</v>
      </c>
      <c r="AG167">
        <f>INDEX(Table1[2018], MATCH(Steph_Curry!H167,Table1[Team],0))</f>
        <v>1.0609999999999999</v>
      </c>
      <c r="AH167" s="21">
        <f>INDEX(Table3[2018],MATCH(Steph_Curry!H167,Table3[Team],0))</f>
        <v>1.087</v>
      </c>
      <c r="AI167" s="21">
        <f>INDEX(Table6[2018],MATCH(Steph_Curry!H167,Table6[Team],0))</f>
        <v>0.121</v>
      </c>
      <c r="AJ167" s="22">
        <f>INDEX(Table8[2018],MATCH(Steph_Curry!H167,Table8[Team],0))</f>
        <v>10.3</v>
      </c>
    </row>
    <row r="168" spans="1:36">
      <c r="A168" s="1">
        <v>64</v>
      </c>
      <c r="B168" s="2">
        <v>53</v>
      </c>
      <c r="C168" s="3">
        <v>43529</v>
      </c>
      <c r="D168" s="3" t="s">
        <v>495</v>
      </c>
      <c r="E168" s="2" t="s">
        <v>287</v>
      </c>
      <c r="F168" s="2" t="s">
        <v>1</v>
      </c>
      <c r="G168" s="4"/>
      <c r="H168" s="2" t="s">
        <v>46</v>
      </c>
      <c r="I168" s="2" t="s">
        <v>288</v>
      </c>
      <c r="J168" s="2">
        <v>1</v>
      </c>
      <c r="K168" s="5">
        <v>1.2854166666666667</v>
      </c>
      <c r="L168" s="2">
        <v>8</v>
      </c>
      <c r="M168" s="2">
        <v>16</v>
      </c>
      <c r="N168" s="2">
        <v>0.5</v>
      </c>
      <c r="O168" s="2">
        <v>4</v>
      </c>
      <c r="P168" s="2">
        <v>10</v>
      </c>
      <c r="Q168" s="2">
        <v>0.4</v>
      </c>
      <c r="R168" s="2">
        <v>3</v>
      </c>
      <c r="S168" s="2">
        <v>3</v>
      </c>
      <c r="T168" s="2">
        <v>1</v>
      </c>
      <c r="U168" s="2">
        <v>0</v>
      </c>
      <c r="V168" s="2">
        <v>3</v>
      </c>
      <c r="W168" s="2">
        <v>3</v>
      </c>
      <c r="X168" s="2">
        <v>4</v>
      </c>
      <c r="Y168" s="2">
        <v>1</v>
      </c>
      <c r="Z168" s="2">
        <v>0</v>
      </c>
      <c r="AA168" s="2">
        <v>4</v>
      </c>
      <c r="AB168" s="2">
        <v>3</v>
      </c>
      <c r="AC168" s="2">
        <v>23</v>
      </c>
      <c r="AD168" s="2">
        <v>14.5</v>
      </c>
      <c r="AE168" s="2">
        <v>-21</v>
      </c>
      <c r="AF168" s="13">
        <v>0</v>
      </c>
      <c r="AG168">
        <f>INDEX(Table1[2018], MATCH(Steph_Curry!H168,Table1[Team],0))</f>
        <v>1.042</v>
      </c>
      <c r="AH168" s="21">
        <f>INDEX(Table3[2018],MATCH(Steph_Curry!H168,Table3[Team],0))</f>
        <v>1.087</v>
      </c>
      <c r="AI168" s="21">
        <f>INDEX(Table6[2018],MATCH(Steph_Curry!H168,Table6[Team],0))</f>
        <v>0.14399999999999999</v>
      </c>
      <c r="AJ168" s="22">
        <f>INDEX(Table8[2018],MATCH(Steph_Curry!H168,Table8[Team],0))</f>
        <v>11.6</v>
      </c>
    </row>
    <row r="169" spans="1:36">
      <c r="A169" s="1">
        <v>65</v>
      </c>
      <c r="B169" s="2">
        <v>54</v>
      </c>
      <c r="C169" s="3">
        <v>43532</v>
      </c>
      <c r="D169" s="3" t="s">
        <v>495</v>
      </c>
      <c r="E169" s="2" t="s">
        <v>289</v>
      </c>
      <c r="F169" s="2" t="s">
        <v>1</v>
      </c>
      <c r="G169" s="4"/>
      <c r="H169" s="2" t="s">
        <v>30</v>
      </c>
      <c r="I169" s="2" t="s">
        <v>34</v>
      </c>
      <c r="J169" s="2">
        <v>1</v>
      </c>
      <c r="K169" s="5">
        <v>1.4312500000000001</v>
      </c>
      <c r="L169" s="2">
        <v>6</v>
      </c>
      <c r="M169" s="2">
        <v>16</v>
      </c>
      <c r="N169" s="2">
        <v>0.375</v>
      </c>
      <c r="O169" s="2">
        <v>4</v>
      </c>
      <c r="P169" s="2">
        <v>10</v>
      </c>
      <c r="Q169" s="2">
        <v>0.4</v>
      </c>
      <c r="R169" s="2">
        <v>1</v>
      </c>
      <c r="S169" s="2">
        <v>2</v>
      </c>
      <c r="T169" s="2">
        <v>0.5</v>
      </c>
      <c r="U169" s="2">
        <v>0</v>
      </c>
      <c r="V169" s="2">
        <v>7</v>
      </c>
      <c r="W169" s="2">
        <v>7</v>
      </c>
      <c r="X169" s="2">
        <v>4</v>
      </c>
      <c r="Y169" s="2">
        <v>0</v>
      </c>
      <c r="Z169" s="2">
        <v>0</v>
      </c>
      <c r="AA169" s="2">
        <v>7</v>
      </c>
      <c r="AB169" s="2">
        <v>4</v>
      </c>
      <c r="AC169" s="2">
        <v>17</v>
      </c>
      <c r="AD169" s="2">
        <v>4.0999999999999996</v>
      </c>
      <c r="AE169" s="2">
        <v>20</v>
      </c>
      <c r="AF169" s="13">
        <v>0</v>
      </c>
      <c r="AG169">
        <f>INDEX(Table1[2018], MATCH(Steph_Curry!H169,Table1[Team],0))</f>
        <v>1.0589999999999999</v>
      </c>
      <c r="AH169" s="21">
        <f>INDEX(Table3[2018],MATCH(Steph_Curry!H169,Table3[Team],0))</f>
        <v>1.095</v>
      </c>
      <c r="AI169" s="21">
        <f>INDEX(Table6[2018],MATCH(Steph_Curry!H169,Table6[Team],0))</f>
        <v>0.129</v>
      </c>
      <c r="AJ169" s="22">
        <f>INDEX(Table8[2018],MATCH(Steph_Curry!H169,Table8[Team],0))</f>
        <v>10.5</v>
      </c>
    </row>
    <row r="170" spans="1:36">
      <c r="A170" s="1">
        <v>66</v>
      </c>
      <c r="B170" s="2">
        <v>55</v>
      </c>
      <c r="C170" s="3">
        <v>43534</v>
      </c>
      <c r="D170" s="3" t="s">
        <v>495</v>
      </c>
      <c r="E170" s="2" t="s">
        <v>290</v>
      </c>
      <c r="F170" s="2" t="s">
        <v>1</v>
      </c>
      <c r="G170" s="4"/>
      <c r="H170" s="2" t="s">
        <v>118</v>
      </c>
      <c r="I170" s="2" t="s">
        <v>47</v>
      </c>
      <c r="J170" s="2">
        <v>1</v>
      </c>
      <c r="K170" s="5">
        <v>1.4548611111111109</v>
      </c>
      <c r="L170" s="2">
        <v>6</v>
      </c>
      <c r="M170" s="2">
        <v>20</v>
      </c>
      <c r="N170" s="2">
        <v>0.3</v>
      </c>
      <c r="O170" s="2">
        <v>4</v>
      </c>
      <c r="P170" s="2">
        <v>15</v>
      </c>
      <c r="Q170" s="2">
        <v>0.26700000000000002</v>
      </c>
      <c r="R170" s="2">
        <v>2</v>
      </c>
      <c r="S170" s="2">
        <v>2</v>
      </c>
      <c r="T170" s="2">
        <v>1</v>
      </c>
      <c r="U170" s="2">
        <v>0</v>
      </c>
      <c r="V170" s="2">
        <v>7</v>
      </c>
      <c r="W170" s="2">
        <v>7</v>
      </c>
      <c r="X170" s="2">
        <v>8</v>
      </c>
      <c r="Y170" s="2">
        <v>3</v>
      </c>
      <c r="Z170" s="2">
        <v>1</v>
      </c>
      <c r="AA170" s="2">
        <v>3</v>
      </c>
      <c r="AB170" s="2">
        <v>4</v>
      </c>
      <c r="AC170" s="2">
        <v>18</v>
      </c>
      <c r="AD170" s="2">
        <v>13.2</v>
      </c>
      <c r="AE170" s="2">
        <v>7</v>
      </c>
      <c r="AF170" s="13">
        <v>0</v>
      </c>
      <c r="AG170">
        <f>INDEX(Table1[2018], MATCH(Steph_Curry!H170,Table1[Team],0))</f>
        <v>1.1140000000000001</v>
      </c>
      <c r="AH170" s="21">
        <f>INDEX(Table3[2018],MATCH(Steph_Curry!H170,Table3[Team],0))</f>
        <v>1.1539999999999999</v>
      </c>
      <c r="AI170" s="21">
        <f>INDEX(Table6[2018],MATCH(Steph_Curry!H170,Table6[Team],0))</f>
        <v>0.14899999999999999</v>
      </c>
      <c r="AJ170" s="22">
        <f>INDEX(Table8[2018],MATCH(Steph_Curry!H170,Table8[Team],0))</f>
        <v>11.1</v>
      </c>
    </row>
    <row r="171" spans="1:36">
      <c r="A171" s="1">
        <v>67</v>
      </c>
      <c r="B171" s="2">
        <v>56</v>
      </c>
      <c r="C171" s="3">
        <v>43537</v>
      </c>
      <c r="D171" s="3" t="s">
        <v>495</v>
      </c>
      <c r="E171" s="2" t="s">
        <v>291</v>
      </c>
      <c r="F171" s="2" t="s">
        <v>1</v>
      </c>
      <c r="G171" s="2" t="s">
        <v>5</v>
      </c>
      <c r="H171" s="2" t="s">
        <v>2</v>
      </c>
      <c r="I171" s="2" t="s">
        <v>75</v>
      </c>
      <c r="J171" s="2">
        <v>1</v>
      </c>
      <c r="K171" s="5">
        <v>1.4729166666666667</v>
      </c>
      <c r="L171" s="2">
        <v>8</v>
      </c>
      <c r="M171" s="2">
        <v>20</v>
      </c>
      <c r="N171" s="2">
        <v>0.4</v>
      </c>
      <c r="O171" s="2">
        <v>3</v>
      </c>
      <c r="P171" s="2">
        <v>9</v>
      </c>
      <c r="Q171" s="2">
        <v>0.33300000000000002</v>
      </c>
      <c r="R171" s="2">
        <v>5</v>
      </c>
      <c r="S171" s="2">
        <v>5</v>
      </c>
      <c r="T171" s="2">
        <v>1</v>
      </c>
      <c r="U171" s="2">
        <v>2</v>
      </c>
      <c r="V171" s="2">
        <v>2</v>
      </c>
      <c r="W171" s="2">
        <v>4</v>
      </c>
      <c r="X171" s="2">
        <v>5</v>
      </c>
      <c r="Y171" s="2">
        <v>2</v>
      </c>
      <c r="Z171" s="2">
        <v>0</v>
      </c>
      <c r="AA171" s="2">
        <v>1</v>
      </c>
      <c r="AB171" s="2">
        <v>2</v>
      </c>
      <c r="AC171" s="2">
        <v>24</v>
      </c>
      <c r="AD171" s="2">
        <v>18.899999999999999</v>
      </c>
      <c r="AE171" s="2">
        <v>-3</v>
      </c>
      <c r="AF171" s="13">
        <v>0</v>
      </c>
      <c r="AG171">
        <f>INDEX(Table1[2018], MATCH(Steph_Curry!H171,Table1[Team],0))</f>
        <v>1.0660000000000001</v>
      </c>
      <c r="AH171" s="21">
        <f>INDEX(Table3[2018],MATCH(Steph_Curry!H171,Table3[Team],0))</f>
        <v>1.109</v>
      </c>
      <c r="AI171" s="21">
        <f>INDEX(Table6[2018],MATCH(Steph_Curry!H171,Table6[Team],0))</f>
        <v>0.14699999999999999</v>
      </c>
      <c r="AJ171" s="22">
        <f>INDEX(Table8[2018],MATCH(Steph_Curry!H171,Table8[Team],0))</f>
        <v>10.199999999999999</v>
      </c>
    </row>
    <row r="172" spans="1:36">
      <c r="A172" s="1">
        <v>68</v>
      </c>
      <c r="B172" s="2">
        <v>57</v>
      </c>
      <c r="C172" s="3">
        <v>43540</v>
      </c>
      <c r="D172" s="3" t="s">
        <v>495</v>
      </c>
      <c r="E172" s="2" t="s">
        <v>292</v>
      </c>
      <c r="F172" s="2" t="s">
        <v>1</v>
      </c>
      <c r="G172" s="2" t="s">
        <v>5</v>
      </c>
      <c r="H172" s="2" t="s">
        <v>53</v>
      </c>
      <c r="I172" s="2" t="s">
        <v>189</v>
      </c>
      <c r="J172" s="2">
        <v>1</v>
      </c>
      <c r="K172" s="5">
        <v>1.3791666666666667</v>
      </c>
      <c r="L172" s="2">
        <v>10</v>
      </c>
      <c r="M172" s="2">
        <v>23</v>
      </c>
      <c r="N172" s="2">
        <v>0.435</v>
      </c>
      <c r="O172" s="2">
        <v>5</v>
      </c>
      <c r="P172" s="2">
        <v>12</v>
      </c>
      <c r="Q172" s="2">
        <v>0.41699999999999998</v>
      </c>
      <c r="R172" s="2">
        <v>8</v>
      </c>
      <c r="S172" s="2">
        <v>10</v>
      </c>
      <c r="T172" s="2">
        <v>0.8</v>
      </c>
      <c r="U172" s="2">
        <v>1</v>
      </c>
      <c r="V172" s="2">
        <v>6</v>
      </c>
      <c r="W172" s="2">
        <v>7</v>
      </c>
      <c r="X172" s="2">
        <v>3</v>
      </c>
      <c r="Y172" s="2">
        <v>2</v>
      </c>
      <c r="Z172" s="2">
        <v>0</v>
      </c>
      <c r="AA172" s="2">
        <v>4</v>
      </c>
      <c r="AB172" s="2">
        <v>1</v>
      </c>
      <c r="AC172" s="2">
        <v>33</v>
      </c>
      <c r="AD172" s="2">
        <v>22.3</v>
      </c>
      <c r="AE172" s="2">
        <v>19</v>
      </c>
      <c r="AF172" s="13">
        <v>0</v>
      </c>
      <c r="AG172">
        <f>INDEX(Table1[2018], MATCH(Steph_Curry!H172,Table1[Team],0))</f>
        <v>1.0389999999999999</v>
      </c>
      <c r="AH172" s="21">
        <f>INDEX(Table3[2018],MATCH(Steph_Curry!H172,Table3[Team],0))</f>
        <v>1.1100000000000001</v>
      </c>
      <c r="AI172" s="21">
        <f>INDEX(Table6[2018],MATCH(Steph_Curry!H172,Table6[Team],0))</f>
        <v>0.155</v>
      </c>
      <c r="AJ172" s="22">
        <f>INDEX(Table8[2018],MATCH(Steph_Curry!H172,Table8[Team],0))</f>
        <v>11.3</v>
      </c>
    </row>
    <row r="173" spans="1:36">
      <c r="A173" s="1">
        <v>69</v>
      </c>
      <c r="B173" s="2">
        <v>58</v>
      </c>
      <c r="C173" s="3">
        <v>43542</v>
      </c>
      <c r="D173" s="3" t="s">
        <v>495</v>
      </c>
      <c r="E173" s="2" t="s">
        <v>293</v>
      </c>
      <c r="F173" s="2" t="s">
        <v>1</v>
      </c>
      <c r="G173" s="2" t="s">
        <v>5</v>
      </c>
      <c r="H173" s="2" t="s">
        <v>27</v>
      </c>
      <c r="I173" s="2" t="s">
        <v>121</v>
      </c>
      <c r="J173" s="2">
        <v>1</v>
      </c>
      <c r="K173" s="5">
        <v>1.5520833333333333</v>
      </c>
      <c r="L173" s="2">
        <v>9</v>
      </c>
      <c r="M173" s="2">
        <v>25</v>
      </c>
      <c r="N173" s="2">
        <v>0.36</v>
      </c>
      <c r="O173" s="2">
        <v>6</v>
      </c>
      <c r="P173" s="2">
        <v>18</v>
      </c>
      <c r="Q173" s="2">
        <v>0.33300000000000002</v>
      </c>
      <c r="R173" s="2">
        <v>1</v>
      </c>
      <c r="S173" s="2">
        <v>1</v>
      </c>
      <c r="T173" s="2">
        <v>1</v>
      </c>
      <c r="U173" s="2">
        <v>1</v>
      </c>
      <c r="V173" s="2">
        <v>6</v>
      </c>
      <c r="W173" s="2">
        <v>7</v>
      </c>
      <c r="X173" s="2">
        <v>8</v>
      </c>
      <c r="Y173" s="2">
        <v>3</v>
      </c>
      <c r="Z173" s="2">
        <v>1</v>
      </c>
      <c r="AA173" s="2">
        <v>2</v>
      </c>
      <c r="AB173" s="2">
        <v>3</v>
      </c>
      <c r="AC173" s="2">
        <v>25</v>
      </c>
      <c r="AD173" s="2">
        <v>19.7</v>
      </c>
      <c r="AE173" s="2">
        <v>3</v>
      </c>
      <c r="AF173" s="13">
        <v>0</v>
      </c>
      <c r="AG173">
        <f>INDEX(Table1[2018], MATCH(Steph_Curry!H173,Table1[Team],0))</f>
        <v>1.083</v>
      </c>
      <c r="AH173" s="21">
        <f>INDEX(Table3[2018],MATCH(Steph_Curry!H173,Table3[Team],0))</f>
        <v>1.1060000000000001</v>
      </c>
      <c r="AI173" s="21">
        <f>INDEX(Table6[2018],MATCH(Steph_Curry!H173,Table6[Team],0))</f>
        <v>0.11799999999999999</v>
      </c>
      <c r="AJ173" s="22">
        <f>INDEX(Table8[2018],MATCH(Steph_Curry!H173,Table8[Team],0))</f>
        <v>11.6</v>
      </c>
    </row>
    <row r="174" spans="1:36">
      <c r="A174" s="1">
        <v>70</v>
      </c>
      <c r="B174" s="2">
        <v>59</v>
      </c>
      <c r="C174" s="3">
        <v>43543</v>
      </c>
      <c r="D174" s="3" t="s">
        <v>495</v>
      </c>
      <c r="E174" s="2" t="s">
        <v>294</v>
      </c>
      <c r="F174" s="2" t="s">
        <v>1</v>
      </c>
      <c r="G174" s="2" t="s">
        <v>5</v>
      </c>
      <c r="H174" s="2" t="s">
        <v>36</v>
      </c>
      <c r="I174" s="2" t="s">
        <v>43</v>
      </c>
      <c r="J174" s="2">
        <v>1</v>
      </c>
      <c r="K174" s="5">
        <v>1.3576388888888891</v>
      </c>
      <c r="L174" s="2">
        <v>12</v>
      </c>
      <c r="M174" s="2">
        <v>21</v>
      </c>
      <c r="N174" s="2">
        <v>0.57099999999999995</v>
      </c>
      <c r="O174" s="2">
        <v>8</v>
      </c>
      <c r="P174" s="2">
        <v>14</v>
      </c>
      <c r="Q174" s="2">
        <v>0.57099999999999995</v>
      </c>
      <c r="R174" s="2">
        <v>4</v>
      </c>
      <c r="S174" s="2">
        <v>5</v>
      </c>
      <c r="T174" s="2">
        <v>0.8</v>
      </c>
      <c r="U174" s="2">
        <v>1</v>
      </c>
      <c r="V174" s="2">
        <v>2</v>
      </c>
      <c r="W174" s="2">
        <v>3</v>
      </c>
      <c r="X174" s="2">
        <v>5</v>
      </c>
      <c r="Y174" s="2">
        <v>2</v>
      </c>
      <c r="Z174" s="2">
        <v>0</v>
      </c>
      <c r="AA174" s="2">
        <v>2</v>
      </c>
      <c r="AB174" s="2">
        <v>1</v>
      </c>
      <c r="AC174" s="2">
        <v>36</v>
      </c>
      <c r="AD174" s="2">
        <v>30.1</v>
      </c>
      <c r="AE174" s="2">
        <v>15</v>
      </c>
      <c r="AF174" s="13">
        <v>0</v>
      </c>
      <c r="AG174">
        <f>INDEX(Table1[2018], MATCH(Steph_Curry!H174,Table1[Team],0))</f>
        <v>1.0920000000000001</v>
      </c>
      <c r="AH174" s="21">
        <f>INDEX(Table3[2018],MATCH(Steph_Curry!H174,Table3[Team],0))</f>
        <v>1.1319999999999999</v>
      </c>
      <c r="AI174" s="21">
        <f>INDEX(Table6[2018],MATCH(Steph_Curry!H174,Table6[Team],0))</f>
        <v>0.14099999999999999</v>
      </c>
      <c r="AJ174" s="22">
        <f>INDEX(Table8[2018],MATCH(Steph_Curry!H174,Table8[Team],0))</f>
        <v>12.7</v>
      </c>
    </row>
    <row r="175" spans="1:36">
      <c r="A175" s="1">
        <v>71</v>
      </c>
      <c r="B175" s="2">
        <v>60</v>
      </c>
      <c r="C175" s="3">
        <v>43545</v>
      </c>
      <c r="D175" s="3" t="s">
        <v>495</v>
      </c>
      <c r="E175" s="2" t="s">
        <v>295</v>
      </c>
      <c r="F175" s="2" t="s">
        <v>1</v>
      </c>
      <c r="G175" s="4"/>
      <c r="H175" s="2" t="s">
        <v>143</v>
      </c>
      <c r="I175" s="2" t="s">
        <v>211</v>
      </c>
      <c r="J175" s="2">
        <v>1</v>
      </c>
      <c r="K175" s="5">
        <v>1.2277777777777776</v>
      </c>
      <c r="L175" s="2">
        <v>5</v>
      </c>
      <c r="M175" s="2">
        <v>15</v>
      </c>
      <c r="N175" s="2">
        <v>0.33300000000000002</v>
      </c>
      <c r="O175" s="2">
        <v>5</v>
      </c>
      <c r="P175" s="2">
        <v>12</v>
      </c>
      <c r="Q175" s="2">
        <v>0.41699999999999998</v>
      </c>
      <c r="R175" s="2">
        <v>0</v>
      </c>
      <c r="S175" s="2">
        <v>0</v>
      </c>
      <c r="T175" s="4"/>
      <c r="U175" s="2">
        <v>1</v>
      </c>
      <c r="V175" s="2">
        <v>3</v>
      </c>
      <c r="W175" s="2">
        <v>4</v>
      </c>
      <c r="X175" s="2">
        <v>7</v>
      </c>
      <c r="Y175" s="2">
        <v>1</v>
      </c>
      <c r="Z175" s="2">
        <v>0</v>
      </c>
      <c r="AA175" s="2">
        <v>3</v>
      </c>
      <c r="AB175" s="2">
        <v>3</v>
      </c>
      <c r="AC175" s="2">
        <v>15</v>
      </c>
      <c r="AD175" s="2">
        <v>9.8000000000000007</v>
      </c>
      <c r="AE175" s="2">
        <v>24</v>
      </c>
      <c r="AF175" s="13">
        <v>0</v>
      </c>
      <c r="AG175">
        <f>INDEX(Table1[2018], MATCH(Steph_Curry!H175,Table1[Team],0))</f>
        <v>1.032</v>
      </c>
      <c r="AH175" s="21">
        <f>INDEX(Table3[2018],MATCH(Steph_Curry!H175,Table3[Team],0))</f>
        <v>1.0900000000000001</v>
      </c>
      <c r="AI175" s="21">
        <f>INDEX(Table6[2018],MATCH(Steph_Curry!H175,Table6[Team],0))</f>
        <v>0.155</v>
      </c>
      <c r="AJ175" s="22">
        <f>INDEX(Table8[2018],MATCH(Steph_Curry!H175,Table8[Team],0))</f>
        <v>11.4</v>
      </c>
    </row>
    <row r="176" spans="1:36">
      <c r="A176" s="1">
        <v>72</v>
      </c>
      <c r="B176" s="4"/>
      <c r="C176" s="3">
        <v>43547</v>
      </c>
      <c r="D176" s="3" t="s">
        <v>495</v>
      </c>
      <c r="E176" s="2" t="s">
        <v>296</v>
      </c>
      <c r="F176" s="2" t="s">
        <v>1</v>
      </c>
      <c r="G176" s="4"/>
      <c r="H176" s="2" t="s">
        <v>12</v>
      </c>
      <c r="I176" s="2" t="s">
        <v>297</v>
      </c>
      <c r="J176" s="23" t="s">
        <v>44</v>
      </c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13">
        <v>0</v>
      </c>
      <c r="AG176">
        <f>INDEX(Table1[2018], MATCH(Steph_Curry!H176,Table1[Team],0))</f>
        <v>1.0720000000000001</v>
      </c>
      <c r="AH176" s="21">
        <f>INDEX(Table3[2018],MATCH(Steph_Curry!H176,Table3[Team],0))</f>
        <v>1.105</v>
      </c>
      <c r="AI176" s="21">
        <f>INDEX(Table6[2018],MATCH(Steph_Curry!H176,Table6[Team],0))</f>
        <v>0.126</v>
      </c>
      <c r="AJ176" s="22">
        <f>INDEX(Table8[2018],MATCH(Steph_Curry!H176,Table8[Team],0))</f>
        <v>11.2</v>
      </c>
    </row>
    <row r="177" spans="1:36">
      <c r="A177" s="1">
        <v>73</v>
      </c>
      <c r="B177" s="2">
        <v>61</v>
      </c>
      <c r="C177" s="3">
        <v>43548</v>
      </c>
      <c r="D177" s="3" t="s">
        <v>495</v>
      </c>
      <c r="E177" s="2" t="s">
        <v>298</v>
      </c>
      <c r="F177" s="2" t="s">
        <v>1</v>
      </c>
      <c r="G177" s="4"/>
      <c r="H177" s="2" t="s">
        <v>21</v>
      </c>
      <c r="I177" s="2" t="s">
        <v>51</v>
      </c>
      <c r="J177" s="2">
        <v>1</v>
      </c>
      <c r="K177" s="5">
        <v>1.4763888888888888</v>
      </c>
      <c r="L177" s="2">
        <v>9</v>
      </c>
      <c r="M177" s="2">
        <v>19</v>
      </c>
      <c r="N177" s="2">
        <v>0.47399999999999998</v>
      </c>
      <c r="O177" s="2">
        <v>5</v>
      </c>
      <c r="P177" s="2">
        <v>10</v>
      </c>
      <c r="Q177" s="2">
        <v>0.5</v>
      </c>
      <c r="R177" s="2">
        <v>3</v>
      </c>
      <c r="S177" s="2">
        <v>3</v>
      </c>
      <c r="T177" s="2">
        <v>1</v>
      </c>
      <c r="U177" s="2">
        <v>2</v>
      </c>
      <c r="V177" s="2">
        <v>7</v>
      </c>
      <c r="W177" s="2">
        <v>9</v>
      </c>
      <c r="X177" s="2">
        <v>3</v>
      </c>
      <c r="Y177" s="2">
        <v>1</v>
      </c>
      <c r="Z177" s="2">
        <v>0</v>
      </c>
      <c r="AA177" s="2">
        <v>4</v>
      </c>
      <c r="AB177" s="2">
        <v>2</v>
      </c>
      <c r="AC177" s="2">
        <v>26</v>
      </c>
      <c r="AD177" s="2">
        <v>18.100000000000001</v>
      </c>
      <c r="AE177" s="2">
        <v>14</v>
      </c>
      <c r="AF177" s="13">
        <v>0</v>
      </c>
      <c r="AG177">
        <f>INDEX(Table1[2018], MATCH(Steph_Curry!H177,Table1[Team],0))</f>
        <v>1.0629999999999999</v>
      </c>
      <c r="AH177" s="21">
        <f>INDEX(Table3[2018],MATCH(Steph_Curry!H177,Table3[Team],0))</f>
        <v>1.1200000000000001</v>
      </c>
      <c r="AI177" s="21">
        <f>INDEX(Table6[2018],MATCH(Steph_Curry!H177,Table6[Team],0))</f>
        <v>0.13900000000000001</v>
      </c>
      <c r="AJ177" s="22">
        <f>INDEX(Table8[2018],MATCH(Steph_Curry!H177,Table8[Team],0))</f>
        <v>9.6999999999999993</v>
      </c>
    </row>
    <row r="178" spans="1:36">
      <c r="A178" s="1">
        <v>74</v>
      </c>
      <c r="B178" s="2">
        <v>62</v>
      </c>
      <c r="C178" s="3">
        <v>43551</v>
      </c>
      <c r="D178" s="3" t="s">
        <v>495</v>
      </c>
      <c r="E178" s="2" t="s">
        <v>299</v>
      </c>
      <c r="F178" s="2" t="s">
        <v>1</v>
      </c>
      <c r="G178" s="2" t="s">
        <v>5</v>
      </c>
      <c r="H178" s="2" t="s">
        <v>9</v>
      </c>
      <c r="I178" s="2" t="s">
        <v>59</v>
      </c>
      <c r="J178" s="2">
        <v>1</v>
      </c>
      <c r="K178" s="5">
        <v>1.3909722222222223</v>
      </c>
      <c r="L178" s="2">
        <v>7</v>
      </c>
      <c r="M178" s="2">
        <v>20</v>
      </c>
      <c r="N178" s="2">
        <v>0.35</v>
      </c>
      <c r="O178" s="2">
        <v>6</v>
      </c>
      <c r="P178" s="2">
        <v>12</v>
      </c>
      <c r="Q178" s="2">
        <v>0.5</v>
      </c>
      <c r="R178" s="2">
        <v>8</v>
      </c>
      <c r="S178" s="2">
        <v>9</v>
      </c>
      <c r="T178" s="2">
        <v>0.88900000000000001</v>
      </c>
      <c r="U178" s="2">
        <v>0</v>
      </c>
      <c r="V178" s="2">
        <v>10</v>
      </c>
      <c r="W178" s="2">
        <v>10</v>
      </c>
      <c r="X178" s="2">
        <v>7</v>
      </c>
      <c r="Y178" s="2">
        <v>1</v>
      </c>
      <c r="Z178" s="2">
        <v>1</v>
      </c>
      <c r="AA178" s="2">
        <v>1</v>
      </c>
      <c r="AB178" s="2">
        <v>3</v>
      </c>
      <c r="AC178" s="2">
        <v>28</v>
      </c>
      <c r="AD178" s="2">
        <v>23.8</v>
      </c>
      <c r="AE178" s="2">
        <v>17</v>
      </c>
      <c r="AF178" s="13">
        <v>0</v>
      </c>
      <c r="AG178">
        <f>INDEX(Table1[2018], MATCH(Steph_Curry!H178,Table1[Team],0))</f>
        <v>1.0549999999999999</v>
      </c>
      <c r="AH178" s="21">
        <f>INDEX(Table3[2018],MATCH(Steph_Curry!H178,Table3[Team],0))</f>
        <v>1.1160000000000001</v>
      </c>
      <c r="AI178" s="21">
        <f>INDEX(Table6[2018],MATCH(Steph_Curry!H178,Table6[Team],0))</f>
        <v>0.151</v>
      </c>
      <c r="AJ178" s="22">
        <f>INDEX(Table8[2018],MATCH(Steph_Curry!H178,Table8[Team],0))</f>
        <v>11.6</v>
      </c>
    </row>
    <row r="179" spans="1:36">
      <c r="A179" s="1">
        <v>75</v>
      </c>
      <c r="B179" s="2">
        <v>63</v>
      </c>
      <c r="C179" s="3">
        <v>43553</v>
      </c>
      <c r="D179" s="3" t="s">
        <v>495</v>
      </c>
      <c r="E179" s="2" t="s">
        <v>300</v>
      </c>
      <c r="F179" s="2" t="s">
        <v>1</v>
      </c>
      <c r="G179" s="2" t="s">
        <v>5</v>
      </c>
      <c r="H179" s="2" t="s">
        <v>36</v>
      </c>
      <c r="I179" s="2" t="s">
        <v>3</v>
      </c>
      <c r="J179" s="2">
        <v>1</v>
      </c>
      <c r="K179" s="5">
        <v>1.7465277777777777</v>
      </c>
      <c r="L179" s="2">
        <v>13</v>
      </c>
      <c r="M179" s="2">
        <v>25</v>
      </c>
      <c r="N179" s="2">
        <v>0.52</v>
      </c>
      <c r="O179" s="2">
        <v>11</v>
      </c>
      <c r="P179" s="2">
        <v>19</v>
      </c>
      <c r="Q179" s="2">
        <v>0.57899999999999996</v>
      </c>
      <c r="R179" s="2">
        <v>0</v>
      </c>
      <c r="S179" s="2">
        <v>0</v>
      </c>
      <c r="T179" s="4"/>
      <c r="U179" s="2">
        <v>0</v>
      </c>
      <c r="V179" s="2">
        <v>3</v>
      </c>
      <c r="W179" s="2">
        <v>3</v>
      </c>
      <c r="X179" s="2">
        <v>5</v>
      </c>
      <c r="Y179" s="2">
        <v>2</v>
      </c>
      <c r="Z179" s="2">
        <v>0</v>
      </c>
      <c r="AA179" s="2">
        <v>2</v>
      </c>
      <c r="AB179" s="2">
        <v>2</v>
      </c>
      <c r="AC179" s="2">
        <v>37</v>
      </c>
      <c r="AD179" s="2">
        <v>28.3</v>
      </c>
      <c r="AE179" s="2">
        <v>5</v>
      </c>
      <c r="AF179" s="13">
        <v>0</v>
      </c>
      <c r="AG179">
        <f>INDEX(Table1[2018], MATCH(Steph_Curry!H179,Table1[Team],0))</f>
        <v>1.0920000000000001</v>
      </c>
      <c r="AH179" s="21">
        <f>INDEX(Table3[2018],MATCH(Steph_Curry!H179,Table3[Team],0))</f>
        <v>1.1319999999999999</v>
      </c>
      <c r="AI179" s="21">
        <f>INDEX(Table6[2018],MATCH(Steph_Curry!H179,Table6[Team],0))</f>
        <v>0.14099999999999999</v>
      </c>
      <c r="AJ179" s="22">
        <f>INDEX(Table8[2018],MATCH(Steph_Curry!H179,Table8[Team],0))</f>
        <v>12.7</v>
      </c>
    </row>
    <row r="180" spans="1:36">
      <c r="A180" s="1">
        <v>76</v>
      </c>
      <c r="B180" s="2">
        <v>64</v>
      </c>
      <c r="C180" s="3">
        <v>43555</v>
      </c>
      <c r="D180" s="3" t="s">
        <v>495</v>
      </c>
      <c r="E180" s="2" t="s">
        <v>301</v>
      </c>
      <c r="F180" s="2" t="s">
        <v>1</v>
      </c>
      <c r="G180" s="4"/>
      <c r="H180" s="2" t="s">
        <v>488</v>
      </c>
      <c r="I180" s="2" t="s">
        <v>302</v>
      </c>
      <c r="J180" s="2">
        <v>1</v>
      </c>
      <c r="K180" s="5">
        <v>1.1444444444444444</v>
      </c>
      <c r="L180" s="2">
        <v>8</v>
      </c>
      <c r="M180" s="2">
        <v>14</v>
      </c>
      <c r="N180" s="2">
        <v>0.57099999999999995</v>
      </c>
      <c r="O180" s="2">
        <v>5</v>
      </c>
      <c r="P180" s="2">
        <v>8</v>
      </c>
      <c r="Q180" s="2">
        <v>0.625</v>
      </c>
      <c r="R180" s="2">
        <v>4</v>
      </c>
      <c r="S180" s="2">
        <v>4</v>
      </c>
      <c r="T180" s="2">
        <v>1</v>
      </c>
      <c r="U180" s="2">
        <v>0</v>
      </c>
      <c r="V180" s="2">
        <v>5</v>
      </c>
      <c r="W180" s="2">
        <v>5</v>
      </c>
      <c r="X180" s="2">
        <v>6</v>
      </c>
      <c r="Y180" s="2">
        <v>2</v>
      </c>
      <c r="Z180" s="2">
        <v>1</v>
      </c>
      <c r="AA180" s="2">
        <v>1</v>
      </c>
      <c r="AB180" s="2">
        <v>0</v>
      </c>
      <c r="AC180" s="2">
        <v>25</v>
      </c>
      <c r="AD180" s="2">
        <v>25.8</v>
      </c>
      <c r="AE180" s="2">
        <v>37</v>
      </c>
      <c r="AF180" s="13">
        <v>0</v>
      </c>
      <c r="AG180">
        <f>INDEX(Table1[2018], MATCH(Steph_Curry!H180,Table1[Team],0))</f>
        <v>1.0900000000000001</v>
      </c>
      <c r="AH180" s="21">
        <f>INDEX(Table3[2018],MATCH(Steph_Curry!H180,Table3[Team],0))</f>
        <v>1.1319999999999999</v>
      </c>
      <c r="AI180" s="21">
        <f>INDEX(Table6[2018],MATCH(Steph_Curry!H180,Table6[Team],0))</f>
        <v>0.13200000000000001</v>
      </c>
      <c r="AJ180" s="22">
        <f>INDEX(Table8[2018],MATCH(Steph_Curry!H180,Table8[Team],0))</f>
        <v>12.1</v>
      </c>
    </row>
    <row r="181" spans="1:36">
      <c r="A181" s="1">
        <v>77</v>
      </c>
      <c r="B181" s="2">
        <v>65</v>
      </c>
      <c r="C181" s="3">
        <v>43557</v>
      </c>
      <c r="D181" s="3" t="s">
        <v>495</v>
      </c>
      <c r="E181" s="2" t="s">
        <v>303</v>
      </c>
      <c r="F181" s="2" t="s">
        <v>1</v>
      </c>
      <c r="G181" s="4"/>
      <c r="H181" s="2" t="s">
        <v>30</v>
      </c>
      <c r="I181" s="2" t="s">
        <v>69</v>
      </c>
      <c r="J181" s="2">
        <v>1</v>
      </c>
      <c r="K181" s="5">
        <v>1.2597222222222222</v>
      </c>
      <c r="L181" s="2">
        <v>6</v>
      </c>
      <c r="M181" s="2">
        <v>11</v>
      </c>
      <c r="N181" s="2">
        <v>0.54500000000000004</v>
      </c>
      <c r="O181" s="2">
        <v>5</v>
      </c>
      <c r="P181" s="2">
        <v>10</v>
      </c>
      <c r="Q181" s="2">
        <v>0.5</v>
      </c>
      <c r="R181" s="2">
        <v>0</v>
      </c>
      <c r="S181" s="2">
        <v>0</v>
      </c>
      <c r="T181" s="4"/>
      <c r="U181" s="2">
        <v>0</v>
      </c>
      <c r="V181" s="2">
        <v>4</v>
      </c>
      <c r="W181" s="2">
        <v>4</v>
      </c>
      <c r="X181" s="2">
        <v>5</v>
      </c>
      <c r="Y181" s="2">
        <v>3</v>
      </c>
      <c r="Z181" s="2">
        <v>0</v>
      </c>
      <c r="AA181" s="2">
        <v>4</v>
      </c>
      <c r="AB181" s="2">
        <v>4</v>
      </c>
      <c r="AC181" s="2">
        <v>17</v>
      </c>
      <c r="AD181" s="2">
        <v>13.8</v>
      </c>
      <c r="AE181" s="2">
        <v>25</v>
      </c>
      <c r="AF181" s="13">
        <v>0</v>
      </c>
      <c r="AG181">
        <f>INDEX(Table1[2018], MATCH(Steph_Curry!H181,Table1[Team],0))</f>
        <v>1.0589999999999999</v>
      </c>
      <c r="AH181" s="21">
        <f>INDEX(Table3[2018],MATCH(Steph_Curry!H181,Table3[Team],0))</f>
        <v>1.095</v>
      </c>
      <c r="AI181" s="21">
        <f>INDEX(Table6[2018],MATCH(Steph_Curry!H181,Table6[Team],0))</f>
        <v>0.129</v>
      </c>
      <c r="AJ181" s="22">
        <f>INDEX(Table8[2018],MATCH(Steph_Curry!H181,Table8[Team],0))</f>
        <v>10.5</v>
      </c>
    </row>
    <row r="182" spans="1:36">
      <c r="A182" s="1">
        <v>78</v>
      </c>
      <c r="B182" s="2">
        <v>66</v>
      </c>
      <c r="C182" s="3">
        <v>43559</v>
      </c>
      <c r="D182" s="3" t="s">
        <v>495</v>
      </c>
      <c r="E182" s="2" t="s">
        <v>304</v>
      </c>
      <c r="F182" s="2" t="s">
        <v>1</v>
      </c>
      <c r="G182" s="2" t="s">
        <v>5</v>
      </c>
      <c r="H182" s="2" t="s">
        <v>63</v>
      </c>
      <c r="I182" s="2" t="s">
        <v>115</v>
      </c>
      <c r="J182" s="2">
        <v>1</v>
      </c>
      <c r="K182" s="5">
        <v>1.2284722222222222</v>
      </c>
      <c r="L182" s="2">
        <v>3</v>
      </c>
      <c r="M182" s="2">
        <v>14</v>
      </c>
      <c r="N182" s="2">
        <v>0.214</v>
      </c>
      <c r="O182" s="2">
        <v>1</v>
      </c>
      <c r="P182" s="2">
        <v>9</v>
      </c>
      <c r="Q182" s="2">
        <v>0.111</v>
      </c>
      <c r="R182" s="2">
        <v>0</v>
      </c>
      <c r="S182" s="2">
        <v>0</v>
      </c>
      <c r="T182" s="4"/>
      <c r="U182" s="2">
        <v>1</v>
      </c>
      <c r="V182" s="2">
        <v>9</v>
      </c>
      <c r="W182" s="2">
        <v>10</v>
      </c>
      <c r="X182" s="2">
        <v>7</v>
      </c>
      <c r="Y182" s="2">
        <v>1</v>
      </c>
      <c r="Z182" s="2">
        <v>0</v>
      </c>
      <c r="AA182" s="2">
        <v>2</v>
      </c>
      <c r="AB182" s="2">
        <v>1</v>
      </c>
      <c r="AC182" s="2">
        <v>7</v>
      </c>
      <c r="AD182" s="2">
        <v>5.3</v>
      </c>
      <c r="AE182" s="2">
        <v>32</v>
      </c>
      <c r="AF182" s="13">
        <v>0</v>
      </c>
      <c r="AG182">
        <f>INDEX(Table1[2018], MATCH(Steph_Curry!H182,Table1[Team],0))</f>
        <v>1.0629999999999999</v>
      </c>
      <c r="AH182" s="21">
        <f>INDEX(Table3[2018],MATCH(Steph_Curry!H182,Table3[Team],0))</f>
        <v>1.0960000000000001</v>
      </c>
      <c r="AI182" s="21">
        <f>INDEX(Table6[2018],MATCH(Steph_Curry!H182,Table6[Team],0))</f>
        <v>0.13300000000000001</v>
      </c>
      <c r="AJ182" s="22">
        <f>INDEX(Table8[2018],MATCH(Steph_Curry!H182,Table8[Team],0))</f>
        <v>11.8</v>
      </c>
    </row>
    <row r="183" spans="1:36">
      <c r="A183" s="1">
        <v>79</v>
      </c>
      <c r="B183" s="2">
        <v>67</v>
      </c>
      <c r="C183" s="3">
        <v>43560</v>
      </c>
      <c r="D183" s="3" t="s">
        <v>495</v>
      </c>
      <c r="E183" s="2" t="s">
        <v>305</v>
      </c>
      <c r="F183" s="2" t="s">
        <v>1</v>
      </c>
      <c r="G183" s="4"/>
      <c r="H183" s="2" t="s">
        <v>82</v>
      </c>
      <c r="I183" s="2" t="s">
        <v>221</v>
      </c>
      <c r="J183" s="2">
        <v>1</v>
      </c>
      <c r="K183" s="5">
        <v>1.5041666666666667</v>
      </c>
      <c r="L183" s="2">
        <v>12</v>
      </c>
      <c r="M183" s="2">
        <v>21</v>
      </c>
      <c r="N183" s="2">
        <v>0.57099999999999995</v>
      </c>
      <c r="O183" s="2">
        <v>9</v>
      </c>
      <c r="P183" s="2">
        <v>12</v>
      </c>
      <c r="Q183" s="2">
        <v>0.75</v>
      </c>
      <c r="R183" s="2">
        <v>7</v>
      </c>
      <c r="S183" s="2">
        <v>7</v>
      </c>
      <c r="T183" s="2">
        <v>1</v>
      </c>
      <c r="U183" s="2">
        <v>1</v>
      </c>
      <c r="V183" s="2">
        <v>5</v>
      </c>
      <c r="W183" s="2">
        <v>6</v>
      </c>
      <c r="X183" s="2">
        <v>7</v>
      </c>
      <c r="Y183" s="2">
        <v>0</v>
      </c>
      <c r="Z183" s="2">
        <v>1</v>
      </c>
      <c r="AA183" s="2">
        <v>4</v>
      </c>
      <c r="AB183" s="2">
        <v>1</v>
      </c>
      <c r="AC183" s="2">
        <v>40</v>
      </c>
      <c r="AD183" s="2">
        <v>33.5</v>
      </c>
      <c r="AE183" s="2">
        <v>5</v>
      </c>
      <c r="AF183" s="13">
        <v>0</v>
      </c>
      <c r="AG183">
        <f>INDEX(Table1[2018], MATCH(Steph_Curry!H183,Table1[Team],0))</f>
        <v>1.141</v>
      </c>
      <c r="AH183" s="21">
        <f>INDEX(Table3[2018],MATCH(Steph_Curry!H183,Table3[Team],0))</f>
        <v>1.177</v>
      </c>
      <c r="AI183" s="21">
        <f>INDEX(Table6[2018],MATCH(Steph_Curry!H183,Table6[Team],0))</f>
        <v>0.125</v>
      </c>
      <c r="AJ183" s="22">
        <f>INDEX(Table8[2018],MATCH(Steph_Curry!H183,Table8[Team],0))</f>
        <v>12</v>
      </c>
    </row>
    <row r="184" spans="1:36">
      <c r="A184" s="1">
        <v>80</v>
      </c>
      <c r="B184" s="2">
        <v>68</v>
      </c>
      <c r="C184" s="3">
        <v>43562</v>
      </c>
      <c r="D184" s="3" t="s">
        <v>495</v>
      </c>
      <c r="E184" s="2" t="s">
        <v>306</v>
      </c>
      <c r="F184" s="2" t="s">
        <v>1</v>
      </c>
      <c r="G184" s="4"/>
      <c r="H184" s="2" t="s">
        <v>24</v>
      </c>
      <c r="I184" s="2" t="s">
        <v>261</v>
      </c>
      <c r="J184" s="2">
        <v>1</v>
      </c>
      <c r="K184" s="5">
        <v>1.2326388888888888</v>
      </c>
      <c r="L184" s="2">
        <v>11</v>
      </c>
      <c r="M184" s="2">
        <v>20</v>
      </c>
      <c r="N184" s="2">
        <v>0.55000000000000004</v>
      </c>
      <c r="O184" s="2">
        <v>3</v>
      </c>
      <c r="P184" s="2">
        <v>10</v>
      </c>
      <c r="Q184" s="2">
        <v>0.3</v>
      </c>
      <c r="R184" s="2">
        <v>2</v>
      </c>
      <c r="S184" s="2">
        <v>2</v>
      </c>
      <c r="T184" s="2">
        <v>1</v>
      </c>
      <c r="U184" s="2">
        <v>0</v>
      </c>
      <c r="V184" s="2">
        <v>5</v>
      </c>
      <c r="W184" s="2">
        <v>5</v>
      </c>
      <c r="X184" s="2">
        <v>4</v>
      </c>
      <c r="Y184" s="2">
        <v>1</v>
      </c>
      <c r="Z184" s="2">
        <v>1</v>
      </c>
      <c r="AA184" s="2">
        <v>0</v>
      </c>
      <c r="AB184" s="2">
        <v>3</v>
      </c>
      <c r="AC184" s="2">
        <v>27</v>
      </c>
      <c r="AD184" s="2">
        <v>22.2</v>
      </c>
      <c r="AE184" s="2">
        <v>35</v>
      </c>
      <c r="AF184" s="13">
        <v>0</v>
      </c>
      <c r="AG184">
        <f>INDEX(Table1[2018], MATCH(Steph_Curry!H184,Table1[Team],0))</f>
        <v>1.0860000000000001</v>
      </c>
      <c r="AH184" s="21">
        <f>INDEX(Table3[2018],MATCH(Steph_Curry!H184,Table3[Team],0))</f>
        <v>1.109</v>
      </c>
      <c r="AI184" s="21">
        <f>INDEX(Table6[2018],MATCH(Steph_Curry!H184,Table6[Team],0))</f>
        <v>0.125</v>
      </c>
      <c r="AJ184" s="22">
        <f>INDEX(Table8[2018],MATCH(Steph_Curry!H184,Table8[Team],0))</f>
        <v>10.5</v>
      </c>
    </row>
    <row r="185" spans="1:36">
      <c r="A185" s="1">
        <v>81</v>
      </c>
      <c r="B185" s="2">
        <v>69</v>
      </c>
      <c r="C185" s="3">
        <v>43564</v>
      </c>
      <c r="D185" s="3" t="s">
        <v>495</v>
      </c>
      <c r="E185" s="2" t="s">
        <v>307</v>
      </c>
      <c r="F185" s="2" t="s">
        <v>1</v>
      </c>
      <c r="G185" s="2" t="s">
        <v>5</v>
      </c>
      <c r="H185" s="2" t="s">
        <v>6</v>
      </c>
      <c r="I185" s="2" t="s">
        <v>195</v>
      </c>
      <c r="J185" s="2">
        <v>1</v>
      </c>
      <c r="K185" s="7">
        <v>0.3923611111111111</v>
      </c>
      <c r="L185" s="2">
        <v>2</v>
      </c>
      <c r="M185" s="2">
        <v>4</v>
      </c>
      <c r="N185" s="2">
        <v>0.5</v>
      </c>
      <c r="O185" s="2">
        <v>1</v>
      </c>
      <c r="P185" s="2">
        <v>2</v>
      </c>
      <c r="Q185" s="2">
        <v>0.5</v>
      </c>
      <c r="R185" s="2">
        <v>0</v>
      </c>
      <c r="S185" s="2">
        <v>0</v>
      </c>
      <c r="T185" s="4"/>
      <c r="U185" s="2">
        <v>0</v>
      </c>
      <c r="V185" s="2">
        <v>1</v>
      </c>
      <c r="W185" s="2">
        <v>1</v>
      </c>
      <c r="X185" s="2">
        <v>1</v>
      </c>
      <c r="Y185" s="2">
        <v>0</v>
      </c>
      <c r="Z185" s="2">
        <v>0</v>
      </c>
      <c r="AA185" s="2">
        <v>2</v>
      </c>
      <c r="AB185" s="2">
        <v>0</v>
      </c>
      <c r="AC185" s="2">
        <v>5</v>
      </c>
      <c r="AD185" s="2">
        <v>2</v>
      </c>
      <c r="AE185" s="2">
        <v>1</v>
      </c>
      <c r="AF185" s="13">
        <v>0</v>
      </c>
      <c r="AG185">
        <f>INDEX(Table1[2018], MATCH(Steph_Curry!H185,Table1[Team],0))</f>
        <v>1.093</v>
      </c>
      <c r="AH185" s="21">
        <f>INDEX(Table3[2018],MATCH(Steph_Curry!H185,Table3[Team],0))</f>
        <v>1.123</v>
      </c>
      <c r="AI185" s="21">
        <f>INDEX(Table6[2018],MATCH(Steph_Curry!H185,Table6[Team],0))</f>
        <v>0.127</v>
      </c>
      <c r="AJ185" s="22">
        <f>INDEX(Table8[2018],MATCH(Steph_Curry!H185,Table8[Team],0))</f>
        <v>12.3</v>
      </c>
    </row>
    <row r="186" spans="1:36">
      <c r="A186" s="1">
        <v>82</v>
      </c>
      <c r="B186" s="4"/>
      <c r="C186" s="3">
        <v>43565</v>
      </c>
      <c r="D186" s="3" t="s">
        <v>495</v>
      </c>
      <c r="E186" s="2" t="s">
        <v>308</v>
      </c>
      <c r="F186" s="2" t="s">
        <v>1</v>
      </c>
      <c r="G186" s="2" t="s">
        <v>5</v>
      </c>
      <c r="H186" s="2" t="s">
        <v>9</v>
      </c>
      <c r="I186" s="2" t="s">
        <v>80</v>
      </c>
      <c r="J186" s="23" t="s">
        <v>44</v>
      </c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13">
        <v>0</v>
      </c>
      <c r="AG186">
        <f>INDEX(Table1[2018], MATCH(Steph_Curry!H186,Table1[Team],0))</f>
        <v>1.0549999999999999</v>
      </c>
      <c r="AH186" s="21">
        <f>INDEX(Table3[2018],MATCH(Steph_Curry!H186,Table3[Team],0))</f>
        <v>1.1160000000000001</v>
      </c>
      <c r="AI186" s="21">
        <f>INDEX(Table6[2018],MATCH(Steph_Curry!H186,Table6[Team],0))</f>
        <v>0.151</v>
      </c>
      <c r="AJ186" s="22">
        <f>INDEX(Table8[2018],MATCH(Steph_Curry!H186,Table8[Team],0))</f>
        <v>11.6</v>
      </c>
    </row>
    <row r="187" spans="1:36">
      <c r="A187" s="1">
        <v>1</v>
      </c>
      <c r="B187" s="2">
        <v>1</v>
      </c>
      <c r="C187" s="3">
        <v>43568</v>
      </c>
      <c r="D187" s="3" t="s">
        <v>495</v>
      </c>
      <c r="E187" s="2" t="s">
        <v>309</v>
      </c>
      <c r="F187" s="2" t="s">
        <v>1</v>
      </c>
      <c r="G187" s="4"/>
      <c r="H187" s="2" t="s">
        <v>24</v>
      </c>
      <c r="I187" s="2" t="s">
        <v>34</v>
      </c>
      <c r="J187" s="2">
        <v>1</v>
      </c>
      <c r="K187" s="5">
        <v>1.5291666666666668</v>
      </c>
      <c r="L187" s="2">
        <v>11</v>
      </c>
      <c r="M187" s="2">
        <v>16</v>
      </c>
      <c r="N187" s="2">
        <v>0.68799999999999994</v>
      </c>
      <c r="O187" s="2">
        <v>8</v>
      </c>
      <c r="P187" s="2">
        <v>12</v>
      </c>
      <c r="Q187" s="2">
        <v>0.66700000000000004</v>
      </c>
      <c r="R187" s="2">
        <v>8</v>
      </c>
      <c r="S187" s="2">
        <v>9</v>
      </c>
      <c r="T187" s="2">
        <v>0.88900000000000001</v>
      </c>
      <c r="U187" s="2">
        <v>3</v>
      </c>
      <c r="V187" s="2">
        <v>12</v>
      </c>
      <c r="W187" s="2">
        <v>15</v>
      </c>
      <c r="X187" s="2">
        <v>7</v>
      </c>
      <c r="Y187" s="2">
        <v>0</v>
      </c>
      <c r="Z187" s="2">
        <v>1</v>
      </c>
      <c r="AA187" s="2">
        <v>4</v>
      </c>
      <c r="AB187" s="2">
        <v>4</v>
      </c>
      <c r="AC187" s="2">
        <v>38</v>
      </c>
      <c r="AD187" s="2">
        <v>36.5</v>
      </c>
      <c r="AE187" s="2">
        <v>26</v>
      </c>
      <c r="AF187">
        <v>1</v>
      </c>
      <c r="AG187">
        <f>INDEX(Table1[2018], MATCH(Steph_Curry!H187,Table1[Team],0))</f>
        <v>1.0860000000000001</v>
      </c>
      <c r="AH187" s="21">
        <f>INDEX(Table3[2018],MATCH(Steph_Curry!H187,Table3[Team],0))</f>
        <v>1.109</v>
      </c>
      <c r="AI187" s="21">
        <f>INDEX(Table6[2018],MATCH(Steph_Curry!H187,Table6[Team],0))</f>
        <v>0.125</v>
      </c>
      <c r="AJ187" s="22">
        <f>INDEX(Table8[2018],MATCH(Steph_Curry!H187,Table8[Team],0))</f>
        <v>10.5</v>
      </c>
    </row>
    <row r="188" spans="1:36">
      <c r="A188" s="1">
        <v>2</v>
      </c>
      <c r="B188" s="2">
        <v>2</v>
      </c>
      <c r="C188" s="3">
        <v>43570</v>
      </c>
      <c r="D188" s="3" t="s">
        <v>495</v>
      </c>
      <c r="E188" s="2" t="s">
        <v>310</v>
      </c>
      <c r="F188" s="2" t="s">
        <v>1</v>
      </c>
      <c r="G188" s="4"/>
      <c r="H188" s="2" t="s">
        <v>24</v>
      </c>
      <c r="I188" s="2" t="s">
        <v>47</v>
      </c>
      <c r="J188" s="2">
        <v>1</v>
      </c>
      <c r="K188" s="5">
        <v>1.4118055555555555</v>
      </c>
      <c r="L188" s="2">
        <v>8</v>
      </c>
      <c r="M188" s="2">
        <v>18</v>
      </c>
      <c r="N188" s="2">
        <v>0.44400000000000001</v>
      </c>
      <c r="O188" s="2">
        <v>5</v>
      </c>
      <c r="P188" s="2">
        <v>11</v>
      </c>
      <c r="Q188" s="2">
        <v>0.45500000000000002</v>
      </c>
      <c r="R188" s="2">
        <v>8</v>
      </c>
      <c r="S188" s="2">
        <v>8</v>
      </c>
      <c r="T188" s="2">
        <v>1</v>
      </c>
      <c r="U188" s="2">
        <v>0</v>
      </c>
      <c r="V188" s="2">
        <v>1</v>
      </c>
      <c r="W188" s="2">
        <v>1</v>
      </c>
      <c r="X188" s="2">
        <v>6</v>
      </c>
      <c r="Y188" s="2">
        <v>3</v>
      </c>
      <c r="Z188" s="2">
        <v>0</v>
      </c>
      <c r="AA188" s="2">
        <v>4</v>
      </c>
      <c r="AB188" s="2">
        <v>4</v>
      </c>
      <c r="AC188" s="2">
        <v>29</v>
      </c>
      <c r="AD188" s="2">
        <v>21.5</v>
      </c>
      <c r="AE188" s="2">
        <v>5</v>
      </c>
      <c r="AF188">
        <v>1</v>
      </c>
      <c r="AG188">
        <f>INDEX(Table1[2018], MATCH(Steph_Curry!H188,Table1[Team],0))</f>
        <v>1.0860000000000001</v>
      </c>
      <c r="AH188" s="21">
        <f>INDEX(Table3[2018],MATCH(Steph_Curry!H188,Table3[Team],0))</f>
        <v>1.109</v>
      </c>
      <c r="AI188" s="21">
        <f>INDEX(Table6[2018],MATCH(Steph_Curry!H188,Table6[Team],0))</f>
        <v>0.125</v>
      </c>
      <c r="AJ188" s="22">
        <f>INDEX(Table8[2018],MATCH(Steph_Curry!H188,Table8[Team],0))</f>
        <v>10.5</v>
      </c>
    </row>
    <row r="189" spans="1:36">
      <c r="A189" s="1">
        <v>3</v>
      </c>
      <c r="B189" s="2">
        <v>3</v>
      </c>
      <c r="C189" s="3">
        <v>43573</v>
      </c>
      <c r="D189" s="3" t="s">
        <v>495</v>
      </c>
      <c r="E189" s="2" t="s">
        <v>311</v>
      </c>
      <c r="F189" s="2" t="s">
        <v>1</v>
      </c>
      <c r="G189" s="2" t="s">
        <v>5</v>
      </c>
      <c r="H189" s="2" t="s">
        <v>24</v>
      </c>
      <c r="I189" s="2" t="s">
        <v>261</v>
      </c>
      <c r="J189" s="2">
        <v>1</v>
      </c>
      <c r="K189" s="7">
        <v>0.83333333333333337</v>
      </c>
      <c r="L189" s="2">
        <v>7</v>
      </c>
      <c r="M189" s="2">
        <v>11</v>
      </c>
      <c r="N189" s="2">
        <v>0.63600000000000001</v>
      </c>
      <c r="O189" s="2">
        <v>4</v>
      </c>
      <c r="P189" s="2">
        <v>6</v>
      </c>
      <c r="Q189" s="2">
        <v>0.66700000000000004</v>
      </c>
      <c r="R189" s="2">
        <v>3</v>
      </c>
      <c r="S189" s="2">
        <v>3</v>
      </c>
      <c r="T189" s="2">
        <v>1</v>
      </c>
      <c r="U189" s="2">
        <v>0</v>
      </c>
      <c r="V189" s="2">
        <v>5</v>
      </c>
      <c r="W189" s="2">
        <v>5</v>
      </c>
      <c r="X189" s="2">
        <v>1</v>
      </c>
      <c r="Y189" s="2">
        <v>0</v>
      </c>
      <c r="Z189" s="2">
        <v>0</v>
      </c>
      <c r="AA189" s="2">
        <v>2</v>
      </c>
      <c r="AB189" s="2">
        <v>5</v>
      </c>
      <c r="AC189" s="2">
        <v>21</v>
      </c>
      <c r="AD189" s="2">
        <v>14.3</v>
      </c>
      <c r="AE189" s="2">
        <v>19</v>
      </c>
      <c r="AF189">
        <v>1</v>
      </c>
      <c r="AG189">
        <f>INDEX(Table1[2018], MATCH(Steph_Curry!H189,Table1[Team],0))</f>
        <v>1.0860000000000001</v>
      </c>
      <c r="AH189" s="21">
        <f>INDEX(Table3[2018],MATCH(Steph_Curry!H189,Table3[Team],0))</f>
        <v>1.109</v>
      </c>
      <c r="AI189" s="21">
        <f>INDEX(Table6[2018],MATCH(Steph_Curry!H189,Table6[Team],0))</f>
        <v>0.125</v>
      </c>
      <c r="AJ189" s="22">
        <f>INDEX(Table8[2018],MATCH(Steph_Curry!H189,Table8[Team],0))</f>
        <v>10.5</v>
      </c>
    </row>
    <row r="190" spans="1:36">
      <c r="A190" s="1">
        <v>4</v>
      </c>
      <c r="B190" s="2">
        <v>4</v>
      </c>
      <c r="C190" s="3">
        <v>43576</v>
      </c>
      <c r="D190" s="3" t="s">
        <v>495</v>
      </c>
      <c r="E190" s="2" t="s">
        <v>312</v>
      </c>
      <c r="F190" s="2" t="s">
        <v>1</v>
      </c>
      <c r="G190" s="2" t="s">
        <v>5</v>
      </c>
      <c r="H190" s="2" t="s">
        <v>24</v>
      </c>
      <c r="I190" s="2" t="s">
        <v>7</v>
      </c>
      <c r="J190" s="2">
        <v>1</v>
      </c>
      <c r="K190" s="5">
        <v>1.4472222222222222</v>
      </c>
      <c r="L190" s="2">
        <v>3</v>
      </c>
      <c r="M190" s="2">
        <v>14</v>
      </c>
      <c r="N190" s="2">
        <v>0.214</v>
      </c>
      <c r="O190" s="2">
        <v>1</v>
      </c>
      <c r="P190" s="2">
        <v>9</v>
      </c>
      <c r="Q190" s="2">
        <v>0.111</v>
      </c>
      <c r="R190" s="2">
        <v>5</v>
      </c>
      <c r="S190" s="2">
        <v>5</v>
      </c>
      <c r="T190" s="2">
        <v>1</v>
      </c>
      <c r="U190" s="2">
        <v>0</v>
      </c>
      <c r="V190" s="2">
        <v>10</v>
      </c>
      <c r="W190" s="2">
        <v>10</v>
      </c>
      <c r="X190" s="2">
        <v>7</v>
      </c>
      <c r="Y190" s="2">
        <v>3</v>
      </c>
      <c r="Z190" s="2">
        <v>0</v>
      </c>
      <c r="AA190" s="2">
        <v>3</v>
      </c>
      <c r="AB190" s="2">
        <v>4</v>
      </c>
      <c r="AC190" s="2">
        <v>12</v>
      </c>
      <c r="AD190" s="2">
        <v>9.6999999999999993</v>
      </c>
      <c r="AE190" s="2">
        <v>-2</v>
      </c>
      <c r="AF190">
        <v>1</v>
      </c>
      <c r="AG190">
        <f>INDEX(Table1[2018], MATCH(Steph_Curry!H190,Table1[Team],0))</f>
        <v>1.0860000000000001</v>
      </c>
      <c r="AH190" s="21">
        <f>INDEX(Table3[2018],MATCH(Steph_Curry!H190,Table3[Team],0))</f>
        <v>1.109</v>
      </c>
      <c r="AI190" s="21">
        <f>INDEX(Table6[2018],MATCH(Steph_Curry!H190,Table6[Team],0))</f>
        <v>0.125</v>
      </c>
      <c r="AJ190" s="22">
        <f>INDEX(Table8[2018],MATCH(Steph_Curry!H190,Table8[Team],0))</f>
        <v>10.5</v>
      </c>
    </row>
    <row r="191" spans="1:36">
      <c r="A191" s="1">
        <v>5</v>
      </c>
      <c r="B191" s="2">
        <v>5</v>
      </c>
      <c r="C191" s="3">
        <v>43579</v>
      </c>
      <c r="D191" s="3" t="s">
        <v>495</v>
      </c>
      <c r="E191" s="2" t="s">
        <v>313</v>
      </c>
      <c r="F191" s="2" t="s">
        <v>1</v>
      </c>
      <c r="G191" s="4"/>
      <c r="H191" s="2" t="s">
        <v>24</v>
      </c>
      <c r="I191" s="2" t="s">
        <v>22</v>
      </c>
      <c r="J191" s="2">
        <v>1</v>
      </c>
      <c r="K191" s="5">
        <v>1.5868055555555556</v>
      </c>
      <c r="L191" s="2">
        <v>7</v>
      </c>
      <c r="M191" s="2">
        <v>15</v>
      </c>
      <c r="N191" s="2">
        <v>0.46700000000000003</v>
      </c>
      <c r="O191" s="2">
        <v>4</v>
      </c>
      <c r="P191" s="2">
        <v>5</v>
      </c>
      <c r="Q191" s="2">
        <v>0.8</v>
      </c>
      <c r="R191" s="2">
        <v>6</v>
      </c>
      <c r="S191" s="2">
        <v>6</v>
      </c>
      <c r="T191" s="2">
        <v>1</v>
      </c>
      <c r="U191" s="2">
        <v>0</v>
      </c>
      <c r="V191" s="2">
        <v>3</v>
      </c>
      <c r="W191" s="2">
        <v>3</v>
      </c>
      <c r="X191" s="2">
        <v>4</v>
      </c>
      <c r="Y191" s="2">
        <v>0</v>
      </c>
      <c r="Z191" s="2">
        <v>1</v>
      </c>
      <c r="AA191" s="2">
        <v>3</v>
      </c>
      <c r="AB191" s="2">
        <v>2</v>
      </c>
      <c r="AC191" s="2">
        <v>24</v>
      </c>
      <c r="AD191" s="2">
        <v>16.899999999999999</v>
      </c>
      <c r="AE191" s="2">
        <v>-3</v>
      </c>
      <c r="AF191">
        <v>1</v>
      </c>
      <c r="AG191">
        <f>INDEX(Table1[2018], MATCH(Steph_Curry!H191,Table1[Team],0))</f>
        <v>1.0860000000000001</v>
      </c>
      <c r="AH191" s="21">
        <f>INDEX(Table3[2018],MATCH(Steph_Curry!H191,Table3[Team],0))</f>
        <v>1.109</v>
      </c>
      <c r="AI191" s="21">
        <f>INDEX(Table6[2018],MATCH(Steph_Curry!H191,Table6[Team],0))</f>
        <v>0.125</v>
      </c>
      <c r="AJ191" s="22">
        <f>INDEX(Table8[2018],MATCH(Steph_Curry!H191,Table8[Team],0))</f>
        <v>10.5</v>
      </c>
    </row>
    <row r="192" spans="1:36">
      <c r="A192" s="1">
        <v>6</v>
      </c>
      <c r="B192" s="2">
        <v>6</v>
      </c>
      <c r="C192" s="3">
        <v>43581</v>
      </c>
      <c r="D192" s="3" t="s">
        <v>495</v>
      </c>
      <c r="E192" s="2" t="s">
        <v>314</v>
      </c>
      <c r="F192" s="2" t="s">
        <v>1</v>
      </c>
      <c r="G192" s="2" t="s">
        <v>5</v>
      </c>
      <c r="H192" s="2" t="s">
        <v>24</v>
      </c>
      <c r="I192" s="2" t="s">
        <v>31</v>
      </c>
      <c r="J192" s="2">
        <v>1</v>
      </c>
      <c r="K192" s="5">
        <v>1.5625</v>
      </c>
      <c r="L192" s="2">
        <v>8</v>
      </c>
      <c r="M192" s="2">
        <v>14</v>
      </c>
      <c r="N192" s="2">
        <v>0.57099999999999995</v>
      </c>
      <c r="O192" s="2">
        <v>2</v>
      </c>
      <c r="P192" s="2">
        <v>5</v>
      </c>
      <c r="Q192" s="2">
        <v>0.4</v>
      </c>
      <c r="R192" s="2">
        <v>6</v>
      </c>
      <c r="S192" s="2">
        <v>6</v>
      </c>
      <c r="T192" s="2">
        <v>1</v>
      </c>
      <c r="U192" s="2">
        <v>0</v>
      </c>
      <c r="V192" s="2">
        <v>6</v>
      </c>
      <c r="W192" s="2">
        <v>6</v>
      </c>
      <c r="X192" s="2">
        <v>6</v>
      </c>
      <c r="Y192" s="2">
        <v>1</v>
      </c>
      <c r="Z192" s="2">
        <v>0</v>
      </c>
      <c r="AA192" s="2">
        <v>1</v>
      </c>
      <c r="AB192" s="2">
        <v>2</v>
      </c>
      <c r="AC192" s="2">
        <v>24</v>
      </c>
      <c r="AD192" s="2">
        <v>22.6</v>
      </c>
      <c r="AE192" s="2">
        <v>20</v>
      </c>
      <c r="AF192">
        <v>1</v>
      </c>
      <c r="AG192">
        <f>INDEX(Table1[2018], MATCH(Steph_Curry!H192,Table1[Team],0))</f>
        <v>1.0860000000000001</v>
      </c>
      <c r="AH192" s="21">
        <f>INDEX(Table3[2018],MATCH(Steph_Curry!H192,Table3[Team],0))</f>
        <v>1.109</v>
      </c>
      <c r="AI192" s="21">
        <f>INDEX(Table6[2018],MATCH(Steph_Curry!H192,Table6[Team],0))</f>
        <v>0.125</v>
      </c>
      <c r="AJ192" s="22">
        <f>INDEX(Table8[2018],MATCH(Steph_Curry!H192,Table8[Team],0))</f>
        <v>10.5</v>
      </c>
    </row>
    <row r="193" spans="1:36">
      <c r="A193" s="1">
        <v>7</v>
      </c>
      <c r="B193" s="2">
        <v>7</v>
      </c>
      <c r="C193" s="3">
        <v>43583</v>
      </c>
      <c r="D193" s="3" t="s">
        <v>495</v>
      </c>
      <c r="E193" s="2" t="s">
        <v>315</v>
      </c>
      <c r="F193" s="2" t="s">
        <v>1</v>
      </c>
      <c r="G193" s="4"/>
      <c r="H193" s="2" t="s">
        <v>2</v>
      </c>
      <c r="I193" s="2" t="s">
        <v>64</v>
      </c>
      <c r="J193" s="2">
        <v>1</v>
      </c>
      <c r="K193" s="5">
        <v>1.54375</v>
      </c>
      <c r="L193" s="2">
        <v>5</v>
      </c>
      <c r="M193" s="2">
        <v>12</v>
      </c>
      <c r="N193" s="2">
        <v>0.41699999999999998</v>
      </c>
      <c r="O193" s="2">
        <v>3</v>
      </c>
      <c r="P193" s="2">
        <v>10</v>
      </c>
      <c r="Q193" s="2">
        <v>0.3</v>
      </c>
      <c r="R193" s="2">
        <v>5</v>
      </c>
      <c r="S193" s="2">
        <v>5</v>
      </c>
      <c r="T193" s="2">
        <v>1</v>
      </c>
      <c r="U193" s="2">
        <v>0</v>
      </c>
      <c r="V193" s="2">
        <v>7</v>
      </c>
      <c r="W193" s="2">
        <v>7</v>
      </c>
      <c r="X193" s="2">
        <v>4</v>
      </c>
      <c r="Y193" s="2">
        <v>1</v>
      </c>
      <c r="Z193" s="2">
        <v>0</v>
      </c>
      <c r="AA193" s="2">
        <v>3</v>
      </c>
      <c r="AB193" s="2">
        <v>5</v>
      </c>
      <c r="AC193" s="2">
        <v>18</v>
      </c>
      <c r="AD193" s="2">
        <v>12.5</v>
      </c>
      <c r="AE193" s="2">
        <v>4</v>
      </c>
      <c r="AF193">
        <v>1</v>
      </c>
      <c r="AG193">
        <f>INDEX(Table1[2018], MATCH(Steph_Curry!H193,Table1[Team],0))</f>
        <v>1.0660000000000001</v>
      </c>
      <c r="AH193" s="21">
        <f>INDEX(Table3[2018],MATCH(Steph_Curry!H193,Table3[Team],0))</f>
        <v>1.109</v>
      </c>
      <c r="AI193" s="21">
        <f>INDEX(Table6[2018],MATCH(Steph_Curry!H193,Table6[Team],0))</f>
        <v>0.14699999999999999</v>
      </c>
      <c r="AJ193" s="22">
        <f>INDEX(Table8[2018],MATCH(Steph_Curry!H193,Table8[Team],0))</f>
        <v>10.199999999999999</v>
      </c>
    </row>
    <row r="194" spans="1:36">
      <c r="A194" s="1">
        <v>8</v>
      </c>
      <c r="B194" s="2">
        <v>8</v>
      </c>
      <c r="C194" s="3">
        <v>43585</v>
      </c>
      <c r="D194" s="3" t="s">
        <v>495</v>
      </c>
      <c r="E194" s="2" t="s">
        <v>316</v>
      </c>
      <c r="F194" s="2" t="s">
        <v>1</v>
      </c>
      <c r="G194" s="4"/>
      <c r="H194" s="2" t="s">
        <v>2</v>
      </c>
      <c r="I194" s="2" t="s">
        <v>221</v>
      </c>
      <c r="J194" s="2">
        <v>1</v>
      </c>
      <c r="K194" s="5">
        <v>1.3805555555555555</v>
      </c>
      <c r="L194" s="2">
        <v>6</v>
      </c>
      <c r="M194" s="2">
        <v>16</v>
      </c>
      <c r="N194" s="2">
        <v>0.375</v>
      </c>
      <c r="O194" s="2">
        <v>3</v>
      </c>
      <c r="P194" s="2">
        <v>13</v>
      </c>
      <c r="Q194" s="2">
        <v>0.23100000000000001</v>
      </c>
      <c r="R194" s="2">
        <v>5</v>
      </c>
      <c r="S194" s="2">
        <v>5</v>
      </c>
      <c r="T194" s="2">
        <v>1</v>
      </c>
      <c r="U194" s="2">
        <v>1</v>
      </c>
      <c r="V194" s="2">
        <v>2</v>
      </c>
      <c r="W194" s="2">
        <v>3</v>
      </c>
      <c r="X194" s="2">
        <v>5</v>
      </c>
      <c r="Y194" s="2">
        <v>2</v>
      </c>
      <c r="Z194" s="2">
        <v>1</v>
      </c>
      <c r="AA194" s="2">
        <v>3</v>
      </c>
      <c r="AB194" s="2">
        <v>5</v>
      </c>
      <c r="AC194" s="2">
        <v>20</v>
      </c>
      <c r="AD194" s="2">
        <v>13.7</v>
      </c>
      <c r="AE194" s="2">
        <v>9</v>
      </c>
      <c r="AF194">
        <v>1</v>
      </c>
      <c r="AG194">
        <f>INDEX(Table1[2018], MATCH(Steph_Curry!H194,Table1[Team],0))</f>
        <v>1.0660000000000001</v>
      </c>
      <c r="AH194" s="21">
        <f>INDEX(Table3[2018],MATCH(Steph_Curry!H194,Table3[Team],0))</f>
        <v>1.109</v>
      </c>
      <c r="AI194" s="21">
        <f>INDEX(Table6[2018],MATCH(Steph_Curry!H194,Table6[Team],0))</f>
        <v>0.14699999999999999</v>
      </c>
      <c r="AJ194" s="22">
        <f>INDEX(Table8[2018],MATCH(Steph_Curry!H194,Table8[Team],0))</f>
        <v>10.199999999999999</v>
      </c>
    </row>
    <row r="195" spans="1:36">
      <c r="A195" s="1">
        <v>9</v>
      </c>
      <c r="B195" s="2">
        <v>9</v>
      </c>
      <c r="C195" s="3">
        <v>43589</v>
      </c>
      <c r="D195" s="3" t="s">
        <v>495</v>
      </c>
      <c r="E195" s="2" t="s">
        <v>317</v>
      </c>
      <c r="F195" s="2" t="s">
        <v>1</v>
      </c>
      <c r="G195" s="2" t="s">
        <v>5</v>
      </c>
      <c r="H195" s="2" t="s">
        <v>2</v>
      </c>
      <c r="I195" s="2" t="s">
        <v>135</v>
      </c>
      <c r="J195" s="2">
        <v>1</v>
      </c>
      <c r="K195" s="5">
        <v>1.8541666666666667</v>
      </c>
      <c r="L195" s="2">
        <v>7</v>
      </c>
      <c r="M195" s="2">
        <v>23</v>
      </c>
      <c r="N195" s="2">
        <v>0.30399999999999999</v>
      </c>
      <c r="O195" s="2">
        <v>2</v>
      </c>
      <c r="P195" s="2">
        <v>9</v>
      </c>
      <c r="Q195" s="2">
        <v>0.222</v>
      </c>
      <c r="R195" s="2">
        <v>1</v>
      </c>
      <c r="S195" s="2">
        <v>3</v>
      </c>
      <c r="T195" s="2">
        <v>0.33300000000000002</v>
      </c>
      <c r="U195" s="2">
        <v>0</v>
      </c>
      <c r="V195" s="2">
        <v>3</v>
      </c>
      <c r="W195" s="2">
        <v>3</v>
      </c>
      <c r="X195" s="2">
        <v>4</v>
      </c>
      <c r="Y195" s="2">
        <v>2</v>
      </c>
      <c r="Z195" s="2">
        <v>0</v>
      </c>
      <c r="AA195" s="2">
        <v>3</v>
      </c>
      <c r="AB195" s="2">
        <v>5</v>
      </c>
      <c r="AC195" s="2">
        <v>17</v>
      </c>
      <c r="AD195" s="2">
        <v>3.6</v>
      </c>
      <c r="AE195" s="2">
        <v>-1</v>
      </c>
      <c r="AF195">
        <v>1</v>
      </c>
      <c r="AG195">
        <f>INDEX(Table1[2018], MATCH(Steph_Curry!H195,Table1[Team],0))</f>
        <v>1.0660000000000001</v>
      </c>
      <c r="AH195" s="21">
        <f>INDEX(Table3[2018],MATCH(Steph_Curry!H195,Table3[Team],0))</f>
        <v>1.109</v>
      </c>
      <c r="AI195" s="21">
        <f>INDEX(Table6[2018],MATCH(Steph_Curry!H195,Table6[Team],0))</f>
        <v>0.14699999999999999</v>
      </c>
      <c r="AJ195" s="22">
        <f>INDEX(Table8[2018],MATCH(Steph_Curry!H195,Table8[Team],0))</f>
        <v>10.199999999999999</v>
      </c>
    </row>
    <row r="196" spans="1:36">
      <c r="A196" s="1">
        <v>10</v>
      </c>
      <c r="B196" s="2">
        <v>10</v>
      </c>
      <c r="C196" s="3">
        <v>43591</v>
      </c>
      <c r="D196" s="3" t="s">
        <v>495</v>
      </c>
      <c r="E196" s="2" t="s">
        <v>318</v>
      </c>
      <c r="F196" s="2" t="s">
        <v>1</v>
      </c>
      <c r="G196" s="2" t="s">
        <v>5</v>
      </c>
      <c r="H196" s="2" t="s">
        <v>2</v>
      </c>
      <c r="I196" s="2" t="s">
        <v>47</v>
      </c>
      <c r="J196" s="2">
        <v>1</v>
      </c>
      <c r="K196" s="5">
        <v>1.7986111111111109</v>
      </c>
      <c r="L196" s="2">
        <v>12</v>
      </c>
      <c r="M196" s="2">
        <v>25</v>
      </c>
      <c r="N196" s="2">
        <v>0.48</v>
      </c>
      <c r="O196" s="2">
        <v>4</v>
      </c>
      <c r="P196" s="2">
        <v>14</v>
      </c>
      <c r="Q196" s="2">
        <v>0.28599999999999998</v>
      </c>
      <c r="R196" s="2">
        <v>2</v>
      </c>
      <c r="S196" s="2">
        <v>2</v>
      </c>
      <c r="T196" s="2">
        <v>1</v>
      </c>
      <c r="U196" s="2">
        <v>0</v>
      </c>
      <c r="V196" s="2">
        <v>4</v>
      </c>
      <c r="W196" s="2">
        <v>4</v>
      </c>
      <c r="X196" s="2">
        <v>8</v>
      </c>
      <c r="Y196" s="2">
        <v>1</v>
      </c>
      <c r="Z196" s="2">
        <v>0</v>
      </c>
      <c r="AA196" s="2">
        <v>3</v>
      </c>
      <c r="AB196" s="2">
        <v>3</v>
      </c>
      <c r="AC196" s="2">
        <v>30</v>
      </c>
      <c r="AD196" s="2">
        <v>20.9</v>
      </c>
      <c r="AE196" s="2">
        <v>4</v>
      </c>
      <c r="AF196">
        <v>1</v>
      </c>
      <c r="AG196">
        <f>INDEX(Table1[2018], MATCH(Steph_Curry!H196,Table1[Team],0))</f>
        <v>1.0660000000000001</v>
      </c>
      <c r="AH196" s="21">
        <f>INDEX(Table3[2018],MATCH(Steph_Curry!H196,Table3[Team],0))</f>
        <v>1.109</v>
      </c>
      <c r="AI196" s="21">
        <f>INDEX(Table6[2018],MATCH(Steph_Curry!H196,Table6[Team],0))</f>
        <v>0.14699999999999999</v>
      </c>
      <c r="AJ196" s="22">
        <f>INDEX(Table8[2018],MATCH(Steph_Curry!H196,Table8[Team],0))</f>
        <v>10.199999999999999</v>
      </c>
    </row>
    <row r="197" spans="1:36">
      <c r="A197" s="1">
        <v>11</v>
      </c>
      <c r="B197" s="2">
        <v>11</v>
      </c>
      <c r="C197" s="3">
        <v>43593</v>
      </c>
      <c r="D197" s="3" t="s">
        <v>495</v>
      </c>
      <c r="E197" s="2" t="s">
        <v>319</v>
      </c>
      <c r="F197" s="2" t="s">
        <v>1</v>
      </c>
      <c r="G197" s="4"/>
      <c r="H197" s="2" t="s">
        <v>2</v>
      </c>
      <c r="I197" s="2" t="s">
        <v>16</v>
      </c>
      <c r="J197" s="2">
        <v>1</v>
      </c>
      <c r="K197" s="5">
        <v>1.8187499999999999</v>
      </c>
      <c r="L197" s="2">
        <v>9</v>
      </c>
      <c r="M197" s="2">
        <v>23</v>
      </c>
      <c r="N197" s="2">
        <v>0.39100000000000001</v>
      </c>
      <c r="O197" s="2">
        <v>3</v>
      </c>
      <c r="P197" s="2">
        <v>11</v>
      </c>
      <c r="Q197" s="2">
        <v>0.27300000000000002</v>
      </c>
      <c r="R197" s="2">
        <v>4</v>
      </c>
      <c r="S197" s="2">
        <v>5</v>
      </c>
      <c r="T197" s="2">
        <v>0.8</v>
      </c>
      <c r="U197" s="2">
        <v>2</v>
      </c>
      <c r="V197" s="2">
        <v>4</v>
      </c>
      <c r="W197" s="2">
        <v>6</v>
      </c>
      <c r="X197" s="2">
        <v>5</v>
      </c>
      <c r="Y197" s="2">
        <v>0</v>
      </c>
      <c r="Z197" s="2">
        <v>0</v>
      </c>
      <c r="AA197" s="2">
        <v>3</v>
      </c>
      <c r="AB197" s="2">
        <v>2</v>
      </c>
      <c r="AC197" s="2">
        <v>25</v>
      </c>
      <c r="AD197" s="2">
        <v>14.4</v>
      </c>
      <c r="AE197" s="2">
        <v>9</v>
      </c>
      <c r="AF197">
        <v>1</v>
      </c>
      <c r="AG197">
        <f>INDEX(Table1[2018], MATCH(Steph_Curry!H197,Table1[Team],0))</f>
        <v>1.0660000000000001</v>
      </c>
      <c r="AH197" s="21">
        <f>INDEX(Table3[2018],MATCH(Steph_Curry!H197,Table3[Team],0))</f>
        <v>1.109</v>
      </c>
      <c r="AI197" s="21">
        <f>INDEX(Table6[2018],MATCH(Steph_Curry!H197,Table6[Team],0))</f>
        <v>0.14699999999999999</v>
      </c>
      <c r="AJ197" s="22">
        <f>INDEX(Table8[2018],MATCH(Steph_Curry!H197,Table8[Team],0))</f>
        <v>10.199999999999999</v>
      </c>
    </row>
    <row r="198" spans="1:36">
      <c r="A198" s="1">
        <v>12</v>
      </c>
      <c r="B198" s="2">
        <v>12</v>
      </c>
      <c r="C198" s="3">
        <v>43595</v>
      </c>
      <c r="D198" s="3" t="s">
        <v>495</v>
      </c>
      <c r="E198" s="2" t="s">
        <v>320</v>
      </c>
      <c r="F198" s="2" t="s">
        <v>1</v>
      </c>
      <c r="G198" s="2" t="s">
        <v>5</v>
      </c>
      <c r="H198" s="2" t="s">
        <v>2</v>
      </c>
      <c r="I198" s="2" t="s">
        <v>16</v>
      </c>
      <c r="J198" s="2">
        <v>1</v>
      </c>
      <c r="K198" s="5">
        <v>1.425</v>
      </c>
      <c r="L198" s="2">
        <v>9</v>
      </c>
      <c r="M198" s="2">
        <v>20</v>
      </c>
      <c r="N198" s="2">
        <v>0.45</v>
      </c>
      <c r="O198" s="2">
        <v>4</v>
      </c>
      <c r="P198" s="2">
        <v>11</v>
      </c>
      <c r="Q198" s="2">
        <v>0.36399999999999999</v>
      </c>
      <c r="R198" s="2">
        <v>11</v>
      </c>
      <c r="S198" s="2">
        <v>11</v>
      </c>
      <c r="T198" s="2">
        <v>1</v>
      </c>
      <c r="U198" s="2">
        <v>0</v>
      </c>
      <c r="V198" s="2">
        <v>5</v>
      </c>
      <c r="W198" s="2">
        <v>5</v>
      </c>
      <c r="X198" s="2">
        <v>4</v>
      </c>
      <c r="Y198" s="2">
        <v>0</v>
      </c>
      <c r="Z198" s="2">
        <v>0</v>
      </c>
      <c r="AA198" s="2">
        <v>3</v>
      </c>
      <c r="AB198" s="2">
        <v>4</v>
      </c>
      <c r="AC198" s="2">
        <v>33</v>
      </c>
      <c r="AD198" s="2">
        <v>22.3</v>
      </c>
      <c r="AE198" s="2">
        <v>8</v>
      </c>
      <c r="AF198">
        <v>1</v>
      </c>
      <c r="AG198">
        <f>INDEX(Table1[2018], MATCH(Steph_Curry!H198,Table1[Team],0))</f>
        <v>1.0660000000000001</v>
      </c>
      <c r="AH198" s="21">
        <f>INDEX(Table3[2018],MATCH(Steph_Curry!H198,Table3[Team],0))</f>
        <v>1.109</v>
      </c>
      <c r="AI198" s="21">
        <f>INDEX(Table6[2018],MATCH(Steph_Curry!H198,Table6[Team],0))</f>
        <v>0.14699999999999999</v>
      </c>
      <c r="AJ198" s="22">
        <f>INDEX(Table8[2018],MATCH(Steph_Curry!H198,Table8[Team],0))</f>
        <v>10.199999999999999</v>
      </c>
    </row>
    <row r="199" spans="1:36">
      <c r="A199" s="1">
        <v>13</v>
      </c>
      <c r="B199" s="2">
        <v>13</v>
      </c>
      <c r="C199" s="3">
        <v>43599</v>
      </c>
      <c r="D199" s="3" t="s">
        <v>495</v>
      </c>
      <c r="E199" s="2" t="s">
        <v>321</v>
      </c>
      <c r="F199" s="2" t="s">
        <v>1</v>
      </c>
      <c r="G199" s="4"/>
      <c r="H199" s="2" t="s">
        <v>72</v>
      </c>
      <c r="I199" s="2" t="s">
        <v>189</v>
      </c>
      <c r="J199" s="2">
        <v>1</v>
      </c>
      <c r="K199" s="5">
        <v>1.4784722222222222</v>
      </c>
      <c r="L199" s="2">
        <v>12</v>
      </c>
      <c r="M199" s="2">
        <v>23</v>
      </c>
      <c r="N199" s="2">
        <v>0.52200000000000002</v>
      </c>
      <c r="O199" s="2">
        <v>9</v>
      </c>
      <c r="P199" s="2">
        <v>15</v>
      </c>
      <c r="Q199" s="2">
        <v>0.6</v>
      </c>
      <c r="R199" s="2">
        <v>3</v>
      </c>
      <c r="S199" s="2">
        <v>3</v>
      </c>
      <c r="T199" s="2">
        <v>1</v>
      </c>
      <c r="U199" s="2">
        <v>1</v>
      </c>
      <c r="V199" s="2">
        <v>5</v>
      </c>
      <c r="W199" s="2">
        <v>6</v>
      </c>
      <c r="X199" s="2">
        <v>7</v>
      </c>
      <c r="Y199" s="2">
        <v>1</v>
      </c>
      <c r="Z199" s="2">
        <v>0</v>
      </c>
      <c r="AA199" s="2">
        <v>1</v>
      </c>
      <c r="AB199" s="2">
        <v>3</v>
      </c>
      <c r="AC199" s="2">
        <v>36</v>
      </c>
      <c r="AD199" s="2">
        <v>30.6</v>
      </c>
      <c r="AE199" s="2">
        <v>10</v>
      </c>
      <c r="AF199">
        <v>1</v>
      </c>
      <c r="AG199">
        <f>INDEX(Table1[2018], MATCH(Steph_Curry!H199,Table1[Team],0))</f>
        <v>1.071</v>
      </c>
      <c r="AH199" s="21">
        <f>INDEX(Table3[2018],MATCH(Steph_Curry!H199,Table3[Team],0))</f>
        <v>1.0940000000000001</v>
      </c>
      <c r="AI199" s="21">
        <f>INDEX(Table6[2018],MATCH(Steph_Curry!H199,Table6[Team],0))</f>
        <v>0.121</v>
      </c>
      <c r="AJ199" s="22">
        <f>INDEX(Table8[2018],MATCH(Steph_Curry!H199,Table8[Team],0))</f>
        <v>10.6</v>
      </c>
    </row>
    <row r="200" spans="1:36">
      <c r="A200" s="1">
        <v>14</v>
      </c>
      <c r="B200" s="2">
        <v>14</v>
      </c>
      <c r="C200" s="3">
        <v>43601</v>
      </c>
      <c r="D200" s="3" t="s">
        <v>495</v>
      </c>
      <c r="E200" s="2" t="s">
        <v>322</v>
      </c>
      <c r="F200" s="2" t="s">
        <v>1</v>
      </c>
      <c r="G200" s="4"/>
      <c r="H200" s="2" t="s">
        <v>72</v>
      </c>
      <c r="I200" s="2" t="s">
        <v>19</v>
      </c>
      <c r="J200" s="2">
        <v>1</v>
      </c>
      <c r="K200" s="5">
        <v>1.6069444444444445</v>
      </c>
      <c r="L200" s="2">
        <v>11</v>
      </c>
      <c r="M200" s="2">
        <v>22</v>
      </c>
      <c r="N200" s="2">
        <v>0.5</v>
      </c>
      <c r="O200" s="2">
        <v>4</v>
      </c>
      <c r="P200" s="2">
        <v>14</v>
      </c>
      <c r="Q200" s="2">
        <v>0.28599999999999998</v>
      </c>
      <c r="R200" s="2">
        <v>11</v>
      </c>
      <c r="S200" s="2">
        <v>11</v>
      </c>
      <c r="T200" s="2">
        <v>1</v>
      </c>
      <c r="U200" s="2">
        <v>0</v>
      </c>
      <c r="V200" s="2">
        <v>8</v>
      </c>
      <c r="W200" s="2">
        <v>8</v>
      </c>
      <c r="X200" s="2">
        <v>8</v>
      </c>
      <c r="Y200" s="2">
        <v>0</v>
      </c>
      <c r="Z200" s="2">
        <v>0</v>
      </c>
      <c r="AA200" s="2">
        <v>6</v>
      </c>
      <c r="AB200" s="2">
        <v>2</v>
      </c>
      <c r="AC200" s="2">
        <v>37</v>
      </c>
      <c r="AD200" s="2">
        <v>27.2</v>
      </c>
      <c r="AE200" s="2">
        <v>10</v>
      </c>
      <c r="AF200">
        <v>1</v>
      </c>
      <c r="AG200">
        <f>INDEX(Table1[2018], MATCH(Steph_Curry!H200,Table1[Team],0))</f>
        <v>1.071</v>
      </c>
      <c r="AH200" s="21">
        <f>INDEX(Table3[2018],MATCH(Steph_Curry!H200,Table3[Team],0))</f>
        <v>1.0940000000000001</v>
      </c>
      <c r="AI200" s="21">
        <f>INDEX(Table6[2018],MATCH(Steph_Curry!H200,Table6[Team],0))</f>
        <v>0.121</v>
      </c>
      <c r="AJ200" s="22">
        <f>INDEX(Table8[2018],MATCH(Steph_Curry!H200,Table8[Team],0))</f>
        <v>10.6</v>
      </c>
    </row>
    <row r="201" spans="1:36">
      <c r="A201" s="1">
        <v>15</v>
      </c>
      <c r="B201" s="2">
        <v>15</v>
      </c>
      <c r="C201" s="3">
        <v>43603</v>
      </c>
      <c r="D201" s="3" t="s">
        <v>495</v>
      </c>
      <c r="E201" s="2" t="s">
        <v>323</v>
      </c>
      <c r="F201" s="2" t="s">
        <v>1</v>
      </c>
      <c r="G201" s="2" t="s">
        <v>5</v>
      </c>
      <c r="H201" s="2" t="s">
        <v>72</v>
      </c>
      <c r="I201" s="2" t="s">
        <v>104</v>
      </c>
      <c r="J201" s="2">
        <v>1</v>
      </c>
      <c r="K201" s="5">
        <v>1.5534722222222221</v>
      </c>
      <c r="L201" s="2">
        <v>11</v>
      </c>
      <c r="M201" s="2">
        <v>26</v>
      </c>
      <c r="N201" s="2">
        <v>0.42299999999999999</v>
      </c>
      <c r="O201" s="2">
        <v>6</v>
      </c>
      <c r="P201" s="2">
        <v>16</v>
      </c>
      <c r="Q201" s="2">
        <v>0.375</v>
      </c>
      <c r="R201" s="2">
        <v>8</v>
      </c>
      <c r="S201" s="2">
        <v>9</v>
      </c>
      <c r="T201" s="2">
        <v>0.88900000000000001</v>
      </c>
      <c r="U201" s="2">
        <v>0</v>
      </c>
      <c r="V201" s="2">
        <v>6</v>
      </c>
      <c r="W201" s="2">
        <v>6</v>
      </c>
      <c r="X201" s="2">
        <v>3</v>
      </c>
      <c r="Y201" s="2">
        <v>0</v>
      </c>
      <c r="Z201" s="2">
        <v>0</v>
      </c>
      <c r="AA201" s="2">
        <v>5</v>
      </c>
      <c r="AB201" s="2">
        <v>3</v>
      </c>
      <c r="AC201" s="2">
        <v>36</v>
      </c>
      <c r="AD201" s="2">
        <v>19.5</v>
      </c>
      <c r="AE201" s="2">
        <v>19</v>
      </c>
      <c r="AF201">
        <v>1</v>
      </c>
      <c r="AG201">
        <f>INDEX(Table1[2018], MATCH(Steph_Curry!H201,Table1[Team],0))</f>
        <v>1.071</v>
      </c>
      <c r="AH201" s="21">
        <f>INDEX(Table3[2018],MATCH(Steph_Curry!H201,Table3[Team],0))</f>
        <v>1.0940000000000001</v>
      </c>
      <c r="AI201" s="21">
        <f>INDEX(Table6[2018],MATCH(Steph_Curry!H201,Table6[Team],0))</f>
        <v>0.121</v>
      </c>
      <c r="AJ201" s="22">
        <f>INDEX(Table8[2018],MATCH(Steph_Curry!H201,Table8[Team],0))</f>
        <v>10.6</v>
      </c>
    </row>
    <row r="202" spans="1:36">
      <c r="A202" s="1">
        <v>16</v>
      </c>
      <c r="B202" s="2">
        <v>16</v>
      </c>
      <c r="C202" s="3">
        <v>43605</v>
      </c>
      <c r="D202" s="3" t="s">
        <v>495</v>
      </c>
      <c r="E202" s="2" t="s">
        <v>324</v>
      </c>
      <c r="F202" s="2" t="s">
        <v>1</v>
      </c>
      <c r="G202" s="2" t="s">
        <v>5</v>
      </c>
      <c r="H202" s="2" t="s">
        <v>72</v>
      </c>
      <c r="I202" s="2" t="s">
        <v>75</v>
      </c>
      <c r="J202" s="2">
        <v>1</v>
      </c>
      <c r="K202" s="5">
        <v>1.9749999999999999</v>
      </c>
      <c r="L202" s="2">
        <v>11</v>
      </c>
      <c r="M202" s="2">
        <v>25</v>
      </c>
      <c r="N202" s="2">
        <v>0.44</v>
      </c>
      <c r="O202" s="2">
        <v>7</v>
      </c>
      <c r="P202" s="2">
        <v>16</v>
      </c>
      <c r="Q202" s="2">
        <v>0.438</v>
      </c>
      <c r="R202" s="2">
        <v>8</v>
      </c>
      <c r="S202" s="2">
        <v>9</v>
      </c>
      <c r="T202" s="2">
        <v>0.88900000000000001</v>
      </c>
      <c r="U202" s="2">
        <v>4</v>
      </c>
      <c r="V202" s="2">
        <v>9</v>
      </c>
      <c r="W202" s="2">
        <v>13</v>
      </c>
      <c r="X202" s="2">
        <v>11</v>
      </c>
      <c r="Y202" s="2">
        <v>1</v>
      </c>
      <c r="Z202" s="2">
        <v>0</v>
      </c>
      <c r="AA202" s="2">
        <v>2</v>
      </c>
      <c r="AB202" s="2">
        <v>0</v>
      </c>
      <c r="AC202" s="2">
        <v>37</v>
      </c>
      <c r="AD202" s="2">
        <v>35.700000000000003</v>
      </c>
      <c r="AE202" s="2">
        <v>3</v>
      </c>
      <c r="AF202">
        <v>1</v>
      </c>
      <c r="AG202">
        <f>INDEX(Table1[2018], MATCH(Steph_Curry!H202,Table1[Team],0))</f>
        <v>1.071</v>
      </c>
      <c r="AH202" s="21">
        <f>INDEX(Table3[2018],MATCH(Steph_Curry!H202,Table3[Team],0))</f>
        <v>1.0940000000000001</v>
      </c>
      <c r="AI202" s="21">
        <f>INDEX(Table6[2018],MATCH(Steph_Curry!H202,Table6[Team],0))</f>
        <v>0.121</v>
      </c>
      <c r="AJ202" s="22">
        <f>INDEX(Table8[2018],MATCH(Steph_Curry!H202,Table8[Team],0))</f>
        <v>10.6</v>
      </c>
    </row>
    <row r="203" spans="1:36">
      <c r="A203" s="1">
        <v>17</v>
      </c>
      <c r="B203" s="2">
        <v>17</v>
      </c>
      <c r="C203" s="3">
        <v>43615</v>
      </c>
      <c r="D203" s="3" t="s">
        <v>495</v>
      </c>
      <c r="E203" s="2" t="s">
        <v>325</v>
      </c>
      <c r="F203" s="2" t="s">
        <v>1</v>
      </c>
      <c r="G203" s="2" t="s">
        <v>5</v>
      </c>
      <c r="H203" s="2" t="s">
        <v>15</v>
      </c>
      <c r="I203" s="2" t="s">
        <v>145</v>
      </c>
      <c r="J203" s="2">
        <v>1</v>
      </c>
      <c r="K203" s="5">
        <v>1.6777777777777778</v>
      </c>
      <c r="L203" s="2">
        <v>8</v>
      </c>
      <c r="M203" s="2">
        <v>18</v>
      </c>
      <c r="N203" s="2">
        <v>0.44400000000000001</v>
      </c>
      <c r="O203" s="2">
        <v>4</v>
      </c>
      <c r="P203" s="2">
        <v>9</v>
      </c>
      <c r="Q203" s="2">
        <v>0.44400000000000001</v>
      </c>
      <c r="R203" s="2">
        <v>14</v>
      </c>
      <c r="S203" s="2">
        <v>14</v>
      </c>
      <c r="T203" s="2">
        <v>1</v>
      </c>
      <c r="U203" s="2">
        <v>1</v>
      </c>
      <c r="V203" s="2">
        <v>4</v>
      </c>
      <c r="W203" s="2">
        <v>5</v>
      </c>
      <c r="X203" s="2">
        <v>5</v>
      </c>
      <c r="Y203" s="2">
        <v>1</v>
      </c>
      <c r="Z203" s="2">
        <v>0</v>
      </c>
      <c r="AA203" s="2">
        <v>3</v>
      </c>
      <c r="AB203" s="2">
        <v>4</v>
      </c>
      <c r="AC203" s="2">
        <v>34</v>
      </c>
      <c r="AD203" s="2">
        <v>26.4</v>
      </c>
      <c r="AE203" s="2">
        <v>-9</v>
      </c>
      <c r="AF203">
        <v>1</v>
      </c>
      <c r="AG203">
        <f>INDEX(Table1[2018], MATCH(Steph_Curry!H203,Table1[Team],0))</f>
        <v>1.0329999999999999</v>
      </c>
      <c r="AH203" s="21">
        <f>INDEX(Table3[2018],MATCH(Steph_Curry!H203,Table3[Team],0))</f>
        <v>1.077</v>
      </c>
      <c r="AI203" s="21">
        <f>INDEX(Table6[2018],MATCH(Steph_Curry!H203,Table6[Team],0))</f>
        <v>0.14499999999999999</v>
      </c>
      <c r="AJ203" s="22">
        <f>INDEX(Table8[2018],MATCH(Steph_Curry!H203,Table8[Team],0))</f>
        <v>10.8</v>
      </c>
    </row>
    <row r="204" spans="1:36">
      <c r="A204" s="1">
        <v>18</v>
      </c>
      <c r="B204" s="2">
        <v>18</v>
      </c>
      <c r="C204" s="3">
        <v>43618</v>
      </c>
      <c r="D204" s="3" t="s">
        <v>495</v>
      </c>
      <c r="E204" s="2" t="s">
        <v>326</v>
      </c>
      <c r="F204" s="2" t="s">
        <v>1</v>
      </c>
      <c r="G204" s="2" t="s">
        <v>5</v>
      </c>
      <c r="H204" s="2" t="s">
        <v>15</v>
      </c>
      <c r="I204" s="2" t="s">
        <v>16</v>
      </c>
      <c r="J204" s="2">
        <v>1</v>
      </c>
      <c r="K204" s="5">
        <v>1.6944444444444444</v>
      </c>
      <c r="L204" s="2">
        <v>6</v>
      </c>
      <c r="M204" s="2">
        <v>17</v>
      </c>
      <c r="N204" s="2">
        <v>0.35299999999999998</v>
      </c>
      <c r="O204" s="2">
        <v>3</v>
      </c>
      <c r="P204" s="2">
        <v>10</v>
      </c>
      <c r="Q204" s="2">
        <v>0.3</v>
      </c>
      <c r="R204" s="2">
        <v>8</v>
      </c>
      <c r="S204" s="2">
        <v>9</v>
      </c>
      <c r="T204" s="2">
        <v>0.88900000000000001</v>
      </c>
      <c r="U204" s="2">
        <v>0</v>
      </c>
      <c r="V204" s="2">
        <v>3</v>
      </c>
      <c r="W204" s="2">
        <v>3</v>
      </c>
      <c r="X204" s="2">
        <v>4</v>
      </c>
      <c r="Y204" s="2">
        <v>3</v>
      </c>
      <c r="Z204" s="2">
        <v>0</v>
      </c>
      <c r="AA204" s="2">
        <v>1</v>
      </c>
      <c r="AB204" s="2">
        <v>3</v>
      </c>
      <c r="AC204" s="2">
        <v>23</v>
      </c>
      <c r="AD204" s="2">
        <v>17.600000000000001</v>
      </c>
      <c r="AE204" s="2">
        <v>12</v>
      </c>
      <c r="AF204">
        <v>1</v>
      </c>
      <c r="AG204">
        <f>INDEX(Table1[2018], MATCH(Steph_Curry!H204,Table1[Team],0))</f>
        <v>1.0329999999999999</v>
      </c>
      <c r="AH204" s="21">
        <f>INDEX(Table3[2018],MATCH(Steph_Curry!H204,Table3[Team],0))</f>
        <v>1.077</v>
      </c>
      <c r="AI204" s="21">
        <f>INDEX(Table6[2018],MATCH(Steph_Curry!H204,Table6[Team],0))</f>
        <v>0.14499999999999999</v>
      </c>
      <c r="AJ204" s="22">
        <f>INDEX(Table8[2018],MATCH(Steph_Curry!H204,Table8[Team],0))</f>
        <v>10.8</v>
      </c>
    </row>
    <row r="205" spans="1:36">
      <c r="A205" s="1">
        <v>19</v>
      </c>
      <c r="B205" s="2">
        <v>19</v>
      </c>
      <c r="C205" s="3">
        <v>43621</v>
      </c>
      <c r="D205" s="3" t="s">
        <v>495</v>
      </c>
      <c r="E205" s="2" t="s">
        <v>327</v>
      </c>
      <c r="F205" s="2" t="s">
        <v>1</v>
      </c>
      <c r="G205" s="4"/>
      <c r="H205" s="2" t="s">
        <v>15</v>
      </c>
      <c r="I205" s="2" t="s">
        <v>138</v>
      </c>
      <c r="J205" s="2">
        <v>1</v>
      </c>
      <c r="K205" s="5">
        <v>1.8020833333333333</v>
      </c>
      <c r="L205" s="2">
        <v>14</v>
      </c>
      <c r="M205" s="2">
        <v>31</v>
      </c>
      <c r="N205" s="2">
        <v>0.45200000000000001</v>
      </c>
      <c r="O205" s="2">
        <v>6</v>
      </c>
      <c r="P205" s="2">
        <v>14</v>
      </c>
      <c r="Q205" s="2">
        <v>0.42899999999999999</v>
      </c>
      <c r="R205" s="2">
        <v>13</v>
      </c>
      <c r="S205" s="2">
        <v>14</v>
      </c>
      <c r="T205" s="2">
        <v>0.92900000000000005</v>
      </c>
      <c r="U205" s="2">
        <v>2</v>
      </c>
      <c r="V205" s="2">
        <v>6</v>
      </c>
      <c r="W205" s="2">
        <v>8</v>
      </c>
      <c r="X205" s="2">
        <v>7</v>
      </c>
      <c r="Y205" s="2">
        <v>2</v>
      </c>
      <c r="Z205" s="2">
        <v>0</v>
      </c>
      <c r="AA205" s="2">
        <v>3</v>
      </c>
      <c r="AB205" s="2">
        <v>1</v>
      </c>
      <c r="AC205" s="2">
        <v>47</v>
      </c>
      <c r="AD205" s="2">
        <v>37.200000000000003</v>
      </c>
      <c r="AE205" s="2">
        <v>-8</v>
      </c>
      <c r="AF205">
        <v>1</v>
      </c>
      <c r="AG205">
        <f>INDEX(Table1[2018], MATCH(Steph_Curry!H205,Table1[Team],0))</f>
        <v>1.0329999999999999</v>
      </c>
      <c r="AH205" s="21">
        <f>INDEX(Table3[2018],MATCH(Steph_Curry!H205,Table3[Team],0))</f>
        <v>1.077</v>
      </c>
      <c r="AI205" s="21">
        <f>INDEX(Table6[2018],MATCH(Steph_Curry!H205,Table6[Team],0))</f>
        <v>0.14499999999999999</v>
      </c>
      <c r="AJ205" s="22">
        <f>INDEX(Table8[2018],MATCH(Steph_Curry!H205,Table8[Team],0))</f>
        <v>10.8</v>
      </c>
    </row>
    <row r="206" spans="1:36">
      <c r="A206" s="1">
        <v>20</v>
      </c>
      <c r="B206" s="2">
        <v>20</v>
      </c>
      <c r="C206" s="3">
        <v>43623</v>
      </c>
      <c r="D206" s="3" t="s">
        <v>495</v>
      </c>
      <c r="E206" s="2" t="s">
        <v>328</v>
      </c>
      <c r="F206" s="2" t="s">
        <v>1</v>
      </c>
      <c r="G206" s="4"/>
      <c r="H206" s="2" t="s">
        <v>15</v>
      </c>
      <c r="I206" s="2" t="s">
        <v>186</v>
      </c>
      <c r="J206" s="2">
        <v>1</v>
      </c>
      <c r="K206" s="5">
        <v>1.7909722222222222</v>
      </c>
      <c r="L206" s="2">
        <v>9</v>
      </c>
      <c r="M206" s="2">
        <v>22</v>
      </c>
      <c r="N206" s="2">
        <v>0.40899999999999997</v>
      </c>
      <c r="O206" s="2">
        <v>2</v>
      </c>
      <c r="P206" s="2">
        <v>9</v>
      </c>
      <c r="Q206" s="2">
        <v>0.222</v>
      </c>
      <c r="R206" s="2">
        <v>7</v>
      </c>
      <c r="S206" s="2">
        <v>8</v>
      </c>
      <c r="T206" s="2">
        <v>0.875</v>
      </c>
      <c r="U206" s="2">
        <v>0</v>
      </c>
      <c r="V206" s="2">
        <v>4</v>
      </c>
      <c r="W206" s="2">
        <v>4</v>
      </c>
      <c r="X206" s="2">
        <v>6</v>
      </c>
      <c r="Y206" s="2">
        <v>1</v>
      </c>
      <c r="Z206" s="2">
        <v>0</v>
      </c>
      <c r="AA206" s="2">
        <v>3</v>
      </c>
      <c r="AB206" s="2">
        <v>4</v>
      </c>
      <c r="AC206" s="2">
        <v>27</v>
      </c>
      <c r="AD206" s="2">
        <v>16.600000000000001</v>
      </c>
      <c r="AE206" s="2">
        <v>-11</v>
      </c>
      <c r="AF206">
        <v>1</v>
      </c>
      <c r="AG206">
        <f>INDEX(Table1[2018], MATCH(Steph_Curry!H206,Table1[Team],0))</f>
        <v>1.0329999999999999</v>
      </c>
      <c r="AH206" s="21">
        <f>INDEX(Table3[2018],MATCH(Steph_Curry!H206,Table3[Team],0))</f>
        <v>1.077</v>
      </c>
      <c r="AI206" s="21">
        <f>INDEX(Table6[2018],MATCH(Steph_Curry!H206,Table6[Team],0))</f>
        <v>0.14499999999999999</v>
      </c>
      <c r="AJ206" s="22">
        <f>INDEX(Table8[2018],MATCH(Steph_Curry!H206,Table8[Team],0))</f>
        <v>10.8</v>
      </c>
    </row>
    <row r="207" spans="1:36">
      <c r="A207" s="1">
        <v>21</v>
      </c>
      <c r="B207" s="2">
        <v>21</v>
      </c>
      <c r="C207" s="3">
        <v>43626</v>
      </c>
      <c r="D207" s="3" t="s">
        <v>495</v>
      </c>
      <c r="E207" s="2" t="s">
        <v>329</v>
      </c>
      <c r="F207" s="2" t="s">
        <v>1</v>
      </c>
      <c r="G207" s="2" t="s">
        <v>5</v>
      </c>
      <c r="H207" s="2" t="s">
        <v>15</v>
      </c>
      <c r="I207" s="2" t="s">
        <v>214</v>
      </c>
      <c r="J207" s="2">
        <v>1</v>
      </c>
      <c r="K207" s="5">
        <v>1.715972222222222</v>
      </c>
      <c r="L207" s="2">
        <v>10</v>
      </c>
      <c r="M207" s="2">
        <v>23</v>
      </c>
      <c r="N207" s="2">
        <v>0.435</v>
      </c>
      <c r="O207" s="2">
        <v>5</v>
      </c>
      <c r="P207" s="2">
        <v>14</v>
      </c>
      <c r="Q207" s="2">
        <v>0.35699999999999998</v>
      </c>
      <c r="R207" s="2">
        <v>6</v>
      </c>
      <c r="S207" s="2">
        <v>6</v>
      </c>
      <c r="T207" s="2">
        <v>1</v>
      </c>
      <c r="U207" s="2">
        <v>2</v>
      </c>
      <c r="V207" s="2">
        <v>6</v>
      </c>
      <c r="W207" s="2">
        <v>8</v>
      </c>
      <c r="X207" s="2">
        <v>7</v>
      </c>
      <c r="Y207" s="2">
        <v>0</v>
      </c>
      <c r="Z207" s="2">
        <v>0</v>
      </c>
      <c r="AA207" s="2">
        <v>4</v>
      </c>
      <c r="AB207" s="2">
        <v>0</v>
      </c>
      <c r="AC207" s="2">
        <v>31</v>
      </c>
      <c r="AD207" s="2">
        <v>23</v>
      </c>
      <c r="AE207" s="2">
        <v>-2</v>
      </c>
      <c r="AF207">
        <v>1</v>
      </c>
      <c r="AG207">
        <f>INDEX(Table1[2018], MATCH(Steph_Curry!H207,Table1[Team],0))</f>
        <v>1.0329999999999999</v>
      </c>
      <c r="AH207" s="21">
        <f>INDEX(Table3[2018],MATCH(Steph_Curry!H207,Table3[Team],0))</f>
        <v>1.077</v>
      </c>
      <c r="AI207" s="21">
        <f>INDEX(Table6[2018],MATCH(Steph_Curry!H207,Table6[Team],0))</f>
        <v>0.14499999999999999</v>
      </c>
      <c r="AJ207" s="22">
        <f>INDEX(Table8[2018],MATCH(Steph_Curry!H207,Table8[Team],0))</f>
        <v>10.8</v>
      </c>
    </row>
    <row r="208" spans="1:36">
      <c r="A208" s="1">
        <v>22</v>
      </c>
      <c r="B208" s="2">
        <v>22</v>
      </c>
      <c r="C208" s="3">
        <v>43629</v>
      </c>
      <c r="D208" s="3" t="s">
        <v>495</v>
      </c>
      <c r="E208" s="2" t="s">
        <v>330</v>
      </c>
      <c r="F208" s="2" t="s">
        <v>1</v>
      </c>
      <c r="G208" s="4"/>
      <c r="H208" s="2" t="s">
        <v>15</v>
      </c>
      <c r="I208" s="2" t="s">
        <v>47</v>
      </c>
      <c r="J208" s="2">
        <v>1</v>
      </c>
      <c r="K208" s="5">
        <v>1.7451388888888888</v>
      </c>
      <c r="L208" s="2">
        <v>6</v>
      </c>
      <c r="M208" s="2">
        <v>17</v>
      </c>
      <c r="N208" s="2">
        <v>0.35299999999999998</v>
      </c>
      <c r="O208" s="2">
        <v>3</v>
      </c>
      <c r="P208" s="2">
        <v>11</v>
      </c>
      <c r="Q208" s="2">
        <v>0.27300000000000002</v>
      </c>
      <c r="R208" s="2">
        <v>6</v>
      </c>
      <c r="S208" s="2">
        <v>6</v>
      </c>
      <c r="T208" s="2">
        <v>1</v>
      </c>
      <c r="U208" s="2">
        <v>1</v>
      </c>
      <c r="V208" s="2">
        <v>2</v>
      </c>
      <c r="W208" s="2">
        <v>3</v>
      </c>
      <c r="X208" s="2">
        <v>7</v>
      </c>
      <c r="Y208" s="2">
        <v>2</v>
      </c>
      <c r="Z208" s="2">
        <v>1</v>
      </c>
      <c r="AA208" s="2">
        <v>3</v>
      </c>
      <c r="AB208" s="2">
        <v>3</v>
      </c>
      <c r="AC208" s="2">
        <v>21</v>
      </c>
      <c r="AD208" s="2">
        <v>16.2</v>
      </c>
      <c r="AE208" s="2">
        <v>-1</v>
      </c>
      <c r="AF208">
        <v>1</v>
      </c>
      <c r="AG208">
        <f>INDEX(Table1[2018], MATCH(Steph_Curry!H208,Table1[Team],0))</f>
        <v>1.0329999999999999</v>
      </c>
      <c r="AH208" s="21">
        <f>INDEX(Table3[2018],MATCH(Steph_Curry!H208,Table3[Team],0))</f>
        <v>1.077</v>
      </c>
      <c r="AI208" s="21">
        <f>INDEX(Table6[2018],MATCH(Steph_Curry!H208,Table6[Team],0))</f>
        <v>0.14499999999999999</v>
      </c>
      <c r="AJ208" s="22">
        <f>INDEX(Table8[2018],MATCH(Steph_Curry!H208,Table8[Team],0))</f>
        <v>10.8</v>
      </c>
    </row>
    <row r="209" spans="1:36">
      <c r="A209" s="1">
        <v>1</v>
      </c>
      <c r="B209" s="2">
        <v>1</v>
      </c>
      <c r="C209" s="3">
        <v>43762</v>
      </c>
      <c r="D209" s="3" t="s">
        <v>496</v>
      </c>
      <c r="E209" s="2" t="s">
        <v>331</v>
      </c>
      <c r="F209" s="2" t="s">
        <v>1</v>
      </c>
      <c r="G209" s="4"/>
      <c r="H209" s="2" t="s">
        <v>24</v>
      </c>
      <c r="I209" s="2" t="s">
        <v>95</v>
      </c>
      <c r="J209" s="2">
        <v>1</v>
      </c>
      <c r="K209" s="5">
        <v>1.2416666666666667</v>
      </c>
      <c r="L209" s="2">
        <v>8</v>
      </c>
      <c r="M209" s="2">
        <v>20</v>
      </c>
      <c r="N209" s="2">
        <v>0.4</v>
      </c>
      <c r="O209" s="2">
        <v>2</v>
      </c>
      <c r="P209" s="2">
        <v>11</v>
      </c>
      <c r="Q209" s="2">
        <v>0.182</v>
      </c>
      <c r="R209" s="2">
        <v>5</v>
      </c>
      <c r="S209" s="2">
        <v>5</v>
      </c>
      <c r="T209" s="2">
        <v>1</v>
      </c>
      <c r="U209" s="2">
        <v>1</v>
      </c>
      <c r="V209" s="2">
        <v>3</v>
      </c>
      <c r="W209" s="2">
        <v>4</v>
      </c>
      <c r="X209" s="2">
        <v>4</v>
      </c>
      <c r="Y209" s="2">
        <v>1</v>
      </c>
      <c r="Z209" s="2">
        <v>0</v>
      </c>
      <c r="AA209" s="2">
        <v>8</v>
      </c>
      <c r="AB209" s="2">
        <v>3</v>
      </c>
      <c r="AC209" s="2">
        <v>23</v>
      </c>
      <c r="AD209" s="2">
        <v>8.4</v>
      </c>
      <c r="AE209" s="2">
        <v>-19</v>
      </c>
      <c r="AF209" s="13">
        <v>0</v>
      </c>
      <c r="AG209">
        <f>INDEX(Table1[2019], MATCH(Steph_Curry!H209,Table1[Team],0))</f>
        <v>1.048</v>
      </c>
      <c r="AH209" s="21">
        <f>INDEX(Table3[2019],MATCH(Steph_Curry!H209,Table3[Team],0))</f>
        <v>1.0880000000000001</v>
      </c>
      <c r="AI209" s="21">
        <f>INDEX(Table6[2019],MATCH(Steph_Curry!H209,Table6[Team],0))</f>
        <v>0.13400000000000001</v>
      </c>
      <c r="AJ209" s="22">
        <f>INDEX(Table8[2019],MATCH(Steph_Curry!H209,Table8[Team],0))</f>
        <v>12.3</v>
      </c>
    </row>
    <row r="210" spans="1:36">
      <c r="A210" s="1">
        <v>2</v>
      </c>
      <c r="B210" s="2">
        <v>2</v>
      </c>
      <c r="C210" s="3">
        <v>43765</v>
      </c>
      <c r="D210" s="3" t="s">
        <v>496</v>
      </c>
      <c r="E210" s="2" t="s">
        <v>332</v>
      </c>
      <c r="F210" s="2" t="s">
        <v>1</v>
      </c>
      <c r="G210" s="2" t="s">
        <v>5</v>
      </c>
      <c r="H210" s="2" t="s">
        <v>53</v>
      </c>
      <c r="I210" s="2" t="s">
        <v>237</v>
      </c>
      <c r="J210" s="2">
        <v>1</v>
      </c>
      <c r="K210" s="5">
        <v>1.2555555555555555</v>
      </c>
      <c r="L210" s="2">
        <v>7</v>
      </c>
      <c r="M210" s="2">
        <v>18</v>
      </c>
      <c r="N210" s="2">
        <v>0.38900000000000001</v>
      </c>
      <c r="O210" s="2">
        <v>2</v>
      </c>
      <c r="P210" s="2">
        <v>9</v>
      </c>
      <c r="Q210" s="2">
        <v>0.222</v>
      </c>
      <c r="R210" s="2">
        <v>7</v>
      </c>
      <c r="S210" s="2">
        <v>7</v>
      </c>
      <c r="T210" s="2">
        <v>1</v>
      </c>
      <c r="U210" s="2">
        <v>2</v>
      </c>
      <c r="V210" s="2">
        <v>6</v>
      </c>
      <c r="W210" s="2">
        <v>8</v>
      </c>
      <c r="X210" s="2">
        <v>5</v>
      </c>
      <c r="Y210" s="2">
        <v>0</v>
      </c>
      <c r="Z210" s="2">
        <v>0</v>
      </c>
      <c r="AA210" s="2">
        <v>2</v>
      </c>
      <c r="AB210" s="2">
        <v>0</v>
      </c>
      <c r="AC210" s="2">
        <v>23</v>
      </c>
      <c r="AD210" s="2">
        <v>17.899999999999999</v>
      </c>
      <c r="AE210" s="2">
        <v>-30</v>
      </c>
      <c r="AF210">
        <v>0</v>
      </c>
      <c r="AG210">
        <f>INDEX(Table1[2019], MATCH(Steph_Curry!H210,Table1[Team],0))</f>
        <v>1.056</v>
      </c>
      <c r="AH210" s="21">
        <f>INDEX(Table3[2019],MATCH(Steph_Curry!H210,Table3[Team],0))</f>
        <v>1.0980000000000001</v>
      </c>
      <c r="AI210" s="21">
        <f>INDEX(Table6[2019],MATCH(Steph_Curry!H210,Table6[Team],0))</f>
        <v>0.13700000000000001</v>
      </c>
      <c r="AJ210" s="22">
        <f>INDEX(Table8[2019],MATCH(Steph_Curry!H210,Table8[Team],0))</f>
        <v>11.9</v>
      </c>
    </row>
    <row r="211" spans="1:36">
      <c r="A211" s="1">
        <v>3</v>
      </c>
      <c r="B211" s="2">
        <v>3</v>
      </c>
      <c r="C211" s="3">
        <v>43766</v>
      </c>
      <c r="D211" s="3" t="s">
        <v>496</v>
      </c>
      <c r="E211" s="2" t="s">
        <v>333</v>
      </c>
      <c r="F211" s="2" t="s">
        <v>1</v>
      </c>
      <c r="G211" s="2" t="s">
        <v>5</v>
      </c>
      <c r="H211" s="2" t="s">
        <v>6</v>
      </c>
      <c r="I211" s="2" t="s">
        <v>104</v>
      </c>
      <c r="J211" s="2">
        <v>1</v>
      </c>
      <c r="K211" s="5">
        <v>1.2916666666666667</v>
      </c>
      <c r="L211" s="2">
        <v>9</v>
      </c>
      <c r="M211" s="2">
        <v>17</v>
      </c>
      <c r="N211" s="2">
        <v>0.52900000000000003</v>
      </c>
      <c r="O211" s="2">
        <v>4</v>
      </c>
      <c r="P211" s="2">
        <v>10</v>
      </c>
      <c r="Q211" s="2">
        <v>0.4</v>
      </c>
      <c r="R211" s="2">
        <v>4</v>
      </c>
      <c r="S211" s="2">
        <v>4</v>
      </c>
      <c r="T211" s="2">
        <v>1</v>
      </c>
      <c r="U211" s="2">
        <v>1</v>
      </c>
      <c r="V211" s="2">
        <v>2</v>
      </c>
      <c r="W211" s="2">
        <v>3</v>
      </c>
      <c r="X211" s="2">
        <v>11</v>
      </c>
      <c r="Y211" s="2">
        <v>3</v>
      </c>
      <c r="Z211" s="2">
        <v>0</v>
      </c>
      <c r="AA211" s="2">
        <v>1</v>
      </c>
      <c r="AB211" s="2">
        <v>5</v>
      </c>
      <c r="AC211" s="2">
        <v>26</v>
      </c>
      <c r="AD211" s="2">
        <v>26.7</v>
      </c>
      <c r="AE211" s="2">
        <v>32</v>
      </c>
      <c r="AF211" s="13">
        <v>0</v>
      </c>
      <c r="AG211">
        <f>INDEX(Table1[2019], MATCH(Steph_Curry!H211,Table1[Team],0))</f>
        <v>1.0840000000000001</v>
      </c>
      <c r="AH211" s="21">
        <f>INDEX(Table3[2019],MATCH(Steph_Curry!H211,Table3[Team],0))</f>
        <v>1.131</v>
      </c>
      <c r="AI211" s="21">
        <f>INDEX(Table6[2019],MATCH(Steph_Curry!H211,Table6[Team],0))</f>
        <v>0.13400000000000001</v>
      </c>
      <c r="AJ211" s="22">
        <f>INDEX(Table8[2019],MATCH(Steph_Curry!H211,Table8[Team],0))</f>
        <v>12.2</v>
      </c>
    </row>
    <row r="212" spans="1:36">
      <c r="A212" s="1">
        <v>4</v>
      </c>
      <c r="B212" s="2">
        <v>4</v>
      </c>
      <c r="C212" s="3">
        <v>43768</v>
      </c>
      <c r="D212" s="3" t="s">
        <v>496</v>
      </c>
      <c r="E212" s="2" t="s">
        <v>334</v>
      </c>
      <c r="F212" s="2" t="s">
        <v>1</v>
      </c>
      <c r="G212" s="4"/>
      <c r="H212" s="2" t="s">
        <v>118</v>
      </c>
      <c r="I212" s="2" t="s">
        <v>87</v>
      </c>
      <c r="J212" s="2">
        <v>1</v>
      </c>
      <c r="K212" s="7">
        <v>0.88124999999999998</v>
      </c>
      <c r="L212" s="2">
        <v>3</v>
      </c>
      <c r="M212" s="2">
        <v>11</v>
      </c>
      <c r="N212" s="2">
        <v>0.27300000000000002</v>
      </c>
      <c r="O212" s="2">
        <v>1</v>
      </c>
      <c r="P212" s="2">
        <v>7</v>
      </c>
      <c r="Q212" s="2">
        <v>0.14299999999999999</v>
      </c>
      <c r="R212" s="2">
        <v>2</v>
      </c>
      <c r="S212" s="2">
        <v>2</v>
      </c>
      <c r="T212" s="2">
        <v>1</v>
      </c>
      <c r="U212" s="2">
        <v>0</v>
      </c>
      <c r="V212" s="2">
        <v>5</v>
      </c>
      <c r="W212" s="2">
        <v>5</v>
      </c>
      <c r="X212" s="2">
        <v>6</v>
      </c>
      <c r="Y212" s="2">
        <v>1</v>
      </c>
      <c r="Z212" s="2">
        <v>2</v>
      </c>
      <c r="AA212" s="2">
        <v>4</v>
      </c>
      <c r="AB212" s="2">
        <v>2</v>
      </c>
      <c r="AC212" s="2">
        <v>9</v>
      </c>
      <c r="AD212" s="2">
        <v>5.8</v>
      </c>
      <c r="AE212" s="2">
        <v>-13</v>
      </c>
      <c r="AF212">
        <v>0</v>
      </c>
      <c r="AG212">
        <f>INDEX(Table1[2019], MATCH(Steph_Curry!H212,Table1[Team],0))</f>
        <v>1.081</v>
      </c>
      <c r="AH212" s="21">
        <f>INDEX(Table3[2019],MATCH(Steph_Curry!H212,Table3[Team],0))</f>
        <v>1.145</v>
      </c>
      <c r="AI212" s="21">
        <f>INDEX(Table6[2019],MATCH(Steph_Curry!H212,Table6[Team],0))</f>
        <v>0.14899999999999999</v>
      </c>
      <c r="AJ212" s="22">
        <f>INDEX(Table8[2019],MATCH(Steph_Curry!H212,Table8[Team],0))</f>
        <v>11.6</v>
      </c>
    </row>
    <row r="213" spans="1:36">
      <c r="A213" s="1">
        <v>5</v>
      </c>
      <c r="B213" s="4"/>
      <c r="C213" s="3">
        <v>43770</v>
      </c>
      <c r="D213" s="3" t="s">
        <v>496</v>
      </c>
      <c r="E213" s="2" t="s">
        <v>335</v>
      </c>
      <c r="F213" s="2" t="s">
        <v>1</v>
      </c>
      <c r="G213" s="4"/>
      <c r="H213" s="2" t="s">
        <v>27</v>
      </c>
      <c r="I213" s="2" t="s">
        <v>54</v>
      </c>
      <c r="J213" s="23" t="s">
        <v>44</v>
      </c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13">
        <v>0</v>
      </c>
      <c r="AG213">
        <f>INDEX(Table1[2019], MATCH(Steph_Curry!H213,Table1[Team],0))</f>
        <v>1.103</v>
      </c>
      <c r="AH213" s="21">
        <f>INDEX(Table3[2019],MATCH(Steph_Curry!H213,Table3[Team],0))</f>
        <v>1.1419999999999999</v>
      </c>
      <c r="AI213" s="21">
        <f>INDEX(Table6[2019],MATCH(Steph_Curry!H213,Table6[Team],0))</f>
        <v>0.126</v>
      </c>
      <c r="AJ213" s="22">
        <f>INDEX(Table8[2019],MATCH(Steph_Curry!H213,Table8[Team],0))</f>
        <v>13.1</v>
      </c>
    </row>
    <row r="214" spans="1:36">
      <c r="A214" s="1">
        <v>6</v>
      </c>
      <c r="B214" s="4"/>
      <c r="C214" s="3">
        <v>43771</v>
      </c>
      <c r="D214" s="3" t="s">
        <v>496</v>
      </c>
      <c r="E214" s="2" t="s">
        <v>336</v>
      </c>
      <c r="F214" s="2" t="s">
        <v>1</v>
      </c>
      <c r="G214" s="4"/>
      <c r="H214" s="2" t="s">
        <v>488</v>
      </c>
      <c r="I214" s="2" t="s">
        <v>121</v>
      </c>
      <c r="J214" s="23" t="s">
        <v>44</v>
      </c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>
        <v>0</v>
      </c>
      <c r="AG214">
        <f>INDEX(Table1[2019], MATCH(Steph_Curry!H214,Table1[Team],0))</f>
        <v>1.099</v>
      </c>
      <c r="AH214" s="21">
        <f>INDEX(Table3[2019],MATCH(Steph_Curry!H214,Table3[Team],0))</f>
        <v>1.139</v>
      </c>
      <c r="AI214" s="21">
        <f>INDEX(Table6[2019],MATCH(Steph_Curry!H214,Table6[Team],0))</f>
        <v>0.14399999999999999</v>
      </c>
      <c r="AJ214" s="22">
        <f>INDEX(Table8[2019],MATCH(Steph_Curry!H214,Table8[Team],0))</f>
        <v>12.4</v>
      </c>
    </row>
    <row r="215" spans="1:36">
      <c r="A215" s="1">
        <v>7</v>
      </c>
      <c r="B215" s="4"/>
      <c r="C215" s="3">
        <v>43773</v>
      </c>
      <c r="D215" s="3" t="s">
        <v>496</v>
      </c>
      <c r="E215" s="2" t="s">
        <v>337</v>
      </c>
      <c r="F215" s="2" t="s">
        <v>1</v>
      </c>
      <c r="G215" s="4"/>
      <c r="H215" s="2" t="s">
        <v>72</v>
      </c>
      <c r="I215" s="2" t="s">
        <v>195</v>
      </c>
      <c r="J215" s="23" t="s">
        <v>44</v>
      </c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13">
        <v>0</v>
      </c>
      <c r="AG215">
        <f>INDEX(Table1[2019], MATCH(Steph_Curry!H215,Table1[Team],0))</f>
        <v>1.1120000000000001</v>
      </c>
      <c r="AH215" s="21">
        <f>INDEX(Table3[2019],MATCH(Steph_Curry!H215,Table3[Team],0))</f>
        <v>1.1259999999999999</v>
      </c>
      <c r="AI215" s="21">
        <f>INDEX(Table6[2019],MATCH(Steph_Curry!H215,Table6[Team],0))</f>
        <v>0.125</v>
      </c>
      <c r="AJ215" s="22">
        <f>INDEX(Table8[2019],MATCH(Steph_Curry!H215,Table8[Team],0))</f>
        <v>13.5</v>
      </c>
    </row>
    <row r="216" spans="1:36">
      <c r="A216" s="1">
        <v>8</v>
      </c>
      <c r="B216" s="4"/>
      <c r="C216" s="3">
        <v>43775</v>
      </c>
      <c r="D216" s="3" t="s">
        <v>496</v>
      </c>
      <c r="E216" s="2" t="s">
        <v>338</v>
      </c>
      <c r="F216" s="2" t="s">
        <v>1</v>
      </c>
      <c r="G216" s="2" t="s">
        <v>5</v>
      </c>
      <c r="H216" s="2" t="s">
        <v>2</v>
      </c>
      <c r="I216" s="2" t="s">
        <v>54</v>
      </c>
      <c r="J216" s="23" t="s">
        <v>44</v>
      </c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>
        <v>0</v>
      </c>
      <c r="AG216">
        <f>INDEX(Table1[2019], MATCH(Steph_Curry!H216,Table1[Team],0))</f>
        <v>1.0629999999999999</v>
      </c>
      <c r="AH216" s="21">
        <f>INDEX(Table3[2019],MATCH(Steph_Curry!H216,Table3[Team],0))</f>
        <v>1.119</v>
      </c>
      <c r="AI216" s="21">
        <f>INDEX(Table6[2019],MATCH(Steph_Curry!H216,Table6[Team],0))</f>
        <v>0.152</v>
      </c>
      <c r="AJ216" s="22">
        <f>INDEX(Table8[2019],MATCH(Steph_Curry!H216,Table8[Team],0))</f>
        <v>12.2</v>
      </c>
    </row>
    <row r="217" spans="1:36">
      <c r="A217" s="1">
        <v>9</v>
      </c>
      <c r="B217" s="4"/>
      <c r="C217" s="3">
        <v>43777</v>
      </c>
      <c r="D217" s="3" t="s">
        <v>496</v>
      </c>
      <c r="E217" s="2" t="s">
        <v>339</v>
      </c>
      <c r="F217" s="2" t="s">
        <v>1</v>
      </c>
      <c r="G217" s="2" t="s">
        <v>5</v>
      </c>
      <c r="H217" s="2" t="s">
        <v>36</v>
      </c>
      <c r="I217" s="2" t="s">
        <v>121</v>
      </c>
      <c r="J217" s="23" t="s">
        <v>44</v>
      </c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13">
        <v>0</v>
      </c>
      <c r="AG217">
        <f>INDEX(Table1[2019], MATCH(Steph_Curry!H217,Table1[Team],0))</f>
        <v>1.087</v>
      </c>
      <c r="AH217" s="21">
        <f>INDEX(Table3[2019],MATCH(Steph_Curry!H217,Table3[Team],0))</f>
        <v>1.1479999999999999</v>
      </c>
      <c r="AI217" s="21">
        <f>INDEX(Table6[2019],MATCH(Steph_Curry!H217,Table6[Team],0))</f>
        <v>0.14299999999999999</v>
      </c>
      <c r="AJ217" s="22">
        <f>INDEX(Table8[2019],MATCH(Steph_Curry!H217,Table8[Team],0))</f>
        <v>11.6</v>
      </c>
    </row>
    <row r="218" spans="1:36">
      <c r="A218" s="1">
        <v>10</v>
      </c>
      <c r="B218" s="4"/>
      <c r="C218" s="3">
        <v>43778</v>
      </c>
      <c r="D218" s="3" t="s">
        <v>496</v>
      </c>
      <c r="E218" s="2" t="s">
        <v>340</v>
      </c>
      <c r="F218" s="2" t="s">
        <v>1</v>
      </c>
      <c r="G218" s="2" t="s">
        <v>5</v>
      </c>
      <c r="H218" s="2" t="s">
        <v>53</v>
      </c>
      <c r="I218" s="2" t="s">
        <v>121</v>
      </c>
      <c r="J218" s="23" t="s">
        <v>44</v>
      </c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>
        <v>0</v>
      </c>
      <c r="AG218">
        <f>INDEX(Table1[2019], MATCH(Steph_Curry!H218,Table1[Team],0))</f>
        <v>1.056</v>
      </c>
      <c r="AH218" s="21">
        <f>INDEX(Table3[2019],MATCH(Steph_Curry!H218,Table3[Team],0))</f>
        <v>1.0980000000000001</v>
      </c>
      <c r="AI218" s="21">
        <f>INDEX(Table6[2019],MATCH(Steph_Curry!H218,Table6[Team],0))</f>
        <v>0.13700000000000001</v>
      </c>
      <c r="AJ218" s="22">
        <f>INDEX(Table8[2019],MATCH(Steph_Curry!H218,Table8[Team],0))</f>
        <v>11.9</v>
      </c>
    </row>
    <row r="219" spans="1:36">
      <c r="A219" s="1">
        <v>11</v>
      </c>
      <c r="B219" s="4"/>
      <c r="C219" s="3">
        <v>43780</v>
      </c>
      <c r="D219" s="3" t="s">
        <v>496</v>
      </c>
      <c r="E219" s="2" t="s">
        <v>341</v>
      </c>
      <c r="F219" s="2" t="s">
        <v>1</v>
      </c>
      <c r="G219" s="4"/>
      <c r="H219" s="2" t="s">
        <v>84</v>
      </c>
      <c r="I219" s="2" t="s">
        <v>138</v>
      </c>
      <c r="J219" s="23" t="s">
        <v>44</v>
      </c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13">
        <v>0</v>
      </c>
      <c r="AG219">
        <f>INDEX(Table1[2019], MATCH(Steph_Curry!H219,Table1[Team],0))</f>
        <v>1.073</v>
      </c>
      <c r="AH219" s="21">
        <f>INDEX(Table3[2019],MATCH(Steph_Curry!H219,Table3[Team],0))</f>
        <v>1.1020000000000001</v>
      </c>
      <c r="AI219" s="21">
        <f>INDEX(Table6[2019],MATCH(Steph_Curry!H219,Table6[Team],0))</f>
        <v>0.121</v>
      </c>
      <c r="AJ219" s="22">
        <f>INDEX(Table8[2019],MATCH(Steph_Curry!H219,Table8[Team],0))</f>
        <v>11.3</v>
      </c>
    </row>
    <row r="220" spans="1:36">
      <c r="A220" s="1">
        <v>12</v>
      </c>
      <c r="B220" s="4"/>
      <c r="C220" s="3">
        <v>43782</v>
      </c>
      <c r="D220" s="3" t="s">
        <v>496</v>
      </c>
      <c r="E220" s="2" t="s">
        <v>342</v>
      </c>
      <c r="F220" s="2" t="s">
        <v>1</v>
      </c>
      <c r="G220" s="2" t="s">
        <v>5</v>
      </c>
      <c r="H220" s="2" t="s">
        <v>63</v>
      </c>
      <c r="I220" s="2" t="s">
        <v>254</v>
      </c>
      <c r="J220" s="23" t="s">
        <v>44</v>
      </c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>
        <v>0</v>
      </c>
      <c r="AG220">
        <f>INDEX(Table1[2019], MATCH(Steph_Curry!H220,Table1[Team],0))</f>
        <v>1.036</v>
      </c>
      <c r="AH220" s="21">
        <f>INDEX(Table3[2019],MATCH(Steph_Curry!H220,Table3[Team],0))</f>
        <v>1.1060000000000001</v>
      </c>
      <c r="AI220" s="21">
        <f>INDEX(Table6[2019],MATCH(Steph_Curry!H220,Table6[Team],0))</f>
        <v>0.151</v>
      </c>
      <c r="AJ220" s="22">
        <f>INDEX(Table8[2019],MATCH(Steph_Curry!H220,Table8[Team],0))</f>
        <v>11.7</v>
      </c>
    </row>
    <row r="221" spans="1:36">
      <c r="A221" s="1">
        <v>13</v>
      </c>
      <c r="B221" s="4"/>
      <c r="C221" s="3">
        <v>43784</v>
      </c>
      <c r="D221" s="3" t="s">
        <v>496</v>
      </c>
      <c r="E221" s="2" t="s">
        <v>343</v>
      </c>
      <c r="F221" s="2" t="s">
        <v>1</v>
      </c>
      <c r="G221" s="4"/>
      <c r="H221" s="2" t="s">
        <v>46</v>
      </c>
      <c r="I221" s="2" t="s">
        <v>135</v>
      </c>
      <c r="J221" s="23" t="s">
        <v>44</v>
      </c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13">
        <v>0</v>
      </c>
      <c r="AG221">
        <f>INDEX(Table1[2019], MATCH(Steph_Curry!H221,Table1[Team],0))</f>
        <v>1.034</v>
      </c>
      <c r="AH221" s="21">
        <f>INDEX(Table3[2019],MATCH(Steph_Curry!H221,Table3[Team],0))</f>
        <v>1.0840000000000001</v>
      </c>
      <c r="AI221" s="21">
        <f>INDEX(Table6[2019],MATCH(Steph_Curry!H221,Table6[Team],0))</f>
        <v>0.14299999999999999</v>
      </c>
      <c r="AJ221" s="22">
        <f>INDEX(Table8[2019],MATCH(Steph_Curry!H221,Table8[Team],0))</f>
        <v>11.7</v>
      </c>
    </row>
    <row r="222" spans="1:36">
      <c r="A222" s="1">
        <v>14</v>
      </c>
      <c r="B222" s="4"/>
      <c r="C222" s="3">
        <v>43786</v>
      </c>
      <c r="D222" s="3" t="s">
        <v>496</v>
      </c>
      <c r="E222" s="2" t="s">
        <v>344</v>
      </c>
      <c r="F222" s="2" t="s">
        <v>1</v>
      </c>
      <c r="G222" s="2" t="s">
        <v>5</v>
      </c>
      <c r="H222" s="2" t="s">
        <v>6</v>
      </c>
      <c r="I222" s="2" t="s">
        <v>22</v>
      </c>
      <c r="J222" s="23" t="s">
        <v>44</v>
      </c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>
        <v>0</v>
      </c>
      <c r="AG222">
        <f>INDEX(Table1[2019], MATCH(Steph_Curry!H222,Table1[Team],0))</f>
        <v>1.0840000000000001</v>
      </c>
      <c r="AH222" s="21">
        <f>INDEX(Table3[2019],MATCH(Steph_Curry!H222,Table3[Team],0))</f>
        <v>1.131</v>
      </c>
      <c r="AI222" s="21">
        <f>INDEX(Table6[2019],MATCH(Steph_Curry!H222,Table6[Team],0))</f>
        <v>0.13400000000000001</v>
      </c>
      <c r="AJ222" s="22">
        <f>INDEX(Table8[2019],MATCH(Steph_Curry!H222,Table8[Team],0))</f>
        <v>12.2</v>
      </c>
    </row>
    <row r="223" spans="1:36">
      <c r="A223" s="1">
        <v>15</v>
      </c>
      <c r="B223" s="4"/>
      <c r="C223" s="3">
        <v>43788</v>
      </c>
      <c r="D223" s="3" t="s">
        <v>496</v>
      </c>
      <c r="E223" s="2" t="s">
        <v>345</v>
      </c>
      <c r="F223" s="2" t="s">
        <v>1</v>
      </c>
      <c r="G223" s="2" t="s">
        <v>5</v>
      </c>
      <c r="H223" s="2" t="s">
        <v>9</v>
      </c>
      <c r="I223" s="2" t="s">
        <v>31</v>
      </c>
      <c r="J223" s="23" t="s">
        <v>44</v>
      </c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13">
        <v>0</v>
      </c>
      <c r="AG223">
        <f>INDEX(Table1[2019], MATCH(Steph_Curry!H223,Table1[Team],0))</f>
        <v>1.07</v>
      </c>
      <c r="AH223" s="21">
        <f>INDEX(Table3[2019],MATCH(Steph_Curry!H223,Table3[Team],0))</f>
        <v>1.1140000000000001</v>
      </c>
      <c r="AI223" s="21">
        <f>INDEX(Table6[2019],MATCH(Steph_Curry!H223,Table6[Team],0))</f>
        <v>0.13900000000000001</v>
      </c>
      <c r="AJ223" s="22">
        <f>INDEX(Table8[2019],MATCH(Steph_Curry!H223,Table8[Team],0))</f>
        <v>12.9</v>
      </c>
    </row>
    <row r="224" spans="1:36">
      <c r="A224" s="1">
        <v>16</v>
      </c>
      <c r="B224" s="4"/>
      <c r="C224" s="3">
        <v>43789</v>
      </c>
      <c r="D224" s="3" t="s">
        <v>496</v>
      </c>
      <c r="E224" s="2" t="s">
        <v>346</v>
      </c>
      <c r="F224" s="2" t="s">
        <v>1</v>
      </c>
      <c r="G224" s="2" t="s">
        <v>5</v>
      </c>
      <c r="H224" s="2" t="s">
        <v>12</v>
      </c>
      <c r="I224" s="2" t="s">
        <v>347</v>
      </c>
      <c r="J224" s="23" t="s">
        <v>44</v>
      </c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>
        <v>0</v>
      </c>
      <c r="AG224">
        <f>INDEX(Table1[2019], MATCH(Steph_Curry!H224,Table1[Team],0))</f>
        <v>1.091</v>
      </c>
      <c r="AH224" s="21">
        <f>INDEX(Table3[2019],MATCH(Steph_Curry!H224,Table3[Team],0))</f>
        <v>1.113</v>
      </c>
      <c r="AI224" s="21">
        <f>INDEX(Table6[2019],MATCH(Steph_Curry!H224,Table6[Team],0))</f>
        <v>0.115</v>
      </c>
      <c r="AJ224" s="22">
        <f>INDEX(Table8[2019],MATCH(Steph_Curry!H224,Table8[Team],0))</f>
        <v>12.4</v>
      </c>
    </row>
    <row r="225" spans="1:36">
      <c r="A225" s="1">
        <v>17</v>
      </c>
      <c r="B225" s="4"/>
      <c r="C225" s="3">
        <v>43791</v>
      </c>
      <c r="D225" s="3" t="s">
        <v>496</v>
      </c>
      <c r="E225" s="2" t="s">
        <v>348</v>
      </c>
      <c r="F225" s="2" t="s">
        <v>1</v>
      </c>
      <c r="G225" s="2" t="s">
        <v>5</v>
      </c>
      <c r="H225" s="2" t="s">
        <v>84</v>
      </c>
      <c r="I225" s="2" t="s">
        <v>47</v>
      </c>
      <c r="J225" s="23" t="s">
        <v>44</v>
      </c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13">
        <v>0</v>
      </c>
      <c r="AG225">
        <f>INDEX(Table1[2019], MATCH(Steph_Curry!H225,Table1[Team],0))</f>
        <v>1.073</v>
      </c>
      <c r="AH225" s="21">
        <f>INDEX(Table3[2019],MATCH(Steph_Curry!H225,Table3[Team],0))</f>
        <v>1.1020000000000001</v>
      </c>
      <c r="AI225" s="21">
        <f>INDEX(Table6[2019],MATCH(Steph_Curry!H225,Table6[Team],0))</f>
        <v>0.121</v>
      </c>
      <c r="AJ225" s="22">
        <f>INDEX(Table8[2019],MATCH(Steph_Curry!H225,Table8[Team],0))</f>
        <v>11.3</v>
      </c>
    </row>
    <row r="226" spans="1:36">
      <c r="A226" s="1">
        <v>18</v>
      </c>
      <c r="B226" s="4"/>
      <c r="C226" s="3">
        <v>43794</v>
      </c>
      <c r="D226" s="3" t="s">
        <v>496</v>
      </c>
      <c r="E226" s="2" t="s">
        <v>349</v>
      </c>
      <c r="F226" s="2" t="s">
        <v>1</v>
      </c>
      <c r="G226" s="4"/>
      <c r="H226" s="2" t="s">
        <v>53</v>
      </c>
      <c r="I226" s="2" t="s">
        <v>202</v>
      </c>
      <c r="J226" s="23" t="s">
        <v>44</v>
      </c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>
        <v>0</v>
      </c>
      <c r="AG226">
        <f>INDEX(Table1[2019], MATCH(Steph_Curry!H226,Table1[Team],0))</f>
        <v>1.056</v>
      </c>
      <c r="AH226" s="21">
        <f>INDEX(Table3[2019],MATCH(Steph_Curry!H226,Table3[Team],0))</f>
        <v>1.0980000000000001</v>
      </c>
      <c r="AI226" s="21">
        <f>INDEX(Table6[2019],MATCH(Steph_Curry!H226,Table6[Team],0))</f>
        <v>0.13700000000000001</v>
      </c>
      <c r="AJ226" s="22">
        <f>INDEX(Table8[2019],MATCH(Steph_Curry!H226,Table8[Team],0))</f>
        <v>11.9</v>
      </c>
    </row>
    <row r="227" spans="1:36">
      <c r="A227" s="1">
        <v>19</v>
      </c>
      <c r="B227" s="4"/>
      <c r="C227" s="3">
        <v>43796</v>
      </c>
      <c r="D227" s="3" t="s">
        <v>496</v>
      </c>
      <c r="E227" s="2" t="s">
        <v>350</v>
      </c>
      <c r="F227" s="2" t="s">
        <v>1</v>
      </c>
      <c r="G227" s="4"/>
      <c r="H227" s="2" t="s">
        <v>56</v>
      </c>
      <c r="I227" s="2" t="s">
        <v>69</v>
      </c>
      <c r="J227" s="23" t="s">
        <v>44</v>
      </c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13">
        <v>0</v>
      </c>
      <c r="AG227">
        <f>INDEX(Table1[2019], MATCH(Steph_Curry!H227,Table1[Team],0))</f>
        <v>1.0649999999999999</v>
      </c>
      <c r="AH227" s="21">
        <f>INDEX(Table3[2019],MATCH(Steph_Curry!H227,Table3[Team],0))</f>
        <v>1.159</v>
      </c>
      <c r="AI227" s="21">
        <f>INDEX(Table6[2019],MATCH(Steph_Curry!H227,Table6[Team],0))</f>
        <v>0.17699999999999999</v>
      </c>
      <c r="AJ227" s="22">
        <f>INDEX(Table8[2019],MATCH(Steph_Curry!H227,Table8[Team],0))</f>
        <v>11.2</v>
      </c>
    </row>
    <row r="228" spans="1:36">
      <c r="A228" s="1">
        <v>20</v>
      </c>
      <c r="B228" s="4"/>
      <c r="C228" s="3">
        <v>43798</v>
      </c>
      <c r="D228" s="3" t="s">
        <v>496</v>
      </c>
      <c r="E228" s="2" t="s">
        <v>351</v>
      </c>
      <c r="F228" s="2" t="s">
        <v>1</v>
      </c>
      <c r="G228" s="2" t="s">
        <v>5</v>
      </c>
      <c r="H228" s="2" t="s">
        <v>33</v>
      </c>
      <c r="I228" s="2" t="s">
        <v>54</v>
      </c>
      <c r="J228" s="23" t="s">
        <v>44</v>
      </c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>
        <v>0</v>
      </c>
      <c r="AG228">
        <f>INDEX(Table1[2019], MATCH(Steph_Curry!H228,Table1[Team],0))</f>
        <v>1.0660000000000001</v>
      </c>
      <c r="AH228" s="21">
        <f>INDEX(Table3[2019],MATCH(Steph_Curry!H228,Table3[Team],0))</f>
        <v>1.1180000000000001</v>
      </c>
      <c r="AI228" s="21">
        <f>INDEX(Table6[2019],MATCH(Steph_Curry!H228,Table6[Team],0))</f>
        <v>0.13700000000000001</v>
      </c>
      <c r="AJ228" s="22">
        <f>INDEX(Table8[2019],MATCH(Steph_Curry!H228,Table8[Team],0))</f>
        <v>12.9</v>
      </c>
    </row>
    <row r="229" spans="1:36">
      <c r="A229" s="1">
        <v>21</v>
      </c>
      <c r="B229" s="4"/>
      <c r="C229" s="3">
        <v>43800</v>
      </c>
      <c r="D229" s="3" t="s">
        <v>496</v>
      </c>
      <c r="E229" s="2" t="s">
        <v>352</v>
      </c>
      <c r="F229" s="2" t="s">
        <v>1</v>
      </c>
      <c r="G229" s="2" t="s">
        <v>5</v>
      </c>
      <c r="H229" s="2" t="s">
        <v>42</v>
      </c>
      <c r="I229" s="2" t="s">
        <v>47</v>
      </c>
      <c r="J229" s="23" t="s">
        <v>44</v>
      </c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13">
        <v>0</v>
      </c>
      <c r="AG229">
        <f>INDEX(Table1[2019], MATCH(Steph_Curry!H229,Table1[Team],0))</f>
        <v>1.0649999999999999</v>
      </c>
      <c r="AH229" s="21">
        <f>INDEX(Table3[2019],MATCH(Steph_Curry!H229,Table3[Team],0))</f>
        <v>1.1279999999999999</v>
      </c>
      <c r="AI229" s="21">
        <f>INDEX(Table6[2019],MATCH(Steph_Curry!H229,Table6[Team],0))</f>
        <v>0.14399999999999999</v>
      </c>
      <c r="AJ229" s="22">
        <f>INDEX(Table8[2019],MATCH(Steph_Curry!H229,Table8[Team],0))</f>
        <v>12.5</v>
      </c>
    </row>
    <row r="230" spans="1:36">
      <c r="A230" s="1">
        <v>22</v>
      </c>
      <c r="B230" s="4"/>
      <c r="C230" s="3">
        <v>43801</v>
      </c>
      <c r="D230" s="3" t="s">
        <v>496</v>
      </c>
      <c r="E230" s="2" t="s">
        <v>353</v>
      </c>
      <c r="F230" s="2" t="s">
        <v>1</v>
      </c>
      <c r="G230" s="2" t="s">
        <v>5</v>
      </c>
      <c r="H230" s="2" t="s">
        <v>128</v>
      </c>
      <c r="I230" s="2" t="s">
        <v>354</v>
      </c>
      <c r="J230" s="23" t="s">
        <v>44</v>
      </c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>
        <v>0</v>
      </c>
      <c r="AG230">
        <f>INDEX(Table1[2019], MATCH(Steph_Curry!H230,Table1[Team],0))</f>
        <v>1.111</v>
      </c>
      <c r="AH230" s="21">
        <f>INDEX(Table3[2019],MATCH(Steph_Curry!H230,Table3[Team],0))</f>
        <v>1.1539999999999999</v>
      </c>
      <c r="AI230" s="21">
        <f>INDEX(Table6[2019],MATCH(Steph_Curry!H230,Table6[Team],0))</f>
        <v>0.13900000000000001</v>
      </c>
      <c r="AJ230" s="22">
        <f>INDEX(Table8[2019],MATCH(Steph_Curry!H230,Table8[Team],0))</f>
        <v>11.9</v>
      </c>
    </row>
    <row r="231" spans="1:36">
      <c r="A231" s="1">
        <v>23</v>
      </c>
      <c r="B231" s="4"/>
      <c r="C231" s="3">
        <v>43803</v>
      </c>
      <c r="D231" s="3" t="s">
        <v>496</v>
      </c>
      <c r="E231" s="2" t="s">
        <v>355</v>
      </c>
      <c r="F231" s="2" t="s">
        <v>1</v>
      </c>
      <c r="G231" s="2" t="s">
        <v>5</v>
      </c>
      <c r="H231" s="2" t="s">
        <v>488</v>
      </c>
      <c r="I231" s="2" t="s">
        <v>80</v>
      </c>
      <c r="J231" s="23" t="s">
        <v>44</v>
      </c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13">
        <v>0</v>
      </c>
      <c r="AG231">
        <f>INDEX(Table1[2019], MATCH(Steph_Curry!H231,Table1[Team],0))</f>
        <v>1.099</v>
      </c>
      <c r="AH231" s="21">
        <f>INDEX(Table3[2019],MATCH(Steph_Curry!H231,Table3[Team],0))</f>
        <v>1.139</v>
      </c>
      <c r="AI231" s="21">
        <f>INDEX(Table6[2019],MATCH(Steph_Curry!H231,Table6[Team],0))</f>
        <v>0.14399999999999999</v>
      </c>
      <c r="AJ231" s="22">
        <f>INDEX(Table8[2019],MATCH(Steph_Curry!H231,Table8[Team],0))</f>
        <v>12.4</v>
      </c>
    </row>
    <row r="232" spans="1:36">
      <c r="A232" s="1">
        <v>24</v>
      </c>
      <c r="B232" s="4"/>
      <c r="C232" s="3">
        <v>43805</v>
      </c>
      <c r="D232" s="3" t="s">
        <v>496</v>
      </c>
      <c r="E232" s="2" t="s">
        <v>356</v>
      </c>
      <c r="F232" s="2" t="s">
        <v>1</v>
      </c>
      <c r="G232" s="2" t="s">
        <v>5</v>
      </c>
      <c r="H232" s="2" t="s">
        <v>56</v>
      </c>
      <c r="I232" s="2" t="s">
        <v>75</v>
      </c>
      <c r="J232" s="23" t="s">
        <v>44</v>
      </c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>
        <v>0</v>
      </c>
      <c r="AG232">
        <f>INDEX(Table1[2019], MATCH(Steph_Curry!H232,Table1[Team],0))</f>
        <v>1.0649999999999999</v>
      </c>
      <c r="AH232" s="21">
        <f>INDEX(Table3[2019],MATCH(Steph_Curry!H232,Table3[Team],0))</f>
        <v>1.159</v>
      </c>
      <c r="AI232" s="21">
        <f>INDEX(Table6[2019],MATCH(Steph_Curry!H232,Table6[Team],0))</f>
        <v>0.17699999999999999</v>
      </c>
      <c r="AJ232" s="22">
        <f>INDEX(Table8[2019],MATCH(Steph_Curry!H232,Table8[Team],0))</f>
        <v>11.2</v>
      </c>
    </row>
    <row r="233" spans="1:36">
      <c r="A233" s="1">
        <v>25</v>
      </c>
      <c r="B233" s="4"/>
      <c r="C233" s="3">
        <v>43808</v>
      </c>
      <c r="D233" s="3" t="s">
        <v>496</v>
      </c>
      <c r="E233" s="2" t="s">
        <v>357</v>
      </c>
      <c r="F233" s="2" t="s">
        <v>1</v>
      </c>
      <c r="G233" s="4"/>
      <c r="H233" s="2" t="s">
        <v>9</v>
      </c>
      <c r="I233" s="2" t="s">
        <v>22</v>
      </c>
      <c r="J233" s="23" t="s">
        <v>44</v>
      </c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13">
        <v>0</v>
      </c>
      <c r="AG233">
        <f>INDEX(Table1[2019], MATCH(Steph_Curry!H233,Table1[Team],0))</f>
        <v>1.07</v>
      </c>
      <c r="AH233" s="21">
        <f>INDEX(Table3[2019],MATCH(Steph_Curry!H233,Table3[Team],0))</f>
        <v>1.1140000000000001</v>
      </c>
      <c r="AI233" s="21">
        <f>INDEX(Table6[2019],MATCH(Steph_Curry!H233,Table6[Team],0))</f>
        <v>0.13900000000000001</v>
      </c>
      <c r="AJ233" s="22">
        <f>INDEX(Table8[2019],MATCH(Steph_Curry!H233,Table8[Team],0))</f>
        <v>12.9</v>
      </c>
    </row>
    <row r="234" spans="1:36">
      <c r="A234" s="1">
        <v>26</v>
      </c>
      <c r="B234" s="4"/>
      <c r="C234" s="3">
        <v>43810</v>
      </c>
      <c r="D234" s="3" t="s">
        <v>496</v>
      </c>
      <c r="E234" s="2" t="s">
        <v>358</v>
      </c>
      <c r="F234" s="2" t="s">
        <v>1</v>
      </c>
      <c r="G234" s="4"/>
      <c r="H234" s="2" t="s">
        <v>103</v>
      </c>
      <c r="I234" s="2" t="s">
        <v>216</v>
      </c>
      <c r="J234" s="23" t="s">
        <v>44</v>
      </c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>
        <v>0</v>
      </c>
      <c r="AG234">
        <f>INDEX(Table1[2019], MATCH(Steph_Curry!H234,Table1[Team],0))</f>
        <v>1.0940000000000001</v>
      </c>
      <c r="AH234" s="21">
        <f>INDEX(Table3[2019],MATCH(Steph_Curry!H234,Table3[Team],0))</f>
        <v>1.143</v>
      </c>
      <c r="AI234" s="21">
        <f>INDEX(Table6[2019],MATCH(Steph_Curry!H234,Table6[Team],0))</f>
        <v>0.13400000000000001</v>
      </c>
      <c r="AJ234" s="22">
        <f>INDEX(Table8[2019],MATCH(Steph_Curry!H234,Table8[Team],0))</f>
        <v>13.3</v>
      </c>
    </row>
    <row r="235" spans="1:36">
      <c r="A235" s="1">
        <v>27</v>
      </c>
      <c r="B235" s="4"/>
      <c r="C235" s="3">
        <v>43812</v>
      </c>
      <c r="D235" s="3" t="s">
        <v>496</v>
      </c>
      <c r="E235" s="2" t="s">
        <v>359</v>
      </c>
      <c r="F235" s="2" t="s">
        <v>1</v>
      </c>
      <c r="G235" s="2" t="s">
        <v>5</v>
      </c>
      <c r="H235" s="2" t="s">
        <v>84</v>
      </c>
      <c r="I235" s="2" t="s">
        <v>22</v>
      </c>
      <c r="J235" s="23" t="s">
        <v>44</v>
      </c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13">
        <v>0</v>
      </c>
      <c r="AG235">
        <f>INDEX(Table1[2019], MATCH(Steph_Curry!H235,Table1[Team],0))</f>
        <v>1.073</v>
      </c>
      <c r="AH235" s="21">
        <f>INDEX(Table3[2019],MATCH(Steph_Curry!H235,Table3[Team],0))</f>
        <v>1.1020000000000001</v>
      </c>
      <c r="AI235" s="21">
        <f>INDEX(Table6[2019],MATCH(Steph_Curry!H235,Table6[Team],0))</f>
        <v>0.121</v>
      </c>
      <c r="AJ235" s="22">
        <f>INDEX(Table8[2019],MATCH(Steph_Curry!H235,Table8[Team],0))</f>
        <v>11.3</v>
      </c>
    </row>
    <row r="236" spans="1:36">
      <c r="A236" s="1">
        <v>28</v>
      </c>
      <c r="B236" s="4"/>
      <c r="C236" s="3">
        <v>43814</v>
      </c>
      <c r="D236" s="3" t="s">
        <v>496</v>
      </c>
      <c r="E236" s="2" t="s">
        <v>360</v>
      </c>
      <c r="F236" s="2" t="s">
        <v>1</v>
      </c>
      <c r="G236" s="4"/>
      <c r="H236" s="2" t="s">
        <v>61</v>
      </c>
      <c r="I236" s="2" t="s">
        <v>232</v>
      </c>
      <c r="J236" s="23" t="s">
        <v>44</v>
      </c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>
        <v>0</v>
      </c>
      <c r="AG236">
        <f>INDEX(Table1[2019], MATCH(Steph_Curry!H236,Table1[Team],0))</f>
        <v>1.0880000000000001</v>
      </c>
      <c r="AH236" s="21">
        <f>INDEX(Table3[2019],MATCH(Steph_Curry!H236,Table3[Team],0))</f>
        <v>1.155</v>
      </c>
      <c r="AI236" s="21">
        <f>INDEX(Table6[2019],MATCH(Steph_Curry!H236,Table6[Team],0))</f>
        <v>0.14799999999999999</v>
      </c>
      <c r="AJ236" s="22">
        <f>INDEX(Table8[2019],MATCH(Steph_Curry!H236,Table8[Team],0))</f>
        <v>12.4</v>
      </c>
    </row>
    <row r="237" spans="1:36">
      <c r="A237" s="1">
        <v>29</v>
      </c>
      <c r="B237" s="4"/>
      <c r="C237" s="3">
        <v>43817</v>
      </c>
      <c r="D237" s="3" t="s">
        <v>496</v>
      </c>
      <c r="E237" s="2" t="s">
        <v>361</v>
      </c>
      <c r="F237" s="2" t="s">
        <v>1</v>
      </c>
      <c r="G237" s="2" t="s">
        <v>5</v>
      </c>
      <c r="H237" s="2" t="s">
        <v>72</v>
      </c>
      <c r="I237" s="2" t="s">
        <v>10</v>
      </c>
      <c r="J237" s="23" t="s">
        <v>44</v>
      </c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13">
        <v>0</v>
      </c>
      <c r="AG237">
        <f>INDEX(Table1[2019], MATCH(Steph_Curry!H237,Table1[Team],0))</f>
        <v>1.1120000000000001</v>
      </c>
      <c r="AH237" s="21">
        <f>INDEX(Table3[2019],MATCH(Steph_Curry!H237,Table3[Team],0))</f>
        <v>1.1259999999999999</v>
      </c>
      <c r="AI237" s="21">
        <f>INDEX(Table6[2019],MATCH(Steph_Curry!H237,Table6[Team],0))</f>
        <v>0.125</v>
      </c>
      <c r="AJ237" s="22">
        <f>INDEX(Table8[2019],MATCH(Steph_Curry!H237,Table8[Team],0))</f>
        <v>13.5</v>
      </c>
    </row>
    <row r="238" spans="1:36">
      <c r="A238" s="1">
        <v>30</v>
      </c>
      <c r="B238" s="4"/>
      <c r="C238" s="3">
        <v>43819</v>
      </c>
      <c r="D238" s="3" t="s">
        <v>496</v>
      </c>
      <c r="E238" s="2" t="s">
        <v>362</v>
      </c>
      <c r="F238" s="2" t="s">
        <v>1</v>
      </c>
      <c r="G238" s="4"/>
      <c r="H238" s="2" t="s">
        <v>6</v>
      </c>
      <c r="I238" s="2" t="s">
        <v>64</v>
      </c>
      <c r="J238" s="23" t="s">
        <v>44</v>
      </c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>
        <v>0</v>
      </c>
      <c r="AG238">
        <f>INDEX(Table1[2019], MATCH(Steph_Curry!H238,Table1[Team],0))</f>
        <v>1.0840000000000001</v>
      </c>
      <c r="AH238" s="21">
        <f>INDEX(Table3[2019],MATCH(Steph_Curry!H238,Table3[Team],0))</f>
        <v>1.131</v>
      </c>
      <c r="AI238" s="21">
        <f>INDEX(Table6[2019],MATCH(Steph_Curry!H238,Table6[Team],0))</f>
        <v>0.13400000000000001</v>
      </c>
      <c r="AJ238" s="22">
        <f>INDEX(Table8[2019],MATCH(Steph_Curry!H238,Table8[Team],0))</f>
        <v>12.2</v>
      </c>
    </row>
    <row r="239" spans="1:36">
      <c r="A239" s="1">
        <v>31</v>
      </c>
      <c r="B239" s="4"/>
      <c r="C239" s="3">
        <v>43822</v>
      </c>
      <c r="D239" s="3" t="s">
        <v>496</v>
      </c>
      <c r="E239" s="2" t="s">
        <v>363</v>
      </c>
      <c r="F239" s="2" t="s">
        <v>1</v>
      </c>
      <c r="G239" s="4"/>
      <c r="H239" s="2" t="s">
        <v>36</v>
      </c>
      <c r="I239" s="2" t="s">
        <v>195</v>
      </c>
      <c r="J239" s="23" t="s">
        <v>44</v>
      </c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13">
        <v>0</v>
      </c>
      <c r="AG239">
        <f>INDEX(Table1[2019], MATCH(Steph_Curry!H239,Table1[Team],0))</f>
        <v>1.087</v>
      </c>
      <c r="AH239" s="21">
        <f>INDEX(Table3[2019],MATCH(Steph_Curry!H239,Table3[Team],0))</f>
        <v>1.1479999999999999</v>
      </c>
      <c r="AI239" s="21">
        <f>INDEX(Table6[2019],MATCH(Steph_Curry!H239,Table6[Team],0))</f>
        <v>0.14299999999999999</v>
      </c>
      <c r="AJ239" s="22">
        <f>INDEX(Table8[2019],MATCH(Steph_Curry!H239,Table8[Team],0))</f>
        <v>11.6</v>
      </c>
    </row>
    <row r="240" spans="1:36">
      <c r="A240" s="1">
        <v>32</v>
      </c>
      <c r="B240" s="4"/>
      <c r="C240" s="3">
        <v>43824</v>
      </c>
      <c r="D240" s="3" t="s">
        <v>496</v>
      </c>
      <c r="E240" s="2" t="s">
        <v>364</v>
      </c>
      <c r="F240" s="2" t="s">
        <v>1</v>
      </c>
      <c r="G240" s="4"/>
      <c r="H240" s="2" t="s">
        <v>2</v>
      </c>
      <c r="I240" s="2" t="s">
        <v>140</v>
      </c>
      <c r="J240" s="23" t="s">
        <v>44</v>
      </c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>
        <v>0</v>
      </c>
      <c r="AG240">
        <f>INDEX(Table1[2019], MATCH(Steph_Curry!H240,Table1[Team],0))</f>
        <v>1.0629999999999999</v>
      </c>
      <c r="AH240" s="21">
        <f>INDEX(Table3[2019],MATCH(Steph_Curry!H240,Table3[Team],0))</f>
        <v>1.119</v>
      </c>
      <c r="AI240" s="21">
        <f>INDEX(Table6[2019],MATCH(Steph_Curry!H240,Table6[Team],0))</f>
        <v>0.152</v>
      </c>
      <c r="AJ240" s="22">
        <f>INDEX(Table8[2019],MATCH(Steph_Curry!H240,Table8[Team],0))</f>
        <v>12.2</v>
      </c>
    </row>
    <row r="241" spans="1:36">
      <c r="A241" s="1">
        <v>33</v>
      </c>
      <c r="B241" s="4"/>
      <c r="C241" s="3">
        <v>43826</v>
      </c>
      <c r="D241" s="3" t="s">
        <v>496</v>
      </c>
      <c r="E241" s="2" t="s">
        <v>365</v>
      </c>
      <c r="F241" s="2" t="s">
        <v>1</v>
      </c>
      <c r="G241" s="4"/>
      <c r="H241" s="2" t="s">
        <v>118</v>
      </c>
      <c r="I241" s="2" t="s">
        <v>195</v>
      </c>
      <c r="J241" s="23" t="s">
        <v>44</v>
      </c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13">
        <v>0</v>
      </c>
      <c r="AG241">
        <f>INDEX(Table1[2019], MATCH(Steph_Curry!H241,Table1[Team],0))</f>
        <v>1.081</v>
      </c>
      <c r="AH241" s="21">
        <f>INDEX(Table3[2019],MATCH(Steph_Curry!H241,Table3[Team],0))</f>
        <v>1.145</v>
      </c>
      <c r="AI241" s="21">
        <f>INDEX(Table6[2019],MATCH(Steph_Curry!H241,Table6[Team],0))</f>
        <v>0.14899999999999999</v>
      </c>
      <c r="AJ241" s="22">
        <f>INDEX(Table8[2019],MATCH(Steph_Curry!H241,Table8[Team],0))</f>
        <v>11.6</v>
      </c>
    </row>
    <row r="242" spans="1:36">
      <c r="A242" s="1">
        <v>34</v>
      </c>
      <c r="B242" s="4"/>
      <c r="C242" s="3">
        <v>43827</v>
      </c>
      <c r="D242" s="3" t="s">
        <v>496</v>
      </c>
      <c r="E242" s="2" t="s">
        <v>366</v>
      </c>
      <c r="F242" s="2" t="s">
        <v>1</v>
      </c>
      <c r="G242" s="4"/>
      <c r="H242" s="2" t="s">
        <v>12</v>
      </c>
      <c r="I242" s="2" t="s">
        <v>113</v>
      </c>
      <c r="J242" s="23" t="s">
        <v>44</v>
      </c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>
        <v>0</v>
      </c>
      <c r="AG242">
        <f>INDEX(Table1[2019], MATCH(Steph_Curry!H242,Table1[Team],0))</f>
        <v>1.091</v>
      </c>
      <c r="AH242" s="21">
        <f>INDEX(Table3[2019],MATCH(Steph_Curry!H242,Table3[Team],0))</f>
        <v>1.113</v>
      </c>
      <c r="AI242" s="21">
        <f>INDEX(Table6[2019],MATCH(Steph_Curry!H242,Table6[Team],0))</f>
        <v>0.115</v>
      </c>
      <c r="AJ242" s="22">
        <f>INDEX(Table8[2019],MATCH(Steph_Curry!H242,Table8[Team],0))</f>
        <v>12.4</v>
      </c>
    </row>
    <row r="243" spans="1:36">
      <c r="A243" s="1">
        <v>35</v>
      </c>
      <c r="B243" s="4"/>
      <c r="C243" s="3">
        <v>43830</v>
      </c>
      <c r="D243" s="3" t="s">
        <v>496</v>
      </c>
      <c r="E243" s="2" t="s">
        <v>367</v>
      </c>
      <c r="F243" s="2" t="s">
        <v>1</v>
      </c>
      <c r="G243" s="2" t="s">
        <v>5</v>
      </c>
      <c r="H243" s="2" t="s">
        <v>27</v>
      </c>
      <c r="I243" s="2" t="s">
        <v>47</v>
      </c>
      <c r="J243" s="23" t="s">
        <v>44</v>
      </c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13">
        <v>0</v>
      </c>
      <c r="AG243">
        <f>INDEX(Table1[2019], MATCH(Steph_Curry!H243,Table1[Team],0))</f>
        <v>1.103</v>
      </c>
      <c r="AH243" s="21">
        <f>INDEX(Table3[2019],MATCH(Steph_Curry!H243,Table3[Team],0))</f>
        <v>1.1419999999999999</v>
      </c>
      <c r="AI243" s="21">
        <f>INDEX(Table6[2019],MATCH(Steph_Curry!H243,Table6[Team],0))</f>
        <v>0.126</v>
      </c>
      <c r="AJ243" s="22">
        <f>INDEX(Table8[2019],MATCH(Steph_Curry!H243,Table8[Team],0))</f>
        <v>13.1</v>
      </c>
    </row>
    <row r="244" spans="1:36">
      <c r="A244" s="1">
        <v>36</v>
      </c>
      <c r="B244" s="4"/>
      <c r="C244" s="3">
        <v>43832</v>
      </c>
      <c r="D244" s="3" t="s">
        <v>496</v>
      </c>
      <c r="E244" s="2" t="s">
        <v>368</v>
      </c>
      <c r="F244" s="2" t="s">
        <v>1</v>
      </c>
      <c r="G244" s="2" t="s">
        <v>5</v>
      </c>
      <c r="H244" s="2" t="s">
        <v>36</v>
      </c>
      <c r="I244" s="2" t="s">
        <v>80</v>
      </c>
      <c r="J244" s="23" t="s">
        <v>44</v>
      </c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>
        <v>0</v>
      </c>
      <c r="AG244">
        <f>INDEX(Table1[2019], MATCH(Steph_Curry!H244,Table1[Team],0))</f>
        <v>1.087</v>
      </c>
      <c r="AH244" s="21">
        <f>INDEX(Table3[2019],MATCH(Steph_Curry!H244,Table3[Team],0))</f>
        <v>1.1479999999999999</v>
      </c>
      <c r="AI244" s="21">
        <f>INDEX(Table6[2019],MATCH(Steph_Curry!H244,Table6[Team],0))</f>
        <v>0.14299999999999999</v>
      </c>
      <c r="AJ244" s="22">
        <f>INDEX(Table8[2019],MATCH(Steph_Curry!H244,Table8[Team],0))</f>
        <v>11.6</v>
      </c>
    </row>
    <row r="245" spans="1:36">
      <c r="A245" s="1">
        <v>37</v>
      </c>
      <c r="B245" s="4"/>
      <c r="C245" s="3">
        <v>43834</v>
      </c>
      <c r="D245" s="3" t="s">
        <v>496</v>
      </c>
      <c r="E245" s="2" t="s">
        <v>369</v>
      </c>
      <c r="F245" s="2" t="s">
        <v>1</v>
      </c>
      <c r="G245" s="4"/>
      <c r="H245" s="2" t="s">
        <v>21</v>
      </c>
      <c r="I245" s="2" t="s">
        <v>111</v>
      </c>
      <c r="J245" s="23" t="s">
        <v>44</v>
      </c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13">
        <v>0</v>
      </c>
      <c r="AG245">
        <f>INDEX(Table1[2019], MATCH(Steph_Curry!H245,Table1[Team],0))</f>
        <v>1.0920000000000001</v>
      </c>
      <c r="AH245" s="21">
        <f>INDEX(Table3[2019],MATCH(Steph_Curry!H245,Table3[Team],0))</f>
        <v>1.139</v>
      </c>
      <c r="AI245" s="21">
        <f>INDEX(Table6[2019],MATCH(Steph_Curry!H245,Table6[Team],0))</f>
        <v>0.13800000000000001</v>
      </c>
      <c r="AJ245" s="22">
        <f>INDEX(Table8[2019],MATCH(Steph_Curry!H245,Table8[Team],0))</f>
        <v>10.7</v>
      </c>
    </row>
    <row r="246" spans="1:36">
      <c r="A246" s="1">
        <v>38</v>
      </c>
      <c r="B246" s="4"/>
      <c r="C246" s="3">
        <v>43836</v>
      </c>
      <c r="D246" s="3" t="s">
        <v>496</v>
      </c>
      <c r="E246" s="2" t="s">
        <v>370</v>
      </c>
      <c r="F246" s="2" t="s">
        <v>1</v>
      </c>
      <c r="G246" s="2" t="s">
        <v>5</v>
      </c>
      <c r="H246" s="2" t="s">
        <v>61</v>
      </c>
      <c r="I246" s="2" t="s">
        <v>186</v>
      </c>
      <c r="J246" s="23" t="s">
        <v>44</v>
      </c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>
        <v>0</v>
      </c>
      <c r="AG246">
        <f>INDEX(Table1[2019], MATCH(Steph_Curry!H246,Table1[Team],0))</f>
        <v>1.0880000000000001</v>
      </c>
      <c r="AH246" s="21">
        <f>INDEX(Table3[2019],MATCH(Steph_Curry!H246,Table3[Team],0))</f>
        <v>1.155</v>
      </c>
      <c r="AI246" s="21">
        <f>INDEX(Table6[2019],MATCH(Steph_Curry!H246,Table6[Team],0))</f>
        <v>0.14799999999999999</v>
      </c>
      <c r="AJ246" s="22">
        <f>INDEX(Table8[2019],MATCH(Steph_Curry!H246,Table8[Team],0))</f>
        <v>12.4</v>
      </c>
    </row>
    <row r="247" spans="1:36">
      <c r="A247" s="1">
        <v>39</v>
      </c>
      <c r="B247" s="4"/>
      <c r="C247" s="3">
        <v>43838</v>
      </c>
      <c r="D247" s="3" t="s">
        <v>496</v>
      </c>
      <c r="E247" s="2" t="s">
        <v>371</v>
      </c>
      <c r="F247" s="2" t="s">
        <v>1</v>
      </c>
      <c r="G247" s="4"/>
      <c r="H247" s="2" t="s">
        <v>97</v>
      </c>
      <c r="I247" s="2" t="s">
        <v>145</v>
      </c>
      <c r="J247" s="23" t="s">
        <v>44</v>
      </c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13">
        <v>0</v>
      </c>
      <c r="AG247">
        <f>INDEX(Table1[2019], MATCH(Steph_Curry!H247,Table1[Team],0))</f>
        <v>1.0069999999999999</v>
      </c>
      <c r="AH247" s="21">
        <f>INDEX(Table3[2019],MATCH(Steph_Curry!H247,Table3[Team],0))</f>
        <v>1.054</v>
      </c>
      <c r="AI247" s="21">
        <f>INDEX(Table6[2019],MATCH(Steph_Curry!H247,Table6[Team],0))</f>
        <v>0.13200000000000001</v>
      </c>
      <c r="AJ247" s="22">
        <f>INDEX(Table8[2019],MATCH(Steph_Curry!H247,Table8[Team],0))</f>
        <v>14.1</v>
      </c>
    </row>
    <row r="248" spans="1:36">
      <c r="A248" s="1">
        <v>40</v>
      </c>
      <c r="B248" s="4"/>
      <c r="C248" s="3">
        <v>43840</v>
      </c>
      <c r="D248" s="3" t="s">
        <v>496</v>
      </c>
      <c r="E248" s="2" t="s">
        <v>372</v>
      </c>
      <c r="F248" s="2" t="s">
        <v>1</v>
      </c>
      <c r="G248" s="2" t="s">
        <v>5</v>
      </c>
      <c r="H248" s="2" t="s">
        <v>24</v>
      </c>
      <c r="I248" s="2" t="s">
        <v>145</v>
      </c>
      <c r="J248" s="23" t="s">
        <v>44</v>
      </c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>
        <v>0</v>
      </c>
      <c r="AG248">
        <f>INDEX(Table1[2019], MATCH(Steph_Curry!H248,Table1[Team],0))</f>
        <v>1.048</v>
      </c>
      <c r="AH248" s="21">
        <f>INDEX(Table3[2019],MATCH(Steph_Curry!H248,Table3[Team],0))</f>
        <v>1.0880000000000001</v>
      </c>
      <c r="AI248" s="21">
        <f>INDEX(Table6[2019],MATCH(Steph_Curry!H248,Table6[Team],0))</f>
        <v>0.13400000000000001</v>
      </c>
      <c r="AJ248" s="22">
        <f>INDEX(Table8[2019],MATCH(Steph_Curry!H248,Table8[Team],0))</f>
        <v>12.3</v>
      </c>
    </row>
    <row r="249" spans="1:36">
      <c r="A249" s="1">
        <v>41</v>
      </c>
      <c r="B249" s="4"/>
      <c r="C249" s="3">
        <v>43842</v>
      </c>
      <c r="D249" s="3" t="s">
        <v>496</v>
      </c>
      <c r="E249" s="2" t="s">
        <v>373</v>
      </c>
      <c r="F249" s="2" t="s">
        <v>1</v>
      </c>
      <c r="G249" s="2" t="s">
        <v>5</v>
      </c>
      <c r="H249" s="2" t="s">
        <v>9</v>
      </c>
      <c r="I249" s="2" t="s">
        <v>113</v>
      </c>
      <c r="J249" s="23" t="s">
        <v>44</v>
      </c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13">
        <v>0</v>
      </c>
      <c r="AG249">
        <f>INDEX(Table1[2019], MATCH(Steph_Curry!H249,Table1[Team],0))</f>
        <v>1.07</v>
      </c>
      <c r="AH249" s="21">
        <f>INDEX(Table3[2019],MATCH(Steph_Curry!H249,Table3[Team],0))</f>
        <v>1.1140000000000001</v>
      </c>
      <c r="AI249" s="21">
        <f>INDEX(Table6[2019],MATCH(Steph_Curry!H249,Table6[Team],0))</f>
        <v>0.13900000000000001</v>
      </c>
      <c r="AJ249" s="22">
        <f>INDEX(Table8[2019],MATCH(Steph_Curry!H249,Table8[Team],0))</f>
        <v>12.9</v>
      </c>
    </row>
    <row r="250" spans="1:36">
      <c r="A250" s="1">
        <v>42</v>
      </c>
      <c r="B250" s="4"/>
      <c r="C250" s="3">
        <v>43844</v>
      </c>
      <c r="D250" s="3" t="s">
        <v>496</v>
      </c>
      <c r="E250" s="2" t="s">
        <v>374</v>
      </c>
      <c r="F250" s="2" t="s">
        <v>1</v>
      </c>
      <c r="G250" s="4"/>
      <c r="H250" s="2" t="s">
        <v>12</v>
      </c>
      <c r="I250" s="2" t="s">
        <v>375</v>
      </c>
      <c r="J250" s="23" t="s">
        <v>44</v>
      </c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>
        <v>0</v>
      </c>
      <c r="AG250">
        <f>INDEX(Table1[2019], MATCH(Steph_Curry!H250,Table1[Team],0))</f>
        <v>1.091</v>
      </c>
      <c r="AH250" s="21">
        <f>INDEX(Table3[2019],MATCH(Steph_Curry!H250,Table3[Team],0))</f>
        <v>1.113</v>
      </c>
      <c r="AI250" s="21">
        <f>INDEX(Table6[2019],MATCH(Steph_Curry!H250,Table6[Team],0))</f>
        <v>0.115</v>
      </c>
      <c r="AJ250" s="22">
        <f>INDEX(Table8[2019],MATCH(Steph_Curry!H250,Table8[Team],0))</f>
        <v>12.4</v>
      </c>
    </row>
    <row r="251" spans="1:36">
      <c r="A251" s="1">
        <v>43</v>
      </c>
      <c r="B251" s="4"/>
      <c r="C251" s="3">
        <v>43846</v>
      </c>
      <c r="D251" s="3" t="s">
        <v>496</v>
      </c>
      <c r="E251" s="2" t="s">
        <v>376</v>
      </c>
      <c r="F251" s="2" t="s">
        <v>1</v>
      </c>
      <c r="G251" s="4"/>
      <c r="H251" s="2" t="s">
        <v>30</v>
      </c>
      <c r="I251" s="2" t="s">
        <v>202</v>
      </c>
      <c r="J251" s="23" t="s">
        <v>44</v>
      </c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13">
        <v>0</v>
      </c>
      <c r="AG251">
        <f>INDEX(Table1[2019], MATCH(Steph_Curry!H251,Table1[Team],0))</f>
        <v>1.0660000000000001</v>
      </c>
      <c r="AH251" s="21">
        <f>INDEX(Table3[2019],MATCH(Steph_Curry!H251,Table3[Team],0))</f>
        <v>1.133</v>
      </c>
      <c r="AI251" s="21">
        <f>INDEX(Table6[2019],MATCH(Steph_Curry!H251,Table6[Team],0))</f>
        <v>0.14000000000000001</v>
      </c>
      <c r="AJ251" s="22">
        <f>INDEX(Table8[2019],MATCH(Steph_Curry!H251,Table8[Team],0))</f>
        <v>12.1</v>
      </c>
    </row>
    <row r="252" spans="1:36">
      <c r="A252" s="1">
        <v>44</v>
      </c>
      <c r="B252" s="4"/>
      <c r="C252" s="3">
        <v>43848</v>
      </c>
      <c r="D252" s="3" t="s">
        <v>496</v>
      </c>
      <c r="E252" s="2" t="s">
        <v>377</v>
      </c>
      <c r="F252" s="2" t="s">
        <v>1</v>
      </c>
      <c r="G252" s="4"/>
      <c r="H252" s="2" t="s">
        <v>42</v>
      </c>
      <c r="I252" s="2" t="s">
        <v>69</v>
      </c>
      <c r="J252" s="23" t="s">
        <v>44</v>
      </c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>
        <v>0</v>
      </c>
      <c r="AG252">
        <f>INDEX(Table1[2019], MATCH(Steph_Curry!H252,Table1[Team],0))</f>
        <v>1.0649999999999999</v>
      </c>
      <c r="AH252" s="21">
        <f>INDEX(Table3[2019],MATCH(Steph_Curry!H252,Table3[Team],0))</f>
        <v>1.1279999999999999</v>
      </c>
      <c r="AI252" s="21">
        <f>INDEX(Table6[2019],MATCH(Steph_Curry!H252,Table6[Team],0))</f>
        <v>0.14399999999999999</v>
      </c>
      <c r="AJ252" s="22">
        <f>INDEX(Table8[2019],MATCH(Steph_Curry!H252,Table8[Team],0))</f>
        <v>12.5</v>
      </c>
    </row>
    <row r="253" spans="1:36">
      <c r="A253" s="1">
        <v>45</v>
      </c>
      <c r="B253" s="4"/>
      <c r="C253" s="3">
        <v>43850</v>
      </c>
      <c r="D253" s="3" t="s">
        <v>496</v>
      </c>
      <c r="E253" s="2" t="s">
        <v>378</v>
      </c>
      <c r="F253" s="2" t="s">
        <v>1</v>
      </c>
      <c r="G253" s="2" t="s">
        <v>5</v>
      </c>
      <c r="H253" s="2" t="s">
        <v>72</v>
      </c>
      <c r="I253" s="2" t="s">
        <v>135</v>
      </c>
      <c r="J253" s="23" t="s">
        <v>44</v>
      </c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13">
        <v>0</v>
      </c>
      <c r="AG253">
        <f>INDEX(Table1[2019], MATCH(Steph_Curry!H253,Table1[Team],0))</f>
        <v>1.1120000000000001</v>
      </c>
      <c r="AH253" s="21">
        <f>INDEX(Table3[2019],MATCH(Steph_Curry!H253,Table3[Team],0))</f>
        <v>1.1259999999999999</v>
      </c>
      <c r="AI253" s="21">
        <f>INDEX(Table6[2019],MATCH(Steph_Curry!H253,Table6[Team],0))</f>
        <v>0.125</v>
      </c>
      <c r="AJ253" s="22">
        <f>INDEX(Table8[2019],MATCH(Steph_Curry!H253,Table8[Team],0))</f>
        <v>13.5</v>
      </c>
    </row>
    <row r="254" spans="1:36">
      <c r="A254" s="1">
        <v>46</v>
      </c>
      <c r="B254" s="4"/>
      <c r="C254" s="3">
        <v>43852</v>
      </c>
      <c r="D254" s="3" t="s">
        <v>496</v>
      </c>
      <c r="E254" s="2" t="s">
        <v>379</v>
      </c>
      <c r="F254" s="2" t="s">
        <v>1</v>
      </c>
      <c r="G254" s="4"/>
      <c r="H254" s="2" t="s">
        <v>84</v>
      </c>
      <c r="I254" s="2" t="s">
        <v>288</v>
      </c>
      <c r="J254" s="23" t="s">
        <v>44</v>
      </c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>
        <v>0</v>
      </c>
      <c r="AG254">
        <f>INDEX(Table1[2019], MATCH(Steph_Curry!H254,Table1[Team],0))</f>
        <v>1.073</v>
      </c>
      <c r="AH254" s="21">
        <f>INDEX(Table3[2019],MATCH(Steph_Curry!H254,Table3[Team],0))</f>
        <v>1.1020000000000001</v>
      </c>
      <c r="AI254" s="21">
        <f>INDEX(Table6[2019],MATCH(Steph_Curry!H254,Table6[Team],0))</f>
        <v>0.121</v>
      </c>
      <c r="AJ254" s="22">
        <f>INDEX(Table8[2019],MATCH(Steph_Curry!H254,Table8[Team],0))</f>
        <v>11.3</v>
      </c>
    </row>
    <row r="255" spans="1:36">
      <c r="A255" s="1">
        <v>47</v>
      </c>
      <c r="B255" s="4"/>
      <c r="C255" s="3">
        <v>43854</v>
      </c>
      <c r="D255" s="3" t="s">
        <v>496</v>
      </c>
      <c r="E255" s="2" t="s">
        <v>380</v>
      </c>
      <c r="F255" s="2" t="s">
        <v>1</v>
      </c>
      <c r="G255" s="4"/>
      <c r="H255" s="2" t="s">
        <v>143</v>
      </c>
      <c r="I255" s="2" t="s">
        <v>87</v>
      </c>
      <c r="J255" s="23" t="s">
        <v>44</v>
      </c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13">
        <v>0</v>
      </c>
      <c r="AG255">
        <f>INDEX(Table1[2019], MATCH(Steph_Curry!H255,Table1[Team],0))</f>
        <v>1.052</v>
      </c>
      <c r="AH255" s="21">
        <f>INDEX(Table3[2019],MATCH(Steph_Curry!H255,Table3[Team],0))</f>
        <v>1.093</v>
      </c>
      <c r="AI255" s="21">
        <f>INDEX(Table6[2019],MATCH(Steph_Curry!H255,Table6[Team],0))</f>
        <v>0.14299999999999999</v>
      </c>
      <c r="AJ255" s="22">
        <f>INDEX(Table8[2019],MATCH(Steph_Curry!H255,Table8[Team],0))</f>
        <v>11.5</v>
      </c>
    </row>
    <row r="256" spans="1:36">
      <c r="A256" s="1">
        <v>48</v>
      </c>
      <c r="B256" s="4"/>
      <c r="C256" s="3">
        <v>43858</v>
      </c>
      <c r="D256" s="3" t="s">
        <v>496</v>
      </c>
      <c r="E256" s="2" t="s">
        <v>381</v>
      </c>
      <c r="F256" s="2" t="s">
        <v>1</v>
      </c>
      <c r="G256" s="2" t="s">
        <v>5</v>
      </c>
      <c r="H256" s="2" t="s">
        <v>39</v>
      </c>
      <c r="I256" s="2" t="s">
        <v>87</v>
      </c>
      <c r="J256" s="23" t="s">
        <v>44</v>
      </c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>
        <v>0</v>
      </c>
      <c r="AG256">
        <f>INDEX(Table1[2019], MATCH(Steph_Curry!H256,Table1[Team],0))</f>
        <v>1.06</v>
      </c>
      <c r="AH256" s="21">
        <f>INDEX(Table3[2019],MATCH(Steph_Curry!H256,Table3[Team],0))</f>
        <v>1.1120000000000001</v>
      </c>
      <c r="AI256" s="21">
        <f>INDEX(Table6[2019],MATCH(Steph_Curry!H256,Table6[Team],0))</f>
        <v>0.13300000000000001</v>
      </c>
      <c r="AJ256" s="22">
        <f>INDEX(Table8[2019],MATCH(Steph_Curry!H256,Table8[Team],0))</f>
        <v>10.5</v>
      </c>
    </row>
    <row r="257" spans="1:36">
      <c r="A257" s="1">
        <v>49</v>
      </c>
      <c r="B257" s="4"/>
      <c r="C257" s="3">
        <v>43860</v>
      </c>
      <c r="D257" s="3" t="s">
        <v>496</v>
      </c>
      <c r="E257" s="2" t="s">
        <v>382</v>
      </c>
      <c r="F257" s="2" t="s">
        <v>1</v>
      </c>
      <c r="G257" s="2" t="s">
        <v>5</v>
      </c>
      <c r="H257" s="2" t="s">
        <v>46</v>
      </c>
      <c r="I257" s="2" t="s">
        <v>80</v>
      </c>
      <c r="J257" s="23" t="s">
        <v>44</v>
      </c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13">
        <v>0</v>
      </c>
      <c r="AG257">
        <f>INDEX(Table1[2019], MATCH(Steph_Curry!H257,Table1[Team],0))</f>
        <v>1.034</v>
      </c>
      <c r="AH257" s="21">
        <f>INDEX(Table3[2019],MATCH(Steph_Curry!H257,Table3[Team],0))</f>
        <v>1.0840000000000001</v>
      </c>
      <c r="AI257" s="21">
        <f>INDEX(Table6[2019],MATCH(Steph_Curry!H257,Table6[Team],0))</f>
        <v>0.14299999999999999</v>
      </c>
      <c r="AJ257" s="22">
        <f>INDEX(Table8[2019],MATCH(Steph_Curry!H257,Table8[Team],0))</f>
        <v>11.7</v>
      </c>
    </row>
    <row r="258" spans="1:36">
      <c r="A258" s="1">
        <v>50</v>
      </c>
      <c r="B258" s="4"/>
      <c r="C258" s="3">
        <v>43862</v>
      </c>
      <c r="D258" s="3" t="s">
        <v>496</v>
      </c>
      <c r="E258" s="2" t="s">
        <v>383</v>
      </c>
      <c r="F258" s="2" t="s">
        <v>1</v>
      </c>
      <c r="G258" s="2" t="s">
        <v>5</v>
      </c>
      <c r="H258" s="2" t="s">
        <v>82</v>
      </c>
      <c r="I258" s="2" t="s">
        <v>31</v>
      </c>
      <c r="J258" s="23" t="s">
        <v>44</v>
      </c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>
        <v>0</v>
      </c>
      <c r="AG258">
        <f>INDEX(Table1[2019], MATCH(Steph_Curry!H258,Table1[Team],0))</f>
        <v>1.121</v>
      </c>
      <c r="AH258" s="21">
        <f>INDEX(Table3[2019],MATCH(Steph_Curry!H258,Table3[Team],0))</f>
        <v>1.165</v>
      </c>
      <c r="AI258" s="21">
        <f>INDEX(Table6[2019],MATCH(Steph_Curry!H258,Table6[Team],0))</f>
        <v>0.127</v>
      </c>
      <c r="AJ258" s="22">
        <f>INDEX(Table8[2019],MATCH(Steph_Curry!H258,Table8[Team],0))</f>
        <v>12.4</v>
      </c>
    </row>
    <row r="259" spans="1:36">
      <c r="A259" s="1">
        <v>51</v>
      </c>
      <c r="B259" s="4"/>
      <c r="C259" s="3">
        <v>43864</v>
      </c>
      <c r="D259" s="3" t="s">
        <v>496</v>
      </c>
      <c r="E259" s="2" t="s">
        <v>384</v>
      </c>
      <c r="F259" s="2" t="s">
        <v>1</v>
      </c>
      <c r="G259" s="2" t="s">
        <v>5</v>
      </c>
      <c r="H259" s="2" t="s">
        <v>18</v>
      </c>
      <c r="I259" s="2" t="s">
        <v>7</v>
      </c>
      <c r="J259" s="23" t="s">
        <v>44</v>
      </c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13">
        <v>0</v>
      </c>
      <c r="AG259">
        <f>INDEX(Table1[2019], MATCH(Steph_Curry!H259,Table1[Team],0))</f>
        <v>1.1180000000000001</v>
      </c>
      <c r="AH259" s="21">
        <f>INDEX(Table3[2019],MATCH(Steph_Curry!H259,Table3[Team],0))</f>
        <v>1.181</v>
      </c>
      <c r="AI259" s="21">
        <f>INDEX(Table6[2019],MATCH(Steph_Curry!H259,Table6[Team],0))</f>
        <v>0.152</v>
      </c>
      <c r="AJ259" s="22">
        <f>INDEX(Table8[2019],MATCH(Steph_Curry!H259,Table8[Team],0))</f>
        <v>12.4</v>
      </c>
    </row>
    <row r="260" spans="1:36">
      <c r="A260" s="1">
        <v>52</v>
      </c>
      <c r="B260" s="4"/>
      <c r="C260" s="3">
        <v>43866</v>
      </c>
      <c r="D260" s="3" t="s">
        <v>496</v>
      </c>
      <c r="E260" s="2" t="s">
        <v>385</v>
      </c>
      <c r="F260" s="2" t="s">
        <v>1</v>
      </c>
      <c r="G260" s="2" t="s">
        <v>5</v>
      </c>
      <c r="H260" s="2" t="s">
        <v>50</v>
      </c>
      <c r="I260" s="2" t="s">
        <v>386</v>
      </c>
      <c r="J260" s="23" t="s">
        <v>44</v>
      </c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>
        <v>0</v>
      </c>
      <c r="AG260">
        <f>INDEX(Table1[2019], MATCH(Steph_Curry!H260,Table1[Team],0))</f>
        <v>1.085</v>
      </c>
      <c r="AH260" s="21">
        <f>INDEX(Table3[2019],MATCH(Steph_Curry!H260,Table3[Team],0))</f>
        <v>1.0920000000000001</v>
      </c>
      <c r="AI260" s="21">
        <f>INDEX(Table6[2019],MATCH(Steph_Curry!H260,Table6[Team],0))</f>
        <v>0.12</v>
      </c>
      <c r="AJ260" s="22">
        <f>INDEX(Table8[2019],MATCH(Steph_Curry!H260,Table8[Team],0))</f>
        <v>12.5</v>
      </c>
    </row>
    <row r="261" spans="1:36">
      <c r="A261" s="1">
        <v>53</v>
      </c>
      <c r="B261" s="4"/>
      <c r="C261" s="3">
        <v>43869</v>
      </c>
      <c r="D261" s="3" t="s">
        <v>496</v>
      </c>
      <c r="E261" s="2" t="s">
        <v>387</v>
      </c>
      <c r="F261" s="2" t="s">
        <v>1</v>
      </c>
      <c r="G261" s="4"/>
      <c r="H261" s="2" t="s">
        <v>63</v>
      </c>
      <c r="I261" s="2" t="s">
        <v>135</v>
      </c>
      <c r="J261" s="23" t="s">
        <v>44</v>
      </c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13">
        <v>0</v>
      </c>
      <c r="AG261">
        <f>INDEX(Table1[2019], MATCH(Steph_Curry!H261,Table1[Team],0))</f>
        <v>1.036</v>
      </c>
      <c r="AH261" s="21">
        <f>INDEX(Table3[2019],MATCH(Steph_Curry!H261,Table3[Team],0))</f>
        <v>1.1060000000000001</v>
      </c>
      <c r="AI261" s="21">
        <f>INDEX(Table6[2019],MATCH(Steph_Curry!H261,Table6[Team],0))</f>
        <v>0.151</v>
      </c>
      <c r="AJ261" s="22">
        <f>INDEX(Table8[2019],MATCH(Steph_Curry!H261,Table8[Team],0))</f>
        <v>11.7</v>
      </c>
    </row>
    <row r="262" spans="1:36">
      <c r="A262" s="1">
        <v>54</v>
      </c>
      <c r="B262" s="4"/>
      <c r="C262" s="3">
        <v>43871</v>
      </c>
      <c r="D262" s="3" t="s">
        <v>496</v>
      </c>
      <c r="E262" s="2" t="s">
        <v>388</v>
      </c>
      <c r="F262" s="2" t="s">
        <v>1</v>
      </c>
      <c r="G262" s="4"/>
      <c r="H262" s="2" t="s">
        <v>33</v>
      </c>
      <c r="I262" s="2" t="s">
        <v>235</v>
      </c>
      <c r="J262" s="23" t="s">
        <v>44</v>
      </c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>
        <v>0</v>
      </c>
      <c r="AG262">
        <f>INDEX(Table1[2019], MATCH(Steph_Curry!H262,Table1[Team],0))</f>
        <v>1.0660000000000001</v>
      </c>
      <c r="AH262" s="21">
        <f>INDEX(Table3[2019],MATCH(Steph_Curry!H262,Table3[Team],0))</f>
        <v>1.1180000000000001</v>
      </c>
      <c r="AI262" s="21">
        <f>INDEX(Table6[2019],MATCH(Steph_Curry!H262,Table6[Team],0))</f>
        <v>0.13700000000000001</v>
      </c>
      <c r="AJ262" s="22">
        <f>INDEX(Table8[2019],MATCH(Steph_Curry!H262,Table8[Team],0))</f>
        <v>12.9</v>
      </c>
    </row>
    <row r="263" spans="1:36">
      <c r="A263" s="1">
        <v>55</v>
      </c>
      <c r="B263" s="4"/>
      <c r="C263" s="3">
        <v>43873</v>
      </c>
      <c r="D263" s="3" t="s">
        <v>496</v>
      </c>
      <c r="E263" s="2" t="s">
        <v>389</v>
      </c>
      <c r="F263" s="2" t="s">
        <v>1</v>
      </c>
      <c r="G263" s="2" t="s">
        <v>5</v>
      </c>
      <c r="H263" s="2" t="s">
        <v>118</v>
      </c>
      <c r="I263" s="2" t="s">
        <v>121</v>
      </c>
      <c r="J263" s="23" t="s">
        <v>44</v>
      </c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13">
        <v>0</v>
      </c>
      <c r="AG263">
        <f>INDEX(Table1[2019], MATCH(Steph_Curry!H263,Table1[Team],0))</f>
        <v>1.081</v>
      </c>
      <c r="AH263" s="21">
        <f>INDEX(Table3[2019],MATCH(Steph_Curry!H263,Table3[Team],0))</f>
        <v>1.145</v>
      </c>
      <c r="AI263" s="21">
        <f>INDEX(Table6[2019],MATCH(Steph_Curry!H263,Table6[Team],0))</f>
        <v>0.14899999999999999</v>
      </c>
      <c r="AJ263" s="22">
        <f>INDEX(Table8[2019],MATCH(Steph_Curry!H263,Table8[Team],0))</f>
        <v>11.6</v>
      </c>
    </row>
    <row r="264" spans="1:36">
      <c r="A264" s="1">
        <v>56</v>
      </c>
      <c r="B264" s="4"/>
      <c r="C264" s="3">
        <v>43881</v>
      </c>
      <c r="D264" s="3" t="s">
        <v>496</v>
      </c>
      <c r="E264" s="2" t="s">
        <v>390</v>
      </c>
      <c r="F264" s="2" t="s">
        <v>1</v>
      </c>
      <c r="G264" s="4"/>
      <c r="H264" s="2" t="s">
        <v>2</v>
      </c>
      <c r="I264" s="2" t="s">
        <v>108</v>
      </c>
      <c r="J264" s="23" t="s">
        <v>391</v>
      </c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>
        <v>0</v>
      </c>
      <c r="AG264">
        <f>INDEX(Table1[2019], MATCH(Steph_Curry!H264,Table1[Team],0))</f>
        <v>1.0629999999999999</v>
      </c>
      <c r="AH264" s="21">
        <f>INDEX(Table3[2019],MATCH(Steph_Curry!H264,Table3[Team],0))</f>
        <v>1.119</v>
      </c>
      <c r="AI264" s="21">
        <f>INDEX(Table6[2019],MATCH(Steph_Curry!H264,Table6[Team],0))</f>
        <v>0.152</v>
      </c>
      <c r="AJ264" s="22">
        <f>INDEX(Table8[2019],MATCH(Steph_Curry!H264,Table8[Team],0))</f>
        <v>12.2</v>
      </c>
    </row>
    <row r="265" spans="1:36">
      <c r="A265" s="1">
        <v>57</v>
      </c>
      <c r="B265" s="4"/>
      <c r="C265" s="3">
        <v>43884</v>
      </c>
      <c r="D265" s="3" t="s">
        <v>496</v>
      </c>
      <c r="E265" s="2" t="s">
        <v>392</v>
      </c>
      <c r="F265" s="2" t="s">
        <v>1</v>
      </c>
      <c r="G265" s="4"/>
      <c r="H265" s="2" t="s">
        <v>6</v>
      </c>
      <c r="I265" s="2" t="s">
        <v>138</v>
      </c>
      <c r="J265" s="23" t="s">
        <v>44</v>
      </c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13">
        <v>0</v>
      </c>
      <c r="AG265">
        <f>INDEX(Table1[2019], MATCH(Steph_Curry!H265,Table1[Team],0))</f>
        <v>1.0840000000000001</v>
      </c>
      <c r="AH265" s="21">
        <f>INDEX(Table3[2019],MATCH(Steph_Curry!H265,Table3[Team],0))</f>
        <v>1.131</v>
      </c>
      <c r="AI265" s="21">
        <f>INDEX(Table6[2019],MATCH(Steph_Curry!H265,Table6[Team],0))</f>
        <v>0.13400000000000001</v>
      </c>
      <c r="AJ265" s="22">
        <f>INDEX(Table8[2019],MATCH(Steph_Curry!H265,Table8[Team],0))</f>
        <v>12.2</v>
      </c>
    </row>
    <row r="266" spans="1:36">
      <c r="A266" s="1">
        <v>58</v>
      </c>
      <c r="B266" s="4"/>
      <c r="C266" s="3">
        <v>43886</v>
      </c>
      <c r="D266" s="3" t="s">
        <v>496</v>
      </c>
      <c r="E266" s="2" t="s">
        <v>393</v>
      </c>
      <c r="F266" s="2" t="s">
        <v>1</v>
      </c>
      <c r="G266" s="4"/>
      <c r="H266" s="2" t="s">
        <v>61</v>
      </c>
      <c r="I266" s="2" t="s">
        <v>394</v>
      </c>
      <c r="J266" s="23" t="s">
        <v>44</v>
      </c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>
        <v>0</v>
      </c>
      <c r="AG266">
        <f>INDEX(Table1[2019], MATCH(Steph_Curry!H266,Table1[Team],0))</f>
        <v>1.0880000000000001</v>
      </c>
      <c r="AH266" s="21">
        <f>INDEX(Table3[2019],MATCH(Steph_Curry!H266,Table3[Team],0))</f>
        <v>1.155</v>
      </c>
      <c r="AI266" s="21">
        <f>INDEX(Table6[2019],MATCH(Steph_Curry!H266,Table6[Team],0))</f>
        <v>0.14799999999999999</v>
      </c>
      <c r="AJ266" s="22">
        <f>INDEX(Table8[2019],MATCH(Steph_Curry!H266,Table8[Team],0))</f>
        <v>12.4</v>
      </c>
    </row>
    <row r="267" spans="1:36">
      <c r="A267" s="1">
        <v>59</v>
      </c>
      <c r="B267" s="4"/>
      <c r="C267" s="3">
        <v>43888</v>
      </c>
      <c r="D267" s="3" t="s">
        <v>496</v>
      </c>
      <c r="E267" s="2" t="s">
        <v>395</v>
      </c>
      <c r="F267" s="2" t="s">
        <v>1</v>
      </c>
      <c r="G267" s="4"/>
      <c r="H267" s="2" t="s">
        <v>63</v>
      </c>
      <c r="I267" s="2" t="s">
        <v>108</v>
      </c>
      <c r="J267" s="23" t="s">
        <v>44</v>
      </c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13">
        <v>0</v>
      </c>
      <c r="AG267">
        <f>INDEX(Table1[2019], MATCH(Steph_Curry!H267,Table1[Team],0))</f>
        <v>1.036</v>
      </c>
      <c r="AH267" s="21">
        <f>INDEX(Table3[2019],MATCH(Steph_Curry!H267,Table3[Team],0))</f>
        <v>1.1060000000000001</v>
      </c>
      <c r="AI267" s="21">
        <f>INDEX(Table6[2019],MATCH(Steph_Curry!H267,Table6[Team],0))</f>
        <v>0.151</v>
      </c>
      <c r="AJ267" s="22">
        <f>INDEX(Table8[2019],MATCH(Steph_Curry!H267,Table8[Team],0))</f>
        <v>11.7</v>
      </c>
    </row>
    <row r="268" spans="1:36">
      <c r="A268" s="1">
        <v>60</v>
      </c>
      <c r="B268" s="4"/>
      <c r="C268" s="3">
        <v>43890</v>
      </c>
      <c r="D268" s="3" t="s">
        <v>496</v>
      </c>
      <c r="E268" s="2" t="s">
        <v>396</v>
      </c>
      <c r="F268" s="2" t="s">
        <v>1</v>
      </c>
      <c r="G268" s="2" t="s">
        <v>5</v>
      </c>
      <c r="H268" s="2" t="s">
        <v>118</v>
      </c>
      <c r="I268" s="2" t="s">
        <v>92</v>
      </c>
      <c r="J268" s="23" t="s">
        <v>44</v>
      </c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>
        <v>0</v>
      </c>
      <c r="AG268">
        <f>INDEX(Table1[2019], MATCH(Steph_Curry!H268,Table1[Team],0))</f>
        <v>1.081</v>
      </c>
      <c r="AH268" s="21">
        <f>INDEX(Table3[2019],MATCH(Steph_Curry!H268,Table3[Team],0))</f>
        <v>1.145</v>
      </c>
      <c r="AI268" s="21">
        <f>INDEX(Table6[2019],MATCH(Steph_Curry!H268,Table6[Team],0))</f>
        <v>0.14899999999999999</v>
      </c>
      <c r="AJ268" s="22">
        <f>INDEX(Table8[2019],MATCH(Steph_Curry!H268,Table8[Team],0))</f>
        <v>11.6</v>
      </c>
    </row>
    <row r="269" spans="1:36">
      <c r="A269" s="1">
        <v>61</v>
      </c>
      <c r="B269" s="4"/>
      <c r="C269" s="3">
        <v>43891</v>
      </c>
      <c r="D269" s="3" t="s">
        <v>496</v>
      </c>
      <c r="E269" s="2" t="s">
        <v>397</v>
      </c>
      <c r="F269" s="2" t="s">
        <v>1</v>
      </c>
      <c r="G269" s="4"/>
      <c r="H269" s="2" t="s">
        <v>18</v>
      </c>
      <c r="I269" s="2" t="s">
        <v>138</v>
      </c>
      <c r="J269" s="23" t="s">
        <v>44</v>
      </c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13">
        <v>0</v>
      </c>
      <c r="AG269">
        <f>INDEX(Table1[2019], MATCH(Steph_Curry!H269,Table1[Team],0))</f>
        <v>1.1180000000000001</v>
      </c>
      <c r="AH269" s="21">
        <f>INDEX(Table3[2019],MATCH(Steph_Curry!H269,Table3[Team],0))</f>
        <v>1.181</v>
      </c>
      <c r="AI269" s="21">
        <f>INDEX(Table6[2019],MATCH(Steph_Curry!H269,Table6[Team],0))</f>
        <v>0.152</v>
      </c>
      <c r="AJ269" s="22">
        <f>INDEX(Table8[2019],MATCH(Steph_Curry!H269,Table8[Team],0))</f>
        <v>12.4</v>
      </c>
    </row>
    <row r="270" spans="1:36">
      <c r="A270" s="1">
        <v>62</v>
      </c>
      <c r="B270" s="4"/>
      <c r="C270" s="3">
        <v>43893</v>
      </c>
      <c r="D270" s="3" t="s">
        <v>496</v>
      </c>
      <c r="E270" s="2" t="s">
        <v>398</v>
      </c>
      <c r="F270" s="2" t="s">
        <v>1</v>
      </c>
      <c r="G270" s="2" t="s">
        <v>5</v>
      </c>
      <c r="H270" s="2" t="s">
        <v>30</v>
      </c>
      <c r="I270" s="2" t="s">
        <v>92</v>
      </c>
      <c r="J270" s="23" t="s">
        <v>44</v>
      </c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>
        <v>0</v>
      </c>
      <c r="AG270">
        <f>INDEX(Table1[2019], MATCH(Steph_Curry!H270,Table1[Team],0))</f>
        <v>1.0660000000000001</v>
      </c>
      <c r="AH270" s="21">
        <f>INDEX(Table3[2019],MATCH(Steph_Curry!H270,Table3[Team],0))</f>
        <v>1.133</v>
      </c>
      <c r="AI270" s="21">
        <f>INDEX(Table6[2019],MATCH(Steph_Curry!H270,Table6[Team],0))</f>
        <v>0.14000000000000001</v>
      </c>
      <c r="AJ270" s="22">
        <f>INDEX(Table8[2019],MATCH(Steph_Curry!H270,Table8[Team],0))</f>
        <v>12.1</v>
      </c>
    </row>
    <row r="271" spans="1:36">
      <c r="A271" s="1">
        <v>63</v>
      </c>
      <c r="B271" s="2">
        <v>5</v>
      </c>
      <c r="C271" s="3">
        <v>43895</v>
      </c>
      <c r="D271" s="3" t="s">
        <v>496</v>
      </c>
      <c r="E271" s="2" t="s">
        <v>399</v>
      </c>
      <c r="F271" s="2" t="s">
        <v>1</v>
      </c>
      <c r="G271" s="4"/>
      <c r="H271" s="2" t="s">
        <v>15</v>
      </c>
      <c r="I271" s="2" t="s">
        <v>22</v>
      </c>
      <c r="J271" s="2">
        <v>1</v>
      </c>
      <c r="K271" s="5">
        <v>1.1347222222222222</v>
      </c>
      <c r="L271" s="2">
        <v>6</v>
      </c>
      <c r="M271" s="2">
        <v>16</v>
      </c>
      <c r="N271" s="2">
        <v>0.375</v>
      </c>
      <c r="O271" s="2">
        <v>3</v>
      </c>
      <c r="P271" s="2">
        <v>12</v>
      </c>
      <c r="Q271" s="2">
        <v>0.25</v>
      </c>
      <c r="R271" s="2">
        <v>8</v>
      </c>
      <c r="S271" s="2">
        <v>8</v>
      </c>
      <c r="T271" s="2">
        <v>1</v>
      </c>
      <c r="U271" s="2">
        <v>0</v>
      </c>
      <c r="V271" s="2">
        <v>6</v>
      </c>
      <c r="W271" s="2">
        <v>6</v>
      </c>
      <c r="X271" s="2">
        <v>7</v>
      </c>
      <c r="Y271" s="2">
        <v>0</v>
      </c>
      <c r="Z271" s="2">
        <v>0</v>
      </c>
      <c r="AA271" s="2">
        <v>1</v>
      </c>
      <c r="AB271" s="2">
        <v>1</v>
      </c>
      <c r="AC271" s="2">
        <v>23</v>
      </c>
      <c r="AD271" s="2">
        <v>19.5</v>
      </c>
      <c r="AE271" s="2">
        <v>-13</v>
      </c>
      <c r="AF271" s="13">
        <v>0</v>
      </c>
      <c r="AG271">
        <f>INDEX(Table1[2019], MATCH(Steph_Curry!H271,Table1[Team],0))</f>
        <v>1.016</v>
      </c>
      <c r="AH271" s="21">
        <f>INDEX(Table3[2019],MATCH(Steph_Curry!H271,Table3[Team],0))</f>
        <v>1.0740000000000001</v>
      </c>
      <c r="AI271" s="21">
        <f>INDEX(Table6[2019],MATCH(Steph_Curry!H271,Table6[Team],0))</f>
        <v>0.159</v>
      </c>
      <c r="AJ271" s="22">
        <f>INDEX(Table8[2019],MATCH(Steph_Curry!H271,Table8[Team],0))</f>
        <v>13.2</v>
      </c>
    </row>
    <row r="272" spans="1:36">
      <c r="A272" s="1">
        <v>64</v>
      </c>
      <c r="B272" s="4"/>
      <c r="C272" s="3">
        <v>43897</v>
      </c>
      <c r="D272" s="3" t="s">
        <v>496</v>
      </c>
      <c r="E272" s="2" t="s">
        <v>400</v>
      </c>
      <c r="F272" s="2" t="s">
        <v>1</v>
      </c>
      <c r="G272" s="4"/>
      <c r="H272" s="2" t="s">
        <v>39</v>
      </c>
      <c r="I272" s="2" t="s">
        <v>64</v>
      </c>
      <c r="J272" s="23" t="s">
        <v>44</v>
      </c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>
        <v>0</v>
      </c>
      <c r="AG272">
        <f>INDEX(Table1[2019], MATCH(Steph_Curry!H272,Table1[Team],0))</f>
        <v>1.06</v>
      </c>
      <c r="AH272" s="21">
        <f>INDEX(Table3[2019],MATCH(Steph_Curry!H272,Table3[Team],0))</f>
        <v>1.1120000000000001</v>
      </c>
      <c r="AI272" s="21">
        <f>INDEX(Table6[2019],MATCH(Steph_Curry!H272,Table6[Team],0))</f>
        <v>0.13300000000000001</v>
      </c>
      <c r="AJ272" s="22">
        <f>INDEX(Table8[2019],MATCH(Steph_Curry!H272,Table8[Team],0))</f>
        <v>10.5</v>
      </c>
    </row>
    <row r="273" spans="1:36">
      <c r="A273" s="1">
        <v>65</v>
      </c>
      <c r="B273" s="4"/>
      <c r="C273" s="3">
        <v>43900</v>
      </c>
      <c r="D273" s="3" t="s">
        <v>496</v>
      </c>
      <c r="E273" s="2" t="s">
        <v>401</v>
      </c>
      <c r="F273" s="2" t="s">
        <v>1</v>
      </c>
      <c r="G273" s="4"/>
      <c r="H273" s="2" t="s">
        <v>24</v>
      </c>
      <c r="I273" s="2" t="s">
        <v>402</v>
      </c>
      <c r="J273" s="23" t="s">
        <v>391</v>
      </c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13">
        <v>0</v>
      </c>
      <c r="AG273">
        <f>INDEX(Table1[2019], MATCH(Steph_Curry!H273,Table1[Team],0))</f>
        <v>1.048</v>
      </c>
      <c r="AH273" s="21">
        <f>INDEX(Table3[2019],MATCH(Steph_Curry!H273,Table3[Team],0))</f>
        <v>1.0880000000000001</v>
      </c>
      <c r="AI273" s="21">
        <f>INDEX(Table6[2019],MATCH(Steph_Curry!H273,Table6[Team],0))</f>
        <v>0.13400000000000001</v>
      </c>
      <c r="AJ273" s="22">
        <f>INDEX(Table8[2019],MATCH(Steph_Curry!H273,Table8[Team],0))</f>
        <v>12.3</v>
      </c>
    </row>
    <row r="274" spans="1:36">
      <c r="A274" s="8">
        <v>1</v>
      </c>
      <c r="B274" s="9">
        <v>1</v>
      </c>
      <c r="C274" s="10">
        <v>44187</v>
      </c>
      <c r="D274" s="10" t="s">
        <v>497</v>
      </c>
      <c r="E274" s="9" t="s">
        <v>403</v>
      </c>
      <c r="F274" s="9" t="s">
        <v>1</v>
      </c>
      <c r="G274" s="9" t="s">
        <v>5</v>
      </c>
      <c r="H274" s="9" t="s">
        <v>50</v>
      </c>
      <c r="I274" s="9" t="s">
        <v>254</v>
      </c>
      <c r="J274" s="9">
        <v>1</v>
      </c>
      <c r="K274" s="11">
        <v>1.2631944444444445</v>
      </c>
      <c r="L274" s="9">
        <v>7</v>
      </c>
      <c r="M274" s="9">
        <v>21</v>
      </c>
      <c r="N274" s="9">
        <v>0.33300000000000002</v>
      </c>
      <c r="O274" s="9">
        <v>2</v>
      </c>
      <c r="P274" s="9">
        <v>10</v>
      </c>
      <c r="Q274" s="9">
        <v>0.2</v>
      </c>
      <c r="R274" s="9">
        <v>4</v>
      </c>
      <c r="S274" s="9">
        <v>4</v>
      </c>
      <c r="T274" s="9">
        <v>1</v>
      </c>
      <c r="U274" s="9">
        <v>3</v>
      </c>
      <c r="V274" s="9">
        <v>1</v>
      </c>
      <c r="W274" s="9">
        <v>4</v>
      </c>
      <c r="X274" s="9">
        <v>10</v>
      </c>
      <c r="Y274" s="9">
        <v>2</v>
      </c>
      <c r="Z274" s="9">
        <v>0</v>
      </c>
      <c r="AA274" s="9">
        <v>3</v>
      </c>
      <c r="AB274" s="9">
        <v>1</v>
      </c>
      <c r="AC274" s="9">
        <v>20</v>
      </c>
      <c r="AD274" s="9">
        <v>16.100000000000001</v>
      </c>
      <c r="AE274" s="9">
        <v>-23</v>
      </c>
      <c r="AF274">
        <v>0</v>
      </c>
      <c r="AG274">
        <f>INDEX(Table1[2020], MATCH(Steph_Curry!H274,Table1[Team],0))</f>
        <v>1.1000000000000001</v>
      </c>
      <c r="AH274" s="21">
        <f>INDEX(Table3[2020],MATCH(Steph_Curry!H274,Table3[Team],0))</f>
        <v>1.113</v>
      </c>
      <c r="AI274" s="21">
        <f>INDEX(Table6[2020],MATCH(Steph_Curry!H274,Table6[Team],0))</f>
        <v>0.123</v>
      </c>
      <c r="AJ274" s="22">
        <f>INDEX(Table8[2020],MATCH(Steph_Curry!H274,Table8[Team],0))</f>
        <v>12.9</v>
      </c>
    </row>
    <row r="275" spans="1:36">
      <c r="A275" s="8">
        <v>2</v>
      </c>
      <c r="B275" s="9">
        <v>2</v>
      </c>
      <c r="C275" s="10">
        <v>44190</v>
      </c>
      <c r="D275" s="10" t="s">
        <v>497</v>
      </c>
      <c r="E275" s="9" t="s">
        <v>404</v>
      </c>
      <c r="F275" s="9" t="s">
        <v>1</v>
      </c>
      <c r="G275" s="9" t="s">
        <v>5</v>
      </c>
      <c r="H275" s="9" t="s">
        <v>97</v>
      </c>
      <c r="I275" s="9" t="s">
        <v>405</v>
      </c>
      <c r="J275" s="9">
        <v>1</v>
      </c>
      <c r="K275" s="11">
        <v>1.2069444444444444</v>
      </c>
      <c r="L275" s="9">
        <v>6</v>
      </c>
      <c r="M275" s="9">
        <v>17</v>
      </c>
      <c r="N275" s="9">
        <v>0.35299999999999998</v>
      </c>
      <c r="O275" s="9">
        <v>2</v>
      </c>
      <c r="P275" s="9">
        <v>10</v>
      </c>
      <c r="Q275" s="9">
        <v>0.2</v>
      </c>
      <c r="R275" s="9">
        <v>5</v>
      </c>
      <c r="S275" s="9">
        <v>5</v>
      </c>
      <c r="T275" s="9">
        <v>1</v>
      </c>
      <c r="U275" s="9">
        <v>0</v>
      </c>
      <c r="V275" s="9">
        <v>4</v>
      </c>
      <c r="W275" s="9">
        <v>4</v>
      </c>
      <c r="X275" s="9">
        <v>6</v>
      </c>
      <c r="Y275" s="9">
        <v>1</v>
      </c>
      <c r="Z275" s="9">
        <v>0</v>
      </c>
      <c r="AA275" s="9">
        <v>2</v>
      </c>
      <c r="AB275" s="9">
        <v>2</v>
      </c>
      <c r="AC275" s="9">
        <v>19</v>
      </c>
      <c r="AD275" s="9">
        <v>13.1</v>
      </c>
      <c r="AE275" s="9">
        <v>-24</v>
      </c>
      <c r="AF275" s="13">
        <v>0</v>
      </c>
      <c r="AG275">
        <f>INDEX(Table1[2020], MATCH(Steph_Curry!H275,Table1[Team],0))</f>
        <v>1.075</v>
      </c>
      <c r="AH275" s="21">
        <f>INDEX(Table3[2020],MATCH(Steph_Curry!H275,Table3[Team],0))</f>
        <v>1.1180000000000001</v>
      </c>
      <c r="AI275" s="21">
        <f>INDEX(Table6[2020],MATCH(Steph_Curry!H275,Table6[Team],0))</f>
        <v>0.126</v>
      </c>
      <c r="AJ275" s="22">
        <f>INDEX(Table8[2020],MATCH(Steph_Curry!H275,Table8[Team],0))</f>
        <v>14.2</v>
      </c>
    </row>
    <row r="276" spans="1:36">
      <c r="A276" s="8">
        <v>3</v>
      </c>
      <c r="B276" s="9">
        <v>3</v>
      </c>
      <c r="C276" s="10">
        <v>44192</v>
      </c>
      <c r="D276" s="10" t="s">
        <v>497</v>
      </c>
      <c r="E276" s="9" t="s">
        <v>406</v>
      </c>
      <c r="F276" s="9" t="s">
        <v>1</v>
      </c>
      <c r="G276" s="9" t="s">
        <v>5</v>
      </c>
      <c r="H276" s="9" t="s">
        <v>56</v>
      </c>
      <c r="I276" s="9" t="s">
        <v>214</v>
      </c>
      <c r="J276" s="9">
        <v>1</v>
      </c>
      <c r="K276" s="11">
        <v>1.5180555555555555</v>
      </c>
      <c r="L276" s="9">
        <v>11</v>
      </c>
      <c r="M276" s="9">
        <v>25</v>
      </c>
      <c r="N276" s="9">
        <v>0.44</v>
      </c>
      <c r="O276" s="9">
        <v>5</v>
      </c>
      <c r="P276" s="9">
        <v>15</v>
      </c>
      <c r="Q276" s="9">
        <v>0.33300000000000002</v>
      </c>
      <c r="R276" s="9">
        <v>9</v>
      </c>
      <c r="S276" s="9">
        <v>9</v>
      </c>
      <c r="T276" s="9">
        <v>1</v>
      </c>
      <c r="U276" s="9">
        <v>0</v>
      </c>
      <c r="V276" s="9">
        <v>2</v>
      </c>
      <c r="W276" s="9">
        <v>2</v>
      </c>
      <c r="X276" s="9">
        <v>6</v>
      </c>
      <c r="Y276" s="9">
        <v>2</v>
      </c>
      <c r="Z276" s="9">
        <v>2</v>
      </c>
      <c r="AA276" s="9">
        <v>4</v>
      </c>
      <c r="AB276" s="9">
        <v>1</v>
      </c>
      <c r="AC276" s="9">
        <v>36</v>
      </c>
      <c r="AD276" s="9">
        <v>26.7</v>
      </c>
      <c r="AE276" s="9">
        <v>3</v>
      </c>
      <c r="AF276">
        <v>0</v>
      </c>
      <c r="AG276">
        <f>INDEX(Table1[2020], MATCH(Steph_Curry!H276,Table1[Team],0))</f>
        <v>1.0900000000000001</v>
      </c>
      <c r="AH276" s="21">
        <f>INDEX(Table3[2020],MATCH(Steph_Curry!H276,Table3[Team],0))</f>
        <v>1.1359999999999999</v>
      </c>
      <c r="AI276" s="21">
        <f>INDEX(Table6[2020],MATCH(Steph_Curry!H276,Table6[Team],0))</f>
        <v>0.124</v>
      </c>
      <c r="AJ276" s="22">
        <f>INDEX(Table8[2020],MATCH(Steph_Curry!H276,Table8[Team],0))</f>
        <v>11.5</v>
      </c>
    </row>
    <row r="277" spans="1:36">
      <c r="A277" s="8">
        <v>4</v>
      </c>
      <c r="B277" s="9">
        <v>4</v>
      </c>
      <c r="C277" s="10">
        <v>44194</v>
      </c>
      <c r="D277" s="10" t="s">
        <v>497</v>
      </c>
      <c r="E277" s="9" t="s">
        <v>407</v>
      </c>
      <c r="F277" s="9" t="s">
        <v>1</v>
      </c>
      <c r="G277" s="9" t="s">
        <v>5</v>
      </c>
      <c r="H277" s="9" t="s">
        <v>21</v>
      </c>
      <c r="I277" s="9" t="s">
        <v>43</v>
      </c>
      <c r="J277" s="9">
        <v>1</v>
      </c>
      <c r="K277" s="11">
        <v>1.4513888888888891</v>
      </c>
      <c r="L277" s="9">
        <v>9</v>
      </c>
      <c r="M277" s="9">
        <v>17</v>
      </c>
      <c r="N277" s="9">
        <v>0.52900000000000003</v>
      </c>
      <c r="O277" s="9">
        <v>5</v>
      </c>
      <c r="P277" s="9">
        <v>9</v>
      </c>
      <c r="Q277" s="9">
        <v>0.55600000000000005</v>
      </c>
      <c r="R277" s="9">
        <v>8</v>
      </c>
      <c r="S277" s="9">
        <v>8</v>
      </c>
      <c r="T277" s="9">
        <v>1</v>
      </c>
      <c r="U277" s="9">
        <v>0</v>
      </c>
      <c r="V277" s="9">
        <v>5</v>
      </c>
      <c r="W277" s="9">
        <v>5</v>
      </c>
      <c r="X277" s="9">
        <v>6</v>
      </c>
      <c r="Y277" s="9">
        <v>2</v>
      </c>
      <c r="Z277" s="9">
        <v>0</v>
      </c>
      <c r="AA277" s="9">
        <v>8</v>
      </c>
      <c r="AB277" s="9">
        <v>5</v>
      </c>
      <c r="AC277" s="9">
        <v>31</v>
      </c>
      <c r="AD277" s="9">
        <v>20.399999999999999</v>
      </c>
      <c r="AE277" s="9">
        <v>3</v>
      </c>
      <c r="AF277" s="13">
        <v>0</v>
      </c>
      <c r="AG277">
        <f>INDEX(Table1[2020], MATCH(Steph_Curry!H277,Table1[Team],0))</f>
        <v>1.0920000000000001</v>
      </c>
      <c r="AH277" s="21">
        <f>INDEX(Table3[2020],MATCH(Steph_Curry!H277,Table3[Team],0))</f>
        <v>1.139</v>
      </c>
      <c r="AI277" s="21">
        <f>INDEX(Table6[2020],MATCH(Steph_Curry!H277,Table6[Team],0))</f>
        <v>0.13700000000000001</v>
      </c>
      <c r="AJ277" s="22">
        <f>INDEX(Table8[2020],MATCH(Steph_Curry!H277,Table8[Team],0))</f>
        <v>11.3</v>
      </c>
    </row>
    <row r="278" spans="1:36">
      <c r="A278" s="8">
        <v>5</v>
      </c>
      <c r="B278" s="9">
        <v>5</v>
      </c>
      <c r="C278" s="10">
        <v>44197</v>
      </c>
      <c r="D278" s="10" t="s">
        <v>497</v>
      </c>
      <c r="E278" s="9" t="s">
        <v>408</v>
      </c>
      <c r="F278" s="9" t="s">
        <v>1</v>
      </c>
      <c r="H278" s="9" t="s">
        <v>72</v>
      </c>
      <c r="I278" s="9" t="s">
        <v>354</v>
      </c>
      <c r="J278" s="9">
        <v>1</v>
      </c>
      <c r="K278" s="11">
        <v>1.4013888888888888</v>
      </c>
      <c r="L278" s="9">
        <v>9</v>
      </c>
      <c r="M278" s="9">
        <v>20</v>
      </c>
      <c r="N278" s="9">
        <v>0.45</v>
      </c>
      <c r="O278" s="9">
        <v>4</v>
      </c>
      <c r="P278" s="9">
        <v>12</v>
      </c>
      <c r="Q278" s="9">
        <v>0.33300000000000002</v>
      </c>
      <c r="R278" s="9">
        <v>4</v>
      </c>
      <c r="S278" s="9">
        <v>4</v>
      </c>
      <c r="T278" s="9">
        <v>1</v>
      </c>
      <c r="U278" s="9">
        <v>0</v>
      </c>
      <c r="V278" s="9">
        <v>8</v>
      </c>
      <c r="W278" s="9">
        <v>8</v>
      </c>
      <c r="X278" s="9">
        <v>5</v>
      </c>
      <c r="Y278" s="9">
        <v>0</v>
      </c>
      <c r="Z278" s="9">
        <v>0</v>
      </c>
      <c r="AA278" s="9">
        <v>1</v>
      </c>
      <c r="AB278" s="9">
        <v>1</v>
      </c>
      <c r="AC278" s="9">
        <v>26</v>
      </c>
      <c r="AD278" s="9">
        <v>20.100000000000001</v>
      </c>
      <c r="AE278" s="9">
        <v>-27</v>
      </c>
      <c r="AF278">
        <v>0</v>
      </c>
      <c r="AG278">
        <f>INDEX(Table1[2020], MATCH(Steph_Curry!H278,Table1[Team],0))</f>
        <v>1.129</v>
      </c>
      <c r="AH278" s="21">
        <f>INDEX(Table3[2020],MATCH(Steph_Curry!H278,Table3[Team],0))</f>
        <v>1.1559999999999999</v>
      </c>
      <c r="AI278" s="21">
        <f>INDEX(Table6[2020],MATCH(Steph_Curry!H278,Table6[Team],0))</f>
        <v>0.121</v>
      </c>
      <c r="AJ278" s="22">
        <f>INDEX(Table8[2020],MATCH(Steph_Curry!H278,Table8[Team],0))</f>
        <v>13.1</v>
      </c>
    </row>
    <row r="279" spans="1:36">
      <c r="A279" s="8">
        <v>6</v>
      </c>
      <c r="B279" s="9">
        <v>6</v>
      </c>
      <c r="C279" s="10">
        <v>44199</v>
      </c>
      <c r="D279" s="10" t="s">
        <v>497</v>
      </c>
      <c r="E279" s="9" t="s">
        <v>409</v>
      </c>
      <c r="F279" s="9" t="s">
        <v>1</v>
      </c>
      <c r="H279" s="9" t="s">
        <v>72</v>
      </c>
      <c r="I279" s="9" t="s">
        <v>59</v>
      </c>
      <c r="J279" s="9">
        <v>1</v>
      </c>
      <c r="K279" s="11">
        <v>1.51875</v>
      </c>
      <c r="L279" s="9">
        <v>18</v>
      </c>
      <c r="M279" s="9">
        <v>31</v>
      </c>
      <c r="N279" s="9">
        <v>0.58099999999999996</v>
      </c>
      <c r="O279" s="9">
        <v>8</v>
      </c>
      <c r="P279" s="9">
        <v>16</v>
      </c>
      <c r="Q279" s="9">
        <v>0.5</v>
      </c>
      <c r="R279" s="9">
        <v>18</v>
      </c>
      <c r="S279" s="9">
        <v>19</v>
      </c>
      <c r="T279" s="9">
        <v>0.94699999999999995</v>
      </c>
      <c r="U279" s="9">
        <v>1</v>
      </c>
      <c r="V279" s="9">
        <v>4</v>
      </c>
      <c r="W279" s="9">
        <v>5</v>
      </c>
      <c r="X279" s="9">
        <v>4</v>
      </c>
      <c r="Y279" s="9">
        <v>0</v>
      </c>
      <c r="Z279" s="9">
        <v>0</v>
      </c>
      <c r="AA279" s="9">
        <v>5</v>
      </c>
      <c r="AB279" s="9">
        <v>0</v>
      </c>
      <c r="AC279" s="9">
        <v>62</v>
      </c>
      <c r="AD279" s="9">
        <v>46.8</v>
      </c>
      <c r="AE279" s="9">
        <v>20</v>
      </c>
      <c r="AF279" s="13">
        <v>0</v>
      </c>
      <c r="AG279">
        <f>INDEX(Table1[2020], MATCH(Steph_Curry!H279,Table1[Team],0))</f>
        <v>1.129</v>
      </c>
      <c r="AH279" s="21">
        <f>INDEX(Table3[2020],MATCH(Steph_Curry!H279,Table3[Team],0))</f>
        <v>1.1559999999999999</v>
      </c>
      <c r="AI279" s="21">
        <f>INDEX(Table6[2020],MATCH(Steph_Curry!H279,Table6[Team],0))</f>
        <v>0.121</v>
      </c>
      <c r="AJ279" s="22">
        <f>INDEX(Table8[2020],MATCH(Steph_Curry!H279,Table8[Team],0))</f>
        <v>13.1</v>
      </c>
    </row>
    <row r="280" spans="1:36">
      <c r="A280" s="8">
        <v>7</v>
      </c>
      <c r="B280" s="9">
        <v>7</v>
      </c>
      <c r="C280" s="10">
        <v>44200</v>
      </c>
      <c r="D280" s="10" t="s">
        <v>497</v>
      </c>
      <c r="E280" s="9" t="s">
        <v>410</v>
      </c>
      <c r="F280" s="9" t="s">
        <v>1</v>
      </c>
      <c r="H280" s="9" t="s">
        <v>61</v>
      </c>
      <c r="I280" s="9" t="s">
        <v>266</v>
      </c>
      <c r="J280" s="9">
        <v>1</v>
      </c>
      <c r="K280" s="11">
        <v>1.273611111111111</v>
      </c>
      <c r="L280" s="9">
        <v>9</v>
      </c>
      <c r="M280" s="9">
        <v>18</v>
      </c>
      <c r="N280" s="9">
        <v>0.5</v>
      </c>
      <c r="O280" s="9">
        <v>5</v>
      </c>
      <c r="P280" s="9">
        <v>12</v>
      </c>
      <c r="Q280" s="9">
        <v>0.41699999999999998</v>
      </c>
      <c r="R280" s="9">
        <v>7</v>
      </c>
      <c r="S280" s="9">
        <v>7</v>
      </c>
      <c r="T280" s="9">
        <v>1</v>
      </c>
      <c r="U280" s="9">
        <v>0</v>
      </c>
      <c r="V280" s="9">
        <v>9</v>
      </c>
      <c r="W280" s="9">
        <v>9</v>
      </c>
      <c r="X280" s="9">
        <v>8</v>
      </c>
      <c r="Y280" s="9">
        <v>0</v>
      </c>
      <c r="Z280" s="9">
        <v>0</v>
      </c>
      <c r="AA280" s="9">
        <v>2</v>
      </c>
      <c r="AB280" s="9">
        <v>3</v>
      </c>
      <c r="AC280" s="9">
        <v>30</v>
      </c>
      <c r="AD280" s="9">
        <v>26.1</v>
      </c>
      <c r="AE280" s="9">
        <v>26</v>
      </c>
      <c r="AF280">
        <v>0</v>
      </c>
      <c r="AG280">
        <f>INDEX(Table1[2020], MATCH(Steph_Curry!H280,Table1[Team],0))</f>
        <v>1.1379999999999999</v>
      </c>
      <c r="AH280" s="21">
        <f>INDEX(Table3[2020],MATCH(Steph_Curry!H280,Table3[Team],0))</f>
        <v>1.1719999999999999</v>
      </c>
      <c r="AI280" s="21">
        <f>INDEX(Table6[2020],MATCH(Steph_Curry!H280,Table6[Team],0))</f>
        <v>0.13300000000000001</v>
      </c>
      <c r="AJ280" s="22">
        <f>INDEX(Table8[2020],MATCH(Steph_Curry!H280,Table8[Team],0))</f>
        <v>12.4</v>
      </c>
    </row>
    <row r="281" spans="1:36">
      <c r="A281" s="8">
        <v>8</v>
      </c>
      <c r="B281" s="9">
        <v>8</v>
      </c>
      <c r="C281" s="10">
        <v>44202</v>
      </c>
      <c r="D281" s="10" t="s">
        <v>497</v>
      </c>
      <c r="E281" s="9" t="s">
        <v>411</v>
      </c>
      <c r="F281" s="9" t="s">
        <v>1</v>
      </c>
      <c r="H281" s="9" t="s">
        <v>24</v>
      </c>
      <c r="I281" s="9" t="s">
        <v>111</v>
      </c>
      <c r="J281" s="9">
        <v>1</v>
      </c>
      <c r="K281" s="11">
        <v>1.4576388888888889</v>
      </c>
      <c r="L281" s="9">
        <v>5</v>
      </c>
      <c r="M281" s="9">
        <v>17</v>
      </c>
      <c r="N281" s="9">
        <v>0.29399999999999998</v>
      </c>
      <c r="O281" s="9">
        <v>1</v>
      </c>
      <c r="P281" s="9">
        <v>6</v>
      </c>
      <c r="Q281" s="9">
        <v>0.16700000000000001</v>
      </c>
      <c r="R281" s="9">
        <v>2</v>
      </c>
      <c r="S281" s="9">
        <v>4</v>
      </c>
      <c r="T281" s="9">
        <v>0.5</v>
      </c>
      <c r="U281" s="9">
        <v>1</v>
      </c>
      <c r="V281" s="9">
        <v>3</v>
      </c>
      <c r="W281" s="9">
        <v>4</v>
      </c>
      <c r="X281" s="9">
        <v>5</v>
      </c>
      <c r="Y281" s="9">
        <v>1</v>
      </c>
      <c r="Z281" s="9">
        <v>0</v>
      </c>
      <c r="AA281" s="9">
        <v>0</v>
      </c>
      <c r="AB281" s="9">
        <v>3</v>
      </c>
      <c r="AC281" s="9">
        <v>13</v>
      </c>
      <c r="AD281" s="9">
        <v>7.2</v>
      </c>
      <c r="AE281" s="9">
        <v>-10</v>
      </c>
      <c r="AF281" s="13">
        <v>0</v>
      </c>
      <c r="AG281">
        <f>INDEX(Table1[2020], MATCH(Steph_Curry!H281,Table1[Team],0))</f>
        <v>1.089</v>
      </c>
      <c r="AH281" s="21">
        <f>INDEX(Table3[2020],MATCH(Steph_Curry!H281,Table3[Team],0))</f>
        <v>1.1240000000000001</v>
      </c>
      <c r="AI281" s="21">
        <f>INDEX(Table6[2020],MATCH(Steph_Curry!H281,Table6[Team],0))</f>
        <v>0.127</v>
      </c>
      <c r="AJ281" s="22">
        <f>INDEX(Table8[2020],MATCH(Steph_Curry!H281,Table8[Team],0))</f>
        <v>12.1</v>
      </c>
    </row>
    <row r="282" spans="1:36">
      <c r="A282" s="8">
        <v>9</v>
      </c>
      <c r="B282" s="9">
        <v>9</v>
      </c>
      <c r="C282" s="10">
        <v>44204</v>
      </c>
      <c r="D282" s="10" t="s">
        <v>497</v>
      </c>
      <c r="E282" s="9" t="s">
        <v>412</v>
      </c>
      <c r="F282" s="9" t="s">
        <v>1</v>
      </c>
      <c r="H282" s="9" t="s">
        <v>24</v>
      </c>
      <c r="I282" s="9" t="s">
        <v>43</v>
      </c>
      <c r="J282" s="9">
        <v>1</v>
      </c>
      <c r="K282" s="11">
        <v>1.5104166666666667</v>
      </c>
      <c r="L282" s="9">
        <v>13</v>
      </c>
      <c r="M282" s="9">
        <v>24</v>
      </c>
      <c r="N282" s="9">
        <v>0.54200000000000004</v>
      </c>
      <c r="O282" s="9">
        <v>9</v>
      </c>
      <c r="P282" s="9">
        <v>14</v>
      </c>
      <c r="Q282" s="9">
        <v>0.64300000000000002</v>
      </c>
      <c r="R282" s="9">
        <v>3</v>
      </c>
      <c r="S282" s="9">
        <v>3</v>
      </c>
      <c r="T282" s="9">
        <v>1</v>
      </c>
      <c r="U282" s="9">
        <v>0</v>
      </c>
      <c r="V282" s="9">
        <v>2</v>
      </c>
      <c r="W282" s="9">
        <v>2</v>
      </c>
      <c r="X282" s="9">
        <v>11</v>
      </c>
      <c r="Y282" s="9">
        <v>3</v>
      </c>
      <c r="Z282" s="9">
        <v>0</v>
      </c>
      <c r="AA282" s="9">
        <v>2</v>
      </c>
      <c r="AB282" s="9">
        <v>3</v>
      </c>
      <c r="AC282" s="9">
        <v>38</v>
      </c>
      <c r="AD282" s="9">
        <v>34.5</v>
      </c>
      <c r="AE282" s="9">
        <v>13</v>
      </c>
      <c r="AF282">
        <v>0</v>
      </c>
      <c r="AG282">
        <f>INDEX(Table1[2020], MATCH(Steph_Curry!H282,Table1[Team],0))</f>
        <v>1.089</v>
      </c>
      <c r="AH282" s="21">
        <f>INDEX(Table3[2020],MATCH(Steph_Curry!H282,Table3[Team],0))</f>
        <v>1.1240000000000001</v>
      </c>
      <c r="AI282" s="21">
        <f>INDEX(Table6[2020],MATCH(Steph_Curry!H282,Table6[Team],0))</f>
        <v>0.127</v>
      </c>
      <c r="AJ282" s="22">
        <f>INDEX(Table8[2020],MATCH(Steph_Curry!H282,Table8[Team],0))</f>
        <v>12.1</v>
      </c>
    </row>
    <row r="283" spans="1:36">
      <c r="A283" s="8">
        <v>10</v>
      </c>
      <c r="B283" s="9">
        <v>10</v>
      </c>
      <c r="C283" s="10">
        <v>44206</v>
      </c>
      <c r="D283" s="10" t="s">
        <v>497</v>
      </c>
      <c r="E283" s="9" t="s">
        <v>413</v>
      </c>
      <c r="F283" s="9" t="s">
        <v>1</v>
      </c>
      <c r="H283" s="9" t="s">
        <v>15</v>
      </c>
      <c r="I283" s="9" t="s">
        <v>214</v>
      </c>
      <c r="J283" s="9">
        <v>1</v>
      </c>
      <c r="K283" s="11">
        <v>1.5916666666666668</v>
      </c>
      <c r="L283" s="9">
        <v>2</v>
      </c>
      <c r="M283" s="9">
        <v>16</v>
      </c>
      <c r="N283" s="9">
        <v>0.125</v>
      </c>
      <c r="O283" s="9">
        <v>1</v>
      </c>
      <c r="P283" s="9">
        <v>10</v>
      </c>
      <c r="Q283" s="9">
        <v>0.1</v>
      </c>
      <c r="R283" s="9">
        <v>6</v>
      </c>
      <c r="S283" s="9">
        <v>6</v>
      </c>
      <c r="T283" s="9">
        <v>1</v>
      </c>
      <c r="U283" s="9">
        <v>3</v>
      </c>
      <c r="V283" s="9">
        <v>6</v>
      </c>
      <c r="W283" s="9">
        <v>9</v>
      </c>
      <c r="X283" s="9">
        <v>6</v>
      </c>
      <c r="Y283" s="9">
        <v>0</v>
      </c>
      <c r="Z283" s="9">
        <v>0</v>
      </c>
      <c r="AA283" s="9">
        <v>5</v>
      </c>
      <c r="AB283" s="9">
        <v>3</v>
      </c>
      <c r="AC283" s="9">
        <v>11</v>
      </c>
      <c r="AD283" s="9">
        <v>2.5</v>
      </c>
      <c r="AE283" s="9">
        <v>7</v>
      </c>
      <c r="AF283" s="13">
        <v>0</v>
      </c>
      <c r="AG283">
        <f>INDEX(Table1[2020], MATCH(Steph_Curry!H283,Table1[Team],0))</f>
        <v>1.089</v>
      </c>
      <c r="AH283" s="21">
        <f>INDEX(Table3[2020],MATCH(Steph_Curry!H283,Table3[Team],0))</f>
        <v>1.1579999999999999</v>
      </c>
      <c r="AI283" s="21">
        <f>INDEX(Table6[2020],MATCH(Steph_Curry!H283,Table6[Team],0))</f>
        <v>0.157</v>
      </c>
      <c r="AJ283" s="22">
        <f>INDEX(Table8[2020],MATCH(Steph_Curry!H283,Table8[Team],0))</f>
        <v>13.9</v>
      </c>
    </row>
    <row r="284" spans="1:36">
      <c r="A284" s="8">
        <v>11</v>
      </c>
      <c r="B284" s="9">
        <v>11</v>
      </c>
      <c r="C284" s="10">
        <v>44208</v>
      </c>
      <c r="D284" s="10" t="s">
        <v>497</v>
      </c>
      <c r="E284" s="9" t="s">
        <v>414</v>
      </c>
      <c r="F284" s="9" t="s">
        <v>1</v>
      </c>
      <c r="H284" s="9" t="s">
        <v>143</v>
      </c>
      <c r="I284" s="9" t="s">
        <v>145</v>
      </c>
      <c r="J284" s="9">
        <v>1</v>
      </c>
      <c r="K284" s="11">
        <v>1.4951388888888888</v>
      </c>
      <c r="L284" s="9">
        <v>7</v>
      </c>
      <c r="M284" s="9">
        <v>17</v>
      </c>
      <c r="N284" s="9">
        <v>0.41199999999999998</v>
      </c>
      <c r="O284" s="9">
        <v>3</v>
      </c>
      <c r="P284" s="9">
        <v>8</v>
      </c>
      <c r="Q284" s="9">
        <v>0.375</v>
      </c>
      <c r="R284" s="9">
        <v>3</v>
      </c>
      <c r="S284" s="9">
        <v>5</v>
      </c>
      <c r="T284" s="9">
        <v>0.6</v>
      </c>
      <c r="U284" s="9">
        <v>1</v>
      </c>
      <c r="V284" s="9">
        <v>3</v>
      </c>
      <c r="W284" s="9">
        <v>4</v>
      </c>
      <c r="X284" s="9">
        <v>3</v>
      </c>
      <c r="Y284" s="9">
        <v>2</v>
      </c>
      <c r="Z284" s="9">
        <v>0</v>
      </c>
      <c r="AA284" s="9">
        <v>2</v>
      </c>
      <c r="AB284" s="9">
        <v>3</v>
      </c>
      <c r="AC284" s="9">
        <v>20</v>
      </c>
      <c r="AD284" s="9">
        <v>12.6</v>
      </c>
      <c r="AE284" s="9">
        <v>-2</v>
      </c>
      <c r="AF284">
        <v>0</v>
      </c>
      <c r="AG284">
        <f>INDEX(Table1[2020], MATCH(Steph_Curry!H284,Table1[Team],0))</f>
        <v>1.091</v>
      </c>
      <c r="AH284" s="21">
        <f>INDEX(Table3[2020],MATCH(Steph_Curry!H284,Table3[Team],0))</f>
        <v>1.1279999999999999</v>
      </c>
      <c r="AI284" s="21">
        <f>INDEX(Table6[2020],MATCH(Steph_Curry!H284,Table6[Team],0))</f>
        <v>0.14000000000000001</v>
      </c>
      <c r="AJ284" s="22">
        <f>INDEX(Table8[2020],MATCH(Steph_Curry!H284,Table8[Team],0))</f>
        <v>11.5</v>
      </c>
    </row>
    <row r="285" spans="1:36">
      <c r="A285" s="8">
        <v>12</v>
      </c>
      <c r="B285" s="9">
        <v>12</v>
      </c>
      <c r="C285" s="10">
        <v>44210</v>
      </c>
      <c r="D285" s="10" t="s">
        <v>497</v>
      </c>
      <c r="E285" s="9" t="s">
        <v>415</v>
      </c>
      <c r="F285" s="9" t="s">
        <v>1</v>
      </c>
      <c r="G285" s="9" t="s">
        <v>5</v>
      </c>
      <c r="H285" s="9" t="s">
        <v>30</v>
      </c>
      <c r="I285" s="9" t="s">
        <v>10</v>
      </c>
      <c r="J285" s="9">
        <v>1</v>
      </c>
      <c r="K285" s="11">
        <v>1.5402777777777779</v>
      </c>
      <c r="L285" s="9">
        <v>14</v>
      </c>
      <c r="M285" s="9">
        <v>23</v>
      </c>
      <c r="N285" s="9">
        <v>0.60899999999999999</v>
      </c>
      <c r="O285" s="9">
        <v>5</v>
      </c>
      <c r="P285" s="9">
        <v>11</v>
      </c>
      <c r="Q285" s="9">
        <v>0.45500000000000002</v>
      </c>
      <c r="R285" s="9">
        <v>2</v>
      </c>
      <c r="S285" s="9">
        <v>2</v>
      </c>
      <c r="T285" s="9">
        <v>1</v>
      </c>
      <c r="U285" s="9">
        <v>0</v>
      </c>
      <c r="V285" s="9">
        <v>11</v>
      </c>
      <c r="W285" s="9">
        <v>11</v>
      </c>
      <c r="X285" s="9">
        <v>4</v>
      </c>
      <c r="Y285" s="9">
        <v>2</v>
      </c>
      <c r="Z285" s="9">
        <v>0</v>
      </c>
      <c r="AA285" s="9">
        <v>7</v>
      </c>
      <c r="AB285" s="9">
        <v>2</v>
      </c>
      <c r="AC285" s="9">
        <v>35</v>
      </c>
      <c r="AD285" s="9">
        <v>24.8</v>
      </c>
      <c r="AE285" s="9">
        <v>-21</v>
      </c>
      <c r="AF285" s="13">
        <v>0</v>
      </c>
      <c r="AG285">
        <f>INDEX(Table1[2020], MATCH(Steph_Curry!H285,Table1[Team],0))</f>
        <v>1.0980000000000001</v>
      </c>
      <c r="AH285" s="21">
        <f>INDEX(Table3[2020],MATCH(Steph_Curry!H285,Table3[Team],0))</f>
        <v>1.1579999999999999</v>
      </c>
      <c r="AI285" s="21">
        <f>INDEX(Table6[2020],MATCH(Steph_Curry!H285,Table6[Team],0))</f>
        <v>0.13600000000000001</v>
      </c>
      <c r="AJ285" s="22">
        <f>INDEX(Table8[2020],MATCH(Steph_Curry!H285,Table8[Team],0))</f>
        <v>13.2</v>
      </c>
    </row>
    <row r="286" spans="1:36">
      <c r="A286" s="8">
        <v>13</v>
      </c>
      <c r="B286" s="9">
        <v>13</v>
      </c>
      <c r="C286" s="10">
        <v>44214</v>
      </c>
      <c r="D286" s="10" t="s">
        <v>497</v>
      </c>
      <c r="E286" s="9" t="s">
        <v>416</v>
      </c>
      <c r="F286" s="9" t="s">
        <v>1</v>
      </c>
      <c r="G286" s="9" t="s">
        <v>5</v>
      </c>
      <c r="H286" s="9" t="s">
        <v>63</v>
      </c>
      <c r="I286" s="9" t="s">
        <v>75</v>
      </c>
      <c r="J286" s="9">
        <v>1</v>
      </c>
      <c r="K286" s="11">
        <v>1.4840277777777777</v>
      </c>
      <c r="L286" s="9">
        <v>8</v>
      </c>
      <c r="M286" s="9">
        <v>22</v>
      </c>
      <c r="N286" s="9">
        <v>0.36399999999999999</v>
      </c>
      <c r="O286" s="9">
        <v>3</v>
      </c>
      <c r="P286" s="9">
        <v>12</v>
      </c>
      <c r="Q286" s="9">
        <v>0.25</v>
      </c>
      <c r="R286" s="9">
        <v>7</v>
      </c>
      <c r="S286" s="9">
        <v>7</v>
      </c>
      <c r="T286" s="9">
        <v>1</v>
      </c>
      <c r="U286" s="9">
        <v>0</v>
      </c>
      <c r="V286" s="9">
        <v>1</v>
      </c>
      <c r="W286" s="9">
        <v>1</v>
      </c>
      <c r="X286" s="9">
        <v>7</v>
      </c>
      <c r="Y286" s="9">
        <v>1</v>
      </c>
      <c r="Z286" s="9">
        <v>0</v>
      </c>
      <c r="AA286" s="9">
        <v>4</v>
      </c>
      <c r="AB286" s="9">
        <v>2</v>
      </c>
      <c r="AC286" s="9">
        <v>26</v>
      </c>
      <c r="AD286" s="9">
        <v>15.2</v>
      </c>
      <c r="AE286" s="9">
        <v>-3</v>
      </c>
      <c r="AF286">
        <v>0</v>
      </c>
      <c r="AG286">
        <f>INDEX(Table1[2020], MATCH(Steph_Curry!H286,Table1[Team],0))</f>
        <v>1.042</v>
      </c>
      <c r="AH286" s="21">
        <f>INDEX(Table3[2020],MATCH(Steph_Curry!H286,Table3[Team],0))</f>
        <v>1.1120000000000001</v>
      </c>
      <c r="AI286" s="21">
        <f>INDEX(Table6[2020],MATCH(Steph_Curry!H286,Table6[Team],0))</f>
        <v>0.14699999999999999</v>
      </c>
      <c r="AJ286" s="22">
        <f>INDEX(Table8[2020],MATCH(Steph_Curry!H286,Table8[Team],0))</f>
        <v>11.4</v>
      </c>
    </row>
    <row r="287" spans="1:36">
      <c r="A287" s="8">
        <v>14</v>
      </c>
      <c r="B287" s="9">
        <v>14</v>
      </c>
      <c r="C287" s="10">
        <v>44216</v>
      </c>
      <c r="D287" s="10" t="s">
        <v>497</v>
      </c>
      <c r="E287" s="9" t="s">
        <v>417</v>
      </c>
      <c r="F287" s="9" t="s">
        <v>1</v>
      </c>
      <c r="H287" s="9" t="s">
        <v>27</v>
      </c>
      <c r="I287" s="9" t="s">
        <v>189</v>
      </c>
      <c r="J287" s="9">
        <v>1</v>
      </c>
      <c r="K287" s="11">
        <v>1.3111111111111111</v>
      </c>
      <c r="L287" s="9">
        <v>10</v>
      </c>
      <c r="M287" s="9">
        <v>17</v>
      </c>
      <c r="N287" s="9">
        <v>0.58799999999999997</v>
      </c>
      <c r="O287" s="9">
        <v>4</v>
      </c>
      <c r="P287" s="9">
        <v>8</v>
      </c>
      <c r="Q287" s="9">
        <v>0.5</v>
      </c>
      <c r="R287" s="9">
        <v>2</v>
      </c>
      <c r="S287" s="9">
        <v>2</v>
      </c>
      <c r="T287" s="9">
        <v>1</v>
      </c>
      <c r="U287" s="9">
        <v>1</v>
      </c>
      <c r="V287" s="9">
        <v>10</v>
      </c>
      <c r="W287" s="9">
        <v>11</v>
      </c>
      <c r="X287" s="9">
        <v>7</v>
      </c>
      <c r="Y287" s="9">
        <v>1</v>
      </c>
      <c r="Z287" s="9">
        <v>0</v>
      </c>
      <c r="AA287" s="9">
        <v>4</v>
      </c>
      <c r="AB287" s="9">
        <v>2</v>
      </c>
      <c r="AC287" s="9">
        <v>26</v>
      </c>
      <c r="AD287" s="9">
        <v>22.9</v>
      </c>
      <c r="AE287" s="9">
        <v>30</v>
      </c>
      <c r="AF287" s="13">
        <v>0</v>
      </c>
      <c r="AG287">
        <f>INDEX(Table1[2020], MATCH(Steph_Curry!H287,Table1[Team],0))</f>
        <v>1.095</v>
      </c>
      <c r="AH287" s="21">
        <f>INDEX(Table3[2020],MATCH(Steph_Curry!H287,Table3[Team],0))</f>
        <v>1.1299999999999999</v>
      </c>
      <c r="AI287" s="21">
        <f>INDEX(Table6[2020],MATCH(Steph_Curry!H287,Table6[Team],0))</f>
        <v>0.128</v>
      </c>
      <c r="AJ287" s="22">
        <f>INDEX(Table8[2020],MATCH(Steph_Curry!H287,Table8[Team],0))</f>
        <v>12.2</v>
      </c>
    </row>
    <row r="288" spans="1:36">
      <c r="A288" s="8">
        <v>15</v>
      </c>
      <c r="B288" s="9">
        <v>15</v>
      </c>
      <c r="C288" s="10">
        <v>44217</v>
      </c>
      <c r="D288" s="10" t="s">
        <v>497</v>
      </c>
      <c r="E288" s="9" t="s">
        <v>418</v>
      </c>
      <c r="F288" s="9" t="s">
        <v>1</v>
      </c>
      <c r="H288" s="9" t="s">
        <v>103</v>
      </c>
      <c r="I288" s="9" t="s">
        <v>80</v>
      </c>
      <c r="J288" s="9">
        <v>1</v>
      </c>
      <c r="K288" s="11">
        <v>1.4437499999999999</v>
      </c>
      <c r="L288" s="9">
        <v>9</v>
      </c>
      <c r="M288" s="9">
        <v>19</v>
      </c>
      <c r="N288" s="9">
        <v>0.47399999999999998</v>
      </c>
      <c r="O288" s="9">
        <v>5</v>
      </c>
      <c r="P288" s="9">
        <v>14</v>
      </c>
      <c r="Q288" s="9">
        <v>0.35699999999999998</v>
      </c>
      <c r="R288" s="9">
        <v>7</v>
      </c>
      <c r="S288" s="9">
        <v>8</v>
      </c>
      <c r="T288" s="9">
        <v>0.875</v>
      </c>
      <c r="U288" s="9">
        <v>0</v>
      </c>
      <c r="V288" s="9">
        <v>3</v>
      </c>
      <c r="W288" s="9">
        <v>3</v>
      </c>
      <c r="X288" s="9">
        <v>4</v>
      </c>
      <c r="Y288" s="9">
        <v>2</v>
      </c>
      <c r="Z288" s="9">
        <v>0</v>
      </c>
      <c r="AA288" s="9">
        <v>4</v>
      </c>
      <c r="AB288" s="9">
        <v>3</v>
      </c>
      <c r="AC288" s="9">
        <v>30</v>
      </c>
      <c r="AD288" s="9">
        <v>20.399999999999999</v>
      </c>
      <c r="AE288" s="9">
        <v>-16</v>
      </c>
      <c r="AF288">
        <v>0</v>
      </c>
      <c r="AG288">
        <f>INDEX(Table1[2020], MATCH(Steph_Curry!H288,Table1[Team],0))</f>
        <v>1.0509999999999999</v>
      </c>
      <c r="AH288" s="21">
        <f>INDEX(Table3[2020],MATCH(Steph_Curry!H288,Table3[Team],0))</f>
        <v>1.0840000000000001</v>
      </c>
      <c r="AI288" s="21">
        <f>INDEX(Table6[2020],MATCH(Steph_Curry!H288,Table6[Team],0))</f>
        <v>0.127</v>
      </c>
      <c r="AJ288" s="22">
        <f>INDEX(Table8[2020],MATCH(Steph_Curry!H288,Table8[Team],0))</f>
        <v>12.1</v>
      </c>
    </row>
    <row r="289" spans="1:36">
      <c r="A289" s="8">
        <v>16</v>
      </c>
      <c r="B289" s="9">
        <v>16</v>
      </c>
      <c r="C289" s="10">
        <v>44219</v>
      </c>
      <c r="D289" s="10" t="s">
        <v>497</v>
      </c>
      <c r="E289" s="9" t="s">
        <v>419</v>
      </c>
      <c r="F289" s="9" t="s">
        <v>1</v>
      </c>
      <c r="G289" s="9" t="s">
        <v>5</v>
      </c>
      <c r="H289" s="9" t="s">
        <v>84</v>
      </c>
      <c r="I289" s="9" t="s">
        <v>95</v>
      </c>
      <c r="J289" s="9">
        <v>1</v>
      </c>
      <c r="K289" s="11">
        <v>1.1291666666666667</v>
      </c>
      <c r="L289" s="9">
        <v>9</v>
      </c>
      <c r="M289" s="9">
        <v>18</v>
      </c>
      <c r="N289" s="9">
        <v>0.5</v>
      </c>
      <c r="O289" s="9">
        <v>5</v>
      </c>
      <c r="P289" s="9">
        <v>10</v>
      </c>
      <c r="Q289" s="9">
        <v>0.5</v>
      </c>
      <c r="R289" s="9">
        <v>1</v>
      </c>
      <c r="S289" s="9">
        <v>2</v>
      </c>
      <c r="T289" s="9">
        <v>0.5</v>
      </c>
      <c r="U289" s="9">
        <v>0</v>
      </c>
      <c r="V289" s="9">
        <v>7</v>
      </c>
      <c r="W289" s="9">
        <v>7</v>
      </c>
      <c r="X289" s="9">
        <v>7</v>
      </c>
      <c r="Y289" s="9">
        <v>0</v>
      </c>
      <c r="Z289" s="9">
        <v>0</v>
      </c>
      <c r="AA289" s="9">
        <v>1</v>
      </c>
      <c r="AB289" s="9">
        <v>2</v>
      </c>
      <c r="AC289" s="9">
        <v>24</v>
      </c>
      <c r="AD289" s="9">
        <v>19.8</v>
      </c>
      <c r="AE289" s="9">
        <v>-24</v>
      </c>
      <c r="AF289" s="13">
        <v>0</v>
      </c>
      <c r="AG289">
        <f>INDEX(Table1[2020], MATCH(Steph_Curry!H289,Table1[Team],0))</f>
        <v>1.0680000000000001</v>
      </c>
      <c r="AH289" s="21">
        <f>INDEX(Table3[2020],MATCH(Steph_Curry!H289,Table3[Team],0))</f>
        <v>1.083</v>
      </c>
      <c r="AI289" s="21">
        <f>INDEX(Table6[2020],MATCH(Steph_Curry!H289,Table6[Team],0))</f>
        <v>0.112</v>
      </c>
      <c r="AJ289" s="22">
        <f>INDEX(Table8[2020],MATCH(Steph_Curry!H289,Table8[Team],0))</f>
        <v>11.2</v>
      </c>
    </row>
    <row r="290" spans="1:36">
      <c r="A290" s="8">
        <v>17</v>
      </c>
      <c r="B290" s="9">
        <v>17</v>
      </c>
      <c r="C290" s="10">
        <v>44221</v>
      </c>
      <c r="D290" s="10" t="s">
        <v>497</v>
      </c>
      <c r="E290" s="9" t="s">
        <v>420</v>
      </c>
      <c r="F290" s="9" t="s">
        <v>1</v>
      </c>
      <c r="H290" s="9" t="s">
        <v>36</v>
      </c>
      <c r="I290" s="9" t="s">
        <v>189</v>
      </c>
      <c r="J290" s="9">
        <v>1</v>
      </c>
      <c r="K290" s="11">
        <v>1.4118055555555555</v>
      </c>
      <c r="L290" s="9">
        <v>11</v>
      </c>
      <c r="M290" s="9">
        <v>21</v>
      </c>
      <c r="N290" s="9">
        <v>0.52400000000000002</v>
      </c>
      <c r="O290" s="9">
        <v>7</v>
      </c>
      <c r="P290" s="9">
        <v>12</v>
      </c>
      <c r="Q290" s="9">
        <v>0.58299999999999996</v>
      </c>
      <c r="R290" s="9">
        <v>7</v>
      </c>
      <c r="S290" s="9">
        <v>8</v>
      </c>
      <c r="T290" s="9">
        <v>0.875</v>
      </c>
      <c r="U290" s="9">
        <v>1</v>
      </c>
      <c r="V290" s="9">
        <v>3</v>
      </c>
      <c r="W290" s="9">
        <v>4</v>
      </c>
      <c r="X290" s="9">
        <v>3</v>
      </c>
      <c r="Y290" s="9">
        <v>3</v>
      </c>
      <c r="Z290" s="9">
        <v>0</v>
      </c>
      <c r="AA290" s="9">
        <v>3</v>
      </c>
      <c r="AB290" s="9">
        <v>2</v>
      </c>
      <c r="AC290" s="9">
        <v>36</v>
      </c>
      <c r="AD290" s="9">
        <v>28.2</v>
      </c>
      <c r="AE290" s="9">
        <v>19</v>
      </c>
      <c r="AF290">
        <v>0</v>
      </c>
      <c r="AG290">
        <f>INDEX(Table1[2020], MATCH(Steph_Curry!H290,Table1[Team],0))</f>
        <v>1.113</v>
      </c>
      <c r="AH290" s="21">
        <f>INDEX(Table3[2020],MATCH(Steph_Curry!H290,Table3[Team],0))</f>
        <v>1.1719999999999999</v>
      </c>
      <c r="AI290" s="21">
        <f>INDEX(Table6[2020],MATCH(Steph_Curry!H290,Table6[Team],0))</f>
        <v>0.14499999999999999</v>
      </c>
      <c r="AJ290" s="22">
        <f>INDEX(Table8[2020],MATCH(Steph_Curry!H290,Table8[Team],0))</f>
        <v>13.1</v>
      </c>
    </row>
    <row r="291" spans="1:36">
      <c r="A291" s="8">
        <v>18</v>
      </c>
      <c r="B291" s="9">
        <v>18</v>
      </c>
      <c r="C291" s="10">
        <v>44223</v>
      </c>
      <c r="D291" s="10" t="s">
        <v>497</v>
      </c>
      <c r="E291" s="9" t="s">
        <v>421</v>
      </c>
      <c r="F291" s="9" t="s">
        <v>1</v>
      </c>
      <c r="H291" s="9" t="s">
        <v>36</v>
      </c>
      <c r="I291" s="9" t="s">
        <v>140</v>
      </c>
      <c r="J291" s="9">
        <v>1</v>
      </c>
      <c r="K291" s="11">
        <v>1.3840277777777779</v>
      </c>
      <c r="L291" s="9">
        <v>6</v>
      </c>
      <c r="M291" s="9">
        <v>17</v>
      </c>
      <c r="N291" s="9">
        <v>0.35299999999999998</v>
      </c>
      <c r="O291" s="9">
        <v>4</v>
      </c>
      <c r="P291" s="9">
        <v>11</v>
      </c>
      <c r="Q291" s="9">
        <v>0.36399999999999999</v>
      </c>
      <c r="R291" s="9">
        <v>0</v>
      </c>
      <c r="S291" s="9">
        <v>0</v>
      </c>
      <c r="U291" s="9">
        <v>0</v>
      </c>
      <c r="V291" s="9">
        <v>6</v>
      </c>
      <c r="W291" s="9">
        <v>6</v>
      </c>
      <c r="X291" s="9">
        <v>8</v>
      </c>
      <c r="Y291" s="9">
        <v>0</v>
      </c>
      <c r="Z291" s="9">
        <v>0</v>
      </c>
      <c r="AA291" s="9">
        <v>2</v>
      </c>
      <c r="AB291" s="9">
        <v>2</v>
      </c>
      <c r="AC291" s="9">
        <v>16</v>
      </c>
      <c r="AD291" s="9">
        <v>11.1</v>
      </c>
      <c r="AE291" s="9">
        <v>28</v>
      </c>
      <c r="AF291" s="13">
        <v>0</v>
      </c>
      <c r="AG291">
        <f>INDEX(Table1[2020], MATCH(Steph_Curry!H291,Table1[Team],0))</f>
        <v>1.113</v>
      </c>
      <c r="AH291" s="21">
        <f>INDEX(Table3[2020],MATCH(Steph_Curry!H291,Table3[Team],0))</f>
        <v>1.1719999999999999</v>
      </c>
      <c r="AI291" s="21">
        <f>INDEX(Table6[2020],MATCH(Steph_Curry!H291,Table6[Team],0))</f>
        <v>0.14499999999999999</v>
      </c>
      <c r="AJ291" s="22">
        <f>INDEX(Table8[2020],MATCH(Steph_Curry!H291,Table8[Team],0))</f>
        <v>13.1</v>
      </c>
    </row>
    <row r="292" spans="1:36">
      <c r="A292" s="8">
        <v>19</v>
      </c>
      <c r="B292" s="9">
        <v>19</v>
      </c>
      <c r="C292" s="10">
        <v>44224</v>
      </c>
      <c r="D292" s="10" t="s">
        <v>497</v>
      </c>
      <c r="E292" s="9" t="s">
        <v>422</v>
      </c>
      <c r="F292" s="9" t="s">
        <v>1</v>
      </c>
      <c r="G292" s="9" t="s">
        <v>5</v>
      </c>
      <c r="H292" s="9" t="s">
        <v>118</v>
      </c>
      <c r="I292" s="9" t="s">
        <v>232</v>
      </c>
      <c r="J292" s="9">
        <v>1</v>
      </c>
      <c r="K292" s="11">
        <v>1.3013888888888889</v>
      </c>
      <c r="L292" s="9">
        <v>10</v>
      </c>
      <c r="M292" s="9">
        <v>20</v>
      </c>
      <c r="N292" s="9">
        <v>0.5</v>
      </c>
      <c r="O292" s="9">
        <v>5</v>
      </c>
      <c r="P292" s="9">
        <v>10</v>
      </c>
      <c r="Q292" s="9">
        <v>0.5</v>
      </c>
      <c r="R292" s="9">
        <v>2</v>
      </c>
      <c r="S292" s="9">
        <v>2</v>
      </c>
      <c r="T292" s="9">
        <v>1</v>
      </c>
      <c r="U292" s="9">
        <v>1</v>
      </c>
      <c r="V292" s="9">
        <v>3</v>
      </c>
      <c r="W292" s="9">
        <v>4</v>
      </c>
      <c r="X292" s="9">
        <v>4</v>
      </c>
      <c r="Y292" s="9">
        <v>0</v>
      </c>
      <c r="Z292" s="9">
        <v>0</v>
      </c>
      <c r="AA292" s="9">
        <v>4</v>
      </c>
      <c r="AB292" s="9">
        <v>2</v>
      </c>
      <c r="AC292" s="9">
        <v>27</v>
      </c>
      <c r="AD292" s="9">
        <v>16.600000000000001</v>
      </c>
      <c r="AE292" s="9">
        <v>-23</v>
      </c>
      <c r="AF292">
        <v>0</v>
      </c>
      <c r="AG292">
        <f>INDEX(Table1[2020], MATCH(Steph_Curry!H292,Table1[Team],0))</f>
        <v>1.079</v>
      </c>
      <c r="AH292" s="21">
        <f>INDEX(Table3[2020],MATCH(Steph_Curry!H292,Table3[Team],0))</f>
        <v>1.115</v>
      </c>
      <c r="AI292" s="21">
        <f>INDEX(Table6[2020],MATCH(Steph_Curry!H292,Table6[Team],0))</f>
        <v>0.13100000000000001</v>
      </c>
      <c r="AJ292" s="22">
        <f>INDEX(Table8[2020],MATCH(Steph_Curry!H292,Table8[Team],0))</f>
        <v>11.6</v>
      </c>
    </row>
    <row r="293" spans="1:36">
      <c r="A293" s="8">
        <v>20</v>
      </c>
      <c r="B293" s="9">
        <v>20</v>
      </c>
      <c r="C293" s="10">
        <v>44226</v>
      </c>
      <c r="D293" s="10" t="s">
        <v>497</v>
      </c>
      <c r="E293" s="9" t="s">
        <v>423</v>
      </c>
      <c r="F293" s="9" t="s">
        <v>1</v>
      </c>
      <c r="H293" s="9" t="s">
        <v>21</v>
      </c>
      <c r="I293" s="9" t="s">
        <v>261</v>
      </c>
      <c r="J293" s="9">
        <v>1</v>
      </c>
      <c r="K293" s="11">
        <v>1.2479166666666666</v>
      </c>
      <c r="L293" s="9">
        <v>11</v>
      </c>
      <c r="M293" s="9">
        <v>17</v>
      </c>
      <c r="N293" s="9">
        <v>0.64700000000000002</v>
      </c>
      <c r="O293" s="9">
        <v>6</v>
      </c>
      <c r="P293" s="9">
        <v>8</v>
      </c>
      <c r="Q293" s="9">
        <v>0.75</v>
      </c>
      <c r="R293" s="9">
        <v>0</v>
      </c>
      <c r="S293" s="9">
        <v>0</v>
      </c>
      <c r="U293" s="9">
        <v>0</v>
      </c>
      <c r="V293" s="9">
        <v>5</v>
      </c>
      <c r="W293" s="9">
        <v>5</v>
      </c>
      <c r="X293" s="9">
        <v>7</v>
      </c>
      <c r="Y293" s="9">
        <v>2</v>
      </c>
      <c r="Z293" s="9">
        <v>0</v>
      </c>
      <c r="AA293" s="9">
        <v>6</v>
      </c>
      <c r="AB293" s="9">
        <v>1</v>
      </c>
      <c r="AC293" s="9">
        <v>28</v>
      </c>
      <c r="AD293" s="9">
        <v>22.5</v>
      </c>
      <c r="AE293" s="9">
        <v>26</v>
      </c>
      <c r="AF293" s="13">
        <v>0</v>
      </c>
      <c r="AG293">
        <f>INDEX(Table1[2020], MATCH(Steph_Curry!H293,Table1[Team],0))</f>
        <v>1.0920000000000001</v>
      </c>
      <c r="AH293" s="21">
        <f>INDEX(Table3[2020],MATCH(Steph_Curry!H293,Table3[Team],0))</f>
        <v>1.139</v>
      </c>
      <c r="AI293" s="21">
        <f>INDEX(Table6[2020],MATCH(Steph_Curry!H293,Table6[Team],0))</f>
        <v>0.13700000000000001</v>
      </c>
      <c r="AJ293" s="22">
        <f>INDEX(Table8[2020],MATCH(Steph_Curry!H293,Table8[Team],0))</f>
        <v>11.3</v>
      </c>
    </row>
    <row r="294" spans="1:36">
      <c r="A294" s="8">
        <v>21</v>
      </c>
      <c r="B294" s="9">
        <v>21</v>
      </c>
      <c r="C294" s="10">
        <v>44229</v>
      </c>
      <c r="D294" s="10" t="s">
        <v>497</v>
      </c>
      <c r="E294" s="9" t="s">
        <v>424</v>
      </c>
      <c r="F294" s="9" t="s">
        <v>1</v>
      </c>
      <c r="H294" s="9" t="s">
        <v>46</v>
      </c>
      <c r="I294" s="9" t="s">
        <v>47</v>
      </c>
      <c r="J294" s="9">
        <v>1</v>
      </c>
      <c r="K294" s="11">
        <v>1.5895833333333333</v>
      </c>
      <c r="L294" s="9">
        <v>12</v>
      </c>
      <c r="M294" s="9">
        <v>21</v>
      </c>
      <c r="N294" s="9">
        <v>0.57099999999999995</v>
      </c>
      <c r="O294" s="9">
        <v>7</v>
      </c>
      <c r="P294" s="9">
        <v>14</v>
      </c>
      <c r="Q294" s="9">
        <v>0.5</v>
      </c>
      <c r="R294" s="9">
        <v>7</v>
      </c>
      <c r="S294" s="9">
        <v>7</v>
      </c>
      <c r="T294" s="9">
        <v>1</v>
      </c>
      <c r="U294" s="9">
        <v>0</v>
      </c>
      <c r="V294" s="9">
        <v>11</v>
      </c>
      <c r="W294" s="9">
        <v>11</v>
      </c>
      <c r="X294" s="9">
        <v>8</v>
      </c>
      <c r="Y294" s="9">
        <v>3</v>
      </c>
      <c r="Z294" s="9">
        <v>0</v>
      </c>
      <c r="AA294" s="9">
        <v>3</v>
      </c>
      <c r="AB294" s="9">
        <v>0</v>
      </c>
      <c r="AC294" s="9">
        <v>38</v>
      </c>
      <c r="AD294" s="9">
        <v>37</v>
      </c>
      <c r="AE294" s="9">
        <v>4</v>
      </c>
      <c r="AF294">
        <v>0</v>
      </c>
      <c r="AG294">
        <f>INDEX(Table1[2020], MATCH(Steph_Curry!H294,Table1[Team],0))</f>
        <v>1.097</v>
      </c>
      <c r="AH294" s="21">
        <f>INDEX(Table3[2020],MATCH(Steph_Curry!H294,Table3[Team],0))</f>
        <v>1.1499999999999999</v>
      </c>
      <c r="AI294" s="21">
        <f>INDEX(Table6[2020],MATCH(Steph_Curry!H294,Table6[Team],0))</f>
        <v>0.13700000000000001</v>
      </c>
      <c r="AJ294" s="22">
        <f>INDEX(Table8[2020],MATCH(Steph_Curry!H294,Table8[Team],0))</f>
        <v>12.8</v>
      </c>
    </row>
    <row r="295" spans="1:36">
      <c r="A295" s="8">
        <v>22</v>
      </c>
      <c r="B295" s="9">
        <v>22</v>
      </c>
      <c r="C295" s="10">
        <v>44231</v>
      </c>
      <c r="D295" s="10" t="s">
        <v>497</v>
      </c>
      <c r="E295" s="9" t="s">
        <v>425</v>
      </c>
      <c r="F295" s="9" t="s">
        <v>1</v>
      </c>
      <c r="G295" s="9" t="s">
        <v>5</v>
      </c>
      <c r="H295" s="9" t="s">
        <v>12</v>
      </c>
      <c r="I295" s="9" t="s">
        <v>266</v>
      </c>
      <c r="J295" s="9">
        <v>1</v>
      </c>
      <c r="K295" s="11">
        <v>1.2472222222222222</v>
      </c>
      <c r="L295" s="9">
        <v>9</v>
      </c>
      <c r="M295" s="9">
        <v>17</v>
      </c>
      <c r="N295" s="9">
        <v>0.52900000000000003</v>
      </c>
      <c r="O295" s="9">
        <v>4</v>
      </c>
      <c r="P295" s="9">
        <v>10</v>
      </c>
      <c r="Q295" s="9">
        <v>0.4</v>
      </c>
      <c r="R295" s="9">
        <v>6</v>
      </c>
      <c r="S295" s="9">
        <v>6</v>
      </c>
      <c r="T295" s="9">
        <v>1</v>
      </c>
      <c r="U295" s="9">
        <v>0</v>
      </c>
      <c r="V295" s="9">
        <v>3</v>
      </c>
      <c r="W295" s="9">
        <v>3</v>
      </c>
      <c r="X295" s="9">
        <v>6</v>
      </c>
      <c r="Y295" s="9">
        <v>0</v>
      </c>
      <c r="Z295" s="9">
        <v>0</v>
      </c>
      <c r="AA295" s="9">
        <v>2</v>
      </c>
      <c r="AB295" s="9">
        <v>2</v>
      </c>
      <c r="AC295" s="9">
        <v>28</v>
      </c>
      <c r="AD295" s="9">
        <v>22</v>
      </c>
      <c r="AE295" s="9">
        <v>19</v>
      </c>
      <c r="AF295" s="13">
        <v>0</v>
      </c>
      <c r="AG295">
        <f>INDEX(Table1[2020], MATCH(Steph_Curry!H295,Table1[Team],0))</f>
        <v>1.103</v>
      </c>
      <c r="AH295" s="21">
        <f>INDEX(Table3[2020],MATCH(Steph_Curry!H295,Table3[Team],0))</f>
        <v>1.135</v>
      </c>
      <c r="AI295" s="21">
        <f>INDEX(Table6[2020],MATCH(Steph_Curry!H295,Table6[Team],0))</f>
        <v>0.125</v>
      </c>
      <c r="AJ295" s="22">
        <f>INDEX(Table8[2020],MATCH(Steph_Curry!H295,Table8[Team],0))</f>
        <v>12.9</v>
      </c>
    </row>
    <row r="296" spans="1:36">
      <c r="A296" s="8">
        <v>23</v>
      </c>
      <c r="B296" s="9">
        <v>23</v>
      </c>
      <c r="C296" s="10">
        <v>44233</v>
      </c>
      <c r="D296" s="10" t="s">
        <v>497</v>
      </c>
      <c r="E296" s="9" t="s">
        <v>426</v>
      </c>
      <c r="F296" s="9" t="s">
        <v>1</v>
      </c>
      <c r="G296" s="9" t="s">
        <v>5</v>
      </c>
      <c r="H296" s="9" t="s">
        <v>12</v>
      </c>
      <c r="I296" s="9" t="s">
        <v>216</v>
      </c>
      <c r="J296" s="9">
        <v>1</v>
      </c>
      <c r="K296" s="11">
        <v>1.5444444444444445</v>
      </c>
      <c r="L296" s="9">
        <v>19</v>
      </c>
      <c r="M296" s="9">
        <v>31</v>
      </c>
      <c r="N296" s="9">
        <v>0.61299999999999999</v>
      </c>
      <c r="O296" s="9">
        <v>11</v>
      </c>
      <c r="P296" s="9">
        <v>19</v>
      </c>
      <c r="Q296" s="9">
        <v>0.57899999999999996</v>
      </c>
      <c r="R296" s="9">
        <v>8</v>
      </c>
      <c r="S296" s="9">
        <v>8</v>
      </c>
      <c r="T296" s="9">
        <v>1</v>
      </c>
      <c r="U296" s="9">
        <v>0</v>
      </c>
      <c r="V296" s="9">
        <v>2</v>
      </c>
      <c r="W296" s="9">
        <v>2</v>
      </c>
      <c r="X296" s="9">
        <v>5</v>
      </c>
      <c r="Y296" s="9">
        <v>1</v>
      </c>
      <c r="Z296" s="9">
        <v>0</v>
      </c>
      <c r="AA296" s="9">
        <v>3</v>
      </c>
      <c r="AB296" s="9">
        <v>3</v>
      </c>
      <c r="AC296" s="9">
        <v>57</v>
      </c>
      <c r="AD296" s="9">
        <v>43.8</v>
      </c>
      <c r="AE296" s="9">
        <v>7</v>
      </c>
      <c r="AF296">
        <v>0</v>
      </c>
      <c r="AG296">
        <f>INDEX(Table1[2020], MATCH(Steph_Curry!H296,Table1[Team],0))</f>
        <v>1.103</v>
      </c>
      <c r="AH296" s="21">
        <f>INDEX(Table3[2020],MATCH(Steph_Curry!H296,Table3[Team],0))</f>
        <v>1.135</v>
      </c>
      <c r="AI296" s="21">
        <f>INDEX(Table6[2020],MATCH(Steph_Curry!H296,Table6[Team],0))</f>
        <v>0.125</v>
      </c>
      <c r="AJ296" s="22">
        <f>INDEX(Table8[2020],MATCH(Steph_Curry!H296,Table8[Team],0))</f>
        <v>12.9</v>
      </c>
    </row>
    <row r="297" spans="1:36">
      <c r="A297" s="8">
        <v>24</v>
      </c>
      <c r="B297" s="9">
        <v>24</v>
      </c>
      <c r="C297" s="10">
        <v>44235</v>
      </c>
      <c r="D297" s="10" t="s">
        <v>497</v>
      </c>
      <c r="E297" s="9" t="s">
        <v>427</v>
      </c>
      <c r="F297" s="9" t="s">
        <v>1</v>
      </c>
      <c r="G297" s="9" t="s">
        <v>5</v>
      </c>
      <c r="H297" s="9" t="s">
        <v>27</v>
      </c>
      <c r="I297" s="9" t="s">
        <v>135</v>
      </c>
      <c r="J297" s="9">
        <v>1</v>
      </c>
      <c r="K297" s="11">
        <v>1.4840277777777777</v>
      </c>
      <c r="L297" s="9">
        <v>10</v>
      </c>
      <c r="M297" s="9">
        <v>17</v>
      </c>
      <c r="N297" s="9">
        <v>0.58799999999999997</v>
      </c>
      <c r="O297" s="9">
        <v>6</v>
      </c>
      <c r="P297" s="9">
        <v>11</v>
      </c>
      <c r="Q297" s="9">
        <v>0.54500000000000004</v>
      </c>
      <c r="R297" s="9">
        <v>6</v>
      </c>
      <c r="S297" s="9">
        <v>6</v>
      </c>
      <c r="T297" s="9">
        <v>1</v>
      </c>
      <c r="U297" s="9">
        <v>0</v>
      </c>
      <c r="V297" s="9">
        <v>7</v>
      </c>
      <c r="W297" s="9">
        <v>7</v>
      </c>
      <c r="X297" s="9">
        <v>6</v>
      </c>
      <c r="Y297" s="9">
        <v>1</v>
      </c>
      <c r="Z297" s="9">
        <v>0</v>
      </c>
      <c r="AA297" s="9">
        <v>1</v>
      </c>
      <c r="AB297" s="9">
        <v>1</v>
      </c>
      <c r="AC297" s="9">
        <v>32</v>
      </c>
      <c r="AD297" s="9">
        <v>30</v>
      </c>
      <c r="AE297" s="9">
        <v>3</v>
      </c>
      <c r="AF297" s="13">
        <v>0</v>
      </c>
      <c r="AG297">
        <f>INDEX(Table1[2020], MATCH(Steph_Curry!H297,Table1[Team],0))</f>
        <v>1.095</v>
      </c>
      <c r="AH297" s="21">
        <f>INDEX(Table3[2020],MATCH(Steph_Curry!H297,Table3[Team],0))</f>
        <v>1.1299999999999999</v>
      </c>
      <c r="AI297" s="21">
        <f>INDEX(Table6[2020],MATCH(Steph_Curry!H297,Table6[Team],0))</f>
        <v>0.128</v>
      </c>
      <c r="AJ297" s="22">
        <f>INDEX(Table8[2020],MATCH(Steph_Curry!H297,Table8[Team],0))</f>
        <v>12.2</v>
      </c>
    </row>
    <row r="298" spans="1:36">
      <c r="A298" s="8">
        <v>25</v>
      </c>
      <c r="B298" s="9">
        <v>25</v>
      </c>
      <c r="C298" s="10">
        <v>44236</v>
      </c>
      <c r="D298" s="10" t="s">
        <v>497</v>
      </c>
      <c r="E298" s="9" t="s">
        <v>428</v>
      </c>
      <c r="F298" s="9" t="s">
        <v>1</v>
      </c>
      <c r="G298" s="9" t="s">
        <v>5</v>
      </c>
      <c r="H298" s="9" t="s">
        <v>27</v>
      </c>
      <c r="I298" s="9" t="s">
        <v>211</v>
      </c>
      <c r="J298" s="9">
        <v>1</v>
      </c>
      <c r="K298" s="11">
        <v>1.3305555555555555</v>
      </c>
      <c r="L298" s="9">
        <v>11</v>
      </c>
      <c r="M298" s="9">
        <v>20</v>
      </c>
      <c r="N298" s="9">
        <v>0.55000000000000004</v>
      </c>
      <c r="O298" s="9">
        <v>4</v>
      </c>
      <c r="P298" s="9">
        <v>10</v>
      </c>
      <c r="Q298" s="9">
        <v>0.4</v>
      </c>
      <c r="R298" s="9">
        <v>6</v>
      </c>
      <c r="S298" s="9">
        <v>8</v>
      </c>
      <c r="T298" s="9">
        <v>0.75</v>
      </c>
      <c r="U298" s="9">
        <v>0</v>
      </c>
      <c r="V298" s="9">
        <v>4</v>
      </c>
      <c r="W298" s="9">
        <v>4</v>
      </c>
      <c r="X298" s="9">
        <v>2</v>
      </c>
      <c r="Y298" s="9">
        <v>0</v>
      </c>
      <c r="Z298" s="9">
        <v>0</v>
      </c>
      <c r="AA298" s="9">
        <v>1</v>
      </c>
      <c r="AB298" s="9">
        <v>1</v>
      </c>
      <c r="AC298" s="9">
        <v>32</v>
      </c>
      <c r="AD298" s="9">
        <v>22.8</v>
      </c>
      <c r="AE298" s="9">
        <v>15</v>
      </c>
      <c r="AF298">
        <v>0</v>
      </c>
      <c r="AG298">
        <f>INDEX(Table1[2020], MATCH(Steph_Curry!H298,Table1[Team],0))</f>
        <v>1.095</v>
      </c>
      <c r="AH298" s="21">
        <f>INDEX(Table3[2020],MATCH(Steph_Curry!H298,Table3[Team],0))</f>
        <v>1.1299999999999999</v>
      </c>
      <c r="AI298" s="21">
        <f>INDEX(Table6[2020],MATCH(Steph_Curry!H298,Table6[Team],0))</f>
        <v>0.128</v>
      </c>
      <c r="AJ298" s="22">
        <f>INDEX(Table8[2020],MATCH(Steph_Curry!H298,Table8[Team],0))</f>
        <v>12.2</v>
      </c>
    </row>
    <row r="299" spans="1:36">
      <c r="A299" s="8">
        <v>26</v>
      </c>
      <c r="B299" s="9">
        <v>26</v>
      </c>
      <c r="C299" s="10">
        <v>44238</v>
      </c>
      <c r="D299" s="10" t="s">
        <v>497</v>
      </c>
      <c r="E299" s="9" t="s">
        <v>429</v>
      </c>
      <c r="F299" s="9" t="s">
        <v>1</v>
      </c>
      <c r="H299" s="9" t="s">
        <v>42</v>
      </c>
      <c r="I299" s="9" t="s">
        <v>221</v>
      </c>
      <c r="J299" s="9">
        <v>1</v>
      </c>
      <c r="K299" s="11">
        <v>1.5576388888888888</v>
      </c>
      <c r="L299" s="9">
        <v>14</v>
      </c>
      <c r="M299" s="9">
        <v>26</v>
      </c>
      <c r="N299" s="9">
        <v>0.53800000000000003</v>
      </c>
      <c r="O299" s="9">
        <v>10</v>
      </c>
      <c r="P299" s="9">
        <v>19</v>
      </c>
      <c r="Q299" s="9">
        <v>0.52600000000000002</v>
      </c>
      <c r="R299" s="9">
        <v>2</v>
      </c>
      <c r="S299" s="9">
        <v>2</v>
      </c>
      <c r="T299" s="9">
        <v>1</v>
      </c>
      <c r="U299" s="9">
        <v>0</v>
      </c>
      <c r="V299" s="9">
        <v>8</v>
      </c>
      <c r="W299" s="9">
        <v>8</v>
      </c>
      <c r="X299" s="9">
        <v>5</v>
      </c>
      <c r="Y299" s="9">
        <v>4</v>
      </c>
      <c r="Z299" s="9">
        <v>0</v>
      </c>
      <c r="AA299" s="9">
        <v>6</v>
      </c>
      <c r="AB299" s="9">
        <v>1</v>
      </c>
      <c r="AC299" s="9">
        <v>40</v>
      </c>
      <c r="AD299" s="9">
        <v>30.9</v>
      </c>
      <c r="AE299" s="9">
        <v>16</v>
      </c>
      <c r="AF299" s="13">
        <v>0</v>
      </c>
      <c r="AG299">
        <f>INDEX(Table1[2020], MATCH(Steph_Curry!H299,Table1[Team],0))</f>
        <v>1.113</v>
      </c>
      <c r="AH299" s="21">
        <f>INDEX(Table3[2020],MATCH(Steph_Curry!H299,Table3[Team],0))</f>
        <v>1.1459999999999999</v>
      </c>
      <c r="AI299" s="21">
        <f>INDEX(Table6[2020],MATCH(Steph_Curry!H299,Table6[Team],0))</f>
        <v>0.125</v>
      </c>
      <c r="AJ299" s="22">
        <f>INDEX(Table8[2020],MATCH(Steph_Curry!H299,Table8[Team],0))</f>
        <v>13.7</v>
      </c>
    </row>
    <row r="300" spans="1:36">
      <c r="A300" s="8">
        <v>27</v>
      </c>
      <c r="B300" s="9">
        <v>27</v>
      </c>
      <c r="C300" s="10">
        <v>44240</v>
      </c>
      <c r="D300" s="10" t="s">
        <v>497</v>
      </c>
      <c r="E300" s="9" t="s">
        <v>430</v>
      </c>
      <c r="F300" s="9" t="s">
        <v>1</v>
      </c>
      <c r="H300" s="9" t="s">
        <v>50</v>
      </c>
      <c r="I300" s="9" t="s">
        <v>54</v>
      </c>
      <c r="J300" s="9">
        <v>1</v>
      </c>
      <c r="K300" s="11">
        <v>1.4013888888888888</v>
      </c>
      <c r="L300" s="9">
        <v>10</v>
      </c>
      <c r="M300" s="9">
        <v>17</v>
      </c>
      <c r="N300" s="9">
        <v>0.58799999999999997</v>
      </c>
      <c r="O300" s="9">
        <v>2</v>
      </c>
      <c r="P300" s="9">
        <v>9</v>
      </c>
      <c r="Q300" s="9">
        <v>0.222</v>
      </c>
      <c r="R300" s="9">
        <v>5</v>
      </c>
      <c r="S300" s="9">
        <v>5</v>
      </c>
      <c r="T300" s="9">
        <v>1</v>
      </c>
      <c r="U300" s="9">
        <v>0</v>
      </c>
      <c r="V300" s="9">
        <v>3</v>
      </c>
      <c r="W300" s="9">
        <v>3</v>
      </c>
      <c r="X300" s="9">
        <v>5</v>
      </c>
      <c r="Y300" s="9">
        <v>0</v>
      </c>
      <c r="Z300" s="9">
        <v>0</v>
      </c>
      <c r="AA300" s="9">
        <v>4</v>
      </c>
      <c r="AB300" s="9">
        <v>2</v>
      </c>
      <c r="AC300" s="9">
        <v>27</v>
      </c>
      <c r="AD300" s="9">
        <v>18.7</v>
      </c>
      <c r="AE300" s="9">
        <v>-26</v>
      </c>
      <c r="AF300">
        <v>0</v>
      </c>
      <c r="AG300">
        <f>INDEX(Table1[2020], MATCH(Steph_Curry!H300,Table1[Team],0))</f>
        <v>1.1000000000000001</v>
      </c>
      <c r="AH300" s="21">
        <f>INDEX(Table3[2020],MATCH(Steph_Curry!H300,Table3[Team],0))</f>
        <v>1.113</v>
      </c>
      <c r="AI300" s="21">
        <f>INDEX(Table6[2020],MATCH(Steph_Curry!H300,Table6[Team],0))</f>
        <v>0.123</v>
      </c>
      <c r="AJ300" s="22">
        <f>INDEX(Table8[2020],MATCH(Steph_Curry!H300,Table8[Team],0))</f>
        <v>12.9</v>
      </c>
    </row>
    <row r="301" spans="1:36">
      <c r="A301" s="8">
        <v>28</v>
      </c>
      <c r="B301" s="9">
        <v>28</v>
      </c>
      <c r="C301" s="10">
        <v>44242</v>
      </c>
      <c r="D301" s="10" t="s">
        <v>497</v>
      </c>
      <c r="E301" s="9" t="s">
        <v>431</v>
      </c>
      <c r="F301" s="9" t="s">
        <v>1</v>
      </c>
      <c r="H301" s="9" t="s">
        <v>82</v>
      </c>
      <c r="I301" s="9" t="s">
        <v>266</v>
      </c>
      <c r="J301" s="9">
        <v>1</v>
      </c>
      <c r="K301" s="11">
        <v>1.2409722222222224</v>
      </c>
      <c r="L301" s="9">
        <v>13</v>
      </c>
      <c r="M301" s="9">
        <v>19</v>
      </c>
      <c r="N301" s="9">
        <v>0.68400000000000005</v>
      </c>
      <c r="O301" s="9">
        <v>7</v>
      </c>
      <c r="P301" s="9">
        <v>11</v>
      </c>
      <c r="Q301" s="9">
        <v>0.63600000000000001</v>
      </c>
      <c r="R301" s="9">
        <v>3</v>
      </c>
      <c r="S301" s="9">
        <v>3</v>
      </c>
      <c r="T301" s="9">
        <v>1</v>
      </c>
      <c r="U301" s="9">
        <v>0</v>
      </c>
      <c r="V301" s="9">
        <v>2</v>
      </c>
      <c r="W301" s="9">
        <v>2</v>
      </c>
      <c r="X301" s="9">
        <v>6</v>
      </c>
      <c r="Y301" s="9">
        <v>0</v>
      </c>
      <c r="Z301" s="9">
        <v>0</v>
      </c>
      <c r="AA301" s="9">
        <v>1</v>
      </c>
      <c r="AB301" s="9">
        <v>0</v>
      </c>
      <c r="AC301" s="9">
        <v>36</v>
      </c>
      <c r="AD301" s="9">
        <v>31.7</v>
      </c>
      <c r="AE301" s="9">
        <v>20</v>
      </c>
      <c r="AF301" s="13">
        <v>0</v>
      </c>
      <c r="AG301">
        <f>INDEX(Table1[2020], MATCH(Steph_Curry!H301,Table1[Team],0))</f>
        <v>1.1100000000000001</v>
      </c>
      <c r="AH301" s="21">
        <f>INDEX(Table3[2020],MATCH(Steph_Curry!H301,Table3[Team],0))</f>
        <v>1.1639999999999999</v>
      </c>
      <c r="AI301" s="21">
        <f>INDEX(Table6[2020],MATCH(Steph_Curry!H301,Table6[Team],0))</f>
        <v>0.14199999999999999</v>
      </c>
      <c r="AJ301" s="22">
        <f>INDEX(Table8[2020],MATCH(Steph_Curry!H301,Table8[Team],0))</f>
        <v>12.4</v>
      </c>
    </row>
    <row r="302" spans="1:36">
      <c r="A302" s="8">
        <v>29</v>
      </c>
      <c r="B302" s="9">
        <v>29</v>
      </c>
      <c r="C302" s="10">
        <v>44244</v>
      </c>
      <c r="D302" s="10" t="s">
        <v>497</v>
      </c>
      <c r="E302" s="9" t="s">
        <v>432</v>
      </c>
      <c r="F302" s="9" t="s">
        <v>1</v>
      </c>
      <c r="H302" s="9" t="s">
        <v>33</v>
      </c>
      <c r="I302" s="9" t="s">
        <v>7</v>
      </c>
      <c r="J302" s="9">
        <v>1</v>
      </c>
      <c r="K302" s="11">
        <v>1.7645833333333334</v>
      </c>
      <c r="L302" s="9">
        <v>8</v>
      </c>
      <c r="M302" s="9">
        <v>25</v>
      </c>
      <c r="N302" s="9">
        <v>0.32</v>
      </c>
      <c r="O302" s="9">
        <v>5</v>
      </c>
      <c r="P302" s="9">
        <v>20</v>
      </c>
      <c r="Q302" s="9">
        <v>0.25</v>
      </c>
      <c r="R302" s="9">
        <v>4</v>
      </c>
      <c r="S302" s="9">
        <v>4</v>
      </c>
      <c r="T302" s="9">
        <v>1</v>
      </c>
      <c r="U302" s="9">
        <v>1</v>
      </c>
      <c r="V302" s="9">
        <v>6</v>
      </c>
      <c r="W302" s="9">
        <v>7</v>
      </c>
      <c r="X302" s="9">
        <v>11</v>
      </c>
      <c r="Y302" s="9">
        <v>2</v>
      </c>
      <c r="Z302" s="9">
        <v>0</v>
      </c>
      <c r="AA302" s="9">
        <v>3</v>
      </c>
      <c r="AB302" s="9">
        <v>1</v>
      </c>
      <c r="AC302" s="9">
        <v>25</v>
      </c>
      <c r="AD302" s="9">
        <v>19.5</v>
      </c>
      <c r="AE302" s="9">
        <v>8</v>
      </c>
      <c r="AF302">
        <v>0</v>
      </c>
      <c r="AG302">
        <f>INDEX(Table1[2020], MATCH(Steph_Curry!H302,Table1[Team],0))</f>
        <v>1.083</v>
      </c>
      <c r="AH302" s="21">
        <f>INDEX(Table3[2020],MATCH(Steph_Curry!H302,Table3[Team],0))</f>
        <v>1.1399999999999999</v>
      </c>
      <c r="AI302" s="21">
        <f>INDEX(Table6[2020],MATCH(Steph_Curry!H302,Table6[Team],0))</f>
        <v>0.15</v>
      </c>
      <c r="AJ302" s="22">
        <f>INDEX(Table8[2020],MATCH(Steph_Curry!H302,Table8[Team],0))</f>
        <v>14.2</v>
      </c>
    </row>
    <row r="303" spans="1:36">
      <c r="A303" s="8">
        <v>30</v>
      </c>
      <c r="B303" s="9">
        <v>30</v>
      </c>
      <c r="C303" s="10">
        <v>44246</v>
      </c>
      <c r="D303" s="10" t="s">
        <v>497</v>
      </c>
      <c r="E303" s="9" t="s">
        <v>433</v>
      </c>
      <c r="F303" s="9" t="s">
        <v>1</v>
      </c>
      <c r="G303" s="9" t="s">
        <v>5</v>
      </c>
      <c r="H303" s="9" t="s">
        <v>42</v>
      </c>
      <c r="I303" s="9" t="s">
        <v>47</v>
      </c>
      <c r="J303" s="9">
        <v>1</v>
      </c>
      <c r="K303" s="11">
        <v>1.5472222222222223</v>
      </c>
      <c r="L303" s="9">
        <v>11</v>
      </c>
      <c r="M303" s="9">
        <v>29</v>
      </c>
      <c r="N303" s="9">
        <v>0.379</v>
      </c>
      <c r="O303" s="9">
        <v>6</v>
      </c>
      <c r="P303" s="9">
        <v>16</v>
      </c>
      <c r="Q303" s="9">
        <v>0.375</v>
      </c>
      <c r="R303" s="9">
        <v>1</v>
      </c>
      <c r="S303" s="9">
        <v>1</v>
      </c>
      <c r="T303" s="9">
        <v>1</v>
      </c>
      <c r="U303" s="9">
        <v>2</v>
      </c>
      <c r="V303" s="9">
        <v>5</v>
      </c>
      <c r="W303" s="9">
        <v>7</v>
      </c>
      <c r="X303" s="9">
        <v>11</v>
      </c>
      <c r="Y303" s="9">
        <v>0</v>
      </c>
      <c r="Z303" s="9">
        <v>0</v>
      </c>
      <c r="AA303" s="9">
        <v>1</v>
      </c>
      <c r="AB303" s="9">
        <v>3</v>
      </c>
      <c r="AC303" s="9">
        <v>29</v>
      </c>
      <c r="AD303" s="9">
        <v>21.5</v>
      </c>
      <c r="AE303" s="9">
        <v>-7</v>
      </c>
      <c r="AF303" s="13">
        <v>0</v>
      </c>
      <c r="AG303">
        <f>INDEX(Table1[2020], MATCH(Steph_Curry!H303,Table1[Team],0))</f>
        <v>1.113</v>
      </c>
      <c r="AH303" s="21">
        <f>INDEX(Table3[2020],MATCH(Steph_Curry!H303,Table3[Team],0))</f>
        <v>1.1459999999999999</v>
      </c>
      <c r="AI303" s="21">
        <f>INDEX(Table6[2020],MATCH(Steph_Curry!H303,Table6[Team],0))</f>
        <v>0.125</v>
      </c>
      <c r="AJ303" s="22">
        <f>INDEX(Table8[2020],MATCH(Steph_Curry!H303,Table8[Team],0))</f>
        <v>13.7</v>
      </c>
    </row>
    <row r="304" spans="1:36">
      <c r="A304" s="8">
        <v>31</v>
      </c>
      <c r="C304" s="10">
        <v>44247</v>
      </c>
      <c r="D304" s="10" t="s">
        <v>497</v>
      </c>
      <c r="E304" s="9" t="s">
        <v>434</v>
      </c>
      <c r="F304" s="9" t="s">
        <v>1</v>
      </c>
      <c r="G304" s="9" t="s">
        <v>5</v>
      </c>
      <c r="H304" s="9" t="s">
        <v>488</v>
      </c>
      <c r="I304" s="9" t="s">
        <v>216</v>
      </c>
      <c r="J304" s="9" t="s">
        <v>391</v>
      </c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F304">
        <v>0</v>
      </c>
      <c r="AG304">
        <f>INDEX(Table1[2020], MATCH(Steph_Curry!H304,Table1[Team],0))</f>
        <v>1.0980000000000001</v>
      </c>
      <c r="AH304" s="21">
        <f>INDEX(Table3[2020],MATCH(Steph_Curry!H304,Table3[Team],0))</f>
        <v>1.147</v>
      </c>
      <c r="AI304" s="21">
        <f>INDEX(Table6[2020],MATCH(Steph_Curry!H304,Table6[Team],0))</f>
        <v>0.14499999999999999</v>
      </c>
      <c r="AJ304" s="22">
        <f>INDEX(Table8[2020],MATCH(Steph_Curry!H304,Table8[Team],0))</f>
        <v>14.5</v>
      </c>
    </row>
    <row r="305" spans="1:36">
      <c r="A305" s="8">
        <v>32</v>
      </c>
      <c r="B305" s="9">
        <v>31</v>
      </c>
      <c r="C305" s="10">
        <v>44250</v>
      </c>
      <c r="D305" s="10" t="s">
        <v>497</v>
      </c>
      <c r="E305" s="9" t="s">
        <v>435</v>
      </c>
      <c r="F305" s="9" t="s">
        <v>1</v>
      </c>
      <c r="G305" s="9" t="s">
        <v>5</v>
      </c>
      <c r="H305" s="9" t="s">
        <v>103</v>
      </c>
      <c r="I305" s="9" t="s">
        <v>7</v>
      </c>
      <c r="J305" s="9">
        <v>1</v>
      </c>
      <c r="K305" s="11">
        <v>1.5291666666666668</v>
      </c>
      <c r="L305" s="9">
        <v>9</v>
      </c>
      <c r="M305" s="9">
        <v>22</v>
      </c>
      <c r="N305" s="9">
        <v>0.40899999999999997</v>
      </c>
      <c r="O305" s="9">
        <v>7</v>
      </c>
      <c r="P305" s="9">
        <v>14</v>
      </c>
      <c r="Q305" s="9">
        <v>0.5</v>
      </c>
      <c r="R305" s="9">
        <v>12</v>
      </c>
      <c r="S305" s="9">
        <v>12</v>
      </c>
      <c r="T305" s="9">
        <v>1</v>
      </c>
      <c r="U305" s="9">
        <v>0</v>
      </c>
      <c r="V305" s="9">
        <v>6</v>
      </c>
      <c r="W305" s="9">
        <v>6</v>
      </c>
      <c r="X305" s="9">
        <v>6</v>
      </c>
      <c r="Y305" s="9">
        <v>2</v>
      </c>
      <c r="Z305" s="9">
        <v>0</v>
      </c>
      <c r="AA305" s="9">
        <v>2</v>
      </c>
      <c r="AB305" s="9">
        <v>1</v>
      </c>
      <c r="AC305" s="9">
        <v>37</v>
      </c>
      <c r="AD305" s="9">
        <v>30.8</v>
      </c>
      <c r="AE305" s="9">
        <v>19</v>
      </c>
      <c r="AF305" s="13">
        <v>0</v>
      </c>
      <c r="AG305">
        <f>INDEX(Table1[2020], MATCH(Steph_Curry!H305,Table1[Team],0))</f>
        <v>1.0509999999999999</v>
      </c>
      <c r="AH305" s="21">
        <f>INDEX(Table3[2020],MATCH(Steph_Curry!H305,Table3[Team],0))</f>
        <v>1.0840000000000001</v>
      </c>
      <c r="AI305" s="21">
        <f>INDEX(Table6[2020],MATCH(Steph_Curry!H305,Table6[Team],0))</f>
        <v>0.127</v>
      </c>
      <c r="AJ305" s="22">
        <f>INDEX(Table8[2020],MATCH(Steph_Curry!H305,Table8[Team],0))</f>
        <v>12.1</v>
      </c>
    </row>
    <row r="306" spans="1:36">
      <c r="A306" s="8">
        <v>33</v>
      </c>
      <c r="B306" s="9">
        <v>32</v>
      </c>
      <c r="C306" s="10">
        <v>44251</v>
      </c>
      <c r="D306" s="10" t="s">
        <v>497</v>
      </c>
      <c r="E306" s="9" t="s">
        <v>436</v>
      </c>
      <c r="F306" s="9" t="s">
        <v>1</v>
      </c>
      <c r="G306" s="9" t="s">
        <v>5</v>
      </c>
      <c r="H306" s="9" t="s">
        <v>143</v>
      </c>
      <c r="I306" s="9" t="s">
        <v>64</v>
      </c>
      <c r="J306" s="9">
        <v>1</v>
      </c>
      <c r="K306" s="11">
        <v>1.497222222222222</v>
      </c>
      <c r="L306" s="9">
        <v>7</v>
      </c>
      <c r="M306" s="9">
        <v>21</v>
      </c>
      <c r="N306" s="9">
        <v>0.33300000000000002</v>
      </c>
      <c r="O306" s="9">
        <v>1</v>
      </c>
      <c r="P306" s="9">
        <v>11</v>
      </c>
      <c r="Q306" s="9">
        <v>9.0999999999999998E-2</v>
      </c>
      <c r="R306" s="9">
        <v>9</v>
      </c>
      <c r="S306" s="9">
        <v>10</v>
      </c>
      <c r="T306" s="9">
        <v>0.9</v>
      </c>
      <c r="U306" s="9">
        <v>1</v>
      </c>
      <c r="V306" s="9">
        <v>7</v>
      </c>
      <c r="W306" s="9">
        <v>8</v>
      </c>
      <c r="X306" s="9">
        <v>8</v>
      </c>
      <c r="Y306" s="9">
        <v>2</v>
      </c>
      <c r="Z306" s="9">
        <v>0</v>
      </c>
      <c r="AA306" s="9">
        <v>4</v>
      </c>
      <c r="AB306" s="9">
        <v>2</v>
      </c>
      <c r="AC306" s="9">
        <v>24</v>
      </c>
      <c r="AD306" s="9">
        <v>17.3</v>
      </c>
      <c r="AE306" s="9">
        <v>7</v>
      </c>
      <c r="AF306">
        <v>0</v>
      </c>
      <c r="AG306">
        <f>INDEX(Table1[2020], MATCH(Steph_Curry!H306,Table1[Team],0))</f>
        <v>1.091</v>
      </c>
      <c r="AH306" s="21">
        <f>INDEX(Table3[2020],MATCH(Steph_Curry!H306,Table3[Team],0))</f>
        <v>1.1279999999999999</v>
      </c>
      <c r="AI306" s="21">
        <f>INDEX(Table6[2020],MATCH(Steph_Curry!H306,Table6[Team],0))</f>
        <v>0.14000000000000001</v>
      </c>
      <c r="AJ306" s="22">
        <f>INDEX(Table8[2020],MATCH(Steph_Curry!H306,Table8[Team],0))</f>
        <v>11.5</v>
      </c>
    </row>
    <row r="307" spans="1:36">
      <c r="A307" s="8">
        <v>34</v>
      </c>
      <c r="B307" s="9">
        <v>33</v>
      </c>
      <c r="C307" s="10">
        <v>44253</v>
      </c>
      <c r="D307" s="10" t="s">
        <v>497</v>
      </c>
      <c r="E307" s="9" t="s">
        <v>437</v>
      </c>
      <c r="F307" s="9" t="s">
        <v>1</v>
      </c>
      <c r="H307" s="9" t="s">
        <v>488</v>
      </c>
      <c r="I307" s="9" t="s">
        <v>195</v>
      </c>
      <c r="J307" s="9">
        <v>1</v>
      </c>
      <c r="K307" s="11">
        <v>1.4951388888888888</v>
      </c>
      <c r="L307" s="9">
        <v>8</v>
      </c>
      <c r="M307" s="9">
        <v>15</v>
      </c>
      <c r="N307" s="9">
        <v>0.53300000000000003</v>
      </c>
      <c r="O307" s="9">
        <v>3</v>
      </c>
      <c r="P307" s="9">
        <v>8</v>
      </c>
      <c r="Q307" s="9">
        <v>0.375</v>
      </c>
      <c r="R307" s="9">
        <v>10</v>
      </c>
      <c r="S307" s="9">
        <v>10</v>
      </c>
      <c r="T307" s="9">
        <v>1</v>
      </c>
      <c r="U307" s="9">
        <v>0</v>
      </c>
      <c r="V307" s="9">
        <v>4</v>
      </c>
      <c r="W307" s="9">
        <v>4</v>
      </c>
      <c r="X307" s="9">
        <v>9</v>
      </c>
      <c r="Y307" s="9">
        <v>1</v>
      </c>
      <c r="Z307" s="9">
        <v>0</v>
      </c>
      <c r="AA307" s="9">
        <v>4</v>
      </c>
      <c r="AB307" s="9">
        <v>1</v>
      </c>
      <c r="AC307" s="9">
        <v>29</v>
      </c>
      <c r="AD307" s="9">
        <v>25.8</v>
      </c>
      <c r="AE307" s="9">
        <v>23</v>
      </c>
      <c r="AF307" s="13">
        <v>0</v>
      </c>
      <c r="AG307">
        <f>INDEX(Table1[2020], MATCH(Steph_Curry!H307,Table1[Team],0))</f>
        <v>1.0980000000000001</v>
      </c>
      <c r="AH307" s="21">
        <f>INDEX(Table3[2020],MATCH(Steph_Curry!H307,Table3[Team],0))</f>
        <v>1.147</v>
      </c>
      <c r="AI307" s="21">
        <f>INDEX(Table6[2020],MATCH(Steph_Curry!H307,Table6[Team],0))</f>
        <v>0.14499999999999999</v>
      </c>
      <c r="AJ307" s="22">
        <f>INDEX(Table8[2020],MATCH(Steph_Curry!H307,Table8[Team],0))</f>
        <v>14.5</v>
      </c>
    </row>
    <row r="308" spans="1:36">
      <c r="A308" s="8">
        <v>35</v>
      </c>
      <c r="B308" s="9">
        <v>34</v>
      </c>
      <c r="C308" s="10">
        <v>44255</v>
      </c>
      <c r="D308" s="10" t="s">
        <v>497</v>
      </c>
      <c r="E308" s="9" t="s">
        <v>438</v>
      </c>
      <c r="F308" s="9" t="s">
        <v>1</v>
      </c>
      <c r="G308" s="9" t="s">
        <v>5</v>
      </c>
      <c r="H308" s="9" t="s">
        <v>63</v>
      </c>
      <c r="I308" s="9" t="s">
        <v>254</v>
      </c>
      <c r="J308" s="9">
        <v>1</v>
      </c>
      <c r="K308" s="11">
        <v>1.0791666666666666</v>
      </c>
      <c r="L308" s="9">
        <v>5</v>
      </c>
      <c r="M308" s="9">
        <v>13</v>
      </c>
      <c r="N308" s="9">
        <v>0.38500000000000001</v>
      </c>
      <c r="O308" s="9">
        <v>2</v>
      </c>
      <c r="P308" s="9">
        <v>7</v>
      </c>
      <c r="Q308" s="9">
        <v>0.28599999999999998</v>
      </c>
      <c r="R308" s="9">
        <v>4</v>
      </c>
      <c r="S308" s="9">
        <v>5</v>
      </c>
      <c r="T308" s="9">
        <v>0.8</v>
      </c>
      <c r="U308" s="9">
        <v>0</v>
      </c>
      <c r="V308" s="9">
        <v>4</v>
      </c>
      <c r="W308" s="9">
        <v>4</v>
      </c>
      <c r="X308" s="9">
        <v>7</v>
      </c>
      <c r="Y308" s="9">
        <v>3</v>
      </c>
      <c r="Z308" s="9">
        <v>0</v>
      </c>
      <c r="AA308" s="9">
        <v>3</v>
      </c>
      <c r="AB308" s="9">
        <v>2</v>
      </c>
      <c r="AC308" s="9">
        <v>16</v>
      </c>
      <c r="AD308" s="9">
        <v>13.8</v>
      </c>
      <c r="AE308" s="9">
        <v>-24</v>
      </c>
      <c r="AF308">
        <v>0</v>
      </c>
      <c r="AG308">
        <f>INDEX(Table1[2020], MATCH(Steph_Curry!H308,Table1[Team],0))</f>
        <v>1.042</v>
      </c>
      <c r="AH308" s="21">
        <f>INDEX(Table3[2020],MATCH(Steph_Curry!H308,Table3[Team],0))</f>
        <v>1.1120000000000001</v>
      </c>
      <c r="AI308" s="21">
        <f>INDEX(Table6[2020],MATCH(Steph_Curry!H308,Table6[Team],0))</f>
        <v>0.14699999999999999</v>
      </c>
      <c r="AJ308" s="22">
        <f>INDEX(Table8[2020],MATCH(Steph_Curry!H308,Table8[Team],0))</f>
        <v>11.4</v>
      </c>
    </row>
    <row r="309" spans="1:36">
      <c r="A309" s="8">
        <v>36</v>
      </c>
      <c r="B309" s="9">
        <v>35</v>
      </c>
      <c r="C309" s="10">
        <v>44258</v>
      </c>
      <c r="D309" s="10" t="s">
        <v>497</v>
      </c>
      <c r="E309" s="9" t="s">
        <v>439</v>
      </c>
      <c r="F309" s="9" t="s">
        <v>1</v>
      </c>
      <c r="G309" s="9" t="s">
        <v>5</v>
      </c>
      <c r="H309" s="9" t="s">
        <v>72</v>
      </c>
      <c r="I309" s="9" t="s">
        <v>216</v>
      </c>
      <c r="J309" s="9">
        <v>1</v>
      </c>
      <c r="K309" s="11">
        <v>1.5118055555555554</v>
      </c>
      <c r="L309" s="9">
        <v>13</v>
      </c>
      <c r="M309" s="9">
        <v>28</v>
      </c>
      <c r="N309" s="9">
        <v>0.46400000000000002</v>
      </c>
      <c r="O309" s="9">
        <v>5</v>
      </c>
      <c r="P309" s="9">
        <v>14</v>
      </c>
      <c r="Q309" s="9">
        <v>0.35699999999999998</v>
      </c>
      <c r="R309" s="9">
        <v>4</v>
      </c>
      <c r="S309" s="9">
        <v>5</v>
      </c>
      <c r="T309" s="9">
        <v>0.8</v>
      </c>
      <c r="U309" s="9">
        <v>1</v>
      </c>
      <c r="V309" s="9">
        <v>6</v>
      </c>
      <c r="W309" s="9">
        <v>7</v>
      </c>
      <c r="X309" s="9">
        <v>5</v>
      </c>
      <c r="Y309" s="9">
        <v>3</v>
      </c>
      <c r="Z309" s="9">
        <v>0</v>
      </c>
      <c r="AA309" s="9">
        <v>4</v>
      </c>
      <c r="AB309" s="9">
        <v>1</v>
      </c>
      <c r="AC309" s="9">
        <v>35</v>
      </c>
      <c r="AD309" s="9">
        <v>24.8</v>
      </c>
      <c r="AE309" s="9">
        <v>-6</v>
      </c>
      <c r="AF309" s="13">
        <v>0</v>
      </c>
      <c r="AG309">
        <f>INDEX(Table1[2020], MATCH(Steph_Curry!H309,Table1[Team],0))</f>
        <v>1.129</v>
      </c>
      <c r="AH309" s="21">
        <f>INDEX(Table3[2020],MATCH(Steph_Curry!H309,Table3[Team],0))</f>
        <v>1.1559999999999999</v>
      </c>
      <c r="AI309" s="21">
        <f>INDEX(Table6[2020],MATCH(Steph_Curry!H309,Table6[Team],0))</f>
        <v>0.121</v>
      </c>
      <c r="AJ309" s="22">
        <f>INDEX(Table8[2020],MATCH(Steph_Curry!H309,Table8[Team],0))</f>
        <v>13.1</v>
      </c>
    </row>
    <row r="310" spans="1:36">
      <c r="A310" s="8">
        <v>37</v>
      </c>
      <c r="C310" s="10">
        <v>44259</v>
      </c>
      <c r="D310" s="10" t="s">
        <v>497</v>
      </c>
      <c r="E310" s="9" t="s">
        <v>440</v>
      </c>
      <c r="F310" s="9" t="s">
        <v>1</v>
      </c>
      <c r="G310" s="9" t="s">
        <v>5</v>
      </c>
      <c r="H310" s="9" t="s">
        <v>118</v>
      </c>
      <c r="I310" s="9" t="s">
        <v>198</v>
      </c>
      <c r="J310" s="9" t="s">
        <v>44</v>
      </c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F310">
        <v>0</v>
      </c>
      <c r="AG310">
        <f>INDEX(Table1[2020], MATCH(Steph_Curry!H310,Table1[Team],0))</f>
        <v>1.079</v>
      </c>
      <c r="AH310" s="21">
        <f>INDEX(Table3[2020],MATCH(Steph_Curry!H310,Table3[Team],0))</f>
        <v>1.115</v>
      </c>
      <c r="AI310" s="21">
        <f>INDEX(Table6[2020],MATCH(Steph_Curry!H310,Table6[Team],0))</f>
        <v>0.13100000000000001</v>
      </c>
      <c r="AJ310" s="22">
        <f>INDEX(Table8[2020],MATCH(Steph_Curry!H310,Table8[Team],0))</f>
        <v>11.6</v>
      </c>
    </row>
    <row r="311" spans="1:36">
      <c r="A311" s="8">
        <v>38</v>
      </c>
      <c r="B311" s="9">
        <v>36</v>
      </c>
      <c r="C311" s="10">
        <v>44266</v>
      </c>
      <c r="D311" s="10" t="s">
        <v>497</v>
      </c>
      <c r="E311" s="9" t="s">
        <v>441</v>
      </c>
      <c r="F311" s="9" t="s">
        <v>1</v>
      </c>
      <c r="G311" s="9" t="s">
        <v>5</v>
      </c>
      <c r="H311" s="9" t="s">
        <v>24</v>
      </c>
      <c r="I311" s="9" t="s">
        <v>254</v>
      </c>
      <c r="J311" s="9">
        <v>1</v>
      </c>
      <c r="K311" s="11">
        <v>1.1111111111111112</v>
      </c>
      <c r="L311" s="9">
        <v>6</v>
      </c>
      <c r="M311" s="9">
        <v>16</v>
      </c>
      <c r="N311" s="9">
        <v>0.375</v>
      </c>
      <c r="O311" s="9">
        <v>1</v>
      </c>
      <c r="P311" s="9">
        <v>8</v>
      </c>
      <c r="Q311" s="9">
        <v>0.125</v>
      </c>
      <c r="R311" s="9">
        <v>1</v>
      </c>
      <c r="S311" s="9">
        <v>2</v>
      </c>
      <c r="T311" s="9">
        <v>0.5</v>
      </c>
      <c r="U311" s="9">
        <v>0</v>
      </c>
      <c r="V311" s="9">
        <v>4</v>
      </c>
      <c r="W311" s="9">
        <v>4</v>
      </c>
      <c r="X311" s="9">
        <v>3</v>
      </c>
      <c r="Y311" s="9">
        <v>2</v>
      </c>
      <c r="Z311" s="9">
        <v>1</v>
      </c>
      <c r="AA311" s="9">
        <v>2</v>
      </c>
      <c r="AB311" s="9">
        <v>1</v>
      </c>
      <c r="AC311" s="9">
        <v>14</v>
      </c>
      <c r="AD311" s="9">
        <v>8.4</v>
      </c>
      <c r="AE311" s="9">
        <v>-19</v>
      </c>
      <c r="AF311" s="13">
        <v>0</v>
      </c>
      <c r="AG311">
        <f>INDEX(Table1[2020], MATCH(Steph_Curry!H311,Table1[Team],0))</f>
        <v>1.089</v>
      </c>
      <c r="AH311" s="21">
        <f>INDEX(Table3[2020],MATCH(Steph_Curry!H311,Table3[Team],0))</f>
        <v>1.1240000000000001</v>
      </c>
      <c r="AI311" s="21">
        <f>INDEX(Table6[2020],MATCH(Steph_Curry!H311,Table6[Team],0))</f>
        <v>0.127</v>
      </c>
      <c r="AJ311" s="22">
        <f>INDEX(Table8[2020],MATCH(Steph_Curry!H311,Table8[Team],0))</f>
        <v>12.1</v>
      </c>
    </row>
    <row r="312" spans="1:36">
      <c r="A312" s="8">
        <v>39</v>
      </c>
      <c r="B312" s="9">
        <v>37</v>
      </c>
      <c r="C312" s="10">
        <v>44269</v>
      </c>
      <c r="D312" s="10" t="s">
        <v>497</v>
      </c>
      <c r="E312" s="9" t="s">
        <v>442</v>
      </c>
      <c r="F312" s="9" t="s">
        <v>1</v>
      </c>
      <c r="H312" s="9" t="s">
        <v>84</v>
      </c>
      <c r="I312" s="9" t="s">
        <v>140</v>
      </c>
      <c r="J312" s="9">
        <v>1</v>
      </c>
      <c r="K312" s="11">
        <v>1.4847222222222223</v>
      </c>
      <c r="L312" s="9">
        <v>10</v>
      </c>
      <c r="M312" s="9">
        <v>20</v>
      </c>
      <c r="N312" s="9">
        <v>0.5</v>
      </c>
      <c r="O312" s="9">
        <v>6</v>
      </c>
      <c r="P312" s="9">
        <v>9</v>
      </c>
      <c r="Q312" s="9">
        <v>0.66700000000000004</v>
      </c>
      <c r="R312" s="9">
        <v>6</v>
      </c>
      <c r="S312" s="9">
        <v>7</v>
      </c>
      <c r="T312" s="9">
        <v>0.85699999999999998</v>
      </c>
      <c r="U312" s="9">
        <v>1</v>
      </c>
      <c r="V312" s="9">
        <v>4</v>
      </c>
      <c r="W312" s="9">
        <v>5</v>
      </c>
      <c r="X312" s="9">
        <v>9</v>
      </c>
      <c r="Y312" s="9">
        <v>1</v>
      </c>
      <c r="Z312" s="9">
        <v>0</v>
      </c>
      <c r="AA312" s="9">
        <v>3</v>
      </c>
      <c r="AB312" s="9">
        <v>3</v>
      </c>
      <c r="AC312" s="9">
        <v>32</v>
      </c>
      <c r="AD312" s="9">
        <v>26.6</v>
      </c>
      <c r="AE312" s="9">
        <v>19</v>
      </c>
      <c r="AF312">
        <v>0</v>
      </c>
      <c r="AG312">
        <f>INDEX(Table1[2020], MATCH(Steph_Curry!H312,Table1[Team],0))</f>
        <v>1.0680000000000001</v>
      </c>
      <c r="AH312" s="21">
        <f>INDEX(Table3[2020],MATCH(Steph_Curry!H312,Table3[Team],0))</f>
        <v>1.083</v>
      </c>
      <c r="AI312" s="21">
        <f>INDEX(Table6[2020],MATCH(Steph_Curry!H312,Table6[Team],0))</f>
        <v>0.112</v>
      </c>
      <c r="AJ312" s="22">
        <f>INDEX(Table8[2020],MATCH(Steph_Curry!H312,Table8[Team],0))</f>
        <v>11.2</v>
      </c>
    </row>
    <row r="313" spans="1:36">
      <c r="A313" s="8">
        <v>40</v>
      </c>
      <c r="B313" s="9">
        <v>38</v>
      </c>
      <c r="C313" s="10">
        <v>44270</v>
      </c>
      <c r="D313" s="10" t="s">
        <v>497</v>
      </c>
      <c r="E313" s="9" t="s">
        <v>443</v>
      </c>
      <c r="F313" s="9" t="s">
        <v>1</v>
      </c>
      <c r="H313" s="9" t="s">
        <v>63</v>
      </c>
      <c r="I313" s="9" t="s">
        <v>444</v>
      </c>
      <c r="J313" s="9">
        <v>1</v>
      </c>
      <c r="K313" s="11">
        <v>1.2173611111111111</v>
      </c>
      <c r="L313" s="9">
        <v>9</v>
      </c>
      <c r="M313" s="9">
        <v>17</v>
      </c>
      <c r="N313" s="9">
        <v>0.52900000000000003</v>
      </c>
      <c r="O313" s="9">
        <v>4</v>
      </c>
      <c r="P313" s="9">
        <v>7</v>
      </c>
      <c r="Q313" s="9">
        <v>0.57099999999999995</v>
      </c>
      <c r="R313" s="9">
        <v>5</v>
      </c>
      <c r="S313" s="9">
        <v>5</v>
      </c>
      <c r="T313" s="9">
        <v>1</v>
      </c>
      <c r="U313" s="9">
        <v>0</v>
      </c>
      <c r="V313" s="9">
        <v>3</v>
      </c>
      <c r="W313" s="9">
        <v>3</v>
      </c>
      <c r="X313" s="9">
        <v>2</v>
      </c>
      <c r="Y313" s="9">
        <v>3</v>
      </c>
      <c r="Z313" s="9">
        <v>0</v>
      </c>
      <c r="AA313" s="9">
        <v>2</v>
      </c>
      <c r="AB313" s="9">
        <v>1</v>
      </c>
      <c r="AC313" s="9">
        <v>27</v>
      </c>
      <c r="AD313" s="9">
        <v>21.6</v>
      </c>
      <c r="AE313" s="9">
        <v>-12</v>
      </c>
      <c r="AF313" s="13">
        <v>0</v>
      </c>
      <c r="AG313">
        <f>INDEX(Table1[2020], MATCH(Steph_Curry!H313,Table1[Team],0))</f>
        <v>1.042</v>
      </c>
      <c r="AH313" s="21">
        <f>INDEX(Table3[2020],MATCH(Steph_Curry!H313,Table3[Team],0))</f>
        <v>1.1120000000000001</v>
      </c>
      <c r="AI313" s="21">
        <f>INDEX(Table6[2020],MATCH(Steph_Curry!H313,Table6[Team],0))</f>
        <v>0.14699999999999999</v>
      </c>
      <c r="AJ313" s="22">
        <f>INDEX(Table8[2020],MATCH(Steph_Curry!H313,Table8[Team],0))</f>
        <v>11.4</v>
      </c>
    </row>
    <row r="314" spans="1:36">
      <c r="A314" s="8">
        <v>41</v>
      </c>
      <c r="B314" s="9">
        <v>39</v>
      </c>
      <c r="C314" s="10">
        <v>44272</v>
      </c>
      <c r="D314" s="10" t="s">
        <v>497</v>
      </c>
      <c r="E314" s="9" t="s">
        <v>445</v>
      </c>
      <c r="F314" s="9" t="s">
        <v>1</v>
      </c>
      <c r="G314" s="9" t="s">
        <v>5</v>
      </c>
      <c r="H314" s="9" t="s">
        <v>2</v>
      </c>
      <c r="I314" s="9" t="s">
        <v>69</v>
      </c>
      <c r="J314" s="9">
        <v>1</v>
      </c>
      <c r="K314" s="11">
        <v>1.2534722222222221</v>
      </c>
      <c r="L314" s="9">
        <v>7</v>
      </c>
      <c r="M314" s="9">
        <v>18</v>
      </c>
      <c r="N314" s="9">
        <v>0.38900000000000001</v>
      </c>
      <c r="O314" s="9">
        <v>2</v>
      </c>
      <c r="P314" s="9">
        <v>11</v>
      </c>
      <c r="Q314" s="9">
        <v>0.182</v>
      </c>
      <c r="R314" s="9">
        <v>2</v>
      </c>
      <c r="S314" s="9">
        <v>2</v>
      </c>
      <c r="T314" s="9">
        <v>1</v>
      </c>
      <c r="U314" s="9">
        <v>0</v>
      </c>
      <c r="V314" s="9">
        <v>5</v>
      </c>
      <c r="W314" s="9">
        <v>5</v>
      </c>
      <c r="X314" s="9">
        <v>8</v>
      </c>
      <c r="Y314" s="9">
        <v>1</v>
      </c>
      <c r="Z314" s="9">
        <v>0</v>
      </c>
      <c r="AA314" s="9">
        <v>2</v>
      </c>
      <c r="AB314" s="9">
        <v>3</v>
      </c>
      <c r="AC314" s="9">
        <v>18</v>
      </c>
      <c r="AD314" s="9">
        <v>13.1</v>
      </c>
      <c r="AE314" s="9">
        <v>10</v>
      </c>
      <c r="AF314">
        <v>0</v>
      </c>
      <c r="AG314">
        <f>INDEX(Table1[2020], MATCH(Steph_Curry!H314,Table1[Team],0))</f>
        <v>1.1160000000000001</v>
      </c>
      <c r="AH314" s="21">
        <f>INDEX(Table3[2020],MATCH(Steph_Curry!H314,Table3[Team],0))</f>
        <v>1.169</v>
      </c>
      <c r="AI314" s="21">
        <f>INDEX(Table6[2020],MATCH(Steph_Curry!H314,Table6[Team],0))</f>
        <v>0.14000000000000001</v>
      </c>
      <c r="AJ314" s="22">
        <f>INDEX(Table8[2020],MATCH(Steph_Curry!H314,Table8[Team],0))</f>
        <v>13.4</v>
      </c>
    </row>
    <row r="315" spans="1:36">
      <c r="A315" s="8">
        <v>42</v>
      </c>
      <c r="C315" s="10">
        <v>44274</v>
      </c>
      <c r="D315" s="10" t="s">
        <v>497</v>
      </c>
      <c r="E315" s="9" t="s">
        <v>446</v>
      </c>
      <c r="F315" s="9" t="s">
        <v>1</v>
      </c>
      <c r="G315" s="9" t="s">
        <v>5</v>
      </c>
      <c r="H315" s="9" t="s">
        <v>9</v>
      </c>
      <c r="I315" s="9" t="s">
        <v>77</v>
      </c>
      <c r="J315" s="9" t="s">
        <v>447</v>
      </c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F315" s="13">
        <v>0</v>
      </c>
      <c r="AG315">
        <f>INDEX(Table1[2020], MATCH(Steph_Curry!H315,Table1[Team],0))</f>
        <v>1.083</v>
      </c>
      <c r="AH315" s="21">
        <f>INDEX(Table3[2020],MATCH(Steph_Curry!H315,Table3[Team],0))</f>
        <v>1.135</v>
      </c>
      <c r="AI315" s="21">
        <f>INDEX(Table6[2020],MATCH(Steph_Curry!H315,Table6[Team],0))</f>
        <v>0.14199999999999999</v>
      </c>
      <c r="AJ315" s="22">
        <f>INDEX(Table8[2020],MATCH(Steph_Curry!H315,Table8[Team],0))</f>
        <v>13</v>
      </c>
    </row>
    <row r="316" spans="1:36">
      <c r="A316" s="8">
        <v>43</v>
      </c>
      <c r="C316" s="10">
        <v>44275</v>
      </c>
      <c r="D316" s="10" t="s">
        <v>497</v>
      </c>
      <c r="E316" s="9" t="s">
        <v>448</v>
      </c>
      <c r="F316" s="9" t="s">
        <v>1</v>
      </c>
      <c r="G316" s="9" t="s">
        <v>5</v>
      </c>
      <c r="H316" s="9" t="s">
        <v>9</v>
      </c>
      <c r="I316" s="9" t="s">
        <v>22</v>
      </c>
      <c r="J316" s="9" t="s">
        <v>447</v>
      </c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F316">
        <v>0</v>
      </c>
      <c r="AG316">
        <f>INDEX(Table1[2020], MATCH(Steph_Curry!H316,Table1[Team],0))</f>
        <v>1.083</v>
      </c>
      <c r="AH316" s="21">
        <f>INDEX(Table3[2020],MATCH(Steph_Curry!H316,Table3[Team],0))</f>
        <v>1.135</v>
      </c>
      <c r="AI316" s="21">
        <f>INDEX(Table6[2020],MATCH(Steph_Curry!H316,Table6[Team],0))</f>
        <v>0.14199999999999999</v>
      </c>
      <c r="AJ316" s="22">
        <f>INDEX(Table8[2020],MATCH(Steph_Curry!H316,Table8[Team],0))</f>
        <v>13</v>
      </c>
    </row>
    <row r="317" spans="1:36">
      <c r="A317" s="8">
        <v>44</v>
      </c>
      <c r="C317" s="10">
        <v>44278</v>
      </c>
      <c r="D317" s="10" t="s">
        <v>497</v>
      </c>
      <c r="E317" s="9" t="s">
        <v>449</v>
      </c>
      <c r="F317" s="9" t="s">
        <v>1</v>
      </c>
      <c r="H317" s="9" t="s">
        <v>39</v>
      </c>
      <c r="I317" s="9" t="s">
        <v>10</v>
      </c>
      <c r="J317" s="9" t="s">
        <v>44</v>
      </c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F317" s="13">
        <v>0</v>
      </c>
      <c r="AG317">
        <f>INDEX(Table1[2020], MATCH(Steph_Curry!H317,Table1[Team],0))</f>
        <v>1.0449999999999999</v>
      </c>
      <c r="AH317" s="21">
        <f>INDEX(Table3[2020],MATCH(Steph_Curry!H317,Table3[Team],0))</f>
        <v>1.1020000000000001</v>
      </c>
      <c r="AI317" s="21">
        <f>INDEX(Table6[2020],MATCH(Steph_Curry!H317,Table6[Team],0))</f>
        <v>0.14599999999999999</v>
      </c>
      <c r="AJ317" s="22">
        <f>INDEX(Table8[2020],MATCH(Steph_Curry!H317,Table8[Team],0))</f>
        <v>11.5</v>
      </c>
    </row>
    <row r="318" spans="1:36">
      <c r="A318" s="8">
        <v>45</v>
      </c>
      <c r="C318" s="10">
        <v>44280</v>
      </c>
      <c r="D318" s="10" t="s">
        <v>497</v>
      </c>
      <c r="E318" s="9" t="s">
        <v>450</v>
      </c>
      <c r="F318" s="9" t="s">
        <v>1</v>
      </c>
      <c r="G318" s="9" t="s">
        <v>5</v>
      </c>
      <c r="H318" s="9" t="s">
        <v>61</v>
      </c>
      <c r="I318" s="9" t="s">
        <v>198</v>
      </c>
      <c r="J318" s="9" t="s">
        <v>447</v>
      </c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F318">
        <v>0</v>
      </c>
      <c r="AG318">
        <f>INDEX(Table1[2020], MATCH(Steph_Curry!H318,Table1[Team],0))</f>
        <v>1.1379999999999999</v>
      </c>
      <c r="AH318" s="21">
        <f>INDEX(Table3[2020],MATCH(Steph_Curry!H318,Table3[Team],0))</f>
        <v>1.1719999999999999</v>
      </c>
      <c r="AI318" s="21">
        <f>INDEX(Table6[2020],MATCH(Steph_Curry!H318,Table6[Team],0))</f>
        <v>0.13300000000000001</v>
      </c>
      <c r="AJ318" s="22">
        <f>INDEX(Table8[2020],MATCH(Steph_Curry!H318,Table8[Team],0))</f>
        <v>12.4</v>
      </c>
    </row>
    <row r="319" spans="1:36">
      <c r="A319" s="8">
        <v>46</v>
      </c>
      <c r="C319" s="10">
        <v>44281</v>
      </c>
      <c r="D319" s="10" t="s">
        <v>497</v>
      </c>
      <c r="E319" s="9" t="s">
        <v>451</v>
      </c>
      <c r="F319" s="9" t="s">
        <v>1</v>
      </c>
      <c r="H319" s="9" t="s">
        <v>128</v>
      </c>
      <c r="I319" s="9" t="s">
        <v>452</v>
      </c>
      <c r="J319" s="9" t="s">
        <v>447</v>
      </c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F319" s="13">
        <v>0</v>
      </c>
      <c r="AG319">
        <f>INDEX(Table1[2020], MATCH(Steph_Curry!H319,Table1[Team],0))</f>
        <v>1.0940000000000001</v>
      </c>
      <c r="AH319" s="21">
        <f>INDEX(Table3[2020],MATCH(Steph_Curry!H319,Table3[Team],0))</f>
        <v>1.1180000000000001</v>
      </c>
      <c r="AI319" s="21">
        <f>INDEX(Table6[2020],MATCH(Steph_Curry!H319,Table6[Team],0))</f>
        <v>0.123</v>
      </c>
      <c r="AJ319" s="22">
        <f>INDEX(Table8[2020],MATCH(Steph_Curry!H319,Table8[Team],0))</f>
        <v>11.7</v>
      </c>
    </row>
    <row r="320" spans="1:36">
      <c r="A320" s="8">
        <v>47</v>
      </c>
      <c r="B320" s="9">
        <v>40</v>
      </c>
      <c r="C320" s="10">
        <v>44284</v>
      </c>
      <c r="D320" s="10" t="s">
        <v>497</v>
      </c>
      <c r="E320" s="9" t="s">
        <v>453</v>
      </c>
      <c r="F320" s="9" t="s">
        <v>1</v>
      </c>
      <c r="H320" s="9" t="s">
        <v>56</v>
      </c>
      <c r="I320" s="9" t="s">
        <v>69</v>
      </c>
      <c r="J320" s="9">
        <v>1</v>
      </c>
      <c r="K320" s="11">
        <v>1.2618055555555556</v>
      </c>
      <c r="L320" s="9">
        <v>11</v>
      </c>
      <c r="M320" s="9">
        <v>24</v>
      </c>
      <c r="N320" s="9">
        <v>0.45800000000000002</v>
      </c>
      <c r="O320" s="9">
        <v>6</v>
      </c>
      <c r="P320" s="9">
        <v>14</v>
      </c>
      <c r="Q320" s="9">
        <v>0.42899999999999999</v>
      </c>
      <c r="R320" s="9">
        <v>4</v>
      </c>
      <c r="S320" s="9">
        <v>5</v>
      </c>
      <c r="T320" s="9">
        <v>0.8</v>
      </c>
      <c r="U320" s="9">
        <v>1</v>
      </c>
      <c r="V320" s="9">
        <v>4</v>
      </c>
      <c r="W320" s="9">
        <v>5</v>
      </c>
      <c r="X320" s="9">
        <v>6</v>
      </c>
      <c r="Y320" s="9">
        <v>1</v>
      </c>
      <c r="Z320" s="9">
        <v>0</v>
      </c>
      <c r="AA320" s="9">
        <v>1</v>
      </c>
      <c r="AB320" s="9">
        <v>0</v>
      </c>
      <c r="AC320" s="9">
        <v>32</v>
      </c>
      <c r="AD320" s="9">
        <v>25.3</v>
      </c>
      <c r="AE320" s="9">
        <v>16</v>
      </c>
      <c r="AF320">
        <v>0</v>
      </c>
      <c r="AG320">
        <f>INDEX(Table1[2020], MATCH(Steph_Curry!H320,Table1[Team],0))</f>
        <v>1.0900000000000001</v>
      </c>
      <c r="AH320" s="21">
        <f>INDEX(Table3[2020],MATCH(Steph_Curry!H320,Table3[Team],0))</f>
        <v>1.1359999999999999</v>
      </c>
      <c r="AI320" s="21">
        <f>INDEX(Table6[2020],MATCH(Steph_Curry!H320,Table6[Team],0))</f>
        <v>0.124</v>
      </c>
      <c r="AJ320" s="22">
        <f>INDEX(Table8[2020],MATCH(Steph_Curry!H320,Table8[Team],0))</f>
        <v>11.5</v>
      </c>
    </row>
    <row r="321" spans="1:36">
      <c r="A321" s="8">
        <v>48</v>
      </c>
      <c r="B321" s="9">
        <v>41</v>
      </c>
      <c r="C321" s="10">
        <v>44287</v>
      </c>
      <c r="D321" s="10" t="s">
        <v>497</v>
      </c>
      <c r="E321" s="9" t="s">
        <v>454</v>
      </c>
      <c r="F321" s="9" t="s">
        <v>1</v>
      </c>
      <c r="G321" s="9" t="s">
        <v>5</v>
      </c>
      <c r="H321" s="9" t="s">
        <v>33</v>
      </c>
      <c r="I321" s="9" t="s">
        <v>111</v>
      </c>
      <c r="J321" s="9">
        <v>1</v>
      </c>
      <c r="K321" s="11">
        <v>1.5145833333333334</v>
      </c>
      <c r="L321" s="9">
        <v>9</v>
      </c>
      <c r="M321" s="9">
        <v>19</v>
      </c>
      <c r="N321" s="9">
        <v>0.47399999999999998</v>
      </c>
      <c r="O321" s="9">
        <v>5</v>
      </c>
      <c r="P321" s="9">
        <v>11</v>
      </c>
      <c r="Q321" s="9">
        <v>0.45500000000000002</v>
      </c>
      <c r="R321" s="9">
        <v>13</v>
      </c>
      <c r="S321" s="9">
        <v>13</v>
      </c>
      <c r="T321" s="9">
        <v>1</v>
      </c>
      <c r="U321" s="9">
        <v>2</v>
      </c>
      <c r="V321" s="9">
        <v>9</v>
      </c>
      <c r="W321" s="9">
        <v>11</v>
      </c>
      <c r="X321" s="9">
        <v>3</v>
      </c>
      <c r="Y321" s="9">
        <v>0</v>
      </c>
      <c r="Z321" s="9">
        <v>0</v>
      </c>
      <c r="AA321" s="9">
        <v>3</v>
      </c>
      <c r="AB321" s="9">
        <v>2</v>
      </c>
      <c r="AC321" s="9">
        <v>36</v>
      </c>
      <c r="AD321" s="9">
        <v>28.7</v>
      </c>
      <c r="AE321" s="9">
        <v>2</v>
      </c>
      <c r="AF321" s="13">
        <v>0</v>
      </c>
      <c r="AG321">
        <f>INDEX(Table1[2020], MATCH(Steph_Curry!H321,Table1[Team],0))</f>
        <v>1.083</v>
      </c>
      <c r="AH321" s="21">
        <f>INDEX(Table3[2020],MATCH(Steph_Curry!H321,Table3[Team],0))</f>
        <v>1.1399999999999999</v>
      </c>
      <c r="AI321" s="21">
        <f>INDEX(Table6[2020],MATCH(Steph_Curry!H321,Table6[Team],0))</f>
        <v>0.15</v>
      </c>
      <c r="AJ321" s="22">
        <f>INDEX(Table8[2020],MATCH(Steph_Curry!H321,Table8[Team],0))</f>
        <v>14.2</v>
      </c>
    </row>
    <row r="322" spans="1:36">
      <c r="A322" s="8">
        <v>49</v>
      </c>
      <c r="C322" s="10">
        <v>44288</v>
      </c>
      <c r="D322" s="10" t="s">
        <v>497</v>
      </c>
      <c r="E322" s="9" t="s">
        <v>455</v>
      </c>
      <c r="F322" s="9" t="s">
        <v>1</v>
      </c>
      <c r="G322" s="9" t="s">
        <v>5</v>
      </c>
      <c r="H322" s="9" t="s">
        <v>15</v>
      </c>
      <c r="I322" s="9" t="s">
        <v>456</v>
      </c>
      <c r="J322" s="9" t="s">
        <v>447</v>
      </c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F322">
        <v>0</v>
      </c>
      <c r="AG322">
        <f>INDEX(Table1[2020], MATCH(Steph_Curry!H322,Table1[Team],0))</f>
        <v>1.089</v>
      </c>
      <c r="AH322" s="21">
        <f>INDEX(Table3[2020],MATCH(Steph_Curry!H322,Table3[Team],0))</f>
        <v>1.1579999999999999</v>
      </c>
      <c r="AI322" s="21">
        <f>INDEX(Table6[2020],MATCH(Steph_Curry!H322,Table6[Team],0))</f>
        <v>0.157</v>
      </c>
      <c r="AJ322" s="22">
        <f>INDEX(Table8[2020],MATCH(Steph_Curry!H322,Table8[Team],0))</f>
        <v>13.9</v>
      </c>
    </row>
    <row r="323" spans="1:36">
      <c r="A323" s="8">
        <v>50</v>
      </c>
      <c r="B323" s="9">
        <v>42</v>
      </c>
      <c r="C323" s="10">
        <v>44290</v>
      </c>
      <c r="D323" s="10" t="s">
        <v>497</v>
      </c>
      <c r="E323" s="9" t="s">
        <v>457</v>
      </c>
      <c r="F323" s="9" t="s">
        <v>1</v>
      </c>
      <c r="G323" s="9" t="s">
        <v>5</v>
      </c>
      <c r="H323" s="9" t="s">
        <v>128</v>
      </c>
      <c r="I323" s="9" t="s">
        <v>121</v>
      </c>
      <c r="J323" s="9">
        <v>1</v>
      </c>
      <c r="K323" s="11">
        <v>1.5305555555555557</v>
      </c>
      <c r="L323" s="9">
        <v>12</v>
      </c>
      <c r="M323" s="9">
        <v>23</v>
      </c>
      <c r="N323" s="9">
        <v>0.52200000000000002</v>
      </c>
      <c r="O323" s="9">
        <v>3</v>
      </c>
      <c r="P323" s="9">
        <v>12</v>
      </c>
      <c r="Q323" s="9">
        <v>0.25</v>
      </c>
      <c r="R323" s="9">
        <v>10</v>
      </c>
      <c r="S323" s="9">
        <v>12</v>
      </c>
      <c r="T323" s="9">
        <v>0.83299999999999996</v>
      </c>
      <c r="U323" s="9">
        <v>1</v>
      </c>
      <c r="V323" s="9">
        <v>4</v>
      </c>
      <c r="W323" s="9">
        <v>5</v>
      </c>
      <c r="X323" s="9">
        <v>2</v>
      </c>
      <c r="Y323" s="9">
        <v>2</v>
      </c>
      <c r="Z323" s="9">
        <v>1</v>
      </c>
      <c r="AA323" s="9">
        <v>8</v>
      </c>
      <c r="AB323" s="9">
        <v>0</v>
      </c>
      <c r="AC323" s="9">
        <v>37</v>
      </c>
      <c r="AD323" s="9">
        <v>22.9</v>
      </c>
      <c r="AE323" s="9">
        <v>8</v>
      </c>
      <c r="AF323" s="13">
        <v>0</v>
      </c>
      <c r="AG323">
        <f>INDEX(Table1[2020], MATCH(Steph_Curry!H323,Table1[Team],0))</f>
        <v>1.0940000000000001</v>
      </c>
      <c r="AH323" s="21">
        <f>INDEX(Table3[2020],MATCH(Steph_Curry!H323,Table3[Team],0))</f>
        <v>1.1180000000000001</v>
      </c>
      <c r="AI323" s="21">
        <f>INDEX(Table6[2020],MATCH(Steph_Curry!H323,Table6[Team],0))</f>
        <v>0.123</v>
      </c>
      <c r="AJ323" s="22">
        <f>INDEX(Table8[2020],MATCH(Steph_Curry!H323,Table8[Team],0))</f>
        <v>11.7</v>
      </c>
    </row>
    <row r="324" spans="1:36">
      <c r="A324" s="8">
        <v>51</v>
      </c>
      <c r="B324" s="9">
        <v>43</v>
      </c>
      <c r="C324" s="10">
        <v>44292</v>
      </c>
      <c r="D324" s="10" t="s">
        <v>497</v>
      </c>
      <c r="E324" s="9" t="s">
        <v>458</v>
      </c>
      <c r="F324" s="9" t="s">
        <v>1</v>
      </c>
      <c r="H324" s="9" t="s">
        <v>97</v>
      </c>
      <c r="I324" s="9" t="s">
        <v>214</v>
      </c>
      <c r="J324" s="9">
        <v>1</v>
      </c>
      <c r="K324" s="11">
        <v>1.5743055555555554</v>
      </c>
      <c r="L324" s="9">
        <v>14</v>
      </c>
      <c r="M324" s="9">
        <v>21</v>
      </c>
      <c r="N324" s="9">
        <v>0.66700000000000004</v>
      </c>
      <c r="O324" s="9">
        <v>5</v>
      </c>
      <c r="P324" s="9">
        <v>10</v>
      </c>
      <c r="Q324" s="9">
        <v>0.5</v>
      </c>
      <c r="R324" s="9">
        <v>8</v>
      </c>
      <c r="S324" s="9">
        <v>9</v>
      </c>
      <c r="T324" s="9">
        <v>0.88900000000000001</v>
      </c>
      <c r="U324" s="9">
        <v>2</v>
      </c>
      <c r="V324" s="9">
        <v>4</v>
      </c>
      <c r="W324" s="9">
        <v>6</v>
      </c>
      <c r="X324" s="9">
        <v>4</v>
      </c>
      <c r="Y324" s="9">
        <v>0</v>
      </c>
      <c r="Z324" s="9">
        <v>0</v>
      </c>
      <c r="AA324" s="9">
        <v>4</v>
      </c>
      <c r="AB324" s="9">
        <v>2</v>
      </c>
      <c r="AC324" s="9">
        <v>41</v>
      </c>
      <c r="AD324" s="9">
        <v>32.1</v>
      </c>
      <c r="AE324" s="9">
        <v>3</v>
      </c>
      <c r="AF324">
        <v>0</v>
      </c>
      <c r="AG324">
        <f>INDEX(Table1[2020], MATCH(Steph_Curry!H324,Table1[Team],0))</f>
        <v>1.075</v>
      </c>
      <c r="AH324" s="21">
        <f>INDEX(Table3[2020],MATCH(Steph_Curry!H324,Table3[Team],0))</f>
        <v>1.1180000000000001</v>
      </c>
      <c r="AI324" s="21">
        <f>INDEX(Table6[2020],MATCH(Steph_Curry!H324,Table6[Team],0))</f>
        <v>0.126</v>
      </c>
      <c r="AJ324" s="22">
        <f>INDEX(Table8[2020],MATCH(Steph_Curry!H324,Table8[Team],0))</f>
        <v>14.2</v>
      </c>
    </row>
    <row r="325" spans="1:36">
      <c r="A325" s="8">
        <v>52</v>
      </c>
      <c r="B325" s="9">
        <v>44</v>
      </c>
      <c r="C325" s="10">
        <v>44295</v>
      </c>
      <c r="D325" s="10" t="s">
        <v>497</v>
      </c>
      <c r="E325" s="9" t="s">
        <v>459</v>
      </c>
      <c r="F325" s="9" t="s">
        <v>1</v>
      </c>
      <c r="H325" s="9" t="s">
        <v>18</v>
      </c>
      <c r="I325" s="9" t="s">
        <v>202</v>
      </c>
      <c r="J325" s="9">
        <v>1</v>
      </c>
      <c r="K325" s="11">
        <v>1.4527777777777777</v>
      </c>
      <c r="L325" s="9">
        <v>11</v>
      </c>
      <c r="M325" s="9">
        <v>25</v>
      </c>
      <c r="N325" s="9">
        <v>0.44</v>
      </c>
      <c r="O325" s="9">
        <v>5</v>
      </c>
      <c r="P325" s="9">
        <v>12</v>
      </c>
      <c r="Q325" s="9">
        <v>0.41699999999999998</v>
      </c>
      <c r="R325" s="9">
        <v>5</v>
      </c>
      <c r="S325" s="9">
        <v>6</v>
      </c>
      <c r="T325" s="9">
        <v>0.83299999999999996</v>
      </c>
      <c r="U325" s="9">
        <v>0</v>
      </c>
      <c r="V325" s="9">
        <v>6</v>
      </c>
      <c r="W325" s="9">
        <v>6</v>
      </c>
      <c r="X325" s="9">
        <v>5</v>
      </c>
      <c r="Y325" s="9">
        <v>3</v>
      </c>
      <c r="Z325" s="9">
        <v>0</v>
      </c>
      <c r="AA325" s="9">
        <v>2</v>
      </c>
      <c r="AB325" s="9">
        <v>0</v>
      </c>
      <c r="AC325" s="9">
        <v>32</v>
      </c>
      <c r="AD325" s="9">
        <v>24.8</v>
      </c>
      <c r="AE325" s="9">
        <v>-16</v>
      </c>
      <c r="AF325" s="13">
        <v>0</v>
      </c>
      <c r="AG325">
        <f>INDEX(Table1[2020], MATCH(Steph_Curry!H325,Table1[Team],0))</f>
        <v>1.1000000000000001</v>
      </c>
      <c r="AH325" s="21">
        <f>INDEX(Table3[2020],MATCH(Steph_Curry!H325,Table3[Team],0))</f>
        <v>1.1439999999999999</v>
      </c>
      <c r="AI325" s="21">
        <f>INDEX(Table6[2020],MATCH(Steph_Curry!H325,Table6[Team],0))</f>
        <v>0.13400000000000001</v>
      </c>
      <c r="AJ325" s="22">
        <f>INDEX(Table8[2020],MATCH(Steph_Curry!H325,Table8[Team],0))</f>
        <v>12.4</v>
      </c>
    </row>
    <row r="326" spans="1:36">
      <c r="A326" s="8">
        <v>53</v>
      </c>
      <c r="B326" s="9">
        <v>45</v>
      </c>
      <c r="C326" s="10">
        <v>44296</v>
      </c>
      <c r="D326" s="10" t="s">
        <v>497</v>
      </c>
      <c r="E326" s="9" t="s">
        <v>460</v>
      </c>
      <c r="F326" s="9" t="s">
        <v>1</v>
      </c>
      <c r="H326" s="9" t="s">
        <v>2</v>
      </c>
      <c r="I326" s="9" t="s">
        <v>92</v>
      </c>
      <c r="J326" s="9">
        <v>1</v>
      </c>
      <c r="K326" s="11">
        <v>1.4555555555555555</v>
      </c>
      <c r="L326" s="9">
        <v>13</v>
      </c>
      <c r="M326" s="9">
        <v>21</v>
      </c>
      <c r="N326" s="9">
        <v>0.61899999999999999</v>
      </c>
      <c r="O326" s="9">
        <v>8</v>
      </c>
      <c r="P326" s="9">
        <v>15</v>
      </c>
      <c r="Q326" s="9">
        <v>0.53300000000000003</v>
      </c>
      <c r="R326" s="9">
        <v>4</v>
      </c>
      <c r="S326" s="9">
        <v>4</v>
      </c>
      <c r="T326" s="9">
        <v>1</v>
      </c>
      <c r="U326" s="9">
        <v>0</v>
      </c>
      <c r="V326" s="9">
        <v>8</v>
      </c>
      <c r="W326" s="9">
        <v>8</v>
      </c>
      <c r="X326" s="9">
        <v>5</v>
      </c>
      <c r="Y326" s="9">
        <v>1</v>
      </c>
      <c r="Z326" s="9">
        <v>0</v>
      </c>
      <c r="AA326" s="9">
        <v>5</v>
      </c>
      <c r="AB326" s="9">
        <v>3</v>
      </c>
      <c r="AC326" s="9">
        <v>38</v>
      </c>
      <c r="AD326" s="9">
        <v>29.2</v>
      </c>
      <c r="AE326" s="9">
        <v>7</v>
      </c>
      <c r="AF326">
        <v>0</v>
      </c>
      <c r="AG326">
        <f>INDEX(Table1[2020], MATCH(Steph_Curry!H326,Table1[Team],0))</f>
        <v>1.1160000000000001</v>
      </c>
      <c r="AH326" s="21">
        <f>INDEX(Table3[2020],MATCH(Steph_Curry!H326,Table3[Team],0))</f>
        <v>1.169</v>
      </c>
      <c r="AI326" s="21">
        <f>INDEX(Table6[2020],MATCH(Steph_Curry!H326,Table6[Team],0))</f>
        <v>0.14000000000000001</v>
      </c>
      <c r="AJ326" s="22">
        <f>INDEX(Table8[2020],MATCH(Steph_Curry!H326,Table8[Team],0))</f>
        <v>13.4</v>
      </c>
    </row>
    <row r="327" spans="1:36">
      <c r="A327" s="8">
        <v>54</v>
      </c>
      <c r="B327" s="9">
        <v>46</v>
      </c>
      <c r="C327" s="10">
        <v>44298</v>
      </c>
      <c r="D327" s="10" t="s">
        <v>497</v>
      </c>
      <c r="E327" s="9" t="s">
        <v>461</v>
      </c>
      <c r="F327" s="9" t="s">
        <v>1</v>
      </c>
      <c r="H327" s="9" t="s">
        <v>30</v>
      </c>
      <c r="I327" s="9" t="s">
        <v>195</v>
      </c>
      <c r="J327" s="9">
        <v>1</v>
      </c>
      <c r="K327" s="11">
        <v>1.4875</v>
      </c>
      <c r="L327" s="9">
        <v>14</v>
      </c>
      <c r="M327" s="9">
        <v>24</v>
      </c>
      <c r="N327" s="9">
        <v>0.58299999999999996</v>
      </c>
      <c r="O327" s="9">
        <v>10</v>
      </c>
      <c r="P327" s="9">
        <v>18</v>
      </c>
      <c r="Q327" s="9">
        <v>0.55600000000000005</v>
      </c>
      <c r="R327" s="9">
        <v>15</v>
      </c>
      <c r="S327" s="9">
        <v>16</v>
      </c>
      <c r="T327" s="9">
        <v>0.93799999999999994</v>
      </c>
      <c r="U327" s="9">
        <v>0</v>
      </c>
      <c r="V327" s="9">
        <v>6</v>
      </c>
      <c r="W327" s="9">
        <v>6</v>
      </c>
      <c r="X327" s="9">
        <v>4</v>
      </c>
      <c r="Y327" s="9">
        <v>0</v>
      </c>
      <c r="Z327" s="9">
        <v>0</v>
      </c>
      <c r="AA327" s="9">
        <v>5</v>
      </c>
      <c r="AB327" s="9">
        <v>3</v>
      </c>
      <c r="AC327" s="9">
        <v>53</v>
      </c>
      <c r="AD327" s="9">
        <v>39.799999999999997</v>
      </c>
      <c r="AE327" s="9">
        <v>16</v>
      </c>
      <c r="AF327" s="13">
        <v>0</v>
      </c>
      <c r="AG327">
        <f>INDEX(Table1[2020], MATCH(Steph_Curry!H327,Table1[Team],0))</f>
        <v>1.0980000000000001</v>
      </c>
      <c r="AH327" s="21">
        <f>INDEX(Table3[2020],MATCH(Steph_Curry!H327,Table3[Team],0))</f>
        <v>1.1579999999999999</v>
      </c>
      <c r="AI327" s="21">
        <f>INDEX(Table6[2020],MATCH(Steph_Curry!H327,Table6[Team],0))</f>
        <v>0.13600000000000001</v>
      </c>
      <c r="AJ327" s="22">
        <f>INDEX(Table8[2020],MATCH(Steph_Curry!H327,Table8[Team],0))</f>
        <v>13.2</v>
      </c>
    </row>
    <row r="328" spans="1:36">
      <c r="A328" s="8">
        <v>55</v>
      </c>
      <c r="B328" s="9">
        <v>47</v>
      </c>
      <c r="C328" s="10">
        <v>44300</v>
      </c>
      <c r="D328" s="10" t="s">
        <v>497</v>
      </c>
      <c r="E328" s="9" t="s">
        <v>462</v>
      </c>
      <c r="F328" s="9" t="s">
        <v>1</v>
      </c>
      <c r="G328" s="9" t="s">
        <v>5</v>
      </c>
      <c r="H328" s="9" t="s">
        <v>53</v>
      </c>
      <c r="I328" s="9" t="s">
        <v>463</v>
      </c>
      <c r="J328" s="9">
        <v>1</v>
      </c>
      <c r="K328" s="11">
        <v>1.2243055555555555</v>
      </c>
      <c r="L328" s="9">
        <v>14</v>
      </c>
      <c r="M328" s="9">
        <v>20</v>
      </c>
      <c r="N328" s="9">
        <v>0.7</v>
      </c>
      <c r="O328" s="9">
        <v>11</v>
      </c>
      <c r="P328" s="9">
        <v>16</v>
      </c>
      <c r="Q328" s="9">
        <v>0.68799999999999994</v>
      </c>
      <c r="R328" s="9">
        <v>3</v>
      </c>
      <c r="S328" s="9">
        <v>3</v>
      </c>
      <c r="T328" s="9">
        <v>1</v>
      </c>
      <c r="U328" s="9">
        <v>0</v>
      </c>
      <c r="V328" s="9">
        <v>6</v>
      </c>
      <c r="W328" s="9">
        <v>6</v>
      </c>
      <c r="X328" s="9">
        <v>8</v>
      </c>
      <c r="Y328" s="9">
        <v>0</v>
      </c>
      <c r="Z328" s="9">
        <v>0</v>
      </c>
      <c r="AA328" s="9">
        <v>0</v>
      </c>
      <c r="AB328" s="9">
        <v>3</v>
      </c>
      <c r="AC328" s="9">
        <v>42</v>
      </c>
      <c r="AD328" s="9">
        <v>39.799999999999997</v>
      </c>
      <c r="AE328" s="9">
        <v>31</v>
      </c>
      <c r="AF328">
        <v>0</v>
      </c>
      <c r="AG328">
        <f>INDEX(Table1[2020], MATCH(Steph_Curry!H328,Table1[Team],0))</f>
        <v>1.1100000000000001</v>
      </c>
      <c r="AH328" s="21">
        <f>INDEX(Table3[2020],MATCH(Steph_Curry!H328,Table3[Team],0))</f>
        <v>1.1439999999999999</v>
      </c>
      <c r="AI328" s="21">
        <f>INDEX(Table6[2020],MATCH(Steph_Curry!H328,Table6[Team],0))</f>
        <v>0.126</v>
      </c>
      <c r="AJ328" s="22">
        <f>INDEX(Table8[2020],MATCH(Steph_Curry!H328,Table8[Team],0))</f>
        <v>13.6</v>
      </c>
    </row>
    <row r="329" spans="1:36">
      <c r="A329" s="8">
        <v>56</v>
      </c>
      <c r="B329" s="9">
        <v>48</v>
      </c>
      <c r="C329" s="10">
        <v>44301</v>
      </c>
      <c r="D329" s="10" t="s">
        <v>497</v>
      </c>
      <c r="E329" s="9" t="s">
        <v>464</v>
      </c>
      <c r="F329" s="9" t="s">
        <v>1</v>
      </c>
      <c r="G329" s="9" t="s">
        <v>5</v>
      </c>
      <c r="H329" s="9" t="s">
        <v>82</v>
      </c>
      <c r="I329" s="9" t="s">
        <v>115</v>
      </c>
      <c r="J329" s="9">
        <v>1</v>
      </c>
      <c r="K329" s="11">
        <v>1.4409722222222223</v>
      </c>
      <c r="L329" s="9">
        <v>12</v>
      </c>
      <c r="M329" s="9">
        <v>25</v>
      </c>
      <c r="N329" s="9">
        <v>0.48</v>
      </c>
      <c r="O329" s="9">
        <v>4</v>
      </c>
      <c r="P329" s="9">
        <v>13</v>
      </c>
      <c r="Q329" s="9">
        <v>0.308</v>
      </c>
      <c r="R329" s="9">
        <v>5</v>
      </c>
      <c r="S329" s="9">
        <v>5</v>
      </c>
      <c r="T329" s="9">
        <v>1</v>
      </c>
      <c r="U329" s="9">
        <v>0</v>
      </c>
      <c r="V329" s="9">
        <v>4</v>
      </c>
      <c r="W329" s="9">
        <v>4</v>
      </c>
      <c r="X329" s="9">
        <v>5</v>
      </c>
      <c r="Y329" s="9">
        <v>0</v>
      </c>
      <c r="Z329" s="9">
        <v>2</v>
      </c>
      <c r="AA329" s="9">
        <v>4</v>
      </c>
      <c r="AB329" s="9">
        <v>3</v>
      </c>
      <c r="AC329" s="9">
        <v>33</v>
      </c>
      <c r="AD329" s="9">
        <v>21.2</v>
      </c>
      <c r="AE329" s="9">
        <v>5</v>
      </c>
      <c r="AF329" s="13">
        <v>0</v>
      </c>
      <c r="AG329">
        <f>INDEX(Table1[2020], MATCH(Steph_Curry!H329,Table1[Team],0))</f>
        <v>1.1100000000000001</v>
      </c>
      <c r="AH329" s="21">
        <f>INDEX(Table3[2020],MATCH(Steph_Curry!H329,Table3[Team],0))</f>
        <v>1.1639999999999999</v>
      </c>
      <c r="AI329" s="21">
        <f>INDEX(Table6[2020],MATCH(Steph_Curry!H329,Table6[Team],0))</f>
        <v>0.14199999999999999</v>
      </c>
      <c r="AJ329" s="22">
        <f>INDEX(Table8[2020],MATCH(Steph_Curry!H329,Table8[Team],0))</f>
        <v>12.4</v>
      </c>
    </row>
    <row r="330" spans="1:36">
      <c r="A330" s="8">
        <v>57</v>
      </c>
      <c r="B330" s="9">
        <v>49</v>
      </c>
      <c r="C330" s="10">
        <v>44303</v>
      </c>
      <c r="D330" s="10" t="s">
        <v>497</v>
      </c>
      <c r="E330" s="9" t="s">
        <v>465</v>
      </c>
      <c r="F330" s="9" t="s">
        <v>1</v>
      </c>
      <c r="G330" s="9" t="s">
        <v>5</v>
      </c>
      <c r="H330" s="9" t="s">
        <v>46</v>
      </c>
      <c r="I330" s="9" t="s">
        <v>135</v>
      </c>
      <c r="J330" s="9">
        <v>1</v>
      </c>
      <c r="K330" s="11">
        <v>1.5479166666666666</v>
      </c>
      <c r="L330" s="9">
        <v>15</v>
      </c>
      <c r="M330" s="9">
        <v>27</v>
      </c>
      <c r="N330" s="9">
        <v>0.55600000000000005</v>
      </c>
      <c r="O330" s="9">
        <v>11</v>
      </c>
      <c r="P330" s="9">
        <v>19</v>
      </c>
      <c r="Q330" s="9">
        <v>0.57899999999999996</v>
      </c>
      <c r="R330" s="9">
        <v>6</v>
      </c>
      <c r="S330" s="9">
        <v>8</v>
      </c>
      <c r="T330" s="9">
        <v>0.75</v>
      </c>
      <c r="U330" s="9">
        <v>0</v>
      </c>
      <c r="V330" s="9">
        <v>7</v>
      </c>
      <c r="W330" s="9">
        <v>7</v>
      </c>
      <c r="X330" s="9">
        <v>3</v>
      </c>
      <c r="Y330" s="9">
        <v>0</v>
      </c>
      <c r="Z330" s="9">
        <v>0</v>
      </c>
      <c r="AA330" s="9">
        <v>5</v>
      </c>
      <c r="AB330" s="9">
        <v>2</v>
      </c>
      <c r="AC330" s="9">
        <v>47</v>
      </c>
      <c r="AD330" s="9">
        <v>31.7</v>
      </c>
      <c r="AE330" s="9">
        <v>-7</v>
      </c>
      <c r="AF330">
        <v>0</v>
      </c>
      <c r="AG330">
        <f>INDEX(Table1[2020], MATCH(Steph_Curry!H330,Table1[Team],0))</f>
        <v>1.097</v>
      </c>
      <c r="AH330" s="21">
        <f>INDEX(Table3[2020],MATCH(Steph_Curry!H330,Table3[Team],0))</f>
        <v>1.1499999999999999</v>
      </c>
      <c r="AI330" s="21">
        <f>INDEX(Table6[2020],MATCH(Steph_Curry!H330,Table6[Team],0))</f>
        <v>0.13700000000000001</v>
      </c>
      <c r="AJ330" s="22">
        <f>INDEX(Table8[2020],MATCH(Steph_Curry!H330,Table8[Team],0))</f>
        <v>12.8</v>
      </c>
    </row>
    <row r="331" spans="1:36">
      <c r="A331" s="8">
        <v>58</v>
      </c>
      <c r="B331" s="9">
        <v>50</v>
      </c>
      <c r="C331" s="10">
        <v>44305</v>
      </c>
      <c r="D331" s="10" t="s">
        <v>497</v>
      </c>
      <c r="E331" s="9" t="s">
        <v>466</v>
      </c>
      <c r="F331" s="9" t="s">
        <v>1</v>
      </c>
      <c r="G331" s="9" t="s">
        <v>5</v>
      </c>
      <c r="H331" s="9" t="s">
        <v>39</v>
      </c>
      <c r="I331" s="9" t="s">
        <v>104</v>
      </c>
      <c r="J331" s="9">
        <v>1</v>
      </c>
      <c r="K331" s="11">
        <v>1.5381944444444444</v>
      </c>
      <c r="L331" s="9">
        <v>14</v>
      </c>
      <c r="M331" s="9">
        <v>28</v>
      </c>
      <c r="N331" s="9">
        <v>0.5</v>
      </c>
      <c r="O331" s="9">
        <v>10</v>
      </c>
      <c r="P331" s="9">
        <v>17</v>
      </c>
      <c r="Q331" s="9">
        <v>0.58799999999999997</v>
      </c>
      <c r="R331" s="9">
        <v>11</v>
      </c>
      <c r="S331" s="9">
        <v>12</v>
      </c>
      <c r="T331" s="9">
        <v>0.91700000000000004</v>
      </c>
      <c r="U331" s="9">
        <v>0</v>
      </c>
      <c r="V331" s="9">
        <v>3</v>
      </c>
      <c r="W331" s="9">
        <v>3</v>
      </c>
      <c r="X331" s="9">
        <v>5</v>
      </c>
      <c r="Y331" s="9">
        <v>0</v>
      </c>
      <c r="Z331" s="9">
        <v>0</v>
      </c>
      <c r="AA331" s="9">
        <v>6</v>
      </c>
      <c r="AB331" s="9">
        <v>2</v>
      </c>
      <c r="AC331" s="9">
        <v>49</v>
      </c>
      <c r="AD331" s="9">
        <v>32.200000000000003</v>
      </c>
      <c r="AE331" s="9">
        <v>11</v>
      </c>
      <c r="AF331" s="13">
        <v>0</v>
      </c>
      <c r="AG331">
        <f>INDEX(Table1[2020], MATCH(Steph_Curry!H331,Table1[Team],0))</f>
        <v>1.0449999999999999</v>
      </c>
      <c r="AH331" s="21">
        <f>INDEX(Table3[2020],MATCH(Steph_Curry!H331,Table3[Team],0))</f>
        <v>1.1020000000000001</v>
      </c>
      <c r="AI331" s="21">
        <f>INDEX(Table6[2020],MATCH(Steph_Curry!H331,Table6[Team],0))</f>
        <v>0.14599999999999999</v>
      </c>
      <c r="AJ331" s="22">
        <f>INDEX(Table8[2020],MATCH(Steph_Curry!H331,Table8[Team],0))</f>
        <v>11.5</v>
      </c>
    </row>
    <row r="332" spans="1:36">
      <c r="A332" s="8">
        <v>59</v>
      </c>
      <c r="B332" s="9">
        <v>51</v>
      </c>
      <c r="C332" s="10">
        <v>44307</v>
      </c>
      <c r="D332" s="10" t="s">
        <v>497</v>
      </c>
      <c r="E332" s="9" t="s">
        <v>467</v>
      </c>
      <c r="F332" s="9" t="s">
        <v>1</v>
      </c>
      <c r="G332" s="9" t="s">
        <v>5</v>
      </c>
      <c r="H332" s="9" t="s">
        <v>18</v>
      </c>
      <c r="I332" s="9" t="s">
        <v>47</v>
      </c>
      <c r="J332" s="9">
        <v>1</v>
      </c>
      <c r="K332" s="11">
        <v>1.5020833333333332</v>
      </c>
      <c r="L332" s="9">
        <v>7</v>
      </c>
      <c r="M332" s="9">
        <v>25</v>
      </c>
      <c r="N332" s="9">
        <v>0.28000000000000003</v>
      </c>
      <c r="O332" s="9">
        <v>2</v>
      </c>
      <c r="P332" s="9">
        <v>14</v>
      </c>
      <c r="Q332" s="9">
        <v>0.14299999999999999</v>
      </c>
      <c r="R332" s="9">
        <v>2</v>
      </c>
      <c r="S332" s="9">
        <v>2</v>
      </c>
      <c r="T332" s="9">
        <v>1</v>
      </c>
      <c r="U332" s="9">
        <v>0</v>
      </c>
      <c r="V332" s="9">
        <v>7</v>
      </c>
      <c r="W332" s="9">
        <v>7</v>
      </c>
      <c r="X332" s="9">
        <v>8</v>
      </c>
      <c r="Y332" s="9">
        <v>1</v>
      </c>
      <c r="Z332" s="9">
        <v>0</v>
      </c>
      <c r="AA332" s="9">
        <v>6</v>
      </c>
      <c r="AB332" s="9">
        <v>2</v>
      </c>
      <c r="AC332" s="9">
        <v>18</v>
      </c>
      <c r="AD332" s="9">
        <v>5.2</v>
      </c>
      <c r="AE332" s="9">
        <v>-23</v>
      </c>
      <c r="AF332">
        <v>0</v>
      </c>
      <c r="AG332">
        <f>INDEX(Table1[2020], MATCH(Steph_Curry!H332,Table1[Team],0))</f>
        <v>1.1000000000000001</v>
      </c>
      <c r="AH332" s="21">
        <f>INDEX(Table3[2020],MATCH(Steph_Curry!H332,Table3[Team],0))</f>
        <v>1.1439999999999999</v>
      </c>
      <c r="AI332" s="21">
        <f>INDEX(Table6[2020],MATCH(Steph_Curry!H332,Table6[Team],0))</f>
        <v>0.13400000000000001</v>
      </c>
      <c r="AJ332" s="22">
        <f>INDEX(Table8[2020],MATCH(Steph_Curry!H332,Table8[Team],0))</f>
        <v>12.4</v>
      </c>
    </row>
    <row r="333" spans="1:36">
      <c r="A333" s="8">
        <v>60</v>
      </c>
      <c r="B333" s="9">
        <v>52</v>
      </c>
      <c r="C333" s="10">
        <v>44309</v>
      </c>
      <c r="D333" s="10" t="s">
        <v>497</v>
      </c>
      <c r="E333" s="9" t="s">
        <v>468</v>
      </c>
      <c r="F333" s="9" t="s">
        <v>1</v>
      </c>
      <c r="H333" s="9" t="s">
        <v>30</v>
      </c>
      <c r="I333" s="9" t="s">
        <v>40</v>
      </c>
      <c r="J333" s="9">
        <v>1</v>
      </c>
      <c r="K333" s="11">
        <v>1.4055555555555557</v>
      </c>
      <c r="L333" s="9">
        <v>11</v>
      </c>
      <c r="M333" s="9">
        <v>18</v>
      </c>
      <c r="N333" s="9">
        <v>0.61099999999999999</v>
      </c>
      <c r="O333" s="9">
        <v>4</v>
      </c>
      <c r="P333" s="9">
        <v>9</v>
      </c>
      <c r="Q333" s="9">
        <v>0.44400000000000001</v>
      </c>
      <c r="R333" s="9">
        <v>6</v>
      </c>
      <c r="S333" s="9">
        <v>6</v>
      </c>
      <c r="T333" s="9">
        <v>1</v>
      </c>
      <c r="U333" s="9">
        <v>0</v>
      </c>
      <c r="V333" s="9">
        <v>8</v>
      </c>
      <c r="W333" s="9">
        <v>8</v>
      </c>
      <c r="X333" s="9">
        <v>3</v>
      </c>
      <c r="Y333" s="9">
        <v>0</v>
      </c>
      <c r="Z333" s="9">
        <v>0</v>
      </c>
      <c r="AA333" s="9">
        <v>3</v>
      </c>
      <c r="AB333" s="9">
        <v>3</v>
      </c>
      <c r="AC333" s="9">
        <v>32</v>
      </c>
      <c r="AD333" s="9">
        <v>24.1</v>
      </c>
      <c r="AE333" s="9">
        <v>27</v>
      </c>
      <c r="AF333" s="13">
        <v>0</v>
      </c>
      <c r="AG333">
        <f>INDEX(Table1[2020], MATCH(Steph_Curry!H333,Table1[Team],0))</f>
        <v>1.0980000000000001</v>
      </c>
      <c r="AH333" s="21">
        <f>INDEX(Table3[2020],MATCH(Steph_Curry!H333,Table3[Team],0))</f>
        <v>1.1579999999999999</v>
      </c>
      <c r="AI333" s="21">
        <f>INDEX(Table6[2020],MATCH(Steph_Curry!H333,Table6[Team],0))</f>
        <v>0.13600000000000001</v>
      </c>
      <c r="AJ333" s="22">
        <f>INDEX(Table8[2020],MATCH(Steph_Curry!H333,Table8[Team],0))</f>
        <v>13.2</v>
      </c>
    </row>
    <row r="334" spans="1:36">
      <c r="A334" s="8">
        <v>61</v>
      </c>
      <c r="B334" s="9">
        <v>53</v>
      </c>
      <c r="C334" s="10">
        <v>44311</v>
      </c>
      <c r="D334" s="10" t="s">
        <v>497</v>
      </c>
      <c r="E334" s="9" t="s">
        <v>469</v>
      </c>
      <c r="F334" s="9" t="s">
        <v>1</v>
      </c>
      <c r="H334" s="9" t="s">
        <v>61</v>
      </c>
      <c r="I334" s="9" t="s">
        <v>64</v>
      </c>
      <c r="J334" s="9">
        <v>1</v>
      </c>
      <c r="K334" s="11">
        <v>1.5736111111111111</v>
      </c>
      <c r="L334" s="9">
        <v>11</v>
      </c>
      <c r="M334" s="9">
        <v>21</v>
      </c>
      <c r="N334" s="9">
        <v>0.52400000000000002</v>
      </c>
      <c r="O334" s="9">
        <v>7</v>
      </c>
      <c r="P334" s="9">
        <v>14</v>
      </c>
      <c r="Q334" s="9">
        <v>0.5</v>
      </c>
      <c r="R334" s="9">
        <v>8</v>
      </c>
      <c r="S334" s="9">
        <v>11</v>
      </c>
      <c r="T334" s="9">
        <v>0.72699999999999998</v>
      </c>
      <c r="U334" s="9">
        <v>0</v>
      </c>
      <c r="V334" s="9">
        <v>7</v>
      </c>
      <c r="W334" s="9">
        <v>7</v>
      </c>
      <c r="X334" s="9">
        <v>4</v>
      </c>
      <c r="Y334" s="9">
        <v>1</v>
      </c>
      <c r="Z334" s="9">
        <v>1</v>
      </c>
      <c r="AA334" s="9">
        <v>7</v>
      </c>
      <c r="AB334" s="9">
        <v>1</v>
      </c>
      <c r="AC334" s="9">
        <v>37</v>
      </c>
      <c r="AD334" s="9">
        <v>24.7</v>
      </c>
      <c r="AE334" s="9">
        <v>7</v>
      </c>
      <c r="AF334">
        <v>0</v>
      </c>
      <c r="AG334">
        <f>INDEX(Table1[2020], MATCH(Steph_Curry!H334,Table1[Team],0))</f>
        <v>1.1379999999999999</v>
      </c>
      <c r="AH334" s="21">
        <f>INDEX(Table3[2020],MATCH(Steph_Curry!H334,Table3[Team],0))</f>
        <v>1.1719999999999999</v>
      </c>
      <c r="AI334" s="21">
        <f>INDEX(Table6[2020],MATCH(Steph_Curry!H334,Table6[Team],0))</f>
        <v>0.13300000000000001</v>
      </c>
      <c r="AJ334" s="22">
        <f>INDEX(Table8[2020],MATCH(Steph_Curry!H334,Table8[Team],0))</f>
        <v>12.4</v>
      </c>
    </row>
    <row r="335" spans="1:36">
      <c r="A335" s="8">
        <v>62</v>
      </c>
      <c r="B335" s="9">
        <v>54</v>
      </c>
      <c r="C335" s="10">
        <v>44313</v>
      </c>
      <c r="D335" s="10" t="s">
        <v>497</v>
      </c>
      <c r="E335" s="9" t="s">
        <v>470</v>
      </c>
      <c r="F335" s="9" t="s">
        <v>1</v>
      </c>
      <c r="H335" s="9" t="s">
        <v>12</v>
      </c>
      <c r="I335" s="9" t="s">
        <v>108</v>
      </c>
      <c r="J335" s="9">
        <v>1</v>
      </c>
      <c r="K335" s="11">
        <v>1.2430555555555556</v>
      </c>
      <c r="L335" s="9">
        <v>9</v>
      </c>
      <c r="M335" s="9">
        <v>18</v>
      </c>
      <c r="N335" s="9">
        <v>0.5</v>
      </c>
      <c r="O335" s="9">
        <v>5</v>
      </c>
      <c r="P335" s="9">
        <v>9</v>
      </c>
      <c r="Q335" s="9">
        <v>0.55600000000000005</v>
      </c>
      <c r="R335" s="9">
        <v>4</v>
      </c>
      <c r="S335" s="9">
        <v>4</v>
      </c>
      <c r="T335" s="9">
        <v>1</v>
      </c>
      <c r="U335" s="9">
        <v>0</v>
      </c>
      <c r="V335" s="9">
        <v>1</v>
      </c>
      <c r="W335" s="9">
        <v>1</v>
      </c>
      <c r="X335" s="9">
        <v>2</v>
      </c>
      <c r="Y335" s="9">
        <v>2</v>
      </c>
      <c r="Z335" s="9">
        <v>0</v>
      </c>
      <c r="AA335" s="9">
        <v>2</v>
      </c>
      <c r="AB335" s="9">
        <v>1</v>
      </c>
      <c r="AC335" s="9">
        <v>27</v>
      </c>
      <c r="AD335" s="9">
        <v>19.3</v>
      </c>
      <c r="AE335" s="9">
        <v>-27</v>
      </c>
      <c r="AF335" s="13">
        <v>0</v>
      </c>
      <c r="AG335">
        <f>INDEX(Table1[2020], MATCH(Steph_Curry!H335,Table1[Team],0))</f>
        <v>1.103</v>
      </c>
      <c r="AH335" s="21">
        <f>INDEX(Table3[2020],MATCH(Steph_Curry!H335,Table3[Team],0))</f>
        <v>1.135</v>
      </c>
      <c r="AI335" s="21">
        <f>INDEX(Table6[2020],MATCH(Steph_Curry!H335,Table6[Team],0))</f>
        <v>0.125</v>
      </c>
      <c r="AJ335" s="22">
        <f>INDEX(Table8[2020],MATCH(Steph_Curry!H335,Table8[Team],0))</f>
        <v>12.9</v>
      </c>
    </row>
    <row r="336" spans="1:36">
      <c r="A336" s="8">
        <v>63</v>
      </c>
      <c r="B336" s="9">
        <v>55</v>
      </c>
      <c r="C336" s="10">
        <v>44315</v>
      </c>
      <c r="D336" s="10" t="s">
        <v>497</v>
      </c>
      <c r="E336" s="9" t="s">
        <v>471</v>
      </c>
      <c r="F336" s="9" t="s">
        <v>1</v>
      </c>
      <c r="G336" s="9" t="s">
        <v>5</v>
      </c>
      <c r="H336" s="9" t="s">
        <v>36</v>
      </c>
      <c r="I336" s="9" t="s">
        <v>235</v>
      </c>
      <c r="J336" s="9">
        <v>1</v>
      </c>
      <c r="K336" s="11">
        <v>1.5354166666666667</v>
      </c>
      <c r="L336" s="9">
        <v>11</v>
      </c>
      <c r="M336" s="9">
        <v>27</v>
      </c>
      <c r="N336" s="9">
        <v>0.40699999999999997</v>
      </c>
      <c r="O336" s="9">
        <v>6</v>
      </c>
      <c r="P336" s="9">
        <v>17</v>
      </c>
      <c r="Q336" s="9">
        <v>0.35299999999999998</v>
      </c>
      <c r="R336" s="9">
        <v>9</v>
      </c>
      <c r="S336" s="9">
        <v>9</v>
      </c>
      <c r="T336" s="9">
        <v>1</v>
      </c>
      <c r="U336" s="9">
        <v>1</v>
      </c>
      <c r="V336" s="9">
        <v>5</v>
      </c>
      <c r="W336" s="9">
        <v>6</v>
      </c>
      <c r="X336" s="9">
        <v>8</v>
      </c>
      <c r="Y336" s="9">
        <v>2</v>
      </c>
      <c r="Z336" s="9">
        <v>0</v>
      </c>
      <c r="AA336" s="9">
        <v>3</v>
      </c>
      <c r="AB336" s="9">
        <v>4</v>
      </c>
      <c r="AC336" s="9">
        <v>37</v>
      </c>
      <c r="AD336" s="9">
        <v>27.7</v>
      </c>
      <c r="AE336" s="9">
        <v>-10</v>
      </c>
      <c r="AF336">
        <v>0</v>
      </c>
      <c r="AG336">
        <f>INDEX(Table1[2020], MATCH(Steph_Curry!H336,Table1[Team],0))</f>
        <v>1.113</v>
      </c>
      <c r="AH336" s="21">
        <f>INDEX(Table3[2020],MATCH(Steph_Curry!H336,Table3[Team],0))</f>
        <v>1.1719999999999999</v>
      </c>
      <c r="AI336" s="21">
        <f>INDEX(Table6[2020],MATCH(Steph_Curry!H336,Table6[Team],0))</f>
        <v>0.14499999999999999</v>
      </c>
      <c r="AJ336" s="22">
        <f>INDEX(Table8[2020],MATCH(Steph_Curry!H336,Table8[Team],0))</f>
        <v>13.1</v>
      </c>
    </row>
    <row r="337" spans="1:36">
      <c r="A337" s="8">
        <v>64</v>
      </c>
      <c r="B337" s="9">
        <v>56</v>
      </c>
      <c r="C337" s="10">
        <v>44317</v>
      </c>
      <c r="D337" s="10" t="s">
        <v>497</v>
      </c>
      <c r="E337" s="9" t="s">
        <v>472</v>
      </c>
      <c r="F337" s="9" t="s">
        <v>1</v>
      </c>
      <c r="G337" s="9" t="s">
        <v>5</v>
      </c>
      <c r="H337" s="9" t="s">
        <v>2</v>
      </c>
      <c r="I337" s="9" t="s">
        <v>193</v>
      </c>
      <c r="J337" s="9">
        <v>1</v>
      </c>
      <c r="K337" s="11">
        <v>1.2652777777777777</v>
      </c>
      <c r="L337" s="9">
        <v>9</v>
      </c>
      <c r="M337" s="9">
        <v>23</v>
      </c>
      <c r="N337" s="9">
        <v>0.39100000000000001</v>
      </c>
      <c r="O337" s="9">
        <v>7</v>
      </c>
      <c r="P337" s="9">
        <v>17</v>
      </c>
      <c r="Q337" s="9">
        <v>0.41199999999999998</v>
      </c>
      <c r="R337" s="9">
        <v>5</v>
      </c>
      <c r="S337" s="9">
        <v>7</v>
      </c>
      <c r="T337" s="9">
        <v>0.71399999999999997</v>
      </c>
      <c r="U337" s="9">
        <v>0</v>
      </c>
      <c r="V337" s="9">
        <v>5</v>
      </c>
      <c r="W337" s="9">
        <v>5</v>
      </c>
      <c r="X337" s="9">
        <v>5</v>
      </c>
      <c r="Y337" s="9">
        <v>1</v>
      </c>
      <c r="Z337" s="9">
        <v>0</v>
      </c>
      <c r="AA337" s="9">
        <v>4</v>
      </c>
      <c r="AB337" s="9">
        <v>0</v>
      </c>
      <c r="AC337" s="9">
        <v>30</v>
      </c>
      <c r="AD337" s="9">
        <v>18.7</v>
      </c>
      <c r="AE337" s="9">
        <v>25</v>
      </c>
      <c r="AF337" s="13">
        <v>0</v>
      </c>
      <c r="AG337">
        <f>INDEX(Table1[2020], MATCH(Steph_Curry!H337,Table1[Team],0))</f>
        <v>1.1160000000000001</v>
      </c>
      <c r="AH337" s="21">
        <f>INDEX(Table3[2020],MATCH(Steph_Curry!H337,Table3[Team],0))</f>
        <v>1.169</v>
      </c>
      <c r="AI337" s="21">
        <f>INDEX(Table6[2020],MATCH(Steph_Curry!H337,Table6[Team],0))</f>
        <v>0.14000000000000001</v>
      </c>
      <c r="AJ337" s="22">
        <f>INDEX(Table8[2020],MATCH(Steph_Curry!H337,Table8[Team],0))</f>
        <v>13.4</v>
      </c>
    </row>
    <row r="338" spans="1:36">
      <c r="A338" s="8">
        <v>65</v>
      </c>
      <c r="B338" s="9">
        <v>57</v>
      </c>
      <c r="C338" s="10">
        <v>44319</v>
      </c>
      <c r="D338" s="10" t="s">
        <v>497</v>
      </c>
      <c r="E338" s="9" t="s">
        <v>473</v>
      </c>
      <c r="F338" s="9" t="s">
        <v>1</v>
      </c>
      <c r="G338" s="9" t="s">
        <v>5</v>
      </c>
      <c r="H338" s="9" t="s">
        <v>6</v>
      </c>
      <c r="I338" s="9" t="s">
        <v>59</v>
      </c>
      <c r="J338" s="9">
        <v>1</v>
      </c>
      <c r="K338" s="11">
        <v>1.4701388888888889</v>
      </c>
      <c r="L338" s="9">
        <v>14</v>
      </c>
      <c r="M338" s="9">
        <v>26</v>
      </c>
      <c r="N338" s="9">
        <v>0.53800000000000003</v>
      </c>
      <c r="O338" s="9">
        <v>8</v>
      </c>
      <c r="P338" s="9">
        <v>18</v>
      </c>
      <c r="Q338" s="9">
        <v>0.44400000000000001</v>
      </c>
      <c r="R338" s="9">
        <v>5</v>
      </c>
      <c r="S338" s="9">
        <v>6</v>
      </c>
      <c r="T338" s="9">
        <v>0.83299999999999996</v>
      </c>
      <c r="U338" s="9">
        <v>0</v>
      </c>
      <c r="V338" s="9">
        <v>4</v>
      </c>
      <c r="W338" s="9">
        <v>4</v>
      </c>
      <c r="X338" s="9">
        <v>8</v>
      </c>
      <c r="Y338" s="9">
        <v>1</v>
      </c>
      <c r="Z338" s="9">
        <v>0</v>
      </c>
      <c r="AA338" s="9">
        <v>4</v>
      </c>
      <c r="AB338" s="9">
        <v>5</v>
      </c>
      <c r="AC338" s="9">
        <v>41</v>
      </c>
      <c r="AD338" s="9">
        <v>29.8</v>
      </c>
      <c r="AE338" s="9">
        <v>19</v>
      </c>
      <c r="AF338">
        <v>0</v>
      </c>
      <c r="AG338">
        <f>INDEX(Table1[2020], MATCH(Steph_Curry!H338,Table1[Team],0))</f>
        <v>1.1040000000000001</v>
      </c>
      <c r="AH338" s="21">
        <f>INDEX(Table3[2020],MATCH(Steph_Curry!H338,Table3[Team],0))</f>
        <v>1.157</v>
      </c>
      <c r="AI338" s="21">
        <f>INDEX(Table6[2020],MATCH(Steph_Curry!H338,Table6[Team],0))</f>
        <v>0.128</v>
      </c>
      <c r="AJ338" s="22">
        <f>INDEX(Table8[2020],MATCH(Steph_Curry!H338,Table8[Team],0))</f>
        <v>14.5</v>
      </c>
    </row>
    <row r="339" spans="1:36">
      <c r="A339" s="8">
        <v>66</v>
      </c>
      <c r="B339" s="9">
        <v>58</v>
      </c>
      <c r="C339" s="10">
        <v>44320</v>
      </c>
      <c r="D339" s="10" t="s">
        <v>497</v>
      </c>
      <c r="E339" s="9" t="s">
        <v>474</v>
      </c>
      <c r="F339" s="9" t="s">
        <v>1</v>
      </c>
      <c r="G339" s="9" t="s">
        <v>5</v>
      </c>
      <c r="H339" s="9" t="s">
        <v>6</v>
      </c>
      <c r="I339" s="9" t="s">
        <v>135</v>
      </c>
      <c r="J339" s="9">
        <v>1</v>
      </c>
      <c r="K339" s="11">
        <v>1.5458333333333334</v>
      </c>
      <c r="L339" s="9">
        <v>13</v>
      </c>
      <c r="M339" s="9">
        <v>31</v>
      </c>
      <c r="N339" s="9">
        <v>0.41899999999999998</v>
      </c>
      <c r="O339" s="9">
        <v>8</v>
      </c>
      <c r="P339" s="9">
        <v>20</v>
      </c>
      <c r="Q339" s="9">
        <v>0.4</v>
      </c>
      <c r="R339" s="9">
        <v>3</v>
      </c>
      <c r="S339" s="9">
        <v>3</v>
      </c>
      <c r="T339" s="9">
        <v>1</v>
      </c>
      <c r="U339" s="9">
        <v>2</v>
      </c>
      <c r="V339" s="9">
        <v>7</v>
      </c>
      <c r="W339" s="9">
        <v>9</v>
      </c>
      <c r="X339" s="9">
        <v>2</v>
      </c>
      <c r="Y339" s="9">
        <v>3</v>
      </c>
      <c r="Z339" s="9">
        <v>0</v>
      </c>
      <c r="AA339" s="9">
        <v>4</v>
      </c>
      <c r="AB339" s="9">
        <v>2</v>
      </c>
      <c r="AC339" s="9">
        <v>37</v>
      </c>
      <c r="AD339" s="9">
        <v>23.6</v>
      </c>
      <c r="AE339" s="9">
        <v>-9</v>
      </c>
      <c r="AF339" s="13">
        <v>0</v>
      </c>
      <c r="AG339">
        <f>INDEX(Table1[2020], MATCH(Steph_Curry!H339,Table1[Team],0))</f>
        <v>1.1040000000000001</v>
      </c>
      <c r="AH339" s="21">
        <f>INDEX(Table3[2020],MATCH(Steph_Curry!H339,Table3[Team],0))</f>
        <v>1.157</v>
      </c>
      <c r="AI339" s="21">
        <f>INDEX(Table6[2020],MATCH(Steph_Curry!H339,Table6[Team],0))</f>
        <v>0.128</v>
      </c>
      <c r="AJ339" s="22">
        <f>INDEX(Table8[2020],MATCH(Steph_Curry!H339,Table8[Team],0))</f>
        <v>14.5</v>
      </c>
    </row>
    <row r="340" spans="1:36">
      <c r="A340" s="1">
        <v>67</v>
      </c>
      <c r="B340" s="12">
        <v>59</v>
      </c>
      <c r="C340" s="3">
        <v>44322</v>
      </c>
      <c r="D340" s="10" t="s">
        <v>497</v>
      </c>
      <c r="E340" s="12" t="s">
        <v>476</v>
      </c>
      <c r="F340" s="12" t="s">
        <v>1</v>
      </c>
      <c r="G340" s="4"/>
      <c r="H340" s="12" t="s">
        <v>53</v>
      </c>
      <c r="I340" s="12" t="s">
        <v>40</v>
      </c>
      <c r="J340" s="12">
        <v>1</v>
      </c>
      <c r="K340" s="5">
        <v>1.3062500000000001</v>
      </c>
      <c r="L340" s="12">
        <v>11</v>
      </c>
      <c r="M340" s="12">
        <v>21</v>
      </c>
      <c r="N340" s="12">
        <v>0.52400000000000002</v>
      </c>
      <c r="O340" s="12">
        <v>6</v>
      </c>
      <c r="P340" s="12">
        <v>13</v>
      </c>
      <c r="Q340" s="12">
        <v>0.46200000000000002</v>
      </c>
      <c r="R340" s="12">
        <v>6</v>
      </c>
      <c r="S340" s="12">
        <v>7</v>
      </c>
      <c r="T340" s="12">
        <v>0.85699999999999998</v>
      </c>
      <c r="U340" s="12">
        <v>0</v>
      </c>
      <c r="V340" s="12">
        <v>4</v>
      </c>
      <c r="W340" s="12">
        <v>4</v>
      </c>
      <c r="X340" s="12">
        <v>7</v>
      </c>
      <c r="Y340" s="12">
        <v>1</v>
      </c>
      <c r="Z340" s="12">
        <v>0</v>
      </c>
      <c r="AA340" s="12">
        <v>3</v>
      </c>
      <c r="AB340" s="12">
        <v>2</v>
      </c>
      <c r="AC340" s="12">
        <v>34</v>
      </c>
      <c r="AD340" s="12">
        <v>26.6</v>
      </c>
      <c r="AE340" s="12">
        <v>24</v>
      </c>
      <c r="AF340">
        <v>0</v>
      </c>
      <c r="AG340">
        <f>INDEX(Table1[2020], MATCH(Steph_Curry!H340,Table1[Team],0))</f>
        <v>1.1100000000000001</v>
      </c>
      <c r="AH340" s="21">
        <f>INDEX(Table3[2020],MATCH(Steph_Curry!H340,Table3[Team],0))</f>
        <v>1.1439999999999999</v>
      </c>
      <c r="AI340" s="21">
        <f>INDEX(Table6[2020],MATCH(Steph_Curry!H340,Table6[Team],0))</f>
        <v>0.126</v>
      </c>
      <c r="AJ340" s="22">
        <f>INDEX(Table8[2020],MATCH(Steph_Curry!H340,Table8[Team],0))</f>
        <v>13.6</v>
      </c>
    </row>
    <row r="341" spans="1:36">
      <c r="A341" s="1">
        <v>68</v>
      </c>
      <c r="B341" s="12">
        <v>60</v>
      </c>
      <c r="C341" s="3">
        <v>44324</v>
      </c>
      <c r="D341" s="10" t="s">
        <v>497</v>
      </c>
      <c r="E341" s="12" t="s">
        <v>477</v>
      </c>
      <c r="F341" s="12" t="s">
        <v>1</v>
      </c>
      <c r="G341" s="4"/>
      <c r="H341" s="12" t="s">
        <v>53</v>
      </c>
      <c r="I341" s="12" t="s">
        <v>276</v>
      </c>
      <c r="J341" s="12">
        <v>1</v>
      </c>
      <c r="K341" s="5">
        <v>1.2222222222222221</v>
      </c>
      <c r="L341" s="12">
        <v>14</v>
      </c>
      <c r="M341" s="12">
        <v>26</v>
      </c>
      <c r="N341" s="12">
        <v>0.53800000000000003</v>
      </c>
      <c r="O341" s="12">
        <v>11</v>
      </c>
      <c r="P341" s="12">
        <v>21</v>
      </c>
      <c r="Q341" s="12">
        <v>0.52400000000000002</v>
      </c>
      <c r="R341" s="12">
        <v>10</v>
      </c>
      <c r="S341" s="12">
        <v>10</v>
      </c>
      <c r="T341" s="12">
        <v>1</v>
      </c>
      <c r="U341" s="12">
        <v>0</v>
      </c>
      <c r="V341" s="12">
        <v>5</v>
      </c>
      <c r="W341" s="12">
        <v>5</v>
      </c>
      <c r="X341" s="12">
        <v>2</v>
      </c>
      <c r="Y341" s="12">
        <v>1</v>
      </c>
      <c r="Z341" s="12">
        <v>0</v>
      </c>
      <c r="AA341" s="12">
        <v>1</v>
      </c>
      <c r="AB341" s="12">
        <v>2</v>
      </c>
      <c r="AC341" s="12">
        <v>49</v>
      </c>
      <c r="AD341" s="12">
        <v>38.5</v>
      </c>
      <c r="AE341" s="12">
        <v>31</v>
      </c>
      <c r="AF341" s="13">
        <v>0</v>
      </c>
      <c r="AG341">
        <f>INDEX(Table1[2020], MATCH(Steph_Curry!H341,Table1[Team],0))</f>
        <v>1.1100000000000001</v>
      </c>
      <c r="AH341" s="21">
        <f>INDEX(Table3[2020],MATCH(Steph_Curry!H341,Table3[Team],0))</f>
        <v>1.1439999999999999</v>
      </c>
      <c r="AI341" s="21">
        <f>INDEX(Table6[2020],MATCH(Steph_Curry!H341,Table6[Team],0))</f>
        <v>0.126</v>
      </c>
      <c r="AJ341" s="22">
        <f>INDEX(Table8[2020],MATCH(Steph_Curry!H341,Table8[Team],0))</f>
        <v>13.6</v>
      </c>
    </row>
    <row r="342" spans="1:36">
      <c r="A342" s="1">
        <v>69</v>
      </c>
      <c r="B342" s="12">
        <v>61</v>
      </c>
      <c r="C342" s="3">
        <v>44326</v>
      </c>
      <c r="D342" s="10" t="s">
        <v>497</v>
      </c>
      <c r="E342" s="12" t="s">
        <v>478</v>
      </c>
      <c r="F342" s="12" t="s">
        <v>1</v>
      </c>
      <c r="G342" s="4"/>
      <c r="H342" s="12" t="s">
        <v>84</v>
      </c>
      <c r="I342" s="12" t="s">
        <v>19</v>
      </c>
      <c r="J342" s="12">
        <v>1</v>
      </c>
      <c r="K342" s="5">
        <v>1.5381944444444444</v>
      </c>
      <c r="L342" s="12">
        <v>11</v>
      </c>
      <c r="M342" s="12">
        <v>25</v>
      </c>
      <c r="N342" s="12">
        <v>0.44</v>
      </c>
      <c r="O342" s="12">
        <v>3</v>
      </c>
      <c r="P342" s="12">
        <v>13</v>
      </c>
      <c r="Q342" s="12">
        <v>0.23100000000000001</v>
      </c>
      <c r="R342" s="12">
        <v>11</v>
      </c>
      <c r="S342" s="12">
        <v>12</v>
      </c>
      <c r="T342" s="12">
        <v>0.91700000000000004</v>
      </c>
      <c r="U342" s="12">
        <v>1</v>
      </c>
      <c r="V342" s="12">
        <v>3</v>
      </c>
      <c r="W342" s="12">
        <v>4</v>
      </c>
      <c r="X342" s="12">
        <v>6</v>
      </c>
      <c r="Y342" s="12">
        <v>2</v>
      </c>
      <c r="Z342" s="12">
        <v>0</v>
      </c>
      <c r="AA342" s="12">
        <v>3</v>
      </c>
      <c r="AB342" s="12">
        <v>1</v>
      </c>
      <c r="AC342" s="12">
        <v>36</v>
      </c>
      <c r="AD342" s="12">
        <v>26.9</v>
      </c>
      <c r="AE342" s="12">
        <v>4</v>
      </c>
      <c r="AF342">
        <v>0</v>
      </c>
      <c r="AG342">
        <f>INDEX(Table1[2020], MATCH(Steph_Curry!H342,Table1[Team],0))</f>
        <v>1.0680000000000001</v>
      </c>
      <c r="AH342" s="21">
        <f>INDEX(Table3[2020],MATCH(Steph_Curry!H342,Table3[Team],0))</f>
        <v>1.083</v>
      </c>
      <c r="AI342" s="21">
        <f>INDEX(Table6[2020],MATCH(Steph_Curry!H342,Table6[Team],0))</f>
        <v>0.112</v>
      </c>
      <c r="AJ342" s="22">
        <f>INDEX(Table8[2020],MATCH(Steph_Curry!H342,Table8[Team],0))</f>
        <v>11.2</v>
      </c>
    </row>
    <row r="343" spans="1:36">
      <c r="A343" s="1">
        <v>70</v>
      </c>
      <c r="B343" s="12">
        <v>62</v>
      </c>
      <c r="C343" s="3">
        <v>44327</v>
      </c>
      <c r="D343" s="10" t="s">
        <v>497</v>
      </c>
      <c r="E343" s="12" t="s">
        <v>479</v>
      </c>
      <c r="F343" s="12" t="s">
        <v>1</v>
      </c>
      <c r="G343" s="4"/>
      <c r="H343" s="12" t="s">
        <v>118</v>
      </c>
      <c r="I343" s="12" t="s">
        <v>221</v>
      </c>
      <c r="J343" s="12">
        <v>1</v>
      </c>
      <c r="K343" s="5">
        <v>1.5215277777777778</v>
      </c>
      <c r="L343" s="12">
        <v>7</v>
      </c>
      <c r="M343" s="12">
        <v>22</v>
      </c>
      <c r="N343" s="12">
        <v>0.318</v>
      </c>
      <c r="O343" s="12">
        <v>1</v>
      </c>
      <c r="P343" s="12">
        <v>11</v>
      </c>
      <c r="Q343" s="12">
        <v>9.0999999999999998E-2</v>
      </c>
      <c r="R343" s="12">
        <v>6</v>
      </c>
      <c r="S343" s="12">
        <v>6</v>
      </c>
      <c r="T343" s="12">
        <v>1</v>
      </c>
      <c r="U343" s="12">
        <v>0</v>
      </c>
      <c r="V343" s="12">
        <v>3</v>
      </c>
      <c r="W343" s="12">
        <v>3</v>
      </c>
      <c r="X343" s="12">
        <v>6</v>
      </c>
      <c r="Y343" s="12">
        <v>1</v>
      </c>
      <c r="Z343" s="12">
        <v>0</v>
      </c>
      <c r="AA343" s="12">
        <v>3</v>
      </c>
      <c r="AB343" s="12">
        <v>2</v>
      </c>
      <c r="AC343" s="12">
        <v>21</v>
      </c>
      <c r="AD343" s="12">
        <v>10.7</v>
      </c>
      <c r="AE343" s="12">
        <v>6</v>
      </c>
      <c r="AF343" s="13">
        <v>0</v>
      </c>
      <c r="AG343">
        <f>INDEX(Table1[2020], MATCH(Steph_Curry!H343,Table1[Team],0))</f>
        <v>1.079</v>
      </c>
      <c r="AH343" s="21">
        <f>INDEX(Table3[2020],MATCH(Steph_Curry!H343,Table3[Team],0))</f>
        <v>1.115</v>
      </c>
      <c r="AI343" s="21">
        <f>INDEX(Table6[2020],MATCH(Steph_Curry!H343,Table6[Team],0))</f>
        <v>0.13100000000000001</v>
      </c>
      <c r="AJ343" s="22">
        <f>INDEX(Table8[2020],MATCH(Steph_Curry!H343,Table8[Team],0))</f>
        <v>11.6</v>
      </c>
    </row>
    <row r="344" spans="1:36">
      <c r="A344" s="1">
        <v>71</v>
      </c>
      <c r="B344" s="4"/>
      <c r="C344" s="3">
        <v>44330</v>
      </c>
      <c r="D344" s="10" t="s">
        <v>497</v>
      </c>
      <c r="E344" s="12" t="s">
        <v>480</v>
      </c>
      <c r="F344" s="12" t="s">
        <v>1</v>
      </c>
      <c r="G344" s="4"/>
      <c r="H344" s="12" t="s">
        <v>6</v>
      </c>
      <c r="I344" s="12" t="s">
        <v>19</v>
      </c>
      <c r="J344" s="23" t="s">
        <v>447</v>
      </c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>
        <v>0</v>
      </c>
      <c r="AG344">
        <f>INDEX(Table1[2020], MATCH(Steph_Curry!H344,Table1[Team],0))</f>
        <v>1.1040000000000001</v>
      </c>
      <c r="AH344" s="21">
        <f>INDEX(Table3[2020],MATCH(Steph_Curry!H344,Table3[Team],0))</f>
        <v>1.157</v>
      </c>
      <c r="AI344" s="21">
        <f>INDEX(Table6[2020],MATCH(Steph_Curry!H344,Table6[Team],0))</f>
        <v>0.128</v>
      </c>
      <c r="AJ344" s="22">
        <f>INDEX(Table8[2020],MATCH(Steph_Curry!H344,Table8[Team],0))</f>
        <v>14.5</v>
      </c>
    </row>
    <row r="345" spans="1:36">
      <c r="A345" s="1">
        <v>72</v>
      </c>
      <c r="B345" s="12">
        <v>63</v>
      </c>
      <c r="C345" s="3">
        <v>44332</v>
      </c>
      <c r="D345" s="10" t="s">
        <v>497</v>
      </c>
      <c r="E345" s="12" t="s">
        <v>481</v>
      </c>
      <c r="F345" s="12" t="s">
        <v>1</v>
      </c>
      <c r="G345" s="4"/>
      <c r="H345" s="12" t="s">
        <v>9</v>
      </c>
      <c r="I345" s="12" t="s">
        <v>140</v>
      </c>
      <c r="J345" s="12">
        <v>1</v>
      </c>
      <c r="K345" s="5">
        <v>1.6645833333333335</v>
      </c>
      <c r="L345" s="12">
        <v>16</v>
      </c>
      <c r="M345" s="12">
        <v>36</v>
      </c>
      <c r="N345" s="12">
        <v>0.44400000000000001</v>
      </c>
      <c r="O345" s="12">
        <v>9</v>
      </c>
      <c r="P345" s="12">
        <v>22</v>
      </c>
      <c r="Q345" s="12">
        <v>0.40899999999999997</v>
      </c>
      <c r="R345" s="12">
        <v>5</v>
      </c>
      <c r="S345" s="12">
        <v>6</v>
      </c>
      <c r="T345" s="12">
        <v>0.83299999999999996</v>
      </c>
      <c r="U345" s="12">
        <v>1</v>
      </c>
      <c r="V345" s="12">
        <v>6</v>
      </c>
      <c r="W345" s="12">
        <v>7</v>
      </c>
      <c r="X345" s="12">
        <v>9</v>
      </c>
      <c r="Y345" s="12">
        <v>1</v>
      </c>
      <c r="Z345" s="12">
        <v>1</v>
      </c>
      <c r="AA345" s="12">
        <v>7</v>
      </c>
      <c r="AB345" s="12">
        <v>2</v>
      </c>
      <c r="AC345" s="12">
        <v>46</v>
      </c>
      <c r="AD345" s="12">
        <v>29.5</v>
      </c>
      <c r="AE345" s="12">
        <v>14</v>
      </c>
      <c r="AF345" s="13">
        <v>0</v>
      </c>
      <c r="AG345">
        <f>INDEX(Table1[2020], MATCH(Steph_Curry!H345,Table1[Team],0))</f>
        <v>1.083</v>
      </c>
      <c r="AH345" s="21">
        <f>INDEX(Table3[2020],MATCH(Steph_Curry!H345,Table3[Team],0))</f>
        <v>1.135</v>
      </c>
      <c r="AI345" s="21">
        <f>INDEX(Table6[2020],MATCH(Steph_Curry!H345,Table6[Team],0))</f>
        <v>0.14199999999999999</v>
      </c>
      <c r="AJ345" s="22">
        <f>INDEX(Table8[2020],MATCH(Steph_Curry!H345,Table8[Team],0))</f>
        <v>13</v>
      </c>
    </row>
  </sheetData>
  <mergeCells count="111">
    <mergeCell ref="J15:AE15"/>
    <mergeCell ref="J22:AE22"/>
    <mergeCell ref="J27:AE27"/>
    <mergeCell ref="J28:AE28"/>
    <mergeCell ref="J29:AE29"/>
    <mergeCell ref="J30:AE30"/>
    <mergeCell ref="J37:AE37"/>
    <mergeCell ref="J43:AE43"/>
    <mergeCell ref="J44:AE44"/>
    <mergeCell ref="J67:AE67"/>
    <mergeCell ref="J68:AE68"/>
    <mergeCell ref="J69:AE69"/>
    <mergeCell ref="J31:AE31"/>
    <mergeCell ref="J32:AE32"/>
    <mergeCell ref="J33:AE33"/>
    <mergeCell ref="J34:AE34"/>
    <mergeCell ref="J35:AE35"/>
    <mergeCell ref="J36:AE36"/>
    <mergeCell ref="J77:AE77"/>
    <mergeCell ref="J78:AE78"/>
    <mergeCell ref="J79:AE79"/>
    <mergeCell ref="J80:AE80"/>
    <mergeCell ref="J81:AE81"/>
    <mergeCell ref="J82:AE82"/>
    <mergeCell ref="J70:AE70"/>
    <mergeCell ref="J71:AE71"/>
    <mergeCell ref="J72:AE72"/>
    <mergeCell ref="J74:AE74"/>
    <mergeCell ref="J75:AE75"/>
    <mergeCell ref="J76:AE76"/>
    <mergeCell ref="J89:AE89"/>
    <mergeCell ref="J117:AE117"/>
    <mergeCell ref="J118:AE118"/>
    <mergeCell ref="J119:AE119"/>
    <mergeCell ref="J120:AE120"/>
    <mergeCell ref="J121:AE121"/>
    <mergeCell ref="J83:AE83"/>
    <mergeCell ref="J84:AE84"/>
    <mergeCell ref="J85:AE85"/>
    <mergeCell ref="J86:AE86"/>
    <mergeCell ref="J87:AE87"/>
    <mergeCell ref="J88:AE88"/>
    <mergeCell ref="J176:AE176"/>
    <mergeCell ref="J186:AE186"/>
    <mergeCell ref="J213:AE213"/>
    <mergeCell ref="J214:AE214"/>
    <mergeCell ref="J215:AE215"/>
    <mergeCell ref="J216:AE216"/>
    <mergeCell ref="J122:AE122"/>
    <mergeCell ref="J123:AE123"/>
    <mergeCell ref="J124:AE124"/>
    <mergeCell ref="J125:AE125"/>
    <mergeCell ref="J126:AE126"/>
    <mergeCell ref="J127:AE127"/>
    <mergeCell ref="J223:AE223"/>
    <mergeCell ref="J224:AE224"/>
    <mergeCell ref="J225:AE225"/>
    <mergeCell ref="J226:AE226"/>
    <mergeCell ref="J227:AE227"/>
    <mergeCell ref="J228:AE228"/>
    <mergeCell ref="J217:AE217"/>
    <mergeCell ref="J218:AE218"/>
    <mergeCell ref="J219:AE219"/>
    <mergeCell ref="J220:AE220"/>
    <mergeCell ref="J221:AE221"/>
    <mergeCell ref="J222:AE222"/>
    <mergeCell ref="J235:AE235"/>
    <mergeCell ref="J236:AE236"/>
    <mergeCell ref="J237:AE237"/>
    <mergeCell ref="J238:AE238"/>
    <mergeCell ref="J239:AE239"/>
    <mergeCell ref="J240:AE240"/>
    <mergeCell ref="J229:AE229"/>
    <mergeCell ref="J230:AE230"/>
    <mergeCell ref="J231:AE231"/>
    <mergeCell ref="J232:AE232"/>
    <mergeCell ref="J233:AE233"/>
    <mergeCell ref="J234:AE234"/>
    <mergeCell ref="J247:AE247"/>
    <mergeCell ref="J248:AE248"/>
    <mergeCell ref="J249:AE249"/>
    <mergeCell ref="J250:AE250"/>
    <mergeCell ref="J251:AE251"/>
    <mergeCell ref="J252:AE252"/>
    <mergeCell ref="J241:AE241"/>
    <mergeCell ref="J242:AE242"/>
    <mergeCell ref="J243:AE243"/>
    <mergeCell ref="J244:AE244"/>
    <mergeCell ref="J245:AE245"/>
    <mergeCell ref="J246:AE246"/>
    <mergeCell ref="J259:AE259"/>
    <mergeCell ref="J260:AE260"/>
    <mergeCell ref="J261:AE261"/>
    <mergeCell ref="J262:AE262"/>
    <mergeCell ref="J263:AE263"/>
    <mergeCell ref="J264:AE264"/>
    <mergeCell ref="J253:AE253"/>
    <mergeCell ref="J254:AE254"/>
    <mergeCell ref="J255:AE255"/>
    <mergeCell ref="J256:AE256"/>
    <mergeCell ref="J257:AE257"/>
    <mergeCell ref="J258:AE258"/>
    <mergeCell ref="J344:AE344"/>
    <mergeCell ref="J272:AE272"/>
    <mergeCell ref="J273:AE273"/>
    <mergeCell ref="J265:AE265"/>
    <mergeCell ref="J266:AE266"/>
    <mergeCell ref="J267:AE267"/>
    <mergeCell ref="J268:AE268"/>
    <mergeCell ref="J269:AE269"/>
    <mergeCell ref="J270:AE27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3372-B2A7-054F-AF8C-F4A2014CE3A1}">
  <dimension ref="A1:P35"/>
  <sheetViews>
    <sheetView workbookViewId="0">
      <selection activeCell="I7" sqref="I7"/>
    </sheetView>
  </sheetViews>
  <sheetFormatPr baseColWidth="10" defaultRowHeight="16"/>
  <sheetData>
    <row r="1" spans="1:16" ht="18">
      <c r="A1" s="14"/>
    </row>
    <row r="2" spans="1:16" ht="18">
      <c r="A2" s="14"/>
    </row>
    <row r="3" spans="1:16" ht="18">
      <c r="A3" s="15" t="s">
        <v>484</v>
      </c>
      <c r="B3" s="15" t="s">
        <v>485</v>
      </c>
      <c r="C3" s="15" t="s">
        <v>489</v>
      </c>
      <c r="D3" s="15" t="s">
        <v>490</v>
      </c>
      <c r="E3" s="15" t="s">
        <v>491</v>
      </c>
      <c r="F3" s="15" t="s">
        <v>492</v>
      </c>
      <c r="I3" s="14"/>
    </row>
    <row r="4" spans="1:16" ht="18">
      <c r="A4" s="16">
        <v>15</v>
      </c>
      <c r="B4" s="20" t="s">
        <v>128</v>
      </c>
      <c r="C4" s="16">
        <v>1.0940000000000001</v>
      </c>
      <c r="D4" s="16">
        <v>1.111</v>
      </c>
      <c r="E4" s="16">
        <v>1.1020000000000001</v>
      </c>
      <c r="F4" s="16">
        <v>1.0720000000000001</v>
      </c>
      <c r="I4" s="14"/>
    </row>
    <row r="5" spans="1:16">
      <c r="A5" s="16">
        <v>17</v>
      </c>
      <c r="B5" s="20" t="s">
        <v>46</v>
      </c>
      <c r="C5" s="16">
        <v>1.097</v>
      </c>
      <c r="D5" s="16">
        <v>1.034</v>
      </c>
      <c r="E5" s="16">
        <v>1.042</v>
      </c>
      <c r="F5" s="16">
        <v>1.014</v>
      </c>
      <c r="I5" s="15"/>
      <c r="J5" s="15"/>
      <c r="K5" s="15"/>
      <c r="L5" s="15"/>
      <c r="M5" s="15"/>
      <c r="N5" s="15"/>
      <c r="O5" s="15"/>
      <c r="P5" s="15"/>
    </row>
    <row r="6" spans="1:16">
      <c r="A6" s="16">
        <v>21</v>
      </c>
      <c r="B6" s="20" t="s">
        <v>50</v>
      </c>
      <c r="C6" s="16">
        <v>1.1000000000000001</v>
      </c>
      <c r="D6" s="16">
        <v>1.085</v>
      </c>
      <c r="E6" s="16">
        <v>1.0649999999999999</v>
      </c>
      <c r="F6" s="16">
        <v>1.0740000000000001</v>
      </c>
      <c r="I6" s="16"/>
      <c r="J6" s="20"/>
      <c r="K6" s="16"/>
      <c r="L6" s="16"/>
      <c r="M6" s="16"/>
      <c r="N6" s="16"/>
      <c r="O6" s="16"/>
      <c r="P6" s="16"/>
    </row>
    <row r="7" spans="1:16">
      <c r="A7" s="16">
        <v>18</v>
      </c>
      <c r="B7" s="20" t="s">
        <v>488</v>
      </c>
      <c r="C7" s="16">
        <v>1.0980000000000001</v>
      </c>
      <c r="D7" s="16">
        <v>1.099</v>
      </c>
      <c r="E7" s="16">
        <v>1.0900000000000001</v>
      </c>
      <c r="F7" s="16">
        <v>1.06</v>
      </c>
      <c r="I7" s="16"/>
      <c r="J7" s="20"/>
      <c r="K7" s="16"/>
      <c r="L7" s="16"/>
      <c r="M7" s="16"/>
      <c r="N7" s="16"/>
      <c r="O7" s="16"/>
      <c r="P7" s="16"/>
    </row>
    <row r="8" spans="1:16">
      <c r="A8" s="16">
        <v>12</v>
      </c>
      <c r="B8" s="20" t="s">
        <v>56</v>
      </c>
      <c r="C8" s="16">
        <v>1.0900000000000001</v>
      </c>
      <c r="D8" s="16">
        <v>1.0649999999999999</v>
      </c>
      <c r="E8" s="16">
        <v>1.101</v>
      </c>
      <c r="F8" s="16">
        <v>1.079</v>
      </c>
      <c r="I8" s="16"/>
      <c r="J8" s="20"/>
      <c r="K8" s="16"/>
      <c r="L8" s="16"/>
      <c r="M8" s="16"/>
      <c r="N8" s="16"/>
      <c r="O8" s="16"/>
      <c r="P8" s="16"/>
    </row>
    <row r="9" spans="1:16">
      <c r="A9" s="16">
        <v>25</v>
      </c>
      <c r="B9" s="20" t="s">
        <v>82</v>
      </c>
      <c r="C9" s="16">
        <v>1.1100000000000001</v>
      </c>
      <c r="D9" s="16">
        <v>1.121</v>
      </c>
      <c r="E9" s="16">
        <v>1.141</v>
      </c>
      <c r="F9" s="16">
        <v>1.085</v>
      </c>
      <c r="I9" s="16"/>
      <c r="J9" s="20"/>
      <c r="K9" s="16"/>
      <c r="L9" s="16"/>
      <c r="M9" s="16"/>
      <c r="N9" s="16"/>
      <c r="O9" s="16"/>
      <c r="P9" s="16"/>
    </row>
    <row r="10" spans="1:16">
      <c r="A10" s="16">
        <v>22</v>
      </c>
      <c r="B10" s="20" t="s">
        <v>12</v>
      </c>
      <c r="C10" s="16">
        <v>1.103</v>
      </c>
      <c r="D10" s="16">
        <v>1.091</v>
      </c>
      <c r="E10" s="16">
        <v>1.0720000000000001</v>
      </c>
      <c r="F10" s="16">
        <v>1.0660000000000001</v>
      </c>
      <c r="I10" s="16"/>
      <c r="J10" s="20"/>
      <c r="K10" s="16"/>
      <c r="L10" s="16"/>
      <c r="M10" s="16"/>
      <c r="N10" s="16"/>
      <c r="O10" s="16"/>
      <c r="P10" s="16"/>
    </row>
    <row r="11" spans="1:16">
      <c r="A11" s="16">
        <v>19</v>
      </c>
      <c r="B11" s="20" t="s">
        <v>30</v>
      </c>
      <c r="C11" s="16">
        <v>1.0980000000000001</v>
      </c>
      <c r="D11" s="16">
        <v>1.0660000000000001</v>
      </c>
      <c r="E11" s="16">
        <v>1.0589999999999999</v>
      </c>
      <c r="F11" s="16">
        <v>1.0760000000000001</v>
      </c>
      <c r="I11" s="16"/>
      <c r="J11" s="20"/>
      <c r="K11" s="16"/>
      <c r="L11" s="16"/>
      <c r="M11" s="16"/>
      <c r="N11" s="16"/>
      <c r="O11" s="16"/>
      <c r="P11" s="16"/>
    </row>
    <row r="12" spans="1:16">
      <c r="A12" s="16">
        <v>14</v>
      </c>
      <c r="B12" s="20" t="s">
        <v>21</v>
      </c>
      <c r="C12" s="16">
        <v>1.0920000000000001</v>
      </c>
      <c r="D12" s="16">
        <v>1.0920000000000001</v>
      </c>
      <c r="E12" s="16">
        <v>1.0629999999999999</v>
      </c>
      <c r="F12" s="16">
        <v>1.042</v>
      </c>
      <c r="I12" s="16"/>
      <c r="J12" s="20"/>
      <c r="K12" s="16"/>
      <c r="L12" s="16"/>
      <c r="M12" s="16"/>
      <c r="N12" s="16"/>
      <c r="O12" s="16"/>
      <c r="P12" s="16"/>
    </row>
    <row r="13" spans="1:16">
      <c r="A13" s="16">
        <v>5</v>
      </c>
      <c r="B13" s="20" t="s">
        <v>1</v>
      </c>
      <c r="C13" s="16">
        <v>1.0680000000000001</v>
      </c>
      <c r="D13" s="16">
        <v>1.103</v>
      </c>
      <c r="E13" s="16">
        <v>1.0660000000000001</v>
      </c>
      <c r="F13" s="16">
        <v>1.0369999999999999</v>
      </c>
      <c r="I13" s="16"/>
      <c r="J13" s="20"/>
      <c r="K13" s="16"/>
      <c r="L13" s="16"/>
      <c r="M13" s="16"/>
      <c r="N13" s="16"/>
      <c r="O13" s="16"/>
      <c r="P13" s="16"/>
    </row>
    <row r="14" spans="1:16">
      <c r="A14" s="16">
        <v>28</v>
      </c>
      <c r="B14" s="20" t="s">
        <v>2</v>
      </c>
      <c r="C14" s="16">
        <v>1.1160000000000001</v>
      </c>
      <c r="D14" s="16">
        <v>1.0629999999999999</v>
      </c>
      <c r="E14" s="16">
        <v>1.0660000000000001</v>
      </c>
      <c r="F14" s="16">
        <v>1.032</v>
      </c>
      <c r="I14" s="16"/>
      <c r="J14" s="20"/>
      <c r="K14" s="16"/>
      <c r="L14" s="16"/>
      <c r="M14" s="16"/>
      <c r="N14" s="16"/>
      <c r="O14" s="16"/>
      <c r="P14" s="16"/>
    </row>
    <row r="15" spans="1:16">
      <c r="A15" s="16">
        <v>13</v>
      </c>
      <c r="B15" s="20" t="s">
        <v>143</v>
      </c>
      <c r="C15" s="16">
        <v>1.091</v>
      </c>
      <c r="D15" s="16">
        <v>1.052</v>
      </c>
      <c r="E15" s="16">
        <v>1.032</v>
      </c>
      <c r="F15" s="16">
        <v>1.0469999999999999</v>
      </c>
      <c r="I15" s="16"/>
      <c r="J15" s="20"/>
      <c r="K15" s="16"/>
      <c r="L15" s="16"/>
      <c r="M15" s="16"/>
      <c r="N15" s="16"/>
      <c r="O15" s="16"/>
      <c r="P15" s="16"/>
    </row>
    <row r="16" spans="1:16">
      <c r="A16" s="16">
        <v>10</v>
      </c>
      <c r="B16" s="20" t="s">
        <v>24</v>
      </c>
      <c r="C16" s="16">
        <v>1.089</v>
      </c>
      <c r="D16" s="16">
        <v>1.048</v>
      </c>
      <c r="E16" s="16">
        <v>1.0860000000000001</v>
      </c>
      <c r="F16" s="16">
        <v>1.0680000000000001</v>
      </c>
      <c r="I16" s="16"/>
      <c r="J16" s="20"/>
      <c r="K16" s="16"/>
      <c r="L16" s="16"/>
      <c r="M16" s="16"/>
      <c r="N16" s="16"/>
      <c r="O16" s="16"/>
      <c r="P16" s="16"/>
    </row>
    <row r="17" spans="1:16">
      <c r="A17" s="16">
        <v>1</v>
      </c>
      <c r="B17" s="20" t="s">
        <v>63</v>
      </c>
      <c r="C17" s="16">
        <v>1.042</v>
      </c>
      <c r="D17" s="16">
        <v>1.036</v>
      </c>
      <c r="E17" s="16">
        <v>1.0629999999999999</v>
      </c>
      <c r="F17" s="16">
        <v>1.048</v>
      </c>
      <c r="I17" s="16"/>
      <c r="J17" s="20"/>
      <c r="K17" s="16"/>
      <c r="L17" s="16"/>
      <c r="M17" s="16"/>
      <c r="N17" s="16"/>
      <c r="O17" s="16"/>
      <c r="P17" s="16"/>
    </row>
    <row r="18" spans="1:16">
      <c r="A18" s="16">
        <v>8</v>
      </c>
      <c r="B18" s="20" t="s">
        <v>9</v>
      </c>
      <c r="C18" s="16">
        <v>1.083</v>
      </c>
      <c r="D18" s="16">
        <v>1.07</v>
      </c>
      <c r="E18" s="16">
        <v>1.0549999999999999</v>
      </c>
      <c r="F18" s="16">
        <v>1.0740000000000001</v>
      </c>
      <c r="I18" s="16"/>
      <c r="J18" s="20"/>
      <c r="K18" s="16"/>
      <c r="L18" s="16"/>
      <c r="M18" s="16"/>
      <c r="N18" s="16"/>
      <c r="O18" s="16"/>
      <c r="P18" s="16"/>
    </row>
    <row r="19" spans="1:16">
      <c r="A19" s="16">
        <v>9</v>
      </c>
      <c r="B19" s="20" t="s">
        <v>33</v>
      </c>
      <c r="C19" s="16">
        <v>1.083</v>
      </c>
      <c r="D19" s="16">
        <v>1.0660000000000001</v>
      </c>
      <c r="E19" s="16">
        <v>1.042</v>
      </c>
      <c r="F19" s="16">
        <v>1.036</v>
      </c>
      <c r="I19" s="16"/>
      <c r="J19" s="20"/>
      <c r="K19" s="16"/>
      <c r="L19" s="16"/>
      <c r="M19" s="16"/>
      <c r="N19" s="16"/>
      <c r="O19" s="16"/>
      <c r="P19" s="16"/>
    </row>
    <row r="20" spans="1:16">
      <c r="A20" s="16">
        <v>6</v>
      </c>
      <c r="B20" s="20" t="s">
        <v>97</v>
      </c>
      <c r="C20" s="16">
        <v>1.075</v>
      </c>
      <c r="D20" s="16">
        <v>1.0069999999999999</v>
      </c>
      <c r="E20" s="16">
        <v>1.0189999999999999</v>
      </c>
      <c r="F20" s="16">
        <v>1.0669999999999999</v>
      </c>
      <c r="I20" s="16"/>
      <c r="J20" s="20"/>
      <c r="K20" s="16"/>
      <c r="L20" s="16"/>
      <c r="M20" s="16"/>
      <c r="N20" s="16"/>
      <c r="O20" s="16"/>
      <c r="P20" s="16"/>
    </row>
    <row r="21" spans="1:16">
      <c r="A21" s="16">
        <v>27</v>
      </c>
      <c r="B21" s="20" t="s">
        <v>36</v>
      </c>
      <c r="C21" s="16">
        <v>1.113</v>
      </c>
      <c r="D21" s="16">
        <v>1.087</v>
      </c>
      <c r="E21" s="16">
        <v>1.0920000000000001</v>
      </c>
      <c r="F21" s="16">
        <v>1.079</v>
      </c>
      <c r="I21" s="16"/>
      <c r="J21" s="20"/>
      <c r="K21" s="16"/>
      <c r="L21" s="16"/>
      <c r="M21" s="16"/>
      <c r="N21" s="16"/>
      <c r="O21" s="16"/>
      <c r="P21" s="16"/>
    </row>
    <row r="22" spans="1:16">
      <c r="A22" s="16">
        <v>23</v>
      </c>
      <c r="B22" s="20" t="s">
        <v>6</v>
      </c>
      <c r="C22" s="16">
        <v>1.1040000000000001</v>
      </c>
      <c r="D22" s="16">
        <v>1.0840000000000001</v>
      </c>
      <c r="E22" s="16">
        <v>1.093</v>
      </c>
      <c r="F22" s="16">
        <v>1.0529999999999999</v>
      </c>
      <c r="I22" s="16"/>
      <c r="J22" s="20"/>
      <c r="K22" s="16"/>
      <c r="L22" s="16"/>
      <c r="M22" s="16"/>
      <c r="N22" s="16"/>
      <c r="O22" s="16"/>
      <c r="P22" s="16"/>
    </row>
    <row r="23" spans="1:16">
      <c r="A23" s="16">
        <v>3</v>
      </c>
      <c r="B23" s="20" t="s">
        <v>103</v>
      </c>
      <c r="C23" s="16">
        <v>1.0509999999999999</v>
      </c>
      <c r="D23" s="16">
        <v>1.0940000000000001</v>
      </c>
      <c r="E23" s="16">
        <v>1.101</v>
      </c>
      <c r="F23" s="16">
        <v>1.0720000000000001</v>
      </c>
      <c r="I23" s="16"/>
      <c r="J23" s="20"/>
      <c r="K23" s="16"/>
      <c r="L23" s="16"/>
      <c r="M23" s="16"/>
      <c r="N23" s="16"/>
      <c r="O23" s="16"/>
      <c r="P23" s="16"/>
    </row>
    <row r="24" spans="1:16">
      <c r="A24" s="16">
        <v>24</v>
      </c>
      <c r="B24" s="20" t="s">
        <v>53</v>
      </c>
      <c r="C24" s="16">
        <v>1.1100000000000001</v>
      </c>
      <c r="D24" s="16">
        <v>1.056</v>
      </c>
      <c r="E24" s="16">
        <v>1.0389999999999999</v>
      </c>
      <c r="F24" s="16">
        <v>1.0369999999999999</v>
      </c>
      <c r="I24" s="16"/>
      <c r="J24" s="20"/>
      <c r="K24" s="16"/>
      <c r="L24" s="16"/>
      <c r="M24" s="16"/>
      <c r="N24" s="16"/>
      <c r="O24" s="16"/>
      <c r="P24" s="16"/>
    </row>
    <row r="25" spans="1:16">
      <c r="A25" s="16">
        <v>26</v>
      </c>
      <c r="B25" s="20" t="s">
        <v>42</v>
      </c>
      <c r="C25" s="16">
        <v>1.113</v>
      </c>
      <c r="D25" s="16">
        <v>1.0649999999999999</v>
      </c>
      <c r="E25" s="16">
        <v>1.052</v>
      </c>
      <c r="F25" s="16">
        <v>1.069</v>
      </c>
      <c r="I25" s="16"/>
      <c r="J25" s="20"/>
      <c r="K25" s="16"/>
      <c r="L25" s="16"/>
      <c r="M25" s="16"/>
      <c r="N25" s="16"/>
      <c r="O25" s="16"/>
      <c r="P25" s="16"/>
    </row>
    <row r="26" spans="1:16">
      <c r="A26" s="16">
        <v>2</v>
      </c>
      <c r="B26" s="20" t="s">
        <v>39</v>
      </c>
      <c r="C26" s="16">
        <v>1.0449999999999999</v>
      </c>
      <c r="D26" s="16">
        <v>1.06</v>
      </c>
      <c r="E26" s="16">
        <v>1.0609999999999999</v>
      </c>
      <c r="F26" s="16">
        <v>1.018</v>
      </c>
      <c r="I26" s="16"/>
      <c r="J26" s="20"/>
      <c r="K26" s="16"/>
      <c r="L26" s="16"/>
      <c r="M26" s="16"/>
      <c r="N26" s="16"/>
      <c r="O26" s="16"/>
      <c r="P26" s="16"/>
    </row>
    <row r="27" spans="1:16">
      <c r="A27" s="16">
        <v>7</v>
      </c>
      <c r="B27" s="20" t="s">
        <v>118</v>
      </c>
      <c r="C27" s="16">
        <v>1.079</v>
      </c>
      <c r="D27" s="16">
        <v>1.081</v>
      </c>
      <c r="E27" s="16">
        <v>1.1140000000000001</v>
      </c>
      <c r="F27" s="16">
        <v>1.093</v>
      </c>
      <c r="I27" s="16"/>
      <c r="J27" s="20"/>
      <c r="K27" s="16"/>
      <c r="L27" s="16"/>
      <c r="M27" s="16"/>
      <c r="N27" s="16"/>
      <c r="O27" s="16"/>
      <c r="P27" s="16"/>
    </row>
    <row r="28" spans="1:16">
      <c r="A28" s="16">
        <v>29</v>
      </c>
      <c r="B28" s="20" t="s">
        <v>72</v>
      </c>
      <c r="C28" s="16">
        <v>1.129</v>
      </c>
      <c r="D28" s="16">
        <v>1.1120000000000001</v>
      </c>
      <c r="E28" s="16">
        <v>1.071</v>
      </c>
      <c r="F28" s="16">
        <v>1.036</v>
      </c>
      <c r="I28" s="16"/>
      <c r="J28" s="20"/>
      <c r="K28" s="16"/>
      <c r="L28" s="16"/>
      <c r="M28" s="16"/>
      <c r="N28" s="16"/>
      <c r="O28" s="16"/>
      <c r="P28" s="16"/>
    </row>
    <row r="29" spans="1:16">
      <c r="A29" s="16">
        <v>30</v>
      </c>
      <c r="B29" s="20" t="s">
        <v>61</v>
      </c>
      <c r="C29" s="16">
        <v>1.1379999999999999</v>
      </c>
      <c r="D29" s="16">
        <v>1.0880000000000001</v>
      </c>
      <c r="E29" s="16">
        <v>1.0820000000000001</v>
      </c>
      <c r="F29" s="16">
        <v>1.079</v>
      </c>
      <c r="I29" s="16"/>
      <c r="J29" s="20"/>
      <c r="K29" s="16"/>
      <c r="L29" s="16"/>
      <c r="M29" s="16"/>
      <c r="N29" s="16"/>
      <c r="O29" s="16"/>
      <c r="P29" s="16"/>
    </row>
    <row r="30" spans="1:16">
      <c r="A30" s="16">
        <v>16</v>
      </c>
      <c r="B30" s="20" t="s">
        <v>27</v>
      </c>
      <c r="C30" s="16">
        <v>1.095</v>
      </c>
      <c r="D30" s="16">
        <v>1.103</v>
      </c>
      <c r="E30" s="16">
        <v>1.083</v>
      </c>
      <c r="F30" s="16">
        <v>1.022</v>
      </c>
      <c r="I30" s="16"/>
      <c r="J30" s="20"/>
      <c r="K30" s="16"/>
      <c r="L30" s="16"/>
      <c r="M30" s="16"/>
      <c r="N30" s="16"/>
      <c r="O30" s="16"/>
      <c r="P30" s="16"/>
    </row>
    <row r="31" spans="1:16">
      <c r="A31" s="16">
        <v>11</v>
      </c>
      <c r="B31" s="20" t="s">
        <v>15</v>
      </c>
      <c r="C31" s="16">
        <v>1.089</v>
      </c>
      <c r="D31" s="16">
        <v>1.016</v>
      </c>
      <c r="E31" s="16">
        <v>1.0329999999999999</v>
      </c>
      <c r="F31" s="16">
        <v>1.036</v>
      </c>
      <c r="I31" s="16"/>
      <c r="J31" s="20"/>
      <c r="K31" s="16"/>
      <c r="L31" s="16"/>
      <c r="M31" s="16"/>
      <c r="N31" s="16"/>
      <c r="O31" s="16"/>
      <c r="P31" s="16"/>
    </row>
    <row r="32" spans="1:16">
      <c r="A32" s="16">
        <v>4</v>
      </c>
      <c r="B32" s="20" t="s">
        <v>84</v>
      </c>
      <c r="C32" s="16">
        <v>1.0680000000000001</v>
      </c>
      <c r="D32" s="16">
        <v>1.073</v>
      </c>
      <c r="E32" s="16">
        <v>1.0269999999999999</v>
      </c>
      <c r="F32" s="16">
        <v>1.0129999999999999</v>
      </c>
      <c r="I32" s="16"/>
      <c r="J32" s="20"/>
      <c r="K32" s="16"/>
      <c r="L32" s="16"/>
      <c r="M32" s="16"/>
      <c r="N32" s="16"/>
      <c r="O32" s="16"/>
      <c r="P32" s="16"/>
    </row>
    <row r="33" spans="1:16">
      <c r="A33" s="16">
        <v>20</v>
      </c>
      <c r="B33" s="20" t="s">
        <v>18</v>
      </c>
      <c r="C33" s="16">
        <v>1.1000000000000001</v>
      </c>
      <c r="D33" s="16">
        <v>1.1180000000000001</v>
      </c>
      <c r="E33" s="16">
        <v>1.105</v>
      </c>
      <c r="F33" s="16">
        <v>1.056</v>
      </c>
      <c r="I33" s="16"/>
      <c r="J33" s="20"/>
      <c r="K33" s="16"/>
      <c r="L33" s="16"/>
      <c r="M33" s="16"/>
      <c r="N33" s="16"/>
      <c r="O33" s="16"/>
      <c r="P33" s="16"/>
    </row>
    <row r="34" spans="1:16">
      <c r="I34" s="16"/>
      <c r="J34" s="20"/>
      <c r="K34" s="16"/>
      <c r="L34" s="16"/>
      <c r="M34" s="16"/>
      <c r="N34" s="16"/>
      <c r="O34" s="16"/>
      <c r="P34" s="16"/>
    </row>
    <row r="35" spans="1:16">
      <c r="I35" s="16"/>
      <c r="J35" s="20"/>
      <c r="K35" s="16"/>
      <c r="L35" s="16"/>
      <c r="M35" s="16"/>
      <c r="N35" s="16"/>
      <c r="O35" s="16"/>
      <c r="P35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137F-1C59-C143-871D-DB17781CD042}">
  <dimension ref="B3:R36"/>
  <sheetViews>
    <sheetView workbookViewId="0">
      <selection activeCell="K25" sqref="K25"/>
    </sheetView>
  </sheetViews>
  <sheetFormatPr baseColWidth="10" defaultRowHeight="16"/>
  <sheetData>
    <row r="3" spans="2:18" ht="18">
      <c r="B3" s="14"/>
    </row>
    <row r="4" spans="2:18" ht="18">
      <c r="B4" s="14"/>
    </row>
    <row r="5" spans="2:18" ht="18">
      <c r="B5" s="15" t="s">
        <v>484</v>
      </c>
      <c r="C5" s="15" t="s">
        <v>485</v>
      </c>
      <c r="D5" s="15" t="s">
        <v>489</v>
      </c>
      <c r="E5" s="15" t="s">
        <v>490</v>
      </c>
      <c r="F5" s="15" t="s">
        <v>491</v>
      </c>
      <c r="G5" s="15" t="s">
        <v>492</v>
      </c>
      <c r="K5" s="14"/>
    </row>
    <row r="6" spans="2:18">
      <c r="B6" s="16">
        <v>9</v>
      </c>
      <c r="C6" s="20" t="s">
        <v>128</v>
      </c>
      <c r="D6" s="17">
        <v>1.1180000000000001</v>
      </c>
      <c r="E6" s="17">
        <v>1.1539999999999999</v>
      </c>
      <c r="F6" s="17">
        <v>1.149</v>
      </c>
      <c r="G6" s="17">
        <v>1.1279999999999999</v>
      </c>
      <c r="K6" s="15"/>
      <c r="L6" s="15"/>
      <c r="M6" s="15"/>
      <c r="N6" s="15"/>
      <c r="O6" s="15"/>
      <c r="P6" s="15"/>
      <c r="Q6" s="15"/>
      <c r="R6" s="15"/>
    </row>
    <row r="7" spans="2:18">
      <c r="B7" s="16">
        <v>22</v>
      </c>
      <c r="C7" s="20" t="s">
        <v>46</v>
      </c>
      <c r="D7" s="17">
        <v>1.1499999999999999</v>
      </c>
      <c r="E7" s="17">
        <v>1.0840000000000001</v>
      </c>
      <c r="F7" s="17">
        <v>1.087</v>
      </c>
      <c r="G7" s="17">
        <v>1.0620000000000001</v>
      </c>
      <c r="K7" s="16"/>
      <c r="L7" s="20"/>
      <c r="M7" s="17"/>
      <c r="N7" s="17"/>
      <c r="O7" s="17"/>
      <c r="P7" s="17"/>
      <c r="Q7" s="17"/>
      <c r="R7" s="17"/>
    </row>
    <row r="8" spans="2:18">
      <c r="B8" s="16">
        <v>6</v>
      </c>
      <c r="C8" s="20" t="s">
        <v>50</v>
      </c>
      <c r="D8" s="17">
        <v>1.113</v>
      </c>
      <c r="E8" s="17">
        <v>1.0920000000000001</v>
      </c>
      <c r="F8" s="17">
        <v>1.091</v>
      </c>
      <c r="G8" s="17">
        <v>1.097</v>
      </c>
      <c r="K8" s="16"/>
      <c r="L8" s="20"/>
      <c r="M8" s="17"/>
      <c r="N8" s="17"/>
      <c r="O8" s="17"/>
      <c r="P8" s="17"/>
      <c r="Q8" s="17"/>
      <c r="R8" s="17"/>
    </row>
    <row r="9" spans="2:18">
      <c r="B9" s="16">
        <v>21</v>
      </c>
      <c r="C9" s="20" t="s">
        <v>488</v>
      </c>
      <c r="D9" s="17">
        <v>1.147</v>
      </c>
      <c r="E9" s="17">
        <v>1.139</v>
      </c>
      <c r="F9" s="17">
        <v>1.1319999999999999</v>
      </c>
      <c r="G9" s="17">
        <v>1.119</v>
      </c>
      <c r="K9" s="16"/>
      <c r="L9" s="20"/>
      <c r="M9" s="17"/>
      <c r="N9" s="17"/>
      <c r="O9" s="17"/>
      <c r="P9" s="17"/>
      <c r="Q9" s="17"/>
      <c r="R9" s="17"/>
    </row>
    <row r="10" spans="2:18">
      <c r="B10" s="16">
        <v>15</v>
      </c>
      <c r="C10" s="20" t="s">
        <v>56</v>
      </c>
      <c r="D10" s="17">
        <v>1.1359999999999999</v>
      </c>
      <c r="E10" s="17">
        <v>1.159</v>
      </c>
      <c r="F10" s="17">
        <v>1.137</v>
      </c>
      <c r="G10" s="17">
        <v>1.141</v>
      </c>
      <c r="K10" s="16"/>
      <c r="L10" s="20"/>
      <c r="M10" s="17"/>
      <c r="N10" s="17"/>
      <c r="O10" s="17"/>
      <c r="P10" s="17"/>
      <c r="Q10" s="17"/>
      <c r="R10" s="17"/>
    </row>
    <row r="11" spans="2:18">
      <c r="B11" s="16">
        <v>27</v>
      </c>
      <c r="C11" s="20" t="s">
        <v>82</v>
      </c>
      <c r="D11" s="17">
        <v>1.1639999999999999</v>
      </c>
      <c r="E11" s="17">
        <v>1.165</v>
      </c>
      <c r="F11" s="17">
        <v>1.177</v>
      </c>
      <c r="G11" s="17">
        <v>1.1259999999999999</v>
      </c>
      <c r="K11" s="16"/>
      <c r="L11" s="20"/>
      <c r="M11" s="17"/>
      <c r="N11" s="17"/>
      <c r="O11" s="17"/>
      <c r="P11" s="17"/>
      <c r="Q11" s="17"/>
      <c r="R11" s="17"/>
    </row>
    <row r="12" spans="2:18">
      <c r="B12" s="16">
        <v>13</v>
      </c>
      <c r="C12" s="20" t="s">
        <v>12</v>
      </c>
      <c r="D12" s="17">
        <v>1.135</v>
      </c>
      <c r="E12" s="17">
        <v>1.113</v>
      </c>
      <c r="F12" s="17">
        <v>1.105</v>
      </c>
      <c r="G12" s="17">
        <v>1.121</v>
      </c>
      <c r="K12" s="16"/>
      <c r="L12" s="20"/>
      <c r="M12" s="17"/>
      <c r="N12" s="17"/>
      <c r="O12" s="17"/>
      <c r="P12" s="17"/>
      <c r="Q12" s="17"/>
      <c r="R12" s="17"/>
    </row>
    <row r="13" spans="2:18">
      <c r="B13" s="16">
        <v>26</v>
      </c>
      <c r="C13" s="20" t="s">
        <v>30</v>
      </c>
      <c r="D13" s="17">
        <v>1.1579999999999999</v>
      </c>
      <c r="E13" s="17">
        <v>1.133</v>
      </c>
      <c r="F13" s="17">
        <v>1.095</v>
      </c>
      <c r="G13" s="17">
        <v>1.125</v>
      </c>
      <c r="K13" s="16"/>
      <c r="L13" s="20"/>
      <c r="M13" s="17"/>
      <c r="N13" s="17"/>
      <c r="O13" s="17"/>
      <c r="P13" s="17"/>
      <c r="Q13" s="17"/>
      <c r="R13" s="17"/>
    </row>
    <row r="14" spans="2:18">
      <c r="B14" s="16">
        <v>16</v>
      </c>
      <c r="C14" s="20" t="s">
        <v>21</v>
      </c>
      <c r="D14" s="17">
        <v>1.139</v>
      </c>
      <c r="E14" s="17">
        <v>1.139</v>
      </c>
      <c r="F14" s="17">
        <v>1.1200000000000001</v>
      </c>
      <c r="G14" s="17">
        <v>1.103</v>
      </c>
      <c r="K14" s="16"/>
      <c r="L14" s="20"/>
      <c r="M14" s="17"/>
      <c r="N14" s="17"/>
      <c r="O14" s="17"/>
      <c r="P14" s="17"/>
      <c r="Q14" s="17"/>
      <c r="R14" s="17"/>
    </row>
    <row r="15" spans="2:18">
      <c r="B15" s="16">
        <v>4</v>
      </c>
      <c r="C15" s="20" t="s">
        <v>1</v>
      </c>
      <c r="D15" s="17">
        <v>1.1120000000000001</v>
      </c>
      <c r="E15" s="17">
        <v>1.1619999999999999</v>
      </c>
      <c r="F15" s="17">
        <v>1.0920000000000001</v>
      </c>
      <c r="G15" s="17">
        <v>1.0620000000000001</v>
      </c>
      <c r="K15" s="16"/>
      <c r="L15" s="20"/>
      <c r="M15" s="17"/>
      <c r="N15" s="17"/>
      <c r="O15" s="17"/>
      <c r="P15" s="17"/>
      <c r="Q15" s="17"/>
      <c r="R15" s="17"/>
    </row>
    <row r="16" spans="2:18">
      <c r="B16" s="16">
        <v>28</v>
      </c>
      <c r="C16" s="20" t="s">
        <v>2</v>
      </c>
      <c r="D16" s="17">
        <v>1.169</v>
      </c>
      <c r="E16" s="17">
        <v>1.119</v>
      </c>
      <c r="F16" s="17">
        <v>1.109</v>
      </c>
      <c r="G16" s="17">
        <v>1.0980000000000001</v>
      </c>
      <c r="K16" s="16"/>
      <c r="L16" s="20"/>
      <c r="M16" s="17"/>
      <c r="N16" s="17"/>
      <c r="O16" s="17"/>
      <c r="P16" s="17"/>
      <c r="Q16" s="17"/>
      <c r="R16" s="17"/>
    </row>
    <row r="17" spans="2:18">
      <c r="B17" s="16">
        <v>11</v>
      </c>
      <c r="C17" s="20" t="s">
        <v>143</v>
      </c>
      <c r="D17" s="17">
        <v>1.1279999999999999</v>
      </c>
      <c r="E17" s="17">
        <v>1.093</v>
      </c>
      <c r="F17" s="17">
        <v>1.0900000000000001</v>
      </c>
      <c r="G17" s="17">
        <v>1.1060000000000001</v>
      </c>
      <c r="K17" s="16"/>
      <c r="L17" s="20"/>
      <c r="M17" s="17"/>
      <c r="N17" s="17"/>
      <c r="O17" s="17"/>
      <c r="P17" s="17"/>
      <c r="Q17" s="17"/>
      <c r="R17" s="17"/>
    </row>
    <row r="18" spans="2:18">
      <c r="B18" s="16">
        <v>10</v>
      </c>
      <c r="C18" s="20" t="s">
        <v>24</v>
      </c>
      <c r="D18" s="17">
        <v>1.1240000000000001</v>
      </c>
      <c r="E18" s="17">
        <v>1.0880000000000001</v>
      </c>
      <c r="F18" s="17">
        <v>1.109</v>
      </c>
      <c r="G18" s="17">
        <v>1.1060000000000001</v>
      </c>
      <c r="K18" s="16"/>
      <c r="L18" s="20"/>
      <c r="M18" s="17"/>
      <c r="N18" s="17"/>
      <c r="O18" s="17"/>
      <c r="P18" s="17"/>
      <c r="Q18" s="17"/>
      <c r="R18" s="17"/>
    </row>
    <row r="19" spans="2:18">
      <c r="B19" s="16">
        <v>5</v>
      </c>
      <c r="C19" s="20" t="s">
        <v>63</v>
      </c>
      <c r="D19" s="17">
        <v>1.1120000000000001</v>
      </c>
      <c r="E19" s="17">
        <v>1.1060000000000001</v>
      </c>
      <c r="F19" s="17">
        <v>1.0960000000000001</v>
      </c>
      <c r="G19" s="17">
        <v>1.0900000000000001</v>
      </c>
      <c r="K19" s="16"/>
      <c r="L19" s="20"/>
      <c r="M19" s="17"/>
      <c r="N19" s="17"/>
      <c r="O19" s="17"/>
      <c r="P19" s="17"/>
      <c r="Q19" s="17"/>
      <c r="R19" s="17"/>
    </row>
    <row r="20" spans="2:18">
      <c r="B20" s="16">
        <v>14</v>
      </c>
      <c r="C20" s="20" t="s">
        <v>9</v>
      </c>
      <c r="D20" s="17">
        <v>1.135</v>
      </c>
      <c r="E20" s="17">
        <v>1.1140000000000001</v>
      </c>
      <c r="F20" s="17">
        <v>1.1160000000000001</v>
      </c>
      <c r="G20" s="17">
        <v>1.1339999999999999</v>
      </c>
      <c r="K20" s="16"/>
      <c r="L20" s="20"/>
      <c r="M20" s="17"/>
      <c r="N20" s="17"/>
      <c r="O20" s="17"/>
      <c r="P20" s="17"/>
      <c r="Q20" s="17"/>
      <c r="R20" s="17"/>
    </row>
    <row r="21" spans="2:18">
      <c r="B21" s="16">
        <v>17</v>
      </c>
      <c r="C21" s="20" t="s">
        <v>33</v>
      </c>
      <c r="D21" s="17">
        <v>1.1399999999999999</v>
      </c>
      <c r="E21" s="17">
        <v>1.1180000000000001</v>
      </c>
      <c r="F21" s="17">
        <v>1.0860000000000001</v>
      </c>
      <c r="G21" s="17">
        <v>1.0880000000000001</v>
      </c>
      <c r="K21" s="16"/>
      <c r="L21" s="20"/>
      <c r="M21" s="17"/>
      <c r="N21" s="17"/>
      <c r="O21" s="17"/>
      <c r="P21" s="17"/>
      <c r="Q21" s="17"/>
      <c r="R21" s="17"/>
    </row>
    <row r="22" spans="2:18">
      <c r="B22" s="16">
        <v>8</v>
      </c>
      <c r="C22" s="20" t="s">
        <v>97</v>
      </c>
      <c r="D22" s="17">
        <v>1.1180000000000001</v>
      </c>
      <c r="E22" s="17">
        <v>1.054</v>
      </c>
      <c r="F22" s="17">
        <v>1.0529999999999999</v>
      </c>
      <c r="G22" s="17">
        <v>1.1220000000000001</v>
      </c>
      <c r="K22" s="16"/>
      <c r="L22" s="20"/>
      <c r="M22" s="17"/>
      <c r="N22" s="17"/>
      <c r="O22" s="17"/>
      <c r="P22" s="17"/>
      <c r="Q22" s="17"/>
      <c r="R22" s="17"/>
    </row>
    <row r="23" spans="2:18">
      <c r="B23" s="16">
        <v>29</v>
      </c>
      <c r="C23" s="20" t="s">
        <v>36</v>
      </c>
      <c r="D23" s="17">
        <v>1.1719999999999999</v>
      </c>
      <c r="E23" s="17">
        <v>1.1479999999999999</v>
      </c>
      <c r="F23" s="17">
        <v>1.1319999999999999</v>
      </c>
      <c r="G23" s="17">
        <v>1.135</v>
      </c>
      <c r="K23" s="16"/>
      <c r="L23" s="20"/>
      <c r="M23" s="17"/>
      <c r="N23" s="17"/>
      <c r="O23" s="17"/>
      <c r="P23" s="17"/>
      <c r="Q23" s="17"/>
      <c r="R23" s="17"/>
    </row>
    <row r="24" spans="2:18">
      <c r="B24" s="16">
        <v>24</v>
      </c>
      <c r="C24" s="20" t="s">
        <v>6</v>
      </c>
      <c r="D24" s="17">
        <v>1.157</v>
      </c>
      <c r="E24" s="17">
        <v>1.131</v>
      </c>
      <c r="F24" s="17">
        <v>1.123</v>
      </c>
      <c r="G24" s="17">
        <v>1.0860000000000001</v>
      </c>
      <c r="K24" s="16"/>
      <c r="L24" s="20"/>
      <c r="M24" s="17"/>
      <c r="N24" s="17"/>
      <c r="O24" s="17"/>
      <c r="P24" s="17"/>
      <c r="Q24" s="17"/>
      <c r="R24" s="17"/>
    </row>
    <row r="25" spans="2:18">
      <c r="B25" s="16">
        <v>2</v>
      </c>
      <c r="C25" s="20" t="s">
        <v>103</v>
      </c>
      <c r="D25" s="17">
        <v>1.0840000000000001</v>
      </c>
      <c r="E25" s="17">
        <v>1.143</v>
      </c>
      <c r="F25" s="17">
        <v>1.127</v>
      </c>
      <c r="G25" s="17">
        <v>1.1100000000000001</v>
      </c>
      <c r="K25" s="16"/>
      <c r="L25" s="20"/>
      <c r="M25" s="17"/>
      <c r="N25" s="17"/>
      <c r="O25" s="17"/>
      <c r="P25" s="17"/>
      <c r="Q25" s="17"/>
      <c r="R25" s="17"/>
    </row>
    <row r="26" spans="2:18">
      <c r="B26" s="16">
        <v>18</v>
      </c>
      <c r="C26" s="20" t="s">
        <v>53</v>
      </c>
      <c r="D26" s="17">
        <v>1.1439999999999999</v>
      </c>
      <c r="E26" s="17">
        <v>1.0980000000000001</v>
      </c>
      <c r="F26" s="17">
        <v>1.1100000000000001</v>
      </c>
      <c r="G26" s="17">
        <v>1.1100000000000001</v>
      </c>
      <c r="K26" s="16"/>
      <c r="L26" s="20"/>
      <c r="M26" s="17"/>
      <c r="N26" s="17"/>
      <c r="O26" s="17"/>
      <c r="P26" s="17"/>
      <c r="Q26" s="17"/>
      <c r="R26" s="17"/>
    </row>
    <row r="27" spans="2:18">
      <c r="B27" s="16">
        <v>20</v>
      </c>
      <c r="C27" s="20" t="s">
        <v>42</v>
      </c>
      <c r="D27" s="17">
        <v>1.1459999999999999</v>
      </c>
      <c r="E27" s="17">
        <v>1.1279999999999999</v>
      </c>
      <c r="F27" s="17">
        <v>1.0960000000000001</v>
      </c>
      <c r="G27" s="17">
        <v>1.109</v>
      </c>
      <c r="K27" s="16"/>
      <c r="L27" s="20"/>
      <c r="M27" s="17"/>
      <c r="N27" s="17"/>
      <c r="O27" s="17"/>
      <c r="P27" s="17"/>
      <c r="Q27" s="17"/>
      <c r="R27" s="17"/>
    </row>
    <row r="28" spans="2:18">
      <c r="B28" s="16">
        <v>3</v>
      </c>
      <c r="C28" s="20" t="s">
        <v>39</v>
      </c>
      <c r="D28" s="17">
        <v>1.1020000000000001</v>
      </c>
      <c r="E28" s="17">
        <v>1.1120000000000001</v>
      </c>
      <c r="F28" s="17">
        <v>1.087</v>
      </c>
      <c r="G28" s="17">
        <v>1.0589999999999999</v>
      </c>
      <c r="K28" s="16"/>
      <c r="L28" s="20"/>
      <c r="M28" s="17"/>
      <c r="N28" s="17"/>
      <c r="O28" s="17"/>
      <c r="P28" s="17"/>
      <c r="Q28" s="17"/>
      <c r="R28" s="17"/>
    </row>
    <row r="29" spans="2:18">
      <c r="B29" s="16">
        <v>7</v>
      </c>
      <c r="C29" s="20" t="s">
        <v>118</v>
      </c>
      <c r="D29" s="17">
        <v>1.115</v>
      </c>
      <c r="E29" s="17">
        <v>1.145</v>
      </c>
      <c r="F29" s="17">
        <v>1.1539999999999999</v>
      </c>
      <c r="G29" s="17">
        <v>1.129</v>
      </c>
      <c r="K29" s="16"/>
      <c r="L29" s="20"/>
      <c r="M29" s="17"/>
      <c r="N29" s="17"/>
      <c r="O29" s="17"/>
      <c r="P29" s="17"/>
      <c r="Q29" s="17"/>
      <c r="R29" s="17"/>
    </row>
    <row r="30" spans="2:18">
      <c r="B30" s="16">
        <v>23</v>
      </c>
      <c r="C30" s="20" t="s">
        <v>72</v>
      </c>
      <c r="D30" s="17">
        <v>1.1559999999999999</v>
      </c>
      <c r="E30" s="17">
        <v>1.1259999999999999</v>
      </c>
      <c r="F30" s="17">
        <v>1.0940000000000001</v>
      </c>
      <c r="G30" s="17">
        <v>1.0760000000000001</v>
      </c>
      <c r="K30" s="16"/>
      <c r="L30" s="20"/>
      <c r="M30" s="17"/>
      <c r="N30" s="17"/>
      <c r="O30" s="17"/>
      <c r="P30" s="17"/>
      <c r="Q30" s="17"/>
      <c r="R30" s="17"/>
    </row>
    <row r="31" spans="2:18">
      <c r="B31" s="16">
        <v>30</v>
      </c>
      <c r="C31" s="20" t="s">
        <v>61</v>
      </c>
      <c r="D31" s="17">
        <v>1.1719999999999999</v>
      </c>
      <c r="E31" s="17">
        <v>1.155</v>
      </c>
      <c r="F31" s="17">
        <v>1.129</v>
      </c>
      <c r="G31" s="17">
        <v>1.1419999999999999</v>
      </c>
      <c r="K31" s="16"/>
      <c r="L31" s="20"/>
      <c r="M31" s="17"/>
      <c r="N31" s="17"/>
      <c r="O31" s="17"/>
      <c r="P31" s="17"/>
      <c r="Q31" s="17"/>
      <c r="R31" s="17"/>
    </row>
    <row r="32" spans="2:18">
      <c r="B32" s="16">
        <v>12</v>
      </c>
      <c r="C32" s="20" t="s">
        <v>27</v>
      </c>
      <c r="D32" s="17">
        <v>1.1299999999999999</v>
      </c>
      <c r="E32" s="17">
        <v>1.1419999999999999</v>
      </c>
      <c r="F32" s="17">
        <v>1.1060000000000001</v>
      </c>
      <c r="G32" s="17">
        <v>1.075</v>
      </c>
      <c r="K32" s="16"/>
      <c r="L32" s="20"/>
      <c r="M32" s="17"/>
      <c r="N32" s="17"/>
      <c r="O32" s="17"/>
      <c r="P32" s="17"/>
      <c r="Q32" s="17"/>
      <c r="R32" s="17"/>
    </row>
    <row r="33" spans="2:18">
      <c r="B33" s="16">
        <v>25</v>
      </c>
      <c r="C33" s="20" t="s">
        <v>15</v>
      </c>
      <c r="D33" s="17">
        <v>1.1579999999999999</v>
      </c>
      <c r="E33" s="17">
        <v>1.0740000000000001</v>
      </c>
      <c r="F33" s="17">
        <v>1.077</v>
      </c>
      <c r="G33" s="17">
        <v>1.0820000000000001</v>
      </c>
      <c r="K33" s="16"/>
      <c r="L33" s="20"/>
      <c r="M33" s="17"/>
      <c r="N33" s="17"/>
      <c r="O33" s="17"/>
      <c r="P33" s="17"/>
      <c r="Q33" s="17"/>
      <c r="R33" s="17"/>
    </row>
    <row r="34" spans="2:18">
      <c r="B34" s="16">
        <v>1</v>
      </c>
      <c r="C34" s="20" t="s">
        <v>84</v>
      </c>
      <c r="D34" s="17">
        <v>1.083</v>
      </c>
      <c r="E34" s="17">
        <v>1.1020000000000001</v>
      </c>
      <c r="F34" s="17">
        <v>1.0780000000000001</v>
      </c>
      <c r="G34" s="17">
        <v>1.0780000000000001</v>
      </c>
      <c r="K34" s="16"/>
      <c r="L34" s="20"/>
      <c r="M34" s="17"/>
      <c r="N34" s="17"/>
      <c r="O34" s="17"/>
      <c r="P34" s="17"/>
      <c r="Q34" s="17"/>
      <c r="R34" s="17"/>
    </row>
    <row r="35" spans="2:18">
      <c r="B35" s="16">
        <v>19</v>
      </c>
      <c r="C35" s="20" t="s">
        <v>18</v>
      </c>
      <c r="D35" s="17">
        <v>1.1439999999999999</v>
      </c>
      <c r="E35" s="17">
        <v>1.181</v>
      </c>
      <c r="F35" s="17">
        <v>1.1519999999999999</v>
      </c>
      <c r="G35" s="17">
        <v>1.113</v>
      </c>
      <c r="K35" s="16"/>
      <c r="L35" s="20"/>
      <c r="M35" s="17"/>
      <c r="N35" s="17"/>
      <c r="O35" s="17"/>
      <c r="P35" s="17"/>
      <c r="Q35" s="17"/>
      <c r="R35" s="17"/>
    </row>
    <row r="36" spans="2:18">
      <c r="K36" s="16"/>
      <c r="L36" s="20"/>
      <c r="M36" s="17"/>
      <c r="N36" s="17"/>
      <c r="O36" s="17"/>
      <c r="P36" s="17"/>
      <c r="Q36" s="17"/>
      <c r="R36" s="1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5806-424D-9543-9534-915334DE05ED}">
  <dimension ref="B4:G70"/>
  <sheetViews>
    <sheetView workbookViewId="0">
      <selection activeCell="K21" sqref="K21"/>
    </sheetView>
  </sheetViews>
  <sheetFormatPr baseColWidth="10" defaultRowHeight="16"/>
  <sheetData>
    <row r="4" spans="2:7" ht="18">
      <c r="B4" s="14"/>
    </row>
    <row r="5" spans="2:7" ht="18">
      <c r="B5" s="14"/>
    </row>
    <row r="6" spans="2:7">
      <c r="B6" s="15" t="s">
        <v>484</v>
      </c>
      <c r="C6" s="15" t="s">
        <v>485</v>
      </c>
      <c r="D6" s="15" t="s">
        <v>489</v>
      </c>
      <c r="E6" s="15" t="s">
        <v>490</v>
      </c>
      <c r="F6" t="s">
        <v>491</v>
      </c>
      <c r="G6" t="s">
        <v>492</v>
      </c>
    </row>
    <row r="7" spans="2:7" ht="18">
      <c r="B7" s="16">
        <v>28</v>
      </c>
      <c r="C7" s="20" t="s">
        <v>128</v>
      </c>
      <c r="D7" s="17">
        <v>0.123</v>
      </c>
      <c r="E7" s="17">
        <v>0.13900000000000001</v>
      </c>
      <c r="F7" s="18">
        <v>0.13900000000000001</v>
      </c>
      <c r="G7" s="18">
        <v>0.14899999999999999</v>
      </c>
    </row>
    <row r="8" spans="2:7" ht="18">
      <c r="B8" s="16">
        <v>13</v>
      </c>
      <c r="C8" s="20" t="s">
        <v>46</v>
      </c>
      <c r="D8" s="17">
        <v>0.13700000000000001</v>
      </c>
      <c r="E8" s="17">
        <v>0.14299999999999999</v>
      </c>
      <c r="F8" s="18">
        <v>0.14399999999999999</v>
      </c>
      <c r="G8" s="18">
        <v>0.14099999999999999</v>
      </c>
    </row>
    <row r="9" spans="2:7" ht="18">
      <c r="B9" s="16">
        <v>27</v>
      </c>
      <c r="C9" s="20" t="s">
        <v>50</v>
      </c>
      <c r="D9" s="17">
        <v>0.123</v>
      </c>
      <c r="E9" s="17">
        <v>0.12</v>
      </c>
      <c r="F9" s="18">
        <v>0.129</v>
      </c>
      <c r="G9" s="18">
        <v>0.12</v>
      </c>
    </row>
    <row r="10" spans="2:7" ht="18">
      <c r="B10" s="16">
        <v>5</v>
      </c>
      <c r="C10" s="20" t="s">
        <v>488</v>
      </c>
      <c r="D10" s="17">
        <v>0.14499999999999999</v>
      </c>
      <c r="E10" s="17">
        <v>0.14399999999999999</v>
      </c>
      <c r="F10" s="18">
        <v>0.13200000000000001</v>
      </c>
      <c r="G10" s="18">
        <v>0.13300000000000001</v>
      </c>
    </row>
    <row r="11" spans="2:7" ht="18">
      <c r="B11" s="16">
        <v>26</v>
      </c>
      <c r="C11" s="20" t="s">
        <v>56</v>
      </c>
      <c r="D11" s="17">
        <v>0.124</v>
      </c>
      <c r="E11" s="17">
        <v>0.17699999999999999</v>
      </c>
      <c r="F11" s="18">
        <v>0.129</v>
      </c>
      <c r="G11" s="18">
        <v>0.13300000000000001</v>
      </c>
    </row>
    <row r="12" spans="2:7" ht="18">
      <c r="B12" s="16">
        <v>8</v>
      </c>
      <c r="C12" s="20" t="s">
        <v>82</v>
      </c>
      <c r="D12" s="17">
        <v>0.14199999999999999</v>
      </c>
      <c r="E12" s="17">
        <v>0.127</v>
      </c>
      <c r="F12" s="18">
        <v>0.125</v>
      </c>
      <c r="G12" s="18">
        <v>0.13100000000000001</v>
      </c>
    </row>
    <row r="13" spans="2:7" ht="18">
      <c r="B13" s="16">
        <v>25</v>
      </c>
      <c r="C13" s="20" t="s">
        <v>12</v>
      </c>
      <c r="D13" s="17">
        <v>0.125</v>
      </c>
      <c r="E13" s="17">
        <v>0.115</v>
      </c>
      <c r="F13" s="18">
        <v>0.126</v>
      </c>
      <c r="G13" s="18">
        <v>0.13900000000000001</v>
      </c>
    </row>
    <row r="14" spans="2:7" ht="18">
      <c r="B14" s="16">
        <v>14</v>
      </c>
      <c r="C14" s="20" t="s">
        <v>30</v>
      </c>
      <c r="D14" s="17">
        <v>0.13600000000000001</v>
      </c>
      <c r="E14" s="17">
        <v>0.14000000000000001</v>
      </c>
      <c r="F14" s="18">
        <v>0.129</v>
      </c>
      <c r="G14" s="18">
        <v>0.13700000000000001</v>
      </c>
    </row>
    <row r="15" spans="2:7" ht="18">
      <c r="B15" s="16">
        <v>12</v>
      </c>
      <c r="C15" s="20" t="s">
        <v>21</v>
      </c>
      <c r="D15" s="17">
        <v>0.13700000000000001</v>
      </c>
      <c r="E15" s="17">
        <v>0.13800000000000001</v>
      </c>
      <c r="F15" s="18">
        <v>0.13900000000000001</v>
      </c>
      <c r="G15" s="18">
        <v>0.14899999999999999</v>
      </c>
    </row>
    <row r="16" spans="2:7" ht="18">
      <c r="B16" s="16">
        <v>7</v>
      </c>
      <c r="C16" s="20" t="s">
        <v>1</v>
      </c>
      <c r="D16" s="17">
        <v>0.14199999999999999</v>
      </c>
      <c r="E16" s="17">
        <v>0.15</v>
      </c>
      <c r="F16" s="18">
        <v>0.13200000000000001</v>
      </c>
      <c r="G16" s="18">
        <v>0.13900000000000001</v>
      </c>
    </row>
    <row r="17" spans="2:7" ht="18">
      <c r="B17" s="16">
        <v>10</v>
      </c>
      <c r="C17" s="20" t="s">
        <v>2</v>
      </c>
      <c r="D17" s="17">
        <v>0.14000000000000001</v>
      </c>
      <c r="E17" s="17">
        <v>0.152</v>
      </c>
      <c r="F17" s="18">
        <v>0.14699999999999999</v>
      </c>
      <c r="G17" s="18">
        <v>0.14399999999999999</v>
      </c>
    </row>
    <row r="18" spans="2:7" ht="18">
      <c r="B18" s="16">
        <v>11</v>
      </c>
      <c r="C18" s="20" t="s">
        <v>143</v>
      </c>
      <c r="D18" s="17">
        <v>0.14000000000000001</v>
      </c>
      <c r="E18" s="17">
        <v>0.14299999999999999</v>
      </c>
      <c r="F18" s="18">
        <v>0.155</v>
      </c>
      <c r="G18" s="18">
        <v>0.156</v>
      </c>
    </row>
    <row r="19" spans="2:7" ht="18">
      <c r="B19" s="16">
        <v>20</v>
      </c>
      <c r="C19" s="20" t="s">
        <v>24</v>
      </c>
      <c r="D19" s="17">
        <v>0.127</v>
      </c>
      <c r="E19" s="17">
        <v>0.13400000000000001</v>
      </c>
      <c r="F19" s="18">
        <v>0.125</v>
      </c>
      <c r="G19" s="18">
        <v>0.13800000000000001</v>
      </c>
    </row>
    <row r="20" spans="2:7" ht="18">
      <c r="B20" s="16">
        <v>3</v>
      </c>
      <c r="C20" s="20" t="s">
        <v>63</v>
      </c>
      <c r="D20" s="17">
        <v>0.14699999999999999</v>
      </c>
      <c r="E20" s="17">
        <v>0.151</v>
      </c>
      <c r="F20" s="18">
        <v>0.13300000000000001</v>
      </c>
      <c r="G20" s="18">
        <v>0.13600000000000001</v>
      </c>
    </row>
    <row r="21" spans="2:7" ht="18">
      <c r="B21" s="16">
        <v>9</v>
      </c>
      <c r="C21" s="20" t="s">
        <v>9</v>
      </c>
      <c r="D21" s="17">
        <v>0.14199999999999999</v>
      </c>
      <c r="E21" s="17">
        <v>0.13900000000000001</v>
      </c>
      <c r="F21" s="18">
        <v>0.151</v>
      </c>
      <c r="G21" s="18">
        <v>0.15</v>
      </c>
    </row>
    <row r="22" spans="2:7" ht="18">
      <c r="B22" s="16">
        <v>2</v>
      </c>
      <c r="C22" s="20" t="s">
        <v>33</v>
      </c>
      <c r="D22" s="17">
        <v>0.15</v>
      </c>
      <c r="E22" s="17">
        <v>0.13700000000000001</v>
      </c>
      <c r="F22" s="18">
        <v>0.13900000000000001</v>
      </c>
      <c r="G22" s="18">
        <v>0.14299999999999999</v>
      </c>
    </row>
    <row r="23" spans="2:7" ht="18">
      <c r="B23" s="16">
        <v>22</v>
      </c>
      <c r="C23" s="20" t="s">
        <v>97</v>
      </c>
      <c r="D23" s="17">
        <v>0.126</v>
      </c>
      <c r="E23" s="17">
        <v>0.13200000000000001</v>
      </c>
      <c r="F23" s="18">
        <v>0.124</v>
      </c>
      <c r="G23" s="18">
        <v>0.154</v>
      </c>
    </row>
    <row r="24" spans="2:7" ht="18">
      <c r="B24" s="16">
        <v>6</v>
      </c>
      <c r="C24" s="20" t="s">
        <v>36</v>
      </c>
      <c r="D24" s="17">
        <v>0.14499999999999999</v>
      </c>
      <c r="E24" s="17">
        <v>0.14299999999999999</v>
      </c>
      <c r="F24" s="18">
        <v>0.14099999999999999</v>
      </c>
      <c r="G24" s="18">
        <v>0.14799999999999999</v>
      </c>
    </row>
    <row r="25" spans="2:7" ht="18">
      <c r="B25" s="16">
        <v>18</v>
      </c>
      <c r="C25" s="20" t="s">
        <v>6</v>
      </c>
      <c r="D25" s="17">
        <v>0.128</v>
      </c>
      <c r="E25" s="17">
        <v>0.13400000000000001</v>
      </c>
      <c r="F25" s="18">
        <v>0.127</v>
      </c>
      <c r="G25" s="18">
        <v>0.13700000000000001</v>
      </c>
    </row>
    <row r="26" spans="2:7" ht="18">
      <c r="B26" s="16">
        <v>21</v>
      </c>
      <c r="C26" s="20" t="s">
        <v>103</v>
      </c>
      <c r="D26" s="17">
        <v>0.127</v>
      </c>
      <c r="E26" s="17">
        <v>0.13400000000000001</v>
      </c>
      <c r="F26" s="18">
        <v>0.128</v>
      </c>
      <c r="G26" s="18">
        <v>0.13300000000000001</v>
      </c>
    </row>
    <row r="27" spans="2:7" ht="18">
      <c r="B27" s="16">
        <v>23</v>
      </c>
      <c r="C27" s="20" t="s">
        <v>53</v>
      </c>
      <c r="D27" s="17">
        <v>0.126</v>
      </c>
      <c r="E27" s="17">
        <v>0.13700000000000001</v>
      </c>
      <c r="F27" s="18">
        <v>0.155</v>
      </c>
      <c r="G27" s="18">
        <v>0.159</v>
      </c>
    </row>
    <row r="28" spans="2:7" ht="18">
      <c r="B28" s="16">
        <v>24</v>
      </c>
      <c r="C28" s="20" t="s">
        <v>42</v>
      </c>
      <c r="D28" s="17">
        <v>0.125</v>
      </c>
      <c r="E28" s="17">
        <v>0.14399999999999999</v>
      </c>
      <c r="F28" s="18">
        <v>0.128</v>
      </c>
      <c r="G28" s="18">
        <v>0.14000000000000001</v>
      </c>
    </row>
    <row r="29" spans="2:7" ht="18">
      <c r="B29" s="16">
        <v>4</v>
      </c>
      <c r="C29" s="20" t="s">
        <v>39</v>
      </c>
      <c r="D29" s="17">
        <v>0.14599999999999999</v>
      </c>
      <c r="E29" s="17">
        <v>0.13300000000000001</v>
      </c>
      <c r="F29" s="18">
        <v>0.121</v>
      </c>
      <c r="G29" s="18">
        <v>0.13800000000000001</v>
      </c>
    </row>
    <row r="30" spans="2:7" ht="18">
      <c r="B30" s="16">
        <v>17</v>
      </c>
      <c r="C30" s="20" t="s">
        <v>118</v>
      </c>
      <c r="D30" s="17">
        <v>0.13100000000000001</v>
      </c>
      <c r="E30" s="17">
        <v>0.14899999999999999</v>
      </c>
      <c r="F30" s="18">
        <v>0.14899999999999999</v>
      </c>
      <c r="G30" s="18">
        <v>0.129</v>
      </c>
    </row>
    <row r="31" spans="2:7" ht="18">
      <c r="B31" s="16">
        <v>29</v>
      </c>
      <c r="C31" s="20" t="s">
        <v>72</v>
      </c>
      <c r="D31" s="17">
        <v>0.121</v>
      </c>
      <c r="E31" s="17">
        <v>0.125</v>
      </c>
      <c r="F31" s="18">
        <v>0.121</v>
      </c>
      <c r="G31" s="18">
        <v>0.127</v>
      </c>
    </row>
    <row r="32" spans="2:7" ht="18">
      <c r="B32" s="16">
        <v>16</v>
      </c>
      <c r="C32" s="20" t="s">
        <v>61</v>
      </c>
      <c r="D32" s="17">
        <v>0.13300000000000001</v>
      </c>
      <c r="E32" s="17">
        <v>0.14799999999999999</v>
      </c>
      <c r="F32" s="18">
        <v>0.14899999999999999</v>
      </c>
      <c r="G32" s="18">
        <v>0.14599999999999999</v>
      </c>
    </row>
    <row r="33" spans="2:7" ht="18">
      <c r="B33" s="16">
        <v>19</v>
      </c>
      <c r="C33" s="20" t="s">
        <v>27</v>
      </c>
      <c r="D33" s="17">
        <v>0.128</v>
      </c>
      <c r="E33" s="17">
        <v>0.126</v>
      </c>
      <c r="F33" s="18">
        <v>0.11799999999999999</v>
      </c>
      <c r="G33" s="18">
        <v>0.14299999999999999</v>
      </c>
    </row>
    <row r="34" spans="2:7" ht="18">
      <c r="B34" s="16">
        <v>1</v>
      </c>
      <c r="C34" s="20" t="s">
        <v>15</v>
      </c>
      <c r="D34" s="17">
        <v>0.157</v>
      </c>
      <c r="E34" s="17">
        <v>0.159</v>
      </c>
      <c r="F34" s="18">
        <v>0.14499999999999999</v>
      </c>
      <c r="G34" s="18">
        <v>0.13900000000000001</v>
      </c>
    </row>
    <row r="35" spans="2:7" ht="18">
      <c r="B35" s="16">
        <v>30</v>
      </c>
      <c r="C35" s="20" t="s">
        <v>84</v>
      </c>
      <c r="D35" s="17">
        <v>0.112</v>
      </c>
      <c r="E35" s="17">
        <v>0.121</v>
      </c>
      <c r="F35" s="18">
        <v>0.13400000000000001</v>
      </c>
      <c r="G35" s="18">
        <v>0.14799999999999999</v>
      </c>
    </row>
    <row r="36" spans="2:7" ht="18">
      <c r="B36" s="16">
        <v>15</v>
      </c>
      <c r="C36" s="20" t="s">
        <v>18</v>
      </c>
      <c r="D36" s="17">
        <v>0.13400000000000001</v>
      </c>
      <c r="E36" s="17">
        <v>0.152</v>
      </c>
      <c r="F36" s="18">
        <v>0.14899999999999999</v>
      </c>
      <c r="G36" s="18">
        <v>0.14799999999999999</v>
      </c>
    </row>
    <row r="41" spans="2:7" ht="18">
      <c r="B41" s="14"/>
      <c r="C41" s="20"/>
      <c r="D41" s="18"/>
      <c r="E41" s="18"/>
      <c r="F41" s="18"/>
      <c r="G41" s="18"/>
    </row>
    <row r="42" spans="2:7" ht="18">
      <c r="B42" s="14"/>
      <c r="C42" s="20"/>
      <c r="D42" s="18"/>
      <c r="E42" s="18"/>
      <c r="F42" s="18"/>
      <c r="G42" s="18"/>
    </row>
    <row r="43" spans="2:7" ht="18">
      <c r="B43" s="14"/>
      <c r="C43" s="20"/>
      <c r="D43" s="18"/>
      <c r="E43" s="18"/>
      <c r="F43" s="18"/>
      <c r="G43" s="18"/>
    </row>
    <row r="44" spans="2:7" ht="18">
      <c r="B44" s="14"/>
      <c r="C44" s="20"/>
      <c r="D44" s="18"/>
      <c r="E44" s="18"/>
      <c r="F44" s="18"/>
      <c r="G44" s="18"/>
    </row>
    <row r="45" spans="2:7" ht="18">
      <c r="B45" s="14"/>
      <c r="C45" s="20"/>
      <c r="D45" s="18"/>
      <c r="E45" s="18"/>
      <c r="F45" s="18"/>
      <c r="G45" s="18"/>
    </row>
    <row r="46" spans="2:7" ht="18">
      <c r="B46" s="14"/>
      <c r="C46" s="20"/>
      <c r="D46" s="18"/>
      <c r="E46" s="18"/>
      <c r="F46" s="18"/>
      <c r="G46" s="18"/>
    </row>
    <row r="47" spans="2:7" ht="18">
      <c r="B47" s="14"/>
      <c r="C47" s="20"/>
      <c r="D47" s="18"/>
      <c r="E47" s="18"/>
      <c r="F47" s="18"/>
      <c r="G47" s="18"/>
    </row>
    <row r="48" spans="2:7" ht="18">
      <c r="B48" s="14"/>
      <c r="C48" s="20"/>
      <c r="D48" s="18"/>
      <c r="E48" s="18"/>
      <c r="F48" s="18"/>
      <c r="G48" s="18"/>
    </row>
    <row r="49" spans="2:7" ht="18">
      <c r="B49" s="14"/>
      <c r="C49" s="20"/>
      <c r="D49" s="18"/>
      <c r="E49" s="18"/>
      <c r="F49" s="18"/>
      <c r="G49" s="18"/>
    </row>
    <row r="50" spans="2:7" ht="18">
      <c r="B50" s="14"/>
      <c r="C50" s="20"/>
      <c r="D50" s="18"/>
      <c r="E50" s="18"/>
      <c r="F50" s="18"/>
      <c r="G50" s="18"/>
    </row>
    <row r="51" spans="2:7" ht="18">
      <c r="B51" s="14"/>
      <c r="C51" s="20"/>
      <c r="D51" s="18"/>
      <c r="E51" s="18"/>
      <c r="F51" s="18"/>
      <c r="G51" s="18"/>
    </row>
    <row r="52" spans="2:7" ht="18">
      <c r="B52" s="14"/>
      <c r="C52" s="20"/>
      <c r="D52" s="18"/>
      <c r="E52" s="18"/>
      <c r="F52" s="18"/>
      <c r="G52" s="18"/>
    </row>
    <row r="53" spans="2:7" ht="18">
      <c r="B53" s="14"/>
      <c r="C53" s="20"/>
      <c r="D53" s="18"/>
      <c r="E53" s="18"/>
      <c r="F53" s="18"/>
      <c r="G53" s="18"/>
    </row>
    <row r="54" spans="2:7" ht="18">
      <c r="B54" s="14"/>
      <c r="C54" s="20"/>
      <c r="D54" s="18"/>
      <c r="E54" s="18"/>
      <c r="F54" s="18"/>
      <c r="G54" s="18"/>
    </row>
    <row r="55" spans="2:7" ht="18">
      <c r="B55" s="14"/>
      <c r="C55" s="20"/>
      <c r="D55" s="18"/>
      <c r="E55" s="18"/>
      <c r="F55" s="18"/>
      <c r="G55" s="18"/>
    </row>
    <row r="56" spans="2:7" ht="18">
      <c r="B56" s="14"/>
      <c r="C56" s="20"/>
      <c r="D56" s="18"/>
      <c r="E56" s="18"/>
      <c r="F56" s="18"/>
      <c r="G56" s="18"/>
    </row>
    <row r="57" spans="2:7" ht="18">
      <c r="B57" s="14"/>
      <c r="C57" s="20"/>
      <c r="D57" s="18"/>
      <c r="E57" s="18"/>
      <c r="F57" s="18"/>
      <c r="G57" s="18"/>
    </row>
    <row r="58" spans="2:7" ht="18">
      <c r="B58" s="14"/>
      <c r="C58" s="20"/>
      <c r="D58" s="18"/>
      <c r="E58" s="18"/>
      <c r="F58" s="18"/>
      <c r="G58" s="18"/>
    </row>
    <row r="59" spans="2:7" ht="18">
      <c r="B59" s="14"/>
      <c r="C59" s="20"/>
      <c r="D59" s="18"/>
      <c r="E59" s="18"/>
      <c r="F59" s="18"/>
      <c r="G59" s="18"/>
    </row>
    <row r="60" spans="2:7" ht="18">
      <c r="B60" s="14"/>
      <c r="C60" s="20"/>
      <c r="D60" s="18"/>
      <c r="E60" s="18"/>
      <c r="F60" s="18"/>
      <c r="G60" s="18"/>
    </row>
    <row r="61" spans="2:7" ht="18">
      <c r="B61" s="14"/>
      <c r="C61" s="20"/>
      <c r="D61" s="18"/>
      <c r="E61" s="18"/>
      <c r="F61" s="18"/>
      <c r="G61" s="18"/>
    </row>
    <row r="62" spans="2:7" ht="18">
      <c r="B62" s="14"/>
      <c r="C62" s="20"/>
      <c r="D62" s="18"/>
      <c r="E62" s="18"/>
      <c r="F62" s="18"/>
      <c r="G62" s="18"/>
    </row>
    <row r="63" spans="2:7" ht="18">
      <c r="B63" s="14"/>
      <c r="C63" s="20"/>
      <c r="D63" s="18"/>
      <c r="E63" s="18"/>
      <c r="F63" s="18"/>
      <c r="G63" s="18"/>
    </row>
    <row r="64" spans="2:7" ht="18">
      <c r="B64" s="14"/>
      <c r="C64" s="20"/>
      <c r="D64" s="18"/>
      <c r="E64" s="18"/>
      <c r="F64" s="18"/>
      <c r="G64" s="18"/>
    </row>
    <row r="65" spans="2:7" ht="18">
      <c r="B65" s="14"/>
      <c r="C65" s="20"/>
      <c r="D65" s="18"/>
      <c r="E65" s="18"/>
      <c r="F65" s="18"/>
      <c r="G65" s="18"/>
    </row>
    <row r="66" spans="2:7" ht="18">
      <c r="B66" s="14"/>
      <c r="C66" s="20"/>
      <c r="D66" s="18"/>
      <c r="E66" s="18"/>
      <c r="F66" s="18"/>
      <c r="G66" s="18"/>
    </row>
    <row r="67" spans="2:7" ht="18">
      <c r="B67" s="14"/>
      <c r="C67" s="20"/>
      <c r="D67" s="18"/>
      <c r="E67" s="18"/>
      <c r="F67" s="18"/>
      <c r="G67" s="18"/>
    </row>
    <row r="68" spans="2:7" ht="18">
      <c r="B68" s="14"/>
      <c r="C68" s="20"/>
      <c r="D68" s="18"/>
      <c r="E68" s="18"/>
      <c r="F68" s="18"/>
      <c r="G68" s="18"/>
    </row>
    <row r="69" spans="2:7" ht="18">
      <c r="B69" s="14"/>
      <c r="C69" s="20"/>
      <c r="D69" s="18"/>
      <c r="E69" s="18"/>
      <c r="F69" s="18"/>
      <c r="G69" s="18"/>
    </row>
    <row r="70" spans="2:7" ht="18">
      <c r="B70" s="14"/>
      <c r="C70" s="20"/>
      <c r="D70" s="18"/>
      <c r="E70" s="18"/>
      <c r="F70" s="18"/>
      <c r="G70" s="1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3727-8EA1-FB44-BEFB-114FD1996206}">
  <dimension ref="B2:G70"/>
  <sheetViews>
    <sheetView workbookViewId="0">
      <selection activeCell="L8" sqref="L8"/>
    </sheetView>
  </sheetViews>
  <sheetFormatPr baseColWidth="10" defaultRowHeight="16"/>
  <sheetData>
    <row r="2" spans="2:7">
      <c r="B2" s="19"/>
    </row>
    <row r="3" spans="2:7" ht="18">
      <c r="B3" s="14"/>
    </row>
    <row r="4" spans="2:7" ht="18">
      <c r="B4" s="14"/>
    </row>
    <row r="5" spans="2:7">
      <c r="B5" s="15" t="s">
        <v>484</v>
      </c>
      <c r="C5" s="15" t="s">
        <v>485</v>
      </c>
      <c r="D5" s="15" t="s">
        <v>489</v>
      </c>
      <c r="E5" s="15" t="s">
        <v>490</v>
      </c>
      <c r="F5" s="15" t="s">
        <v>491</v>
      </c>
      <c r="G5" s="15" t="s">
        <v>492</v>
      </c>
    </row>
    <row r="6" spans="2:7">
      <c r="B6" s="16">
        <v>8</v>
      </c>
      <c r="C6" s="20" t="s">
        <v>128</v>
      </c>
      <c r="D6" s="16">
        <v>11.7</v>
      </c>
      <c r="E6" s="16">
        <v>11.9</v>
      </c>
      <c r="F6" s="16">
        <v>12.4</v>
      </c>
      <c r="G6" s="16">
        <v>11.6</v>
      </c>
    </row>
    <row r="7" spans="2:7">
      <c r="B7" s="16">
        <v>16</v>
      </c>
      <c r="C7" s="20" t="s">
        <v>46</v>
      </c>
      <c r="D7" s="16">
        <v>12.8</v>
      </c>
      <c r="E7" s="16">
        <v>11.7</v>
      </c>
      <c r="F7" s="16">
        <v>11.6</v>
      </c>
      <c r="G7" s="16">
        <v>9.3000000000000007</v>
      </c>
    </row>
    <row r="8" spans="2:7">
      <c r="B8" s="16">
        <v>18</v>
      </c>
      <c r="C8" s="20" t="s">
        <v>50</v>
      </c>
      <c r="D8" s="16">
        <v>12.9</v>
      </c>
      <c r="E8" s="16">
        <v>12.5</v>
      </c>
      <c r="F8" s="16">
        <v>10.3</v>
      </c>
      <c r="G8" s="16">
        <v>9</v>
      </c>
    </row>
    <row r="9" spans="2:7">
      <c r="B9" s="16">
        <v>30</v>
      </c>
      <c r="C9" s="20" t="s">
        <v>488</v>
      </c>
      <c r="D9" s="16">
        <v>14.5</v>
      </c>
      <c r="E9" s="16">
        <v>12.4</v>
      </c>
      <c r="F9" s="16">
        <v>12.1</v>
      </c>
      <c r="G9" s="16">
        <v>11.3</v>
      </c>
    </row>
    <row r="10" spans="2:7">
      <c r="B10" s="16">
        <v>5</v>
      </c>
      <c r="C10" s="20" t="s">
        <v>56</v>
      </c>
      <c r="D10" s="16">
        <v>11.5</v>
      </c>
      <c r="E10" s="16">
        <v>11.2</v>
      </c>
      <c r="F10" s="16">
        <v>12.1</v>
      </c>
      <c r="G10" s="16">
        <v>12.1</v>
      </c>
    </row>
    <row r="11" spans="2:7">
      <c r="B11" s="16">
        <v>13</v>
      </c>
      <c r="C11" s="20" t="s">
        <v>82</v>
      </c>
      <c r="D11" s="16">
        <v>12.4</v>
      </c>
      <c r="E11" s="16">
        <v>12.4</v>
      </c>
      <c r="F11" s="16">
        <v>12</v>
      </c>
      <c r="G11" s="16">
        <v>11.4</v>
      </c>
    </row>
    <row r="12" spans="2:7">
      <c r="B12" s="16">
        <v>17</v>
      </c>
      <c r="C12" s="20" t="s">
        <v>12</v>
      </c>
      <c r="D12" s="16">
        <v>12.9</v>
      </c>
      <c r="E12" s="16">
        <v>12.4</v>
      </c>
      <c r="F12" s="16">
        <v>11.2</v>
      </c>
      <c r="G12" s="16">
        <v>10.7</v>
      </c>
    </row>
    <row r="13" spans="2:7">
      <c r="B13" s="16">
        <v>22</v>
      </c>
      <c r="C13" s="20" t="s">
        <v>30</v>
      </c>
      <c r="D13" s="16">
        <v>13.2</v>
      </c>
      <c r="E13" s="16">
        <v>12.1</v>
      </c>
      <c r="F13" s="16">
        <v>10.5</v>
      </c>
      <c r="G13" s="16">
        <v>10.9</v>
      </c>
    </row>
    <row r="14" spans="2:7">
      <c r="B14" s="16">
        <v>2</v>
      </c>
      <c r="C14" s="20" t="s">
        <v>21</v>
      </c>
      <c r="D14" s="16">
        <v>11.3</v>
      </c>
      <c r="E14" s="16">
        <v>10.7</v>
      </c>
      <c r="F14" s="16">
        <v>9.6999999999999993</v>
      </c>
      <c r="G14" s="16">
        <v>11.1</v>
      </c>
    </row>
    <row r="15" spans="2:7">
      <c r="B15" s="16">
        <v>12</v>
      </c>
      <c r="C15" s="20" t="s">
        <v>1</v>
      </c>
      <c r="D15" s="16">
        <v>12.4</v>
      </c>
      <c r="E15" s="16">
        <v>13.5</v>
      </c>
      <c r="F15" s="16">
        <v>12</v>
      </c>
      <c r="G15" s="16">
        <v>10.4</v>
      </c>
    </row>
    <row r="16" spans="2:7">
      <c r="B16" s="16">
        <v>23</v>
      </c>
      <c r="C16" s="20" t="s">
        <v>2</v>
      </c>
      <c r="D16" s="16">
        <v>13.4</v>
      </c>
      <c r="E16" s="16">
        <v>12.2</v>
      </c>
      <c r="F16" s="16">
        <v>10.199999999999999</v>
      </c>
      <c r="G16" s="16">
        <v>10.199999999999999</v>
      </c>
    </row>
    <row r="17" spans="2:7">
      <c r="B17" s="16">
        <v>6</v>
      </c>
      <c r="C17" s="20" t="s">
        <v>143</v>
      </c>
      <c r="D17" s="16">
        <v>11.5</v>
      </c>
      <c r="E17" s="16">
        <v>11.5</v>
      </c>
      <c r="F17" s="16">
        <v>11.4</v>
      </c>
      <c r="G17" s="16">
        <v>10.6</v>
      </c>
    </row>
    <row r="18" spans="2:7">
      <c r="B18" s="16">
        <v>10</v>
      </c>
      <c r="C18" s="20" t="s">
        <v>24</v>
      </c>
      <c r="D18" s="16">
        <v>12.1</v>
      </c>
      <c r="E18" s="16">
        <v>12.3</v>
      </c>
      <c r="F18" s="16">
        <v>10.5</v>
      </c>
      <c r="G18" s="16">
        <v>10.7</v>
      </c>
    </row>
    <row r="19" spans="2:7">
      <c r="B19" s="16">
        <v>3</v>
      </c>
      <c r="C19" s="20" t="s">
        <v>63</v>
      </c>
      <c r="D19" s="16">
        <v>11.4</v>
      </c>
      <c r="E19" s="16">
        <v>11.7</v>
      </c>
      <c r="F19" s="16">
        <v>11.8</v>
      </c>
      <c r="G19" s="16">
        <v>10.4</v>
      </c>
    </row>
    <row r="20" spans="2:7">
      <c r="B20" s="16">
        <v>19</v>
      </c>
      <c r="C20" s="20" t="s">
        <v>9</v>
      </c>
      <c r="D20" s="16">
        <v>13</v>
      </c>
      <c r="E20" s="16">
        <v>12.9</v>
      </c>
      <c r="F20" s="16">
        <v>11.6</v>
      </c>
      <c r="G20" s="16">
        <v>10.7</v>
      </c>
    </row>
    <row r="21" spans="2:7">
      <c r="B21" s="16">
        <v>28</v>
      </c>
      <c r="C21" s="20" t="s">
        <v>33</v>
      </c>
      <c r="D21" s="16">
        <v>14.2</v>
      </c>
      <c r="E21" s="16">
        <v>12.9</v>
      </c>
      <c r="F21" s="16">
        <v>11.9</v>
      </c>
      <c r="G21" s="16">
        <v>9.6999999999999993</v>
      </c>
    </row>
    <row r="22" spans="2:7">
      <c r="B22" s="16">
        <v>27</v>
      </c>
      <c r="C22" s="20" t="s">
        <v>97</v>
      </c>
      <c r="D22" s="16">
        <v>14.2</v>
      </c>
      <c r="E22" s="16">
        <v>14.1</v>
      </c>
      <c r="F22" s="16">
        <v>13</v>
      </c>
      <c r="G22" s="16">
        <v>10.1</v>
      </c>
    </row>
    <row r="23" spans="2:7">
      <c r="B23" s="16">
        <v>21</v>
      </c>
      <c r="C23" s="20" t="s">
        <v>36</v>
      </c>
      <c r="D23" s="16">
        <v>13.1</v>
      </c>
      <c r="E23" s="16">
        <v>11.6</v>
      </c>
      <c r="F23" s="16">
        <v>12.7</v>
      </c>
      <c r="G23" s="16">
        <v>11.1</v>
      </c>
    </row>
    <row r="24" spans="2:7">
      <c r="B24" s="16">
        <v>29</v>
      </c>
      <c r="C24" s="20" t="s">
        <v>6</v>
      </c>
      <c r="D24" s="16">
        <v>14.5</v>
      </c>
      <c r="E24" s="16">
        <v>12.2</v>
      </c>
      <c r="F24" s="16">
        <v>12.3</v>
      </c>
      <c r="G24" s="16">
        <v>10.8</v>
      </c>
    </row>
    <row r="25" spans="2:7">
      <c r="B25" s="16">
        <v>9</v>
      </c>
      <c r="C25" s="20" t="s">
        <v>103</v>
      </c>
      <c r="D25" s="16">
        <v>12.1</v>
      </c>
      <c r="E25" s="16">
        <v>13.3</v>
      </c>
      <c r="F25" s="16">
        <v>11.8</v>
      </c>
      <c r="G25" s="16">
        <v>11.2</v>
      </c>
    </row>
    <row r="26" spans="2:7">
      <c r="B26" s="16">
        <v>24</v>
      </c>
      <c r="C26" s="20" t="s">
        <v>53</v>
      </c>
      <c r="D26" s="16">
        <v>13.6</v>
      </c>
      <c r="E26" s="16">
        <v>11.9</v>
      </c>
      <c r="F26" s="16">
        <v>11.3</v>
      </c>
      <c r="G26" s="16">
        <v>11.2</v>
      </c>
    </row>
    <row r="27" spans="2:7">
      <c r="B27" s="16">
        <v>25</v>
      </c>
      <c r="C27" s="20" t="s">
        <v>42</v>
      </c>
      <c r="D27" s="16">
        <v>13.7</v>
      </c>
      <c r="E27" s="16">
        <v>12.5</v>
      </c>
      <c r="F27" s="16">
        <v>10.6</v>
      </c>
      <c r="G27" s="16">
        <v>10</v>
      </c>
    </row>
    <row r="28" spans="2:7">
      <c r="B28" s="16">
        <v>4</v>
      </c>
      <c r="C28" s="20" t="s">
        <v>39</v>
      </c>
      <c r="D28" s="16">
        <v>11.5</v>
      </c>
      <c r="E28" s="16">
        <v>10.5</v>
      </c>
      <c r="F28" s="16">
        <v>10.3</v>
      </c>
      <c r="G28" s="16">
        <v>10.199999999999999</v>
      </c>
    </row>
    <row r="29" spans="2:7">
      <c r="B29" s="16">
        <v>7</v>
      </c>
      <c r="C29" s="20" t="s">
        <v>118</v>
      </c>
      <c r="D29" s="16">
        <v>11.6</v>
      </c>
      <c r="E29" s="16">
        <v>11.6</v>
      </c>
      <c r="F29" s="16">
        <v>11.1</v>
      </c>
      <c r="G29" s="16">
        <v>10.9</v>
      </c>
    </row>
    <row r="30" spans="2:7">
      <c r="B30" s="16">
        <v>20</v>
      </c>
      <c r="C30" s="20" t="s">
        <v>72</v>
      </c>
      <c r="D30" s="16">
        <v>13.1</v>
      </c>
      <c r="E30" s="16">
        <v>13.5</v>
      </c>
      <c r="F30" s="16">
        <v>10.6</v>
      </c>
      <c r="G30" s="16">
        <v>9.6999999999999993</v>
      </c>
    </row>
    <row r="31" spans="2:7">
      <c r="B31" s="16">
        <v>13</v>
      </c>
      <c r="C31" s="20" t="s">
        <v>61</v>
      </c>
      <c r="D31" s="16">
        <v>12.4</v>
      </c>
      <c r="E31" s="16">
        <v>12.4</v>
      </c>
      <c r="F31" s="16">
        <v>12</v>
      </c>
      <c r="G31" s="16">
        <v>11.9</v>
      </c>
    </row>
    <row r="32" spans="2:7">
      <c r="B32" s="16">
        <v>11</v>
      </c>
      <c r="C32" s="20" t="s">
        <v>27</v>
      </c>
      <c r="D32" s="16">
        <v>12.2</v>
      </c>
      <c r="E32" s="16">
        <v>13.1</v>
      </c>
      <c r="F32" s="16">
        <v>11.6</v>
      </c>
      <c r="G32" s="16">
        <v>9.1999999999999993</v>
      </c>
    </row>
    <row r="33" spans="2:7">
      <c r="B33" s="16">
        <v>26</v>
      </c>
      <c r="C33" s="20" t="s">
        <v>15</v>
      </c>
      <c r="D33" s="16">
        <v>13.9</v>
      </c>
      <c r="E33" s="16">
        <v>13.2</v>
      </c>
      <c r="F33" s="16">
        <v>10.8</v>
      </c>
      <c r="G33" s="16">
        <v>9</v>
      </c>
    </row>
    <row r="34" spans="2:7">
      <c r="B34" s="16">
        <v>1</v>
      </c>
      <c r="C34" s="20" t="s">
        <v>84</v>
      </c>
      <c r="D34" s="16">
        <v>11.2</v>
      </c>
      <c r="E34" s="16">
        <v>11.3</v>
      </c>
      <c r="F34" s="16">
        <v>10.1</v>
      </c>
      <c r="G34" s="16">
        <v>9.8000000000000007</v>
      </c>
    </row>
    <row r="35" spans="2:7">
      <c r="B35" s="16">
        <v>15</v>
      </c>
      <c r="C35" s="20" t="s">
        <v>18</v>
      </c>
      <c r="D35" s="16">
        <v>12.4</v>
      </c>
      <c r="E35" s="16">
        <v>12.4</v>
      </c>
      <c r="F35" s="16">
        <v>12.1</v>
      </c>
      <c r="G35" s="16">
        <v>10.199999999999999</v>
      </c>
    </row>
    <row r="38" spans="2:7" ht="18">
      <c r="B38" s="14"/>
    </row>
    <row r="39" spans="2:7" ht="18">
      <c r="B39" s="14"/>
    </row>
    <row r="40" spans="2:7">
      <c r="B40" s="15"/>
      <c r="C40" s="15"/>
      <c r="D40" s="15"/>
      <c r="E40" s="15"/>
      <c r="F40" s="15"/>
      <c r="G40" s="15"/>
    </row>
    <row r="41" spans="2:7">
      <c r="B41" s="16"/>
      <c r="C41" s="20"/>
      <c r="D41" s="16"/>
      <c r="E41" s="16"/>
      <c r="F41" s="16"/>
      <c r="G41" s="16"/>
    </row>
    <row r="42" spans="2:7">
      <c r="B42" s="16"/>
      <c r="C42" s="20"/>
      <c r="D42" s="16"/>
      <c r="E42" s="16"/>
      <c r="F42" s="16"/>
      <c r="G42" s="16"/>
    </row>
    <row r="43" spans="2:7">
      <c r="B43" s="16"/>
      <c r="C43" s="20"/>
      <c r="D43" s="16"/>
      <c r="E43" s="16"/>
      <c r="F43" s="16"/>
      <c r="G43" s="16"/>
    </row>
    <row r="44" spans="2:7">
      <c r="B44" s="16"/>
      <c r="C44" s="20"/>
      <c r="D44" s="16"/>
      <c r="E44" s="16"/>
      <c r="F44" s="16"/>
      <c r="G44" s="16"/>
    </row>
    <row r="45" spans="2:7">
      <c r="B45" s="16"/>
      <c r="C45" s="20"/>
      <c r="D45" s="16"/>
      <c r="E45" s="16"/>
      <c r="F45" s="16"/>
      <c r="G45" s="16"/>
    </row>
    <row r="46" spans="2:7">
      <c r="B46" s="16"/>
      <c r="C46" s="20"/>
      <c r="D46" s="16"/>
      <c r="E46" s="16"/>
      <c r="F46" s="16"/>
      <c r="G46" s="16"/>
    </row>
    <row r="47" spans="2:7">
      <c r="B47" s="16"/>
      <c r="C47" s="20"/>
      <c r="D47" s="16"/>
      <c r="E47" s="16"/>
      <c r="F47" s="16"/>
      <c r="G47" s="16"/>
    </row>
    <row r="48" spans="2:7">
      <c r="B48" s="16"/>
      <c r="C48" s="20"/>
      <c r="D48" s="16"/>
      <c r="E48" s="16"/>
      <c r="F48" s="16"/>
      <c r="G48" s="16"/>
    </row>
    <row r="49" spans="2:7">
      <c r="B49" s="16"/>
      <c r="C49" s="20"/>
      <c r="D49" s="16"/>
      <c r="E49" s="16"/>
      <c r="F49" s="16"/>
      <c r="G49" s="16"/>
    </row>
    <row r="50" spans="2:7">
      <c r="B50" s="16"/>
      <c r="C50" s="20"/>
      <c r="D50" s="16"/>
      <c r="E50" s="16"/>
      <c r="F50" s="16"/>
      <c r="G50" s="16"/>
    </row>
    <row r="51" spans="2:7">
      <c r="B51" s="16"/>
      <c r="C51" s="20"/>
      <c r="D51" s="16"/>
      <c r="E51" s="16"/>
      <c r="F51" s="16"/>
      <c r="G51" s="16"/>
    </row>
    <row r="52" spans="2:7">
      <c r="B52" s="16"/>
      <c r="C52" s="20"/>
      <c r="D52" s="16"/>
      <c r="E52" s="16"/>
      <c r="F52" s="16"/>
      <c r="G52" s="16"/>
    </row>
    <row r="53" spans="2:7">
      <c r="B53" s="16"/>
      <c r="C53" s="20"/>
      <c r="D53" s="16"/>
      <c r="E53" s="16"/>
      <c r="F53" s="16"/>
      <c r="G53" s="16"/>
    </row>
    <row r="54" spans="2:7">
      <c r="B54" s="16"/>
      <c r="C54" s="20"/>
      <c r="D54" s="16"/>
      <c r="E54" s="16"/>
      <c r="F54" s="16"/>
      <c r="G54" s="16"/>
    </row>
    <row r="55" spans="2:7">
      <c r="B55" s="16"/>
      <c r="C55" s="20"/>
      <c r="D55" s="16"/>
      <c r="E55" s="16"/>
      <c r="F55" s="16"/>
      <c r="G55" s="16"/>
    </row>
    <row r="56" spans="2:7">
      <c r="B56" s="16"/>
      <c r="C56" s="20"/>
      <c r="D56" s="16"/>
      <c r="E56" s="16"/>
      <c r="F56" s="16"/>
      <c r="G56" s="16"/>
    </row>
    <row r="57" spans="2:7">
      <c r="B57" s="16"/>
      <c r="C57" s="20"/>
      <c r="D57" s="16"/>
      <c r="E57" s="16"/>
      <c r="F57" s="16"/>
      <c r="G57" s="16"/>
    </row>
    <row r="58" spans="2:7">
      <c r="B58" s="16"/>
      <c r="C58" s="20"/>
      <c r="D58" s="16"/>
      <c r="E58" s="16"/>
      <c r="F58" s="16"/>
      <c r="G58" s="16"/>
    </row>
    <row r="59" spans="2:7">
      <c r="B59" s="16"/>
      <c r="C59" s="20"/>
      <c r="D59" s="16"/>
      <c r="E59" s="16"/>
      <c r="F59" s="16"/>
      <c r="G59" s="16"/>
    </row>
    <row r="60" spans="2:7">
      <c r="B60" s="16"/>
      <c r="C60" s="20"/>
      <c r="D60" s="16"/>
      <c r="E60" s="16"/>
      <c r="F60" s="16"/>
      <c r="G60" s="16"/>
    </row>
    <row r="61" spans="2:7">
      <c r="B61" s="16"/>
      <c r="C61" s="20"/>
      <c r="D61" s="16"/>
      <c r="E61" s="16"/>
      <c r="F61" s="16"/>
      <c r="G61" s="16"/>
    </row>
    <row r="62" spans="2:7">
      <c r="B62" s="16"/>
      <c r="C62" s="20"/>
      <c r="D62" s="16"/>
      <c r="E62" s="16"/>
      <c r="F62" s="16"/>
      <c r="G62" s="16"/>
    </row>
    <row r="63" spans="2:7">
      <c r="B63" s="16"/>
      <c r="C63" s="20"/>
      <c r="D63" s="16"/>
      <c r="E63" s="16"/>
      <c r="F63" s="16"/>
      <c r="G63" s="16"/>
    </row>
    <row r="64" spans="2:7">
      <c r="B64" s="16"/>
      <c r="C64" s="20"/>
      <c r="D64" s="16"/>
      <c r="E64" s="16"/>
      <c r="F64" s="16"/>
      <c r="G64" s="16"/>
    </row>
    <row r="65" spans="2:7">
      <c r="B65" s="16"/>
      <c r="C65" s="20"/>
      <c r="D65" s="16"/>
      <c r="E65" s="16"/>
      <c r="F65" s="16"/>
      <c r="G65" s="16"/>
    </row>
    <row r="66" spans="2:7">
      <c r="B66" s="16"/>
      <c r="C66" s="20"/>
      <c r="D66" s="16"/>
      <c r="E66" s="16"/>
      <c r="F66" s="16"/>
      <c r="G66" s="16"/>
    </row>
    <row r="67" spans="2:7">
      <c r="B67" s="16"/>
      <c r="C67" s="20"/>
      <c r="D67" s="16"/>
      <c r="E67" s="16"/>
      <c r="F67" s="16"/>
      <c r="G67" s="16"/>
    </row>
    <row r="68" spans="2:7">
      <c r="B68" s="16"/>
      <c r="C68" s="20"/>
      <c r="D68" s="16"/>
      <c r="E68" s="16"/>
      <c r="F68" s="16"/>
      <c r="G68" s="16"/>
    </row>
    <row r="69" spans="2:7">
      <c r="B69" s="16"/>
      <c r="C69" s="20"/>
      <c r="D69" s="16"/>
      <c r="E69" s="16"/>
      <c r="F69" s="16"/>
      <c r="G69" s="16"/>
    </row>
    <row r="70" spans="2:7">
      <c r="B70" s="16"/>
      <c r="C70" s="20"/>
      <c r="D70" s="16"/>
      <c r="E70" s="16"/>
      <c r="F70" s="16"/>
      <c r="G70" s="1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Steph_Curry</vt:lpstr>
      <vt:lpstr>Opp Defense Efficiency</vt:lpstr>
      <vt:lpstr>Opp True Shooting Percentage</vt:lpstr>
      <vt:lpstr>Opp TO per Possession</vt:lpstr>
      <vt:lpstr>Opp 3PT FG Made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Macwan</dc:creator>
  <cp:lastModifiedBy>Matthew Macwan</cp:lastModifiedBy>
  <dcterms:created xsi:type="dcterms:W3CDTF">2021-05-06T10:24:29Z</dcterms:created>
  <dcterms:modified xsi:type="dcterms:W3CDTF">2021-10-26T16:46:14Z</dcterms:modified>
</cp:coreProperties>
</file>