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autoCompressPictures="0"/>
  <bookViews>
    <workbookView xWindow="14400" yWindow="0" windowWidth="14400" windowHeight="16240"/>
  </bookViews>
  <sheets>
    <sheet name="København" sheetId="5" r:id="rId1"/>
    <sheet name="Cholera i Aalborg" sheetId="1" r:id="rId2"/>
    <sheet name="Text about epidemic" sheetId="2" r:id="rId3"/>
    <sheet name="Korsør 1857" sheetId="4" r:id="rId4"/>
    <sheet name="Andre Byer - Panum" sheetId="3" r:id="rId5"/>
  </sheets>
  <externalReferences>
    <externalReference r:id="rId6"/>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4" i="5" l="1"/>
  <c r="O35" i="5"/>
  <c r="H22" i="5"/>
  <c r="O36" i="5"/>
  <c r="H29" i="5"/>
  <c r="O37" i="5"/>
  <c r="H36" i="5"/>
  <c r="O38" i="5"/>
  <c r="H43" i="5"/>
  <c r="O39" i="5"/>
  <c r="H50" i="5"/>
  <c r="O40" i="5"/>
  <c r="H57" i="5"/>
  <c r="O41" i="5"/>
  <c r="H64" i="5"/>
  <c r="O42" i="5"/>
  <c r="H71" i="5"/>
  <c r="O43" i="5"/>
  <c r="H78" i="5"/>
  <c r="O44" i="5"/>
  <c r="H85" i="5"/>
  <c r="O45" i="5"/>
  <c r="O51" i="5"/>
  <c r="S51" i="5"/>
  <c r="G57" i="5"/>
  <c r="N41" i="5"/>
  <c r="P41" i="5"/>
  <c r="G85" i="5"/>
  <c r="N45" i="5"/>
  <c r="P45" i="5"/>
  <c r="H92" i="5"/>
  <c r="O46" i="5"/>
  <c r="H99" i="5"/>
  <c r="O47" i="5"/>
  <c r="H106" i="5"/>
  <c r="O48" i="5"/>
  <c r="H113" i="5"/>
  <c r="O49" i="5"/>
  <c r="H120" i="5"/>
  <c r="O50" i="5"/>
  <c r="G120" i="5"/>
  <c r="N50" i="5"/>
  <c r="G113" i="5"/>
  <c r="N49" i="5"/>
  <c r="G106" i="5"/>
  <c r="N48" i="5"/>
  <c r="G99" i="5"/>
  <c r="N47" i="5"/>
  <c r="G92" i="5"/>
  <c r="N46" i="5"/>
  <c r="G78" i="5"/>
  <c r="N44" i="5"/>
  <c r="P44" i="5"/>
  <c r="G71" i="5"/>
  <c r="N43" i="5"/>
  <c r="G64" i="5"/>
  <c r="N42" i="5"/>
  <c r="G50" i="5"/>
  <c r="N40" i="5"/>
  <c r="G43" i="5"/>
  <c r="N39" i="5"/>
  <c r="G36" i="5"/>
  <c r="N38" i="5"/>
  <c r="G29" i="5"/>
  <c r="N37" i="5"/>
  <c r="G22" i="5"/>
  <c r="N36" i="5"/>
  <c r="G14" i="5"/>
  <c r="N35" i="5"/>
  <c r="P42" i="5"/>
  <c r="P40" i="5"/>
  <c r="P39" i="5"/>
  <c r="P38" i="5"/>
  <c r="F127" i="5"/>
  <c r="D128" i="5"/>
  <c r="D129"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7" i="5"/>
  <c r="B26" i="5"/>
  <c r="B25" i="5"/>
  <c r="B24" i="5"/>
  <c r="B23" i="5"/>
  <c r="B22" i="5"/>
  <c r="B21" i="5"/>
  <c r="B20" i="5"/>
  <c r="B19" i="5"/>
  <c r="B18" i="5"/>
  <c r="B17" i="5"/>
  <c r="B16" i="5"/>
  <c r="B15" i="5"/>
  <c r="B14" i="5"/>
  <c r="B13" i="5"/>
  <c r="B12" i="5"/>
  <c r="B11" i="5"/>
  <c r="B10" i="5"/>
  <c r="E128" i="5"/>
  <c r="E129" i="5"/>
  <c r="B122" i="5"/>
  <c r="B123" i="5"/>
  <c r="B124" i="5"/>
  <c r="B125" i="5"/>
  <c r="B126"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65" i="5"/>
  <c r="B66" i="5"/>
  <c r="B67" i="5"/>
  <c r="B68" i="5"/>
  <c r="B69" i="5"/>
  <c r="B70" i="5"/>
  <c r="B71" i="5"/>
  <c r="B72" i="5"/>
  <c r="B73" i="5"/>
  <c r="B74" i="5"/>
  <c r="B75" i="5"/>
  <c r="B76" i="5"/>
  <c r="B77" i="5"/>
  <c r="B78" i="5"/>
  <c r="B79" i="5"/>
  <c r="B80" i="5"/>
  <c r="B81" i="5"/>
  <c r="B82" i="5"/>
  <c r="B83" i="5"/>
  <c r="B84" i="5"/>
  <c r="B85" i="5"/>
  <c r="B86" i="5"/>
  <c r="B87" i="5"/>
  <c r="B88" i="5"/>
  <c r="B89" i="5"/>
  <c r="B90" i="5"/>
  <c r="P37" i="5"/>
  <c r="P43" i="5"/>
  <c r="N51" i="5"/>
  <c r="R51" i="5"/>
  <c r="G128" i="5"/>
  <c r="H128" i="5"/>
  <c r="H17" i="3"/>
  <c r="P51" i="5"/>
  <c r="F8" i="4"/>
  <c r="J8" i="4"/>
  <c r="E8" i="4"/>
  <c r="I8" i="4"/>
  <c r="G17" i="3"/>
  <c r="H8" i="4"/>
  <c r="N18" i="1"/>
  <c r="R18" i="1"/>
  <c r="J9" i="4"/>
  <c r="M18" i="1"/>
  <c r="Q18" i="1"/>
  <c r="I9" i="4"/>
  <c r="O18" i="1"/>
  <c r="H9" i="4"/>
  <c r="G9" i="4"/>
  <c r="F9" i="4"/>
  <c r="E9" i="4"/>
  <c r="G13" i="4"/>
  <c r="H14" i="4"/>
  <c r="H12" i="4"/>
  <c r="G12" i="4"/>
  <c r="J12" i="4"/>
  <c r="H10" i="4"/>
  <c r="G10" i="4"/>
  <c r="J10" i="4"/>
  <c r="I10" i="4"/>
  <c r="Z74" i="1"/>
  <c r="Y74" i="1"/>
  <c r="W68" i="1"/>
  <c r="W69" i="1"/>
  <c r="W70" i="1"/>
  <c r="W71" i="1"/>
  <c r="W72" i="1"/>
  <c r="AC66" i="1"/>
  <c r="AB66" i="1"/>
  <c r="AC59" i="1"/>
  <c r="AB59" i="1"/>
  <c r="AC52" i="1"/>
  <c r="AB52" i="1"/>
  <c r="AC45" i="1"/>
  <c r="AB45" i="1"/>
  <c r="AC38" i="1"/>
  <c r="AB38"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AC31" i="1"/>
  <c r="AB31" i="1"/>
  <c r="AC24" i="1"/>
  <c r="AB24" i="1"/>
  <c r="AC17" i="1"/>
  <c r="AB17"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W11" i="1"/>
  <c r="W12" i="1"/>
  <c r="W13" i="1"/>
  <c r="W14" i="1"/>
  <c r="W15" i="1"/>
  <c r="W16" i="1"/>
  <c r="W17" i="1"/>
  <c r="W18" i="1"/>
  <c r="W19" i="1"/>
  <c r="W20" i="1"/>
  <c r="W21" i="1"/>
  <c r="W22" i="1"/>
  <c r="W23" i="1"/>
  <c r="W24" i="1"/>
  <c r="W25" i="1"/>
  <c r="W26" i="1"/>
  <c r="W27" i="1"/>
  <c r="W28" i="1"/>
  <c r="W29" i="1"/>
  <c r="W30" i="1"/>
  <c r="W31" i="1"/>
  <c r="W32" i="1"/>
  <c r="W33" i="1"/>
  <c r="W34" i="1"/>
  <c r="W35" i="1"/>
  <c r="W36" i="1"/>
  <c r="AC10" i="1"/>
  <c r="AC74" i="1"/>
  <c r="AB10" i="1"/>
  <c r="AB74" i="1"/>
  <c r="L7" i="1"/>
  <c r="L8" i="1"/>
  <c r="L9" i="1"/>
  <c r="L10" i="1"/>
  <c r="L11" i="1"/>
  <c r="L12" i="1"/>
  <c r="L13" i="1"/>
  <c r="L14" i="1"/>
  <c r="L15" i="1"/>
  <c r="L16" i="1"/>
  <c r="O8" i="1"/>
  <c r="O9" i="1"/>
  <c r="O10" i="1"/>
  <c r="O11" i="1"/>
  <c r="O12" i="1"/>
  <c r="O13" i="1"/>
  <c r="O14" i="1"/>
  <c r="O15" i="1"/>
  <c r="O16" i="1"/>
</calcChain>
</file>

<file path=xl/sharedStrings.xml><?xml version="1.0" encoding="utf-8"?>
<sst xmlns="http://schemas.openxmlformats.org/spreadsheetml/2006/main" count="266" uniqueCount="238">
  <si>
    <t>Herefter anføres antallet af syg og døde:</t>
  </si>
  <si>
    <t>5.august-11.august: 41 syge hvoraf 29 døde</t>
  </si>
  <si>
    <t>12.august-18. august: 173 syge hvoraf 111 døde</t>
  </si>
  <si>
    <t>19.august-25.august: 279 syge hvoraf 146 døde</t>
  </si>
  <si>
    <t>26. august-1.september: 153 syge hvoraf 71 døde</t>
  </si>
  <si>
    <t>2. september-8.september: 65 syge hvoraf 22 døde</t>
  </si>
  <si>
    <t>9.september-15.september: 29 syge hvoraf 19 døde</t>
  </si>
  <si>
    <t>16.september-22.september: 16 syge hvoraf 10 døde</t>
  </si>
  <si>
    <t>23.september-29.september: 4 syge hvoraf 0 døde</t>
  </si>
  <si>
    <t>30.september-6.oktober: 2 syge hvoraf 1 død</t>
  </si>
  <si>
    <t>I alt 762 syge hvoraf 409 døde</t>
  </si>
  <si>
    <t>Week</t>
  </si>
  <si>
    <t>Month</t>
  </si>
  <si>
    <t>Cholera_cases</t>
  </si>
  <si>
    <t>Cholera_deaths</t>
  </si>
  <si>
    <t>CFR</t>
  </si>
  <si>
    <t>Total</t>
  </si>
  <si>
    <t>Fig: Weekly Cholera cases and deaths, Aalborg, August-Sept 1853</t>
  </si>
  <si>
    <t>WeekNumber</t>
  </si>
  <si>
    <t xml:space="preserve">Data fra </t>
  </si>
  <si>
    <t>http://www.forsyning.dk/FORSYNINGSPORTAL/AKK/PJECER/Aalborg%20i%20undtagelsestilstand.pdf</t>
  </si>
  <si>
    <t>Presenteret i kilden Det kongelige Sundhedskollegiums Aarsberetning for 1853</t>
  </si>
  <si>
    <t>pop</t>
  </si>
  <si>
    <t>% pop ill</t>
  </si>
  <si>
    <t>%pop died</t>
  </si>
  <si>
    <t>Daily data</t>
  </si>
  <si>
    <t xml:space="preserve">from </t>
  </si>
  <si>
    <t>http://dansk-anetavle.dk/Koleraepidemien_i_Aalborg_1853.pdf</t>
  </si>
  <si>
    <t>Weekly Numbers</t>
  </si>
  <si>
    <t>fra http://dansk-anetavle.dk/Koleraepidemien_i_Aalborg_1853.pdf</t>
  </si>
  <si>
    <t>Two index cases arrived by two ships from Copenhagen on July 29</t>
  </si>
  <si>
    <t>DayIndex</t>
  </si>
  <si>
    <t>Day</t>
  </si>
  <si>
    <t>Weekly</t>
  </si>
  <si>
    <t>sum</t>
  </si>
  <si>
    <t>Daily Numbers (same data as the weekly were based on)</t>
  </si>
  <si>
    <t>Endnu fortjener at omtales, hvilken Indflydelse Epidemien ha</t>
  </si>
  <si>
    <t>vde paa</t>
  </si>
  <si>
    <t>Forekomsten af andre Sygdomme, navnlig dens Forhold til Chole</t>
  </si>
  <si>
    <t>rinen. Det er</t>
  </si>
  <si>
    <t>ovenfor bemærket, at i Slutningen af Juli Maaned var en tydelig</t>
  </si>
  <si>
    <t>genius gastricus</t>
  </si>
  <si>
    <t>fremherskende, og som en Følge heraf Cholerine-Tilfælde ikke ua</t>
  </si>
  <si>
    <t>lmindelige. Men</t>
  </si>
  <si>
    <t>med Epidemiens Optræden skete heri et betydeligt Omfang. Chol</t>
  </si>
  <si>
    <t>erinen forsvandt,</t>
  </si>
  <si>
    <t>og Enhver, som fik Diarrhe eller Brækning, fik Cholera. Ved per</t>
  </si>
  <si>
    <t>sonligen at</t>
  </si>
  <si>
    <t>undersøge Sundhedsstanden i de Huse, hvor Cholera efterhaand</t>
  </si>
  <si>
    <t>en viste sig,</t>
  </si>
  <si>
    <t>overtydede Speyer sig om, at ingen Underlivstilfælde forekom d</t>
  </si>
  <si>
    <t>er til den Tid. Dog</t>
  </si>
  <si>
    <t>snart skete atter en Forandring; fra Midten af Epidemiens ande</t>
  </si>
  <si>
    <t>n Uge, altsaa</t>
  </si>
  <si>
    <t>længe forinden den havde naaet sit Høidepunkt, fremkom Choleri</t>
  </si>
  <si>
    <t>nen igjen og</t>
  </si>
  <si>
    <t>udbredte sig i en Grad, som han aldrig har anseet mulig i en epi</t>
  </si>
  <si>
    <t>demisk Sygdom,</t>
  </si>
  <si>
    <t>og i Epidemiens tredie, fjerde og femte Uge kan man med fuldkommen S</t>
  </si>
  <si>
    <t>andhed</t>
  </si>
  <si>
    <t>sige, at den var udbredt over hele Byen, og at intet Hus var fors</t>
  </si>
  <si>
    <t>kaanet for den.</t>
  </si>
  <si>
    <t>Cholerine viste sig selv i Huse, hvor alle foreskrevne Forsigt</t>
  </si>
  <si>
    <t>ighedsregler paa det</t>
  </si>
  <si>
    <t>bestemteste bleve iagttagne baade med Hensyn til Diæt, Reenl</t>
  </si>
  <si>
    <t>ighed m.m.</t>
  </si>
  <si>
    <t>Cholerinen viste sig med en hyppig, vandagtig, mattende Diar</t>
  </si>
  <si>
    <t>rhe, Qvalme,</t>
  </si>
  <si>
    <t>sjelden Brækning, belagt Tunge, Hovedpine, stærk klæbrig Sv</t>
  </si>
  <si>
    <t>ed; den</t>
  </si>
  <si>
    <t>helbrededes i Løbet af 4 Dage, dog indtraadte Helbredelse ofte</t>
  </si>
  <si>
    <t>først med Ugens</t>
  </si>
  <si>
    <t>Slutning; den efterlod stor Mathed og Tilbøielighed til sene</t>
  </si>
  <si>
    <t>re Underlivstilfælde.</t>
  </si>
  <si>
    <t>Speyer kan ikke ansee Cholerinen som forløber for Choleraen, i hv</t>
  </si>
  <si>
    <t>ilken den</t>
  </si>
  <si>
    <t>sjelden gik over, men betragter den som en selvstændig Sygdom</t>
  </si>
  <si>
    <t>, nærmest som</t>
  </si>
  <si>
    <t>en modificeret Cholera.</t>
  </si>
  <si>
    <t>Aalborg Hospital er beliggende paa Klosterjordet i den Deel a</t>
  </si>
  <si>
    <t>f Byen, som</t>
  </si>
  <si>
    <t>var den mindre angrebne. Det er en nyligen betydeligt og hens</t>
  </si>
  <si>
    <t>igtsmæssigt</t>
  </si>
  <si>
    <t>udvidet og forbedret Bygning med en i enhver Henseende god Hyg</t>
  </si>
  <si>
    <t>ieine. Af</t>
  </si>
  <si>
    <t>Anstaltens 84 Personer (60 Hospitalslemmer, 11 Daarelemme</t>
  </si>
  <si>
    <t>r) angrebes ikke</t>
  </si>
  <si>
    <t>destomindre 14, af hvilke 11 døde, samtlige gamle Folk af 72 Aar</t>
  </si>
  <si>
    <t>s</t>
  </si>
  <si>
    <t>Gjennemsnitsalder. Tilfældene forekom Aug. 23 (2), 24 (2), 25 (</t>
  </si>
  <si>
    <t>2), 26 (2), 28,</t>
  </si>
  <si>
    <t>30 (2), Septb. 1, 3, 14. Her viste sig en Omstændighed, som ret</t>
  </si>
  <si>
    <t>ofte fremtraadte</t>
  </si>
  <si>
    <t>i de cholerabefængte Huse, den nemlig at Sygdommen vendte til</t>
  </si>
  <si>
    <t>bage til det</t>
  </si>
  <si>
    <t>angrebne Hus efter at den forlængst der var ophørt, efter et Tids</t>
  </si>
  <si>
    <t>rum af flere,</t>
  </si>
  <si>
    <t>endog 5 Uger; den saaledes tilbagevendende Sygdom var almind</t>
  </si>
  <si>
    <t>eligen ondartet</t>
  </si>
  <si>
    <t>og dødelig</t>
  </si>
  <si>
    <t>sanitære Foranstaltninger, der iværksattes for at stand</t>
  </si>
  <si>
    <t>se Sygdommens</t>
  </si>
  <si>
    <t>Udbredelse, vare her i det Væsenlige de samme, som i det Forega</t>
  </si>
  <si>
    <t>aende allerede</t>
  </si>
  <si>
    <t>ere omtalte ved andre Byer. Der sørgedes for Overholdelse af Ree</t>
  </si>
  <si>
    <t>nlighed</t>
  </si>
  <si>
    <t>overhovedet; særligt Tilsyn førtes med saadanne Huse, hvis h</t>
  </si>
  <si>
    <t>ygieiniske Forholds</t>
  </si>
  <si>
    <t>Slethed gjorde dem til Gjenstand for offenlig Opmærksomhed; Svin</t>
  </si>
  <si>
    <t>ehold i Staden</t>
  </si>
  <si>
    <t>forbødes; Ligesaa al Detailudsalg af Frugt paa Torve og Gader;</t>
  </si>
  <si>
    <t>de offenlige</t>
  </si>
  <si>
    <t>Beværtningslokaler lukkedes tidligt om Aftenen. Paa Raadstu</t>
  </si>
  <si>
    <t>en oprettedes et</t>
  </si>
  <si>
    <t>Anmeldelsesbureau for Cholera-Syge; her samledes dagligen L</t>
  </si>
  <si>
    <t>ægerne til</t>
  </si>
  <si>
    <t>Konference og afgave Rapporter. Asyler indrettedes til Modtage</t>
  </si>
  <si>
    <t>lse af Beboere fra</t>
  </si>
  <si>
    <t>choleratruede eller cholerasmittede Huse, og disse bleve i</t>
  </si>
  <si>
    <t>midlertid underkastede</t>
  </si>
  <si>
    <t>Rensning og Udluftning. Til dette Øiemed opførtes blandt andet T</t>
  </si>
  <si>
    <t>ræbarakker paa</t>
  </si>
  <si>
    <t>Skovbakken. Efterhaanden som Epidemien tiltog, maatte flere</t>
  </si>
  <si>
    <t>og flere slige</t>
  </si>
  <si>
    <t>Udflyningslokaler skaffes tilveie; de overfyldtes snart i en bet</t>
  </si>
  <si>
    <t>ænkelig Grad og</t>
  </si>
  <si>
    <t>foraarsagede saa betydelige Udgifter, at man længe inden Epide</t>
  </si>
  <si>
    <t>miens Ende, og</t>
  </si>
  <si>
    <t>endog inden Sygdommen havde forladt vedkommende Gade, saae s</t>
  </si>
  <si>
    <t>ig nødsaget til</t>
  </si>
  <si>
    <t>at lade Folk flytte ind i deres tidligere Bolig, dog først efter a</t>
  </si>
  <si>
    <t>t denne var istandsat</t>
  </si>
  <si>
    <t>og tilbørligen udrenset. Følgen af denne sørgelige Nødvendi</t>
  </si>
  <si>
    <t>ghed var, at Enkelte,</t>
  </si>
  <si>
    <t>rigtignok kun ganske Faa, af de Tilbageflyttede bleve angrebn</t>
  </si>
  <si>
    <t>e af Cholera og</t>
  </si>
  <si>
    <t>Døde</t>
  </si>
  <si>
    <t>Mitigation Strategies</t>
  </si>
  <si>
    <t>Recurrent epidemics in places</t>
  </si>
  <si>
    <t>Concurrent extremely widespread Cholerine --a mild form ?</t>
  </si>
  <si>
    <t>http://www.dragoer.dk/page1299.aspx</t>
  </si>
  <si>
    <t>Tilloeb til Cholera in the years up to 1853</t>
  </si>
  <si>
    <t>Miasmatikere dominerede 1853 responset -- Panum blev ikke inviteret !</t>
  </si>
  <si>
    <t>Unge Kbh laege Panum helped limit cholera epidemic in Lolland 1850</t>
  </si>
  <si>
    <t>De nationalliberale politikere, der gik ind for kræfternes frie spil, var tilhængere af miasme-teorien og fik i 1852 vedtaget en lov om ophævelse af karantæne mod gul feber og kolera. Det var primært af hensyn til den oversøiske handel, som ikke måtte lægges hindringer i vejen. De så altså helt bort fra smittefaren.</t>
  </si>
  <si>
    <t>Aha !!!</t>
  </si>
  <si>
    <t>Da koleraen i 1853 gik til angreb på den københavnske befolkning, var det første offer en ung tømmersvend, som arbejdede på Holmen. Tilfældet konstateredes 11. juni, hvilket fik folkeviddet til at lave vittigheder om den nye måde at fejre "Fandens fødselsdag" på. Senere forstummede latteren.</t>
  </si>
  <si>
    <t>Tømmersvenden blev 12. juni indlagt på søetatens hospital i Nyboder, hvor han kom sig igen, men de patienter, der lå sammen med ham samt en stuekone, som passede de syge, fik kolera og døde. 24. juni trådte Sundhedskollegiet sammen og erklærede København for kolerasmittet.</t>
  </si>
  <si>
    <t>Cholera i Koebenhavn</t>
  </si>
  <si>
    <t>Det er imidlertid ikke tanken her at gå i dybden med disse tragiske begivenheder i København. Dem kan der læses om flere steder. I korthed kan det dog oplyses, at da epidemien i oktober havde raset af, havde 7.219 personer været angrebet og heraf var 4.737 døde.</t>
  </si>
  <si>
    <t>Cases</t>
  </si>
  <si>
    <t>Deaths</t>
  </si>
  <si>
    <t>Korsoer 1857 -- 10% of pop died</t>
  </si>
  <si>
    <t>Det var imidlertid ikke sidste gang, at koleraen viste sig i Danmark. I 1857 blev Korsør meget hårdt angrebet - faktisk værre end Amager 4 år tidligere. 10% af befolkningen døde.</t>
  </si>
  <si>
    <t>Sygdommen var en udløber af en koleraepidemi, der da rasede voldsomt i Hamborg. Herfra bredte den sig til Glückstadt, hvor garnisonen blev smittet. Alligevel rejste mange soldater hjem med færgen fra Kiel til Korsør, som kom til at bøde for dette med omkring 200 døde.</t>
  </si>
  <si>
    <t>Kilder</t>
  </si>
  <si>
    <t>Sundhedskollegiet: Medicinalindberetninger, indberetninger om kolera.</t>
  </si>
  <si>
    <t>Embedslægearkiver: Amager lægedistrikt, journal og kopibog.</t>
  </si>
  <si>
    <t>Kirkebøger for Tårnby og Store Magleby sogne.</t>
  </si>
  <si>
    <t>Folketælling 1850 for Store Magleby sogn.</t>
  </si>
  <si>
    <t>Gårdmand Peder Svendsen Smidts erindringer, Dragør Lokalarkiv.</t>
  </si>
  <si>
    <t>Oplysninger om skipper Peter Mathias Ribers død meddelt af Marchen Dam Larsen, Dragør.</t>
  </si>
  <si>
    <r>
      <t xml:space="preserve">Gerda Bonderup: </t>
    </r>
    <r>
      <rPr>
        <i/>
        <sz val="11"/>
        <color theme="1"/>
        <rFont val="Calibri"/>
        <family val="2"/>
        <scheme val="minor"/>
      </rPr>
      <t>Cholera-Morbro'er og Danmark</t>
    </r>
    <r>
      <rPr>
        <sz val="11"/>
        <color theme="1"/>
        <rFont val="Calibri"/>
        <family val="2"/>
        <scheme val="minor"/>
      </rPr>
      <t>, 1994.</t>
    </r>
  </si>
  <si>
    <r>
      <t xml:space="preserve">Klaus Hertel: </t>
    </r>
    <r>
      <rPr>
        <i/>
        <sz val="11"/>
        <color theme="1"/>
        <rFont val="Calibri"/>
        <family val="2"/>
        <scheme val="minor"/>
      </rPr>
      <t>Tre store københavnske epidemier</t>
    </r>
    <r>
      <rPr>
        <sz val="11"/>
        <color theme="1"/>
        <rFont val="Calibri"/>
        <family val="2"/>
        <scheme val="minor"/>
      </rPr>
      <t>, 1979.</t>
    </r>
  </si>
  <si>
    <r>
      <t>Flyveposten</t>
    </r>
    <r>
      <rPr>
        <sz val="11"/>
        <color theme="1"/>
        <rFont val="Calibri"/>
        <family val="2"/>
        <scheme val="minor"/>
      </rPr>
      <t>, juli-september 1853</t>
    </r>
  </si>
  <si>
    <t>©Birte Hjorth og Dragør Lokalarkiv</t>
  </si>
  <si>
    <t>Kolera, tyfus og den spanske s...</t>
  </si>
  <si>
    <t>Erindringen om disse ulykkelige, fattige, til døden indviede syge, som vi så ofte så henligge ene og forladte i snævre og mørke stuer, og hvem vi med vor bedste vilje ikke kunne skaffe den hjælp, de bønligt anholdt om, så hurtigt som de behøvede den, hører for mig til de skrækkeligste minder fra denne ulykkesperiode.</t>
  </si>
  <si>
    <t>Erik Holst, der giver ovenstående personlige erindring, var en af de 5 læger, der virkede under koleraepidemien i Korsør i 1857. Der var desuden 20 sygevogtere ved hospitalet, der var indrettet til lejligheden i den nye realskole, 4 sygevogtere til private hjem, 3 vaskekoner og 14 portører, der transporterede syge til hospitalet og lig til lighuset samt rengjorde de angrebne hjem. Herfra var de, der var i stand til det, mange steder flygtet uden hensyn til syge og døde pårørende.</t>
  </si>
  <si>
    <t>Kolera, der er en heftigt forløbende tarminfektion, skyldes en bakterie, der spredes ved dårlig hygiejne. I Europa har den optrådt siden første tredjedel af 1800-tallet. Sidste gang, der var koleraepidemi i Danmark var 1857, hvor Korsør blev så hårdt ramt. Den store koleraepidemi i 1853 gik derimod uden om Korsør. I 1857 var der kolera i Glückstadt, og efterretninger herom medførte forholdsregler i Korsør. Indkomne skibe blev undersøgt, og der blev indrettet receptionslokale i toldvagthuset på Fæstningspynten. Alligevel kom koleraen til Korsør med hjemsendte soldater fra Glückstadt.</t>
  </si>
  <si>
    <t>Det første tilfælde, hvor smittekilden i øvrigt ikke kunne bestemmes, indtraf 19.8, epidemien kulminerede 12.9. og var ovre i begyndelsen af oktober. 14.9. nåede den til Tårnborg sogn, hvor den varede til 13.10. Her ramtes Svenstrup, Frølunde, Halseby og Hulby. I et hus i Vemmelev nær Hulby var to angrebne. Der var indrettet kolerahospital i Tårnborg sogn. I Korsør blev 294 eller 13 % af befolkningen angrebet. Af disse døde 201 eller 70 %, det normale i en koleraepidemi var ca. 50 %. I Korsørs omegn var 42 angrebet, hvoraf 27 døde.</t>
  </si>
  <si>
    <t>Koleraen ramte først og fremmest den fattigste del af befolkningen. Daglejer-, håndværker- og sømandsfamilier havde flest syge. Den ramte markant hårdest i fattigkvarterer som Fiskergade og Baggade. Her var henholdsvis 21 % og 17 % angrebne mod 8 % i Algade. Af de syge under 5 år og over 60 år døde stort set alle. Der blev udstedt en række bekendtgørelser for at mindske svineriet i byen og forhindre smitte.</t>
  </si>
  <si>
    <t>Tyfus, der er en infektionssygdom forårsaget af dårlig hygiejne, forekom hyppigere end kolera. Samtiden regnede med en alvorlig form kaldt tyfoid feber med en dødelighed på omkring 10 % eller mere og en mildere og kortere form, gastrisk feber. Korsør havde næsten hvert år tyfustilfælde, og der forekom dødsfald. I koleraåret 1857 døde ifølge kirkebogen syv personer af sygdommen. To var under 10 år, de øvrige mellem 16 og 38 år.</t>
  </si>
  <si>
    <t>Fra 1872 til og med 1876 indberettede distriktslægen 100 tilfælde af tyfoid og især gastrisk feber, 68 i Korsør og 32 i landsognene. For seks personer i Korsør endte sygdommen med døden, heraf var de tre mellem 5 og 15 år. På landet døde én person, også i aldersintervallet 5-15 år. I Korsør kulminerede sygdommen med en epidemi i vinteren 1879-80 med 200 angrebne og flere dødsofre. Alene den 22.1. var 57 syge af tyfus. De syge grupperede sig i høj grad om nogle enkelte brønde, der var inficeret med efterladenskaber fra nogle angrebne. Kravene til offentlig renlighed blev indskærpet, og børn af familier, hvor der var sygdom, skulle holdes hjemme fra skole og asyl. Da brøndene blev lukket, ophørte epidemien.</t>
  </si>
  <si>
    <t>Den værste epidemi, der ramte Korsør efter koleraen var den spanske syge, der var en influenzaepidemi, der florerede på slagmarkerne i Europa. Lungebetændelse var en hyppig følgevirkning, og den dræbte også yngre mennesker. Den spanske syge kom til Korsør i begyndelsen af oktober 1918. Epidemien tog fart i slutningen af måneden med omkring 200 nye tilfælde om ugen og kulminerede i begyndelsen af november for derefter at ebbe ud i løbet af måneden. Skoler og forlystelser, der havde været lukket som forholdsregel, blev genåbnet; men de mange arrangementer i julen medførte en opblussen, og først 25.3.1919 ophørte epidemien. 2509 eller 27 % af Korsørs befolkning var angrebet. 62 døde, dvs. 2,5 % af de angrebne. I slutningen af januar 1920 vendte sygdommen tilbage i en mildere form og varede til begyndelsen af april. 990 eller godt 10 % var angrebet, og kun få døde.</t>
  </si>
  <si>
    <t>Kilde:  http://www.korsoer-historie.dk/koleratyfusogdenspanskesyg/</t>
  </si>
  <si>
    <t>Korsør</t>
  </si>
  <si>
    <t>Syge</t>
  </si>
  <si>
    <t>Doede</t>
  </si>
  <si>
    <t>Pop</t>
  </si>
  <si>
    <t>% pop died</t>
  </si>
  <si>
    <t>Fattigste mest angrebne; epidemic seeded by returning soldiers from Gluckstadt, Germany.Almost all ill in extreme age groups (&lt;5, &lt;60) died</t>
  </si>
  <si>
    <t>Typhoid Fever during 1872-76</t>
  </si>
  <si>
    <t xml:space="preserve">Typhoid fever epidemic 1879-80 greatest -- foci brønde; ended when those were closed  </t>
  </si>
  <si>
    <t>flere</t>
  </si>
  <si>
    <t>Contrast: October 1918 pandemic influenza in Korsør</t>
  </si>
  <si>
    <t>2nd wave end of Jan 1920</t>
  </si>
  <si>
    <t>few</t>
  </si>
  <si>
    <t>Korsør Kolera Epidemic 1857, peak 12.Sept (Korsør havde ingen epidemi i 1853</t>
  </si>
  <si>
    <t>http://www.danishfamilysearch.com/census1850/sogn2940/stats</t>
  </si>
  <si>
    <t>source of population</t>
  </si>
  <si>
    <t>Aalborg</t>
  </si>
  <si>
    <t>Ålborg Kolera epidemic 1853</t>
  </si>
  <si>
    <t>København Kolera epidemic 1853</t>
  </si>
  <si>
    <t>http://www.danishfamilysearch.com/census1850/amt12</t>
  </si>
  <si>
    <t>Table: Illness and deaths during epidemic Cholera in Denmark, 1853, 1857 --contrasted with 1918 Spanish flu and Typhoid fever</t>
  </si>
  <si>
    <t>SUm</t>
  </si>
  <si>
    <t>Checksum</t>
  </si>
  <si>
    <t>diff</t>
  </si>
  <si>
    <t>Peak July 15 to July 29</t>
  </si>
  <si>
    <t>Peaking 1 month Earlier than Ålborg</t>
  </si>
  <si>
    <t>Features the "double peak" like Ålborg and Haiti and BanglaDesh….</t>
  </si>
  <si>
    <t>Copenhagen</t>
  </si>
  <si>
    <t>1855 pop, fra http://www.dst.dk/pukora/epub/upload/19614/hoved1855.pdf</t>
  </si>
  <si>
    <t>Copenhagen 1853 Cholera Epidemic</t>
  </si>
  <si>
    <t>Data from "Beretning om Cholera-epidemien i Kjøbenhavn 12 Juni - 1 october 1983" published 1855</t>
  </si>
  <si>
    <t>http://books.google.dk/books?id=zxA1AAAAIAAJ&amp;printsec=frontcover&amp;hl=da&amp;source=gbs_ge_summary_r&amp;cad=0#v=onepage&amp;q&amp;f=false</t>
  </si>
  <si>
    <t>Link</t>
  </si>
  <si>
    <t>0-1</t>
  </si>
  <si>
    <t>1-3</t>
  </si>
  <si>
    <t>3-5</t>
  </si>
  <si>
    <t>5-7</t>
  </si>
  <si>
    <t>7-10</t>
  </si>
  <si>
    <t>10-15</t>
  </si>
  <si>
    <t>15-20</t>
  </si>
  <si>
    <t>20-25</t>
  </si>
  <si>
    <t>25-30</t>
  </si>
  <si>
    <t>35-40</t>
  </si>
  <si>
    <t>45-50</t>
  </si>
  <si>
    <t>40-45</t>
  </si>
  <si>
    <t>50-55</t>
  </si>
  <si>
    <t>55-60</t>
  </si>
  <si>
    <t>60-65</t>
  </si>
  <si>
    <t>65-70</t>
  </si>
  <si>
    <t>70-75</t>
  </si>
  <si>
    <t>75-80</t>
  </si>
  <si>
    <t>80-85</t>
  </si>
  <si>
    <t>85-90</t>
  </si>
  <si>
    <t>90-95</t>
  </si>
  <si>
    <t>summa</t>
  </si>
  <si>
    <t xml:space="preserve">illness </t>
  </si>
  <si>
    <t>per 100 pop</t>
  </si>
  <si>
    <t>Aldersfordeling, both gendr together</t>
  </si>
  <si>
    <t>30-35</t>
  </si>
  <si>
    <t>deaths</t>
  </si>
  <si>
    <t>Syge og døde af cholera i Kjøbenhavn i forhold til befolkningen, tab 11</t>
  </si>
  <si>
    <t>Commentary: There was much "cholerine" at the same time</t>
  </si>
  <si>
    <t>Probably milder cases not fitting the cholera case definition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</si>
</sst>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 #,##0.00_ ;_ * \-#,##0.00_ ;_ * &quot;-&quot;??_ ;_ @_ "/>
    <numFmt numFmtId="165" formatCode="0.0"/>
    <numFmt numFmtId="166" formatCode="_ * #,##0_ ;_ * \-#,##0_ ;_ * &quot;-&quot;??_ ;_ @_ "/>
    <numFmt numFmtId="167" formatCode="0.000%"/>
    <numFmt numFmtId="168"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Times New Roman"/>
      <family val="1"/>
    </font>
    <font>
      <sz val="13"/>
      <color theme="1"/>
      <name val="Times New Roman"/>
      <family val="1"/>
    </font>
    <font>
      <i/>
      <sz val="11"/>
      <color theme="1"/>
      <name val="Calibri"/>
      <family val="2"/>
      <scheme val="minor"/>
    </font>
    <font>
      <b/>
      <sz val="16"/>
      <color theme="1"/>
      <name val="Calibri"/>
      <family val="2"/>
      <scheme val="minor"/>
    </font>
    <font>
      <sz val="11"/>
      <name val="Calibri"/>
      <family val="2"/>
      <scheme val="minor"/>
    </font>
    <font>
      <u/>
      <sz val="11"/>
      <color theme="10"/>
      <name val="Calibri"/>
      <family val="2"/>
      <scheme val="minor"/>
    </font>
    <font>
      <b/>
      <sz val="14"/>
      <color theme="1"/>
      <name val="Calibri"/>
      <family val="2"/>
      <scheme val="minor"/>
    </font>
    <font>
      <b/>
      <i/>
      <sz val="11"/>
      <color theme="1"/>
      <name val="Calibri"/>
      <family val="2"/>
      <scheme val="minor"/>
    </font>
    <font>
      <b/>
      <i/>
      <sz val="12"/>
      <name val="Calibri"/>
      <scheme val="minor"/>
    </font>
    <font>
      <sz val="12"/>
      <name val="Calibri"/>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7" tint="0.79998168889431442"/>
        <bgColor indexed="64"/>
      </patternFill>
    </fill>
  </fills>
  <borders count="4">
    <border>
      <left/>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0" fontId="8" fillId="0" borderId="0" applyNumberFormat="0" applyFill="0" applyBorder="0" applyAlignment="0" applyProtection="0"/>
  </cellStyleXfs>
  <cellXfs count="43">
    <xf numFmtId="0" fontId="0" fillId="0" borderId="0" xfId="0"/>
    <xf numFmtId="9" fontId="0" fillId="0" borderId="0" xfId="1" applyFont="1"/>
    <xf numFmtId="0" fontId="3" fillId="0" borderId="0" xfId="0" applyFont="1" applyAlignment="1">
      <alignment vertical="center"/>
    </xf>
    <xf numFmtId="0" fontId="4" fillId="0" borderId="0" xfId="0" applyFont="1" applyAlignment="1">
      <alignment vertical="center"/>
    </xf>
    <xf numFmtId="0" fontId="0" fillId="2" borderId="0" xfId="0" applyFill="1"/>
    <xf numFmtId="0" fontId="0" fillId="2" borderId="0" xfId="0" applyFill="1" applyAlignment="1">
      <alignment wrapText="1"/>
    </xf>
    <xf numFmtId="0" fontId="0" fillId="3" borderId="0" xfId="0" applyFill="1" applyAlignment="1">
      <alignment wrapText="1"/>
    </xf>
    <xf numFmtId="0" fontId="0" fillId="3" borderId="0" xfId="0" applyFill="1"/>
    <xf numFmtId="0" fontId="2" fillId="0" borderId="0" xfId="0" applyFont="1"/>
    <xf numFmtId="0" fontId="2" fillId="2" borderId="0" xfId="0" applyFont="1" applyFill="1"/>
    <xf numFmtId="0" fontId="0" fillId="4" borderId="0" xfId="0" applyFill="1" applyAlignment="1">
      <alignment wrapText="1"/>
    </xf>
    <xf numFmtId="0" fontId="5" fillId="0" borderId="0" xfId="0" applyFont="1"/>
    <xf numFmtId="0" fontId="6" fillId="0" borderId="0" xfId="0" applyFont="1" applyAlignment="1">
      <alignment vertical="center"/>
    </xf>
    <xf numFmtId="0" fontId="0" fillId="3" borderId="1" xfId="0" applyFill="1" applyBorder="1" applyAlignment="1">
      <alignment wrapText="1"/>
    </xf>
    <xf numFmtId="0" fontId="0" fillId="3" borderId="2" xfId="0" applyFill="1" applyBorder="1" applyAlignment="1">
      <alignment wrapText="1"/>
    </xf>
    <xf numFmtId="0" fontId="0" fillId="4" borderId="2" xfId="0" applyFill="1" applyBorder="1" applyAlignment="1">
      <alignment wrapText="1"/>
    </xf>
    <xf numFmtId="165" fontId="0" fillId="3" borderId="0" xfId="0" applyNumberFormat="1" applyFill="1"/>
    <xf numFmtId="9" fontId="0" fillId="3" borderId="0" xfId="1" applyFont="1" applyFill="1"/>
    <xf numFmtId="0" fontId="0" fillId="4" borderId="0" xfId="0" applyFill="1"/>
    <xf numFmtId="9" fontId="0" fillId="4" borderId="0" xfId="1" applyFont="1" applyFill="1"/>
    <xf numFmtId="166" fontId="0" fillId="4" borderId="0" xfId="2" applyNumberFormat="1" applyFont="1" applyFill="1"/>
    <xf numFmtId="167" fontId="0" fillId="4" borderId="0" xfId="1" applyNumberFormat="1" applyFont="1" applyFill="1"/>
    <xf numFmtId="0" fontId="0" fillId="5" borderId="2" xfId="0" applyFill="1" applyBorder="1" applyAlignment="1">
      <alignment wrapText="1"/>
    </xf>
    <xf numFmtId="9" fontId="0" fillId="5" borderId="0" xfId="1" applyFont="1" applyFill="1"/>
    <xf numFmtId="0" fontId="0" fillId="5" borderId="0" xfId="0" applyFill="1"/>
    <xf numFmtId="0" fontId="0" fillId="7" borderId="0" xfId="0" applyFill="1"/>
    <xf numFmtId="9" fontId="0" fillId="7" borderId="0" xfId="0" applyNumberFormat="1" applyFill="1"/>
    <xf numFmtId="168" fontId="0" fillId="7" borderId="0" xfId="0" applyNumberFormat="1" applyFill="1"/>
    <xf numFmtId="168" fontId="0" fillId="3" borderId="0" xfId="1" applyNumberFormat="1" applyFont="1" applyFill="1"/>
    <xf numFmtId="0" fontId="7" fillId="6" borderId="0" xfId="0" applyFont="1" applyFill="1"/>
    <xf numFmtId="168" fontId="7" fillId="6" borderId="0" xfId="1" applyNumberFormat="1" applyFont="1" applyFill="1"/>
    <xf numFmtId="0" fontId="8" fillId="0" borderId="0" xfId="3"/>
    <xf numFmtId="0" fontId="9" fillId="0" borderId="0" xfId="0" applyFont="1"/>
    <xf numFmtId="9" fontId="2" fillId="0" borderId="0" xfId="1" applyFont="1"/>
    <xf numFmtId="0" fontId="0" fillId="0" borderId="0" xfId="0" quotePrefix="1"/>
    <xf numFmtId="0" fontId="10" fillId="0" borderId="0" xfId="0" applyFont="1"/>
    <xf numFmtId="0" fontId="11" fillId="0" borderId="0" xfId="0" applyFont="1"/>
    <xf numFmtId="0" fontId="12" fillId="0" borderId="0" xfId="0" applyFont="1"/>
    <xf numFmtId="0" fontId="12" fillId="2" borderId="0" xfId="0" applyFont="1" applyFill="1"/>
    <xf numFmtId="0" fontId="0" fillId="0" borderId="3" xfId="0" applyBorder="1"/>
    <xf numFmtId="0" fontId="2" fillId="0" borderId="3" xfId="0" applyFont="1" applyBorder="1"/>
    <xf numFmtId="0" fontId="12" fillId="0" borderId="3" xfId="0" applyFont="1" applyBorder="1"/>
    <xf numFmtId="0" fontId="12" fillId="0" borderId="3" xfId="0" applyFont="1" applyFill="1" applyBorder="1"/>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a-DK"/>
              <a:t>Copenhagen</a:t>
            </a:r>
            <a:r>
              <a:rPr lang="da-DK" baseline="0"/>
              <a:t> Cholera Epidemic 1853</a:t>
            </a:r>
            <a:endParaRPr lang="da-DK"/>
          </a:p>
        </c:rich>
      </c:tx>
      <c:layout/>
      <c:overlay val="1"/>
    </c:title>
    <c:autoTitleDeleted val="0"/>
    <c:plotArea>
      <c:layout>
        <c:manualLayout>
          <c:layoutTarget val="inner"/>
          <c:xMode val="edge"/>
          <c:yMode val="edge"/>
          <c:x val="0.0680633207504745"/>
          <c:y val="0.0329696204455512"/>
          <c:w val="0.876515888561706"/>
          <c:h val="0.883714524548574"/>
        </c:manualLayout>
      </c:layout>
      <c:lineChart>
        <c:grouping val="standard"/>
        <c:varyColors val="0"/>
        <c:ser>
          <c:idx val="0"/>
          <c:order val="0"/>
          <c:tx>
            <c:strRef>
              <c:f>København!$D$9</c:f>
              <c:strCache>
                <c:ptCount val="1"/>
                <c:pt idx="0">
                  <c:v>Cholera_cases</c:v>
                </c:pt>
              </c:strCache>
            </c:strRef>
          </c:tx>
          <c:marker>
            <c:symbol val="none"/>
          </c:marker>
          <c:cat>
            <c:numRef>
              <c:f>København!$C$10:$C$123</c:f>
              <c:numCache>
                <c:formatCode>General</c:formatCode>
                <c:ptCount val="114"/>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pt idx="63">
                  <c:v>64.0</c:v>
                </c:pt>
                <c:pt idx="64">
                  <c:v>65.0</c:v>
                </c:pt>
                <c:pt idx="65">
                  <c:v>66.0</c:v>
                </c:pt>
                <c:pt idx="66">
                  <c:v>67.0</c:v>
                </c:pt>
                <c:pt idx="67">
                  <c:v>68.0</c:v>
                </c:pt>
                <c:pt idx="68">
                  <c:v>69.0</c:v>
                </c:pt>
                <c:pt idx="69">
                  <c:v>70.0</c:v>
                </c:pt>
                <c:pt idx="70">
                  <c:v>71.0</c:v>
                </c:pt>
                <c:pt idx="71">
                  <c:v>72.0</c:v>
                </c:pt>
                <c:pt idx="72">
                  <c:v>73.0</c:v>
                </c:pt>
                <c:pt idx="73">
                  <c:v>74.0</c:v>
                </c:pt>
                <c:pt idx="74">
                  <c:v>75.0</c:v>
                </c:pt>
                <c:pt idx="75">
                  <c:v>76.0</c:v>
                </c:pt>
                <c:pt idx="76">
                  <c:v>77.0</c:v>
                </c:pt>
                <c:pt idx="77">
                  <c:v>78.0</c:v>
                </c:pt>
                <c:pt idx="78">
                  <c:v>79.0</c:v>
                </c:pt>
                <c:pt idx="79">
                  <c:v>80.0</c:v>
                </c:pt>
                <c:pt idx="80">
                  <c:v>81.0</c:v>
                </c:pt>
                <c:pt idx="81">
                  <c:v>82.0</c:v>
                </c:pt>
                <c:pt idx="82">
                  <c:v>83.0</c:v>
                </c:pt>
                <c:pt idx="83">
                  <c:v>84.0</c:v>
                </c:pt>
                <c:pt idx="84">
                  <c:v>85.0</c:v>
                </c:pt>
                <c:pt idx="85">
                  <c:v>86.0</c:v>
                </c:pt>
                <c:pt idx="86">
                  <c:v>87.0</c:v>
                </c:pt>
                <c:pt idx="87">
                  <c:v>88.0</c:v>
                </c:pt>
                <c:pt idx="88">
                  <c:v>89.0</c:v>
                </c:pt>
                <c:pt idx="89">
                  <c:v>90.0</c:v>
                </c:pt>
                <c:pt idx="90">
                  <c:v>91.0</c:v>
                </c:pt>
                <c:pt idx="91">
                  <c:v>92.0</c:v>
                </c:pt>
                <c:pt idx="92">
                  <c:v>93.0</c:v>
                </c:pt>
                <c:pt idx="93">
                  <c:v>94.0</c:v>
                </c:pt>
                <c:pt idx="94">
                  <c:v>95.0</c:v>
                </c:pt>
                <c:pt idx="95">
                  <c:v>96.0</c:v>
                </c:pt>
                <c:pt idx="96">
                  <c:v>97.0</c:v>
                </c:pt>
                <c:pt idx="97">
                  <c:v>98.0</c:v>
                </c:pt>
                <c:pt idx="98">
                  <c:v>99.0</c:v>
                </c:pt>
                <c:pt idx="99">
                  <c:v>100.0</c:v>
                </c:pt>
                <c:pt idx="100">
                  <c:v>101.0</c:v>
                </c:pt>
                <c:pt idx="101">
                  <c:v>102.0</c:v>
                </c:pt>
                <c:pt idx="102">
                  <c:v>103.0</c:v>
                </c:pt>
                <c:pt idx="103">
                  <c:v>104.0</c:v>
                </c:pt>
                <c:pt idx="104">
                  <c:v>105.0</c:v>
                </c:pt>
                <c:pt idx="105">
                  <c:v>106.0</c:v>
                </c:pt>
                <c:pt idx="106">
                  <c:v>107.0</c:v>
                </c:pt>
                <c:pt idx="107">
                  <c:v>108.0</c:v>
                </c:pt>
                <c:pt idx="108">
                  <c:v>109.0</c:v>
                </c:pt>
                <c:pt idx="109">
                  <c:v>110.0</c:v>
                </c:pt>
                <c:pt idx="110">
                  <c:v>111.0</c:v>
                </c:pt>
                <c:pt idx="111">
                  <c:v>112.0</c:v>
                </c:pt>
                <c:pt idx="112">
                  <c:v>113.0</c:v>
                </c:pt>
                <c:pt idx="113">
                  <c:v>114.0</c:v>
                </c:pt>
              </c:numCache>
            </c:numRef>
          </c:cat>
          <c:val>
            <c:numRef>
              <c:f>København!$D$10:$D$123</c:f>
              <c:numCache>
                <c:formatCode>General</c:formatCode>
                <c:ptCount val="114"/>
                <c:pt idx="0">
                  <c:v>2.0</c:v>
                </c:pt>
                <c:pt idx="1">
                  <c:v>1.0</c:v>
                </c:pt>
                <c:pt idx="2">
                  <c:v>0.0</c:v>
                </c:pt>
                <c:pt idx="3">
                  <c:v>0.0</c:v>
                </c:pt>
                <c:pt idx="4">
                  <c:v>1.0</c:v>
                </c:pt>
                <c:pt idx="5">
                  <c:v>0.0</c:v>
                </c:pt>
                <c:pt idx="6">
                  <c:v>1.0</c:v>
                </c:pt>
                <c:pt idx="7">
                  <c:v>0.0</c:v>
                </c:pt>
                <c:pt idx="8">
                  <c:v>7.0</c:v>
                </c:pt>
                <c:pt idx="9">
                  <c:v>3.0</c:v>
                </c:pt>
                <c:pt idx="10">
                  <c:v>2.0</c:v>
                </c:pt>
                <c:pt idx="11">
                  <c:v>3.0</c:v>
                </c:pt>
                <c:pt idx="12">
                  <c:v>3.0</c:v>
                </c:pt>
                <c:pt idx="13">
                  <c:v>17.0</c:v>
                </c:pt>
                <c:pt idx="14">
                  <c:v>4.0</c:v>
                </c:pt>
                <c:pt idx="15">
                  <c:v>7.0</c:v>
                </c:pt>
                <c:pt idx="16">
                  <c:v>11.0</c:v>
                </c:pt>
                <c:pt idx="17">
                  <c:v>19.0</c:v>
                </c:pt>
                <c:pt idx="18">
                  <c:v>9.0</c:v>
                </c:pt>
                <c:pt idx="19">
                  <c:v>13.0</c:v>
                </c:pt>
                <c:pt idx="20">
                  <c:v>31.0</c:v>
                </c:pt>
                <c:pt idx="21">
                  <c:v>34.0</c:v>
                </c:pt>
                <c:pt idx="22">
                  <c:v>42.0</c:v>
                </c:pt>
                <c:pt idx="23">
                  <c:v>27.0</c:v>
                </c:pt>
                <c:pt idx="24">
                  <c:v>44.0</c:v>
                </c:pt>
                <c:pt idx="25">
                  <c:v>49.0</c:v>
                </c:pt>
                <c:pt idx="26">
                  <c:v>49.0</c:v>
                </c:pt>
                <c:pt idx="27">
                  <c:v>60.0</c:v>
                </c:pt>
                <c:pt idx="28">
                  <c:v>49.0</c:v>
                </c:pt>
                <c:pt idx="29">
                  <c:v>84.0</c:v>
                </c:pt>
                <c:pt idx="30">
                  <c:v>73.0</c:v>
                </c:pt>
                <c:pt idx="31">
                  <c:v>101.0</c:v>
                </c:pt>
                <c:pt idx="32">
                  <c:v>153.0</c:v>
                </c:pt>
                <c:pt idx="33">
                  <c:v>305.0</c:v>
                </c:pt>
                <c:pt idx="34">
                  <c:v>309.0</c:v>
                </c:pt>
                <c:pt idx="35">
                  <c:v>284.0</c:v>
                </c:pt>
                <c:pt idx="36">
                  <c:v>255.0</c:v>
                </c:pt>
                <c:pt idx="37">
                  <c:v>310.0</c:v>
                </c:pt>
                <c:pt idx="38">
                  <c:v>333.0</c:v>
                </c:pt>
                <c:pt idx="39">
                  <c:v>246.0</c:v>
                </c:pt>
                <c:pt idx="40">
                  <c:v>258.0</c:v>
                </c:pt>
                <c:pt idx="41">
                  <c:v>221.0</c:v>
                </c:pt>
                <c:pt idx="42">
                  <c:v>209.0</c:v>
                </c:pt>
                <c:pt idx="43">
                  <c:v>261.0</c:v>
                </c:pt>
                <c:pt idx="44">
                  <c:v>270.0</c:v>
                </c:pt>
                <c:pt idx="45">
                  <c:v>340.0</c:v>
                </c:pt>
                <c:pt idx="46">
                  <c:v>277.0</c:v>
                </c:pt>
                <c:pt idx="47">
                  <c:v>226.0</c:v>
                </c:pt>
                <c:pt idx="48">
                  <c:v>213.0</c:v>
                </c:pt>
                <c:pt idx="49">
                  <c:v>205.0</c:v>
                </c:pt>
                <c:pt idx="50">
                  <c:v>147.0</c:v>
                </c:pt>
                <c:pt idx="51">
                  <c:v>149.0</c:v>
                </c:pt>
                <c:pt idx="52">
                  <c:v>133.0</c:v>
                </c:pt>
                <c:pt idx="53">
                  <c:v>121.0</c:v>
                </c:pt>
                <c:pt idx="54">
                  <c:v>120.0</c:v>
                </c:pt>
                <c:pt idx="55">
                  <c:v>84.0</c:v>
                </c:pt>
                <c:pt idx="56">
                  <c:v>59.0</c:v>
                </c:pt>
                <c:pt idx="57">
                  <c:v>100.0</c:v>
                </c:pt>
                <c:pt idx="58">
                  <c:v>78.0</c:v>
                </c:pt>
                <c:pt idx="59">
                  <c:v>61.0</c:v>
                </c:pt>
                <c:pt idx="60">
                  <c:v>63.0</c:v>
                </c:pt>
                <c:pt idx="61">
                  <c:v>58.0</c:v>
                </c:pt>
                <c:pt idx="62">
                  <c:v>47.0</c:v>
                </c:pt>
                <c:pt idx="63">
                  <c:v>46.0</c:v>
                </c:pt>
                <c:pt idx="64">
                  <c:v>46.0</c:v>
                </c:pt>
                <c:pt idx="65">
                  <c:v>45.0</c:v>
                </c:pt>
                <c:pt idx="66">
                  <c:v>34.0</c:v>
                </c:pt>
                <c:pt idx="67">
                  <c:v>35.0</c:v>
                </c:pt>
                <c:pt idx="68">
                  <c:v>33.0</c:v>
                </c:pt>
                <c:pt idx="69">
                  <c:v>25.0</c:v>
                </c:pt>
                <c:pt idx="70">
                  <c:v>20.0</c:v>
                </c:pt>
                <c:pt idx="71">
                  <c:v>21.0</c:v>
                </c:pt>
                <c:pt idx="72">
                  <c:v>32.0</c:v>
                </c:pt>
                <c:pt idx="73">
                  <c:v>22.0</c:v>
                </c:pt>
                <c:pt idx="74">
                  <c:v>29.0</c:v>
                </c:pt>
                <c:pt idx="75">
                  <c:v>20.0</c:v>
                </c:pt>
                <c:pt idx="76">
                  <c:v>13.0</c:v>
                </c:pt>
                <c:pt idx="77">
                  <c:v>11.0</c:v>
                </c:pt>
                <c:pt idx="78">
                  <c:v>21.0</c:v>
                </c:pt>
                <c:pt idx="79">
                  <c:v>9.0</c:v>
                </c:pt>
                <c:pt idx="80">
                  <c:v>10.0</c:v>
                </c:pt>
                <c:pt idx="81">
                  <c:v>9.0</c:v>
                </c:pt>
                <c:pt idx="82">
                  <c:v>8.0</c:v>
                </c:pt>
                <c:pt idx="83">
                  <c:v>8.0</c:v>
                </c:pt>
                <c:pt idx="84">
                  <c:v>11.0</c:v>
                </c:pt>
                <c:pt idx="85">
                  <c:v>6.0</c:v>
                </c:pt>
                <c:pt idx="86">
                  <c:v>5.0</c:v>
                </c:pt>
                <c:pt idx="87">
                  <c:v>3.0</c:v>
                </c:pt>
                <c:pt idx="88">
                  <c:v>3.0</c:v>
                </c:pt>
                <c:pt idx="89">
                  <c:v>0.0</c:v>
                </c:pt>
                <c:pt idx="90">
                  <c:v>2.0</c:v>
                </c:pt>
                <c:pt idx="91">
                  <c:v>3.0</c:v>
                </c:pt>
                <c:pt idx="92">
                  <c:v>4.0</c:v>
                </c:pt>
                <c:pt idx="93">
                  <c:v>4.0</c:v>
                </c:pt>
                <c:pt idx="94">
                  <c:v>8.0</c:v>
                </c:pt>
                <c:pt idx="95">
                  <c:v>8.0</c:v>
                </c:pt>
                <c:pt idx="96">
                  <c:v>1.0</c:v>
                </c:pt>
                <c:pt idx="97">
                  <c:v>5.0</c:v>
                </c:pt>
                <c:pt idx="98">
                  <c:v>6.0</c:v>
                </c:pt>
                <c:pt idx="99">
                  <c:v>2.0</c:v>
                </c:pt>
                <c:pt idx="100">
                  <c:v>1.0</c:v>
                </c:pt>
                <c:pt idx="101">
                  <c:v>0.0</c:v>
                </c:pt>
                <c:pt idx="102">
                  <c:v>0.0</c:v>
                </c:pt>
                <c:pt idx="103">
                  <c:v>1.0</c:v>
                </c:pt>
                <c:pt idx="104">
                  <c:v>1.0</c:v>
                </c:pt>
                <c:pt idx="105">
                  <c:v>3.0</c:v>
                </c:pt>
                <c:pt idx="106">
                  <c:v>0.0</c:v>
                </c:pt>
                <c:pt idx="107">
                  <c:v>0.0</c:v>
                </c:pt>
                <c:pt idx="108">
                  <c:v>1.0</c:v>
                </c:pt>
                <c:pt idx="109">
                  <c:v>1.0</c:v>
                </c:pt>
                <c:pt idx="110">
                  <c:v>1.0</c:v>
                </c:pt>
                <c:pt idx="111">
                  <c:v>1.0</c:v>
                </c:pt>
              </c:numCache>
            </c:numRef>
          </c:val>
          <c:smooth val="0"/>
        </c:ser>
        <c:ser>
          <c:idx val="1"/>
          <c:order val="1"/>
          <c:tx>
            <c:strRef>
              <c:f>København!$E$9</c:f>
              <c:strCache>
                <c:ptCount val="1"/>
                <c:pt idx="0">
                  <c:v>Cholera_deaths</c:v>
                </c:pt>
              </c:strCache>
            </c:strRef>
          </c:tx>
          <c:marker>
            <c:symbol val="none"/>
          </c:marker>
          <c:cat>
            <c:numRef>
              <c:f>København!$C$10:$C$123</c:f>
              <c:numCache>
                <c:formatCode>General</c:formatCode>
                <c:ptCount val="114"/>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pt idx="63">
                  <c:v>64.0</c:v>
                </c:pt>
                <c:pt idx="64">
                  <c:v>65.0</c:v>
                </c:pt>
                <c:pt idx="65">
                  <c:v>66.0</c:v>
                </c:pt>
                <c:pt idx="66">
                  <c:v>67.0</c:v>
                </c:pt>
                <c:pt idx="67">
                  <c:v>68.0</c:v>
                </c:pt>
                <c:pt idx="68">
                  <c:v>69.0</c:v>
                </c:pt>
                <c:pt idx="69">
                  <c:v>70.0</c:v>
                </c:pt>
                <c:pt idx="70">
                  <c:v>71.0</c:v>
                </c:pt>
                <c:pt idx="71">
                  <c:v>72.0</c:v>
                </c:pt>
                <c:pt idx="72">
                  <c:v>73.0</c:v>
                </c:pt>
                <c:pt idx="73">
                  <c:v>74.0</c:v>
                </c:pt>
                <c:pt idx="74">
                  <c:v>75.0</c:v>
                </c:pt>
                <c:pt idx="75">
                  <c:v>76.0</c:v>
                </c:pt>
                <c:pt idx="76">
                  <c:v>77.0</c:v>
                </c:pt>
                <c:pt idx="77">
                  <c:v>78.0</c:v>
                </c:pt>
                <c:pt idx="78">
                  <c:v>79.0</c:v>
                </c:pt>
                <c:pt idx="79">
                  <c:v>80.0</c:v>
                </c:pt>
                <c:pt idx="80">
                  <c:v>81.0</c:v>
                </c:pt>
                <c:pt idx="81">
                  <c:v>82.0</c:v>
                </c:pt>
                <c:pt idx="82">
                  <c:v>83.0</c:v>
                </c:pt>
                <c:pt idx="83">
                  <c:v>84.0</c:v>
                </c:pt>
                <c:pt idx="84">
                  <c:v>85.0</c:v>
                </c:pt>
                <c:pt idx="85">
                  <c:v>86.0</c:v>
                </c:pt>
                <c:pt idx="86">
                  <c:v>87.0</c:v>
                </c:pt>
                <c:pt idx="87">
                  <c:v>88.0</c:v>
                </c:pt>
                <c:pt idx="88">
                  <c:v>89.0</c:v>
                </c:pt>
                <c:pt idx="89">
                  <c:v>90.0</c:v>
                </c:pt>
                <c:pt idx="90">
                  <c:v>91.0</c:v>
                </c:pt>
                <c:pt idx="91">
                  <c:v>92.0</c:v>
                </c:pt>
                <c:pt idx="92">
                  <c:v>93.0</c:v>
                </c:pt>
                <c:pt idx="93">
                  <c:v>94.0</c:v>
                </c:pt>
                <c:pt idx="94">
                  <c:v>95.0</c:v>
                </c:pt>
                <c:pt idx="95">
                  <c:v>96.0</c:v>
                </c:pt>
                <c:pt idx="96">
                  <c:v>97.0</c:v>
                </c:pt>
                <c:pt idx="97">
                  <c:v>98.0</c:v>
                </c:pt>
                <c:pt idx="98">
                  <c:v>99.0</c:v>
                </c:pt>
                <c:pt idx="99">
                  <c:v>100.0</c:v>
                </c:pt>
                <c:pt idx="100">
                  <c:v>101.0</c:v>
                </c:pt>
                <c:pt idx="101">
                  <c:v>102.0</c:v>
                </c:pt>
                <c:pt idx="102">
                  <c:v>103.0</c:v>
                </c:pt>
                <c:pt idx="103">
                  <c:v>104.0</c:v>
                </c:pt>
                <c:pt idx="104">
                  <c:v>105.0</c:v>
                </c:pt>
                <c:pt idx="105">
                  <c:v>106.0</c:v>
                </c:pt>
                <c:pt idx="106">
                  <c:v>107.0</c:v>
                </c:pt>
                <c:pt idx="107">
                  <c:v>108.0</c:v>
                </c:pt>
                <c:pt idx="108">
                  <c:v>109.0</c:v>
                </c:pt>
                <c:pt idx="109">
                  <c:v>110.0</c:v>
                </c:pt>
                <c:pt idx="110">
                  <c:v>111.0</c:v>
                </c:pt>
                <c:pt idx="111">
                  <c:v>112.0</c:v>
                </c:pt>
                <c:pt idx="112">
                  <c:v>113.0</c:v>
                </c:pt>
                <c:pt idx="113">
                  <c:v>114.0</c:v>
                </c:pt>
              </c:numCache>
            </c:numRef>
          </c:cat>
          <c:val>
            <c:numRef>
              <c:f>København!$E$10:$E$123</c:f>
              <c:numCache>
                <c:formatCode>General</c:formatCode>
                <c:ptCount val="114"/>
                <c:pt idx="0">
                  <c:v>1.0</c:v>
                </c:pt>
                <c:pt idx="1">
                  <c:v>1.0</c:v>
                </c:pt>
                <c:pt idx="2">
                  <c:v>0.0</c:v>
                </c:pt>
                <c:pt idx="3">
                  <c:v>0.0</c:v>
                </c:pt>
                <c:pt idx="4">
                  <c:v>0.0</c:v>
                </c:pt>
                <c:pt idx="5">
                  <c:v>0.0</c:v>
                </c:pt>
                <c:pt idx="6">
                  <c:v>1.0</c:v>
                </c:pt>
                <c:pt idx="7">
                  <c:v>0.0</c:v>
                </c:pt>
                <c:pt idx="8">
                  <c:v>4.0</c:v>
                </c:pt>
                <c:pt idx="9">
                  <c:v>2.0</c:v>
                </c:pt>
                <c:pt idx="10">
                  <c:v>2.0</c:v>
                </c:pt>
                <c:pt idx="11">
                  <c:v>2.0</c:v>
                </c:pt>
                <c:pt idx="12">
                  <c:v>1.0</c:v>
                </c:pt>
                <c:pt idx="13">
                  <c:v>14.0</c:v>
                </c:pt>
                <c:pt idx="14">
                  <c:v>4.0</c:v>
                </c:pt>
                <c:pt idx="15">
                  <c:v>4.0</c:v>
                </c:pt>
                <c:pt idx="16">
                  <c:v>7.0</c:v>
                </c:pt>
                <c:pt idx="17">
                  <c:v>13.0</c:v>
                </c:pt>
                <c:pt idx="18">
                  <c:v>4.0</c:v>
                </c:pt>
                <c:pt idx="19">
                  <c:v>9.0</c:v>
                </c:pt>
                <c:pt idx="20">
                  <c:v>19.0</c:v>
                </c:pt>
                <c:pt idx="21">
                  <c:v>30.0</c:v>
                </c:pt>
                <c:pt idx="22">
                  <c:v>31.0</c:v>
                </c:pt>
                <c:pt idx="23">
                  <c:v>13.0</c:v>
                </c:pt>
                <c:pt idx="24">
                  <c:v>34.0</c:v>
                </c:pt>
                <c:pt idx="25">
                  <c:v>39.0</c:v>
                </c:pt>
                <c:pt idx="26">
                  <c:v>38.0</c:v>
                </c:pt>
                <c:pt idx="27">
                  <c:v>42.0</c:v>
                </c:pt>
                <c:pt idx="28">
                  <c:v>33.0</c:v>
                </c:pt>
                <c:pt idx="29">
                  <c:v>59.0</c:v>
                </c:pt>
                <c:pt idx="30">
                  <c:v>48.0</c:v>
                </c:pt>
                <c:pt idx="31">
                  <c:v>73.0</c:v>
                </c:pt>
                <c:pt idx="32">
                  <c:v>120.0</c:v>
                </c:pt>
                <c:pt idx="33">
                  <c:v>229.0</c:v>
                </c:pt>
                <c:pt idx="34">
                  <c:v>227.0</c:v>
                </c:pt>
                <c:pt idx="35">
                  <c:v>198.0</c:v>
                </c:pt>
                <c:pt idx="36">
                  <c:v>180.0</c:v>
                </c:pt>
                <c:pt idx="37">
                  <c:v>202.0</c:v>
                </c:pt>
                <c:pt idx="38">
                  <c:v>227.0</c:v>
                </c:pt>
                <c:pt idx="39">
                  <c:v>175.0</c:v>
                </c:pt>
                <c:pt idx="40">
                  <c:v>172.0</c:v>
                </c:pt>
                <c:pt idx="41">
                  <c:v>152.0</c:v>
                </c:pt>
                <c:pt idx="42">
                  <c:v>140.0</c:v>
                </c:pt>
                <c:pt idx="43">
                  <c:v>172.0</c:v>
                </c:pt>
                <c:pt idx="44">
                  <c:v>206.0</c:v>
                </c:pt>
                <c:pt idx="45">
                  <c:v>217.0</c:v>
                </c:pt>
                <c:pt idx="46">
                  <c:v>174.0</c:v>
                </c:pt>
                <c:pt idx="47">
                  <c:v>160.0</c:v>
                </c:pt>
                <c:pt idx="48">
                  <c:v>141.0</c:v>
                </c:pt>
                <c:pt idx="49">
                  <c:v>136.0</c:v>
                </c:pt>
                <c:pt idx="50">
                  <c:v>84.0</c:v>
                </c:pt>
                <c:pt idx="51">
                  <c:v>92.0</c:v>
                </c:pt>
                <c:pt idx="52">
                  <c:v>81.0</c:v>
                </c:pt>
                <c:pt idx="53">
                  <c:v>61.0</c:v>
                </c:pt>
                <c:pt idx="54">
                  <c:v>67.0</c:v>
                </c:pt>
                <c:pt idx="55">
                  <c:v>45.0</c:v>
                </c:pt>
                <c:pt idx="56">
                  <c:v>35.0</c:v>
                </c:pt>
                <c:pt idx="57">
                  <c:v>52.0</c:v>
                </c:pt>
                <c:pt idx="58">
                  <c:v>38.0</c:v>
                </c:pt>
                <c:pt idx="59">
                  <c:v>32.0</c:v>
                </c:pt>
                <c:pt idx="60">
                  <c:v>37.0</c:v>
                </c:pt>
                <c:pt idx="61">
                  <c:v>41.0</c:v>
                </c:pt>
                <c:pt idx="62">
                  <c:v>22.0</c:v>
                </c:pt>
                <c:pt idx="63">
                  <c:v>23.0</c:v>
                </c:pt>
                <c:pt idx="64">
                  <c:v>27.0</c:v>
                </c:pt>
                <c:pt idx="65">
                  <c:v>24.0</c:v>
                </c:pt>
                <c:pt idx="66">
                  <c:v>17.0</c:v>
                </c:pt>
                <c:pt idx="67">
                  <c:v>18.0</c:v>
                </c:pt>
                <c:pt idx="68">
                  <c:v>17.0</c:v>
                </c:pt>
                <c:pt idx="69">
                  <c:v>9.0</c:v>
                </c:pt>
                <c:pt idx="70">
                  <c:v>8.0</c:v>
                </c:pt>
                <c:pt idx="71">
                  <c:v>11.0</c:v>
                </c:pt>
                <c:pt idx="72">
                  <c:v>18.0</c:v>
                </c:pt>
                <c:pt idx="73">
                  <c:v>10.0</c:v>
                </c:pt>
                <c:pt idx="74">
                  <c:v>13.0</c:v>
                </c:pt>
                <c:pt idx="75">
                  <c:v>13.0</c:v>
                </c:pt>
                <c:pt idx="76">
                  <c:v>6.0</c:v>
                </c:pt>
                <c:pt idx="77">
                  <c:v>6.0</c:v>
                </c:pt>
                <c:pt idx="78">
                  <c:v>8.0</c:v>
                </c:pt>
                <c:pt idx="79">
                  <c:v>4.0</c:v>
                </c:pt>
                <c:pt idx="80">
                  <c:v>6.0</c:v>
                </c:pt>
                <c:pt idx="81">
                  <c:v>4.0</c:v>
                </c:pt>
                <c:pt idx="82">
                  <c:v>5.0</c:v>
                </c:pt>
                <c:pt idx="83">
                  <c:v>4.0</c:v>
                </c:pt>
                <c:pt idx="84">
                  <c:v>8.0</c:v>
                </c:pt>
                <c:pt idx="85">
                  <c:v>3.0</c:v>
                </c:pt>
                <c:pt idx="86">
                  <c:v>0.0</c:v>
                </c:pt>
                <c:pt idx="87">
                  <c:v>2.0</c:v>
                </c:pt>
                <c:pt idx="88">
                  <c:v>1.0</c:v>
                </c:pt>
                <c:pt idx="89">
                  <c:v>0.0</c:v>
                </c:pt>
                <c:pt idx="90">
                  <c:v>1.0</c:v>
                </c:pt>
                <c:pt idx="91">
                  <c:v>3.0</c:v>
                </c:pt>
                <c:pt idx="92">
                  <c:v>0.0</c:v>
                </c:pt>
                <c:pt idx="93">
                  <c:v>0.0</c:v>
                </c:pt>
                <c:pt idx="94">
                  <c:v>6.0</c:v>
                </c:pt>
                <c:pt idx="95">
                  <c:v>1.0</c:v>
                </c:pt>
                <c:pt idx="96">
                  <c:v>0.0</c:v>
                </c:pt>
                <c:pt idx="97">
                  <c:v>3.0</c:v>
                </c:pt>
                <c:pt idx="98">
                  <c:v>5.0</c:v>
                </c:pt>
                <c:pt idx="99">
                  <c:v>2.0</c:v>
                </c:pt>
                <c:pt idx="100">
                  <c:v>1.0</c:v>
                </c:pt>
                <c:pt idx="101">
                  <c:v>0.0</c:v>
                </c:pt>
                <c:pt idx="102">
                  <c:v>0.0</c:v>
                </c:pt>
                <c:pt idx="103">
                  <c:v>1.0</c:v>
                </c:pt>
                <c:pt idx="104">
                  <c:v>1.0</c:v>
                </c:pt>
                <c:pt idx="105">
                  <c:v>3.0</c:v>
                </c:pt>
                <c:pt idx="106">
                  <c:v>0.0</c:v>
                </c:pt>
                <c:pt idx="107">
                  <c:v>0.0</c:v>
                </c:pt>
                <c:pt idx="108">
                  <c:v>0.0</c:v>
                </c:pt>
                <c:pt idx="109">
                  <c:v>0.0</c:v>
                </c:pt>
                <c:pt idx="110">
                  <c:v>1.0</c:v>
                </c:pt>
                <c:pt idx="111">
                  <c:v>1.0</c:v>
                </c:pt>
              </c:numCache>
            </c:numRef>
          </c:val>
          <c:smooth val="0"/>
        </c:ser>
        <c:dLbls>
          <c:showLegendKey val="0"/>
          <c:showVal val="0"/>
          <c:showCatName val="0"/>
          <c:showSerName val="0"/>
          <c:showPercent val="0"/>
          <c:showBubbleSize val="0"/>
        </c:dLbls>
        <c:marker val="1"/>
        <c:smooth val="0"/>
        <c:axId val="2121175720"/>
        <c:axId val="2121178696"/>
      </c:lineChart>
      <c:catAx>
        <c:axId val="2121175720"/>
        <c:scaling>
          <c:orientation val="minMax"/>
        </c:scaling>
        <c:delete val="0"/>
        <c:axPos val="b"/>
        <c:numFmt formatCode="General" sourceLinked="1"/>
        <c:majorTickMark val="out"/>
        <c:minorTickMark val="none"/>
        <c:tickLblPos val="nextTo"/>
        <c:crossAx val="2121178696"/>
        <c:crosses val="autoZero"/>
        <c:auto val="1"/>
        <c:lblAlgn val="ctr"/>
        <c:lblOffset val="100"/>
        <c:noMultiLvlLbl val="0"/>
      </c:catAx>
      <c:valAx>
        <c:axId val="2121178696"/>
        <c:scaling>
          <c:orientation val="minMax"/>
        </c:scaling>
        <c:delete val="0"/>
        <c:axPos val="l"/>
        <c:numFmt formatCode="General" sourceLinked="1"/>
        <c:majorTickMark val="out"/>
        <c:minorTickMark val="none"/>
        <c:tickLblPos val="nextTo"/>
        <c:txPr>
          <a:bodyPr/>
          <a:lstStyle/>
          <a:p>
            <a:pPr>
              <a:defRPr sz="1200" b="1"/>
            </a:pPr>
            <a:endParaRPr lang="en-US"/>
          </a:p>
        </c:txPr>
        <c:crossAx val="2121175720"/>
        <c:crosses val="autoZero"/>
        <c:crossBetween val="between"/>
      </c:valAx>
    </c:plotArea>
    <c:legend>
      <c:legendPos val="r"/>
      <c:layout>
        <c:manualLayout>
          <c:xMode val="edge"/>
          <c:yMode val="edge"/>
          <c:x val="0.622360648082087"/>
          <c:y val="0.419575492929754"/>
          <c:w val="0.266293937310554"/>
          <c:h val="0.136118642185317"/>
        </c:manualLayout>
      </c:layout>
      <c:overlay val="0"/>
      <c:txPr>
        <a:bodyPr/>
        <a:lstStyle/>
        <a:p>
          <a:pPr>
            <a:defRPr sz="1400" b="1"/>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a-DK"/>
              <a:t>Age</a:t>
            </a:r>
            <a:r>
              <a:rPr lang="da-DK" baseline="0"/>
              <a:t> Stratified % of Population sick and dead, Copenhagen Cholera epidemic 1853</a:t>
            </a:r>
          </a:p>
        </c:rich>
      </c:tx>
      <c:overlay val="1"/>
    </c:title>
    <c:autoTitleDeleted val="0"/>
    <c:plotArea>
      <c:layout>
        <c:manualLayout>
          <c:layoutTarget val="inner"/>
          <c:xMode val="edge"/>
          <c:yMode val="edge"/>
          <c:x val="0.124049225408646"/>
          <c:y val="0.161746363427615"/>
          <c:w val="0.859415573053368"/>
          <c:h val="0.74659808585179"/>
        </c:manualLayout>
      </c:layout>
      <c:lineChart>
        <c:grouping val="standard"/>
        <c:varyColors val="0"/>
        <c:ser>
          <c:idx val="0"/>
          <c:order val="0"/>
          <c:tx>
            <c:strRef>
              <c:f>København!$X$3</c:f>
              <c:strCache>
                <c:ptCount val="1"/>
                <c:pt idx="0">
                  <c:v>illness </c:v>
                </c:pt>
              </c:strCache>
            </c:strRef>
          </c:tx>
          <c:marker>
            <c:symbol val="none"/>
          </c:marker>
          <c:cat>
            <c:strRef>
              <c:f>København!$W$4:$W$25</c:f>
              <c:strCache>
                <c:ptCount val="22"/>
                <c:pt idx="0">
                  <c:v>0-1</c:v>
                </c:pt>
                <c:pt idx="1">
                  <c:v>1-3</c:v>
                </c:pt>
                <c:pt idx="2">
                  <c:v>3-5</c:v>
                </c:pt>
                <c:pt idx="3">
                  <c:v>5-7</c:v>
                </c:pt>
                <c:pt idx="4">
                  <c:v>7-10</c:v>
                </c:pt>
                <c:pt idx="5">
                  <c:v>10-15</c:v>
                </c:pt>
                <c:pt idx="6">
                  <c:v>15-20</c:v>
                </c:pt>
                <c:pt idx="7">
                  <c:v>20-25</c:v>
                </c:pt>
                <c:pt idx="8">
                  <c:v>25-30</c:v>
                </c:pt>
                <c:pt idx="9">
                  <c:v>30-35</c:v>
                </c:pt>
                <c:pt idx="10">
                  <c:v>35-40</c:v>
                </c:pt>
                <c:pt idx="11">
                  <c:v>40-45</c:v>
                </c:pt>
                <c:pt idx="12">
                  <c:v>45-50</c:v>
                </c:pt>
                <c:pt idx="13">
                  <c:v>50-55</c:v>
                </c:pt>
                <c:pt idx="14">
                  <c:v>55-60</c:v>
                </c:pt>
                <c:pt idx="15">
                  <c:v>60-65</c:v>
                </c:pt>
                <c:pt idx="16">
                  <c:v>65-70</c:v>
                </c:pt>
                <c:pt idx="17">
                  <c:v>70-75</c:v>
                </c:pt>
                <c:pt idx="18">
                  <c:v>75-80</c:v>
                </c:pt>
                <c:pt idx="19">
                  <c:v>80-85</c:v>
                </c:pt>
                <c:pt idx="20">
                  <c:v>85-90</c:v>
                </c:pt>
                <c:pt idx="21">
                  <c:v>90-95</c:v>
                </c:pt>
              </c:strCache>
            </c:strRef>
          </c:cat>
          <c:val>
            <c:numRef>
              <c:f>København!$X$4:$X$25</c:f>
              <c:numCache>
                <c:formatCode>General</c:formatCode>
                <c:ptCount val="22"/>
                <c:pt idx="0">
                  <c:v>4.25</c:v>
                </c:pt>
                <c:pt idx="1">
                  <c:v>5.18</c:v>
                </c:pt>
                <c:pt idx="2">
                  <c:v>3.36</c:v>
                </c:pt>
                <c:pt idx="3">
                  <c:v>2.3</c:v>
                </c:pt>
                <c:pt idx="4">
                  <c:v>1.64</c:v>
                </c:pt>
                <c:pt idx="5">
                  <c:v>1.33</c:v>
                </c:pt>
                <c:pt idx="6">
                  <c:v>1.59</c:v>
                </c:pt>
                <c:pt idx="7">
                  <c:v>3.63</c:v>
                </c:pt>
                <c:pt idx="8">
                  <c:v>3.88</c:v>
                </c:pt>
                <c:pt idx="9">
                  <c:v>5.0</c:v>
                </c:pt>
                <c:pt idx="10">
                  <c:v>8.06</c:v>
                </c:pt>
                <c:pt idx="11">
                  <c:v>7.28</c:v>
                </c:pt>
                <c:pt idx="12">
                  <c:v>8.97</c:v>
                </c:pt>
                <c:pt idx="13">
                  <c:v>10.16</c:v>
                </c:pt>
                <c:pt idx="14">
                  <c:v>11.76</c:v>
                </c:pt>
                <c:pt idx="15">
                  <c:v>13.09</c:v>
                </c:pt>
                <c:pt idx="16">
                  <c:v>13.86</c:v>
                </c:pt>
                <c:pt idx="17">
                  <c:v>17.17</c:v>
                </c:pt>
                <c:pt idx="18">
                  <c:v>19.0</c:v>
                </c:pt>
                <c:pt idx="19">
                  <c:v>16.76</c:v>
                </c:pt>
                <c:pt idx="20">
                  <c:v>15.15</c:v>
                </c:pt>
                <c:pt idx="21">
                  <c:v>27.78</c:v>
                </c:pt>
              </c:numCache>
            </c:numRef>
          </c:val>
          <c:smooth val="0"/>
        </c:ser>
        <c:ser>
          <c:idx val="1"/>
          <c:order val="1"/>
          <c:tx>
            <c:strRef>
              <c:f>København!$Y$3</c:f>
              <c:strCache>
                <c:ptCount val="1"/>
                <c:pt idx="0">
                  <c:v>deaths</c:v>
                </c:pt>
              </c:strCache>
            </c:strRef>
          </c:tx>
          <c:marker>
            <c:symbol val="none"/>
          </c:marker>
          <c:cat>
            <c:strRef>
              <c:f>København!$W$4:$W$25</c:f>
              <c:strCache>
                <c:ptCount val="22"/>
                <c:pt idx="0">
                  <c:v>0-1</c:v>
                </c:pt>
                <c:pt idx="1">
                  <c:v>1-3</c:v>
                </c:pt>
                <c:pt idx="2">
                  <c:v>3-5</c:v>
                </c:pt>
                <c:pt idx="3">
                  <c:v>5-7</c:v>
                </c:pt>
                <c:pt idx="4">
                  <c:v>7-10</c:v>
                </c:pt>
                <c:pt idx="5">
                  <c:v>10-15</c:v>
                </c:pt>
                <c:pt idx="6">
                  <c:v>15-20</c:v>
                </c:pt>
                <c:pt idx="7">
                  <c:v>20-25</c:v>
                </c:pt>
                <c:pt idx="8">
                  <c:v>25-30</c:v>
                </c:pt>
                <c:pt idx="9">
                  <c:v>30-35</c:v>
                </c:pt>
                <c:pt idx="10">
                  <c:v>35-40</c:v>
                </c:pt>
                <c:pt idx="11">
                  <c:v>40-45</c:v>
                </c:pt>
                <c:pt idx="12">
                  <c:v>45-50</c:v>
                </c:pt>
                <c:pt idx="13">
                  <c:v>50-55</c:v>
                </c:pt>
                <c:pt idx="14">
                  <c:v>55-60</c:v>
                </c:pt>
                <c:pt idx="15">
                  <c:v>60-65</c:v>
                </c:pt>
                <c:pt idx="16">
                  <c:v>65-70</c:v>
                </c:pt>
                <c:pt idx="17">
                  <c:v>70-75</c:v>
                </c:pt>
                <c:pt idx="18">
                  <c:v>75-80</c:v>
                </c:pt>
                <c:pt idx="19">
                  <c:v>80-85</c:v>
                </c:pt>
                <c:pt idx="20">
                  <c:v>85-90</c:v>
                </c:pt>
                <c:pt idx="21">
                  <c:v>90-95</c:v>
                </c:pt>
              </c:strCache>
            </c:strRef>
          </c:cat>
          <c:val>
            <c:numRef>
              <c:f>København!$Y$4:$Y$25</c:f>
              <c:numCache>
                <c:formatCode>General</c:formatCode>
                <c:ptCount val="22"/>
                <c:pt idx="0">
                  <c:v>3.25</c:v>
                </c:pt>
                <c:pt idx="1">
                  <c:v>3.56</c:v>
                </c:pt>
                <c:pt idx="2">
                  <c:v>1.94</c:v>
                </c:pt>
                <c:pt idx="3">
                  <c:v>1.44</c:v>
                </c:pt>
                <c:pt idx="4">
                  <c:v>0.7</c:v>
                </c:pt>
                <c:pt idx="5">
                  <c:v>0.64</c:v>
                </c:pt>
                <c:pt idx="6">
                  <c:v>0.63</c:v>
                </c:pt>
                <c:pt idx="7">
                  <c:v>1.67</c:v>
                </c:pt>
                <c:pt idx="8">
                  <c:v>1.82</c:v>
                </c:pt>
                <c:pt idx="9">
                  <c:v>2.71</c:v>
                </c:pt>
                <c:pt idx="10">
                  <c:v>4.85</c:v>
                </c:pt>
                <c:pt idx="11">
                  <c:v>4.769999999999999</c:v>
                </c:pt>
                <c:pt idx="12">
                  <c:v>6.17</c:v>
                </c:pt>
                <c:pt idx="13">
                  <c:v>7.68</c:v>
                </c:pt>
                <c:pt idx="14">
                  <c:v>9.05</c:v>
                </c:pt>
                <c:pt idx="15">
                  <c:v>10.45</c:v>
                </c:pt>
                <c:pt idx="16">
                  <c:v>12.14</c:v>
                </c:pt>
                <c:pt idx="17">
                  <c:v>15.28</c:v>
                </c:pt>
                <c:pt idx="18">
                  <c:v>17.2</c:v>
                </c:pt>
                <c:pt idx="19">
                  <c:v>15.29</c:v>
                </c:pt>
                <c:pt idx="20">
                  <c:v>15.15</c:v>
                </c:pt>
                <c:pt idx="21">
                  <c:v>27.78</c:v>
                </c:pt>
              </c:numCache>
            </c:numRef>
          </c:val>
          <c:smooth val="0"/>
        </c:ser>
        <c:dLbls>
          <c:showLegendKey val="0"/>
          <c:showVal val="0"/>
          <c:showCatName val="0"/>
          <c:showSerName val="0"/>
          <c:showPercent val="0"/>
          <c:showBubbleSize val="0"/>
        </c:dLbls>
        <c:marker val="1"/>
        <c:smooth val="0"/>
        <c:axId val="2121215464"/>
        <c:axId val="2121218472"/>
      </c:lineChart>
      <c:catAx>
        <c:axId val="2121215464"/>
        <c:scaling>
          <c:orientation val="minMax"/>
        </c:scaling>
        <c:delete val="0"/>
        <c:axPos val="b"/>
        <c:numFmt formatCode="General" sourceLinked="0"/>
        <c:majorTickMark val="out"/>
        <c:minorTickMark val="none"/>
        <c:tickLblPos val="nextTo"/>
        <c:txPr>
          <a:bodyPr/>
          <a:lstStyle/>
          <a:p>
            <a:pPr>
              <a:defRPr b="1"/>
            </a:pPr>
            <a:endParaRPr lang="en-US"/>
          </a:p>
        </c:txPr>
        <c:crossAx val="2121218472"/>
        <c:crosses val="autoZero"/>
        <c:auto val="1"/>
        <c:lblAlgn val="ctr"/>
        <c:lblOffset val="100"/>
        <c:noMultiLvlLbl val="0"/>
      </c:catAx>
      <c:valAx>
        <c:axId val="2121218472"/>
        <c:scaling>
          <c:orientation val="minMax"/>
        </c:scaling>
        <c:delete val="0"/>
        <c:axPos val="l"/>
        <c:numFmt formatCode="General" sourceLinked="1"/>
        <c:majorTickMark val="out"/>
        <c:minorTickMark val="none"/>
        <c:tickLblPos val="nextTo"/>
        <c:txPr>
          <a:bodyPr/>
          <a:lstStyle/>
          <a:p>
            <a:pPr>
              <a:defRPr sz="1200" b="1"/>
            </a:pPr>
            <a:endParaRPr lang="en-US"/>
          </a:p>
        </c:txPr>
        <c:crossAx val="2121215464"/>
        <c:crosses val="autoZero"/>
        <c:crossBetween val="between"/>
      </c:valAx>
    </c:plotArea>
    <c:legend>
      <c:legendPos val="r"/>
      <c:layout>
        <c:manualLayout>
          <c:xMode val="edge"/>
          <c:yMode val="edge"/>
          <c:x val="0.236380766637072"/>
          <c:y val="0.330801702303623"/>
          <c:w val="0.194187820385268"/>
          <c:h val="0.140443781807345"/>
        </c:manualLayout>
      </c:layout>
      <c:overlay val="0"/>
      <c:txPr>
        <a:bodyPr/>
        <a:lstStyle/>
        <a:p>
          <a:pPr>
            <a:defRPr sz="1800" b="1"/>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'Cholera i Aalborg'!$M$5</c:f>
              <c:strCache>
                <c:ptCount val="1"/>
                <c:pt idx="0">
                  <c:v>Cholera_cases</c:v>
                </c:pt>
              </c:strCache>
            </c:strRef>
          </c:tx>
          <c:marker>
            <c:symbol val="none"/>
          </c:marker>
          <c:cat>
            <c:numRef>
              <c:f>'Cholera i Aalborg'!$L$6:$L$16</c:f>
              <c:numCache>
                <c:formatCode>General</c:formatCode>
                <c:ptCount val="11"/>
                <c:pt idx="0">
                  <c:v>28.0</c:v>
                </c:pt>
                <c:pt idx="1">
                  <c:v>29.0</c:v>
                </c:pt>
                <c:pt idx="2">
                  <c:v>30.0</c:v>
                </c:pt>
                <c:pt idx="3">
                  <c:v>31.0</c:v>
                </c:pt>
                <c:pt idx="4">
                  <c:v>32.0</c:v>
                </c:pt>
                <c:pt idx="5">
                  <c:v>33.0</c:v>
                </c:pt>
                <c:pt idx="6">
                  <c:v>34.0</c:v>
                </c:pt>
                <c:pt idx="7">
                  <c:v>35.0</c:v>
                </c:pt>
                <c:pt idx="8">
                  <c:v>36.0</c:v>
                </c:pt>
                <c:pt idx="9">
                  <c:v>37.0</c:v>
                </c:pt>
                <c:pt idx="10">
                  <c:v>38.0</c:v>
                </c:pt>
              </c:numCache>
            </c:numRef>
          </c:cat>
          <c:val>
            <c:numRef>
              <c:f>'Cholera i Aalborg'!$M$6:$M$16</c:f>
              <c:numCache>
                <c:formatCode>General</c:formatCode>
                <c:ptCount val="11"/>
                <c:pt idx="0">
                  <c:v>0.0</c:v>
                </c:pt>
                <c:pt idx="1">
                  <c:v>0.0</c:v>
                </c:pt>
                <c:pt idx="2">
                  <c:v>41.0</c:v>
                </c:pt>
                <c:pt idx="3">
                  <c:v>173.0</c:v>
                </c:pt>
                <c:pt idx="4">
                  <c:v>279.0</c:v>
                </c:pt>
                <c:pt idx="5">
                  <c:v>153.0</c:v>
                </c:pt>
                <c:pt idx="6">
                  <c:v>65.0</c:v>
                </c:pt>
                <c:pt idx="7">
                  <c:v>29.0</c:v>
                </c:pt>
                <c:pt idx="8">
                  <c:v>16.0</c:v>
                </c:pt>
                <c:pt idx="9">
                  <c:v>4.0</c:v>
                </c:pt>
                <c:pt idx="10">
                  <c:v>2.0</c:v>
                </c:pt>
              </c:numCache>
            </c:numRef>
          </c:val>
          <c:smooth val="0"/>
        </c:ser>
        <c:ser>
          <c:idx val="1"/>
          <c:order val="1"/>
          <c:tx>
            <c:strRef>
              <c:f>'Cholera i Aalborg'!$N$5</c:f>
              <c:strCache>
                <c:ptCount val="1"/>
                <c:pt idx="0">
                  <c:v>Cholera_deaths</c:v>
                </c:pt>
              </c:strCache>
            </c:strRef>
          </c:tx>
          <c:marker>
            <c:symbol val="none"/>
          </c:marker>
          <c:cat>
            <c:numRef>
              <c:f>'Cholera i Aalborg'!$L$6:$L$16</c:f>
              <c:numCache>
                <c:formatCode>General</c:formatCode>
                <c:ptCount val="11"/>
                <c:pt idx="0">
                  <c:v>28.0</c:v>
                </c:pt>
                <c:pt idx="1">
                  <c:v>29.0</c:v>
                </c:pt>
                <c:pt idx="2">
                  <c:v>30.0</c:v>
                </c:pt>
                <c:pt idx="3">
                  <c:v>31.0</c:v>
                </c:pt>
                <c:pt idx="4">
                  <c:v>32.0</c:v>
                </c:pt>
                <c:pt idx="5">
                  <c:v>33.0</c:v>
                </c:pt>
                <c:pt idx="6">
                  <c:v>34.0</c:v>
                </c:pt>
                <c:pt idx="7">
                  <c:v>35.0</c:v>
                </c:pt>
                <c:pt idx="8">
                  <c:v>36.0</c:v>
                </c:pt>
                <c:pt idx="9">
                  <c:v>37.0</c:v>
                </c:pt>
                <c:pt idx="10">
                  <c:v>38.0</c:v>
                </c:pt>
              </c:numCache>
            </c:numRef>
          </c:cat>
          <c:val>
            <c:numRef>
              <c:f>'Cholera i Aalborg'!$N$6:$N$16</c:f>
              <c:numCache>
                <c:formatCode>General</c:formatCode>
                <c:ptCount val="11"/>
                <c:pt idx="0">
                  <c:v>0.0</c:v>
                </c:pt>
                <c:pt idx="1">
                  <c:v>0.0</c:v>
                </c:pt>
                <c:pt idx="2">
                  <c:v>29.0</c:v>
                </c:pt>
                <c:pt idx="3">
                  <c:v>111.0</c:v>
                </c:pt>
                <c:pt idx="4">
                  <c:v>146.0</c:v>
                </c:pt>
                <c:pt idx="5">
                  <c:v>71.0</c:v>
                </c:pt>
                <c:pt idx="6">
                  <c:v>22.0</c:v>
                </c:pt>
                <c:pt idx="7">
                  <c:v>19.0</c:v>
                </c:pt>
                <c:pt idx="8">
                  <c:v>10.0</c:v>
                </c:pt>
                <c:pt idx="9">
                  <c:v>0.0</c:v>
                </c:pt>
                <c:pt idx="10">
                  <c:v>1.0</c:v>
                </c:pt>
              </c:numCache>
            </c:numRef>
          </c:val>
          <c:smooth val="0"/>
        </c:ser>
        <c:dLbls>
          <c:showLegendKey val="0"/>
          <c:showVal val="0"/>
          <c:showCatName val="0"/>
          <c:showSerName val="0"/>
          <c:showPercent val="0"/>
          <c:showBubbleSize val="0"/>
        </c:dLbls>
        <c:marker val="1"/>
        <c:smooth val="0"/>
        <c:axId val="2119291864"/>
        <c:axId val="2119288840"/>
      </c:lineChart>
      <c:catAx>
        <c:axId val="2119291864"/>
        <c:scaling>
          <c:orientation val="minMax"/>
        </c:scaling>
        <c:delete val="0"/>
        <c:axPos val="b"/>
        <c:numFmt formatCode="General" sourceLinked="1"/>
        <c:majorTickMark val="out"/>
        <c:minorTickMark val="none"/>
        <c:tickLblPos val="nextTo"/>
        <c:txPr>
          <a:bodyPr/>
          <a:lstStyle/>
          <a:p>
            <a:pPr>
              <a:defRPr sz="1400"/>
            </a:pPr>
            <a:endParaRPr lang="en-US"/>
          </a:p>
        </c:txPr>
        <c:crossAx val="2119288840"/>
        <c:crosses val="autoZero"/>
        <c:auto val="1"/>
        <c:lblAlgn val="ctr"/>
        <c:lblOffset val="100"/>
        <c:noMultiLvlLbl val="0"/>
      </c:catAx>
      <c:valAx>
        <c:axId val="2119288840"/>
        <c:scaling>
          <c:orientation val="minMax"/>
        </c:scaling>
        <c:delete val="0"/>
        <c:axPos val="l"/>
        <c:numFmt formatCode="General" sourceLinked="1"/>
        <c:majorTickMark val="out"/>
        <c:minorTickMark val="none"/>
        <c:tickLblPos val="nextTo"/>
        <c:txPr>
          <a:bodyPr/>
          <a:lstStyle/>
          <a:p>
            <a:pPr>
              <a:defRPr sz="1400"/>
            </a:pPr>
            <a:endParaRPr lang="en-US"/>
          </a:p>
        </c:txPr>
        <c:crossAx val="2119291864"/>
        <c:crosses val="autoZero"/>
        <c:crossBetween val="between"/>
      </c:valAx>
    </c:plotArea>
    <c:legend>
      <c:legendPos val="r"/>
      <c:layout>
        <c:manualLayout>
          <c:xMode val="edge"/>
          <c:yMode val="edge"/>
          <c:x val="0.760533987714471"/>
          <c:y val="0.267337234987131"/>
          <c:w val="0.215260263420174"/>
          <c:h val="0.131591115710937"/>
        </c:manualLayout>
      </c:layout>
      <c:overlay val="0"/>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840214457178618"/>
          <c:y val="0.0282524059492563"/>
          <c:w val="0.580135539237371"/>
          <c:h val="0.832619568387285"/>
        </c:manualLayout>
      </c:layout>
      <c:lineChart>
        <c:grouping val="standard"/>
        <c:varyColors val="0"/>
        <c:ser>
          <c:idx val="0"/>
          <c:order val="0"/>
          <c:tx>
            <c:strRef>
              <c:f>'[1]Aalborg daily cholera 1853'!$D$2</c:f>
              <c:strCache>
                <c:ptCount val="1"/>
                <c:pt idx="0">
                  <c:v>Cholera_cases</c:v>
                </c:pt>
              </c:strCache>
            </c:strRef>
          </c:tx>
          <c:marker>
            <c:symbol val="none"/>
          </c:marker>
          <c:cat>
            <c:numRef>
              <c:f>'[1]Aalborg daily cholera 1853'!$C$3:$C$65</c:f>
              <c:numCache>
                <c:formatCode>General</c:formatCode>
                <c:ptCount val="63"/>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numCache>
            </c:numRef>
          </c:cat>
          <c:val>
            <c:numRef>
              <c:f>'[1]Aalborg daily cholera 1853'!$D$3:$D$65</c:f>
              <c:numCache>
                <c:formatCode>General</c:formatCode>
                <c:ptCount val="63"/>
                <c:pt idx="0">
                  <c:v>2.0</c:v>
                </c:pt>
                <c:pt idx="1">
                  <c:v>0.0</c:v>
                </c:pt>
                <c:pt idx="2">
                  <c:v>6.0</c:v>
                </c:pt>
                <c:pt idx="3">
                  <c:v>12.0</c:v>
                </c:pt>
                <c:pt idx="4">
                  <c:v>6.0</c:v>
                </c:pt>
                <c:pt idx="5">
                  <c:v>5.0</c:v>
                </c:pt>
                <c:pt idx="6">
                  <c:v>10.0</c:v>
                </c:pt>
                <c:pt idx="7">
                  <c:v>6.0</c:v>
                </c:pt>
                <c:pt idx="8">
                  <c:v>16.0</c:v>
                </c:pt>
                <c:pt idx="9">
                  <c:v>20.0</c:v>
                </c:pt>
                <c:pt idx="10">
                  <c:v>26.0</c:v>
                </c:pt>
                <c:pt idx="11">
                  <c:v>35.0</c:v>
                </c:pt>
                <c:pt idx="12">
                  <c:v>33.0</c:v>
                </c:pt>
                <c:pt idx="13">
                  <c:v>37.0</c:v>
                </c:pt>
                <c:pt idx="14">
                  <c:v>41.0</c:v>
                </c:pt>
                <c:pt idx="15">
                  <c:v>40.0</c:v>
                </c:pt>
                <c:pt idx="16">
                  <c:v>27.0</c:v>
                </c:pt>
                <c:pt idx="17">
                  <c:v>40.0</c:v>
                </c:pt>
                <c:pt idx="18">
                  <c:v>54.0</c:v>
                </c:pt>
                <c:pt idx="19">
                  <c:v>37.0</c:v>
                </c:pt>
                <c:pt idx="20">
                  <c:v>40.0</c:v>
                </c:pt>
                <c:pt idx="21">
                  <c:v>32.0</c:v>
                </c:pt>
                <c:pt idx="22">
                  <c:v>26.0</c:v>
                </c:pt>
                <c:pt idx="23">
                  <c:v>26.0</c:v>
                </c:pt>
                <c:pt idx="24">
                  <c:v>29.0</c:v>
                </c:pt>
                <c:pt idx="25">
                  <c:v>15.0</c:v>
                </c:pt>
                <c:pt idx="26">
                  <c:v>14.0</c:v>
                </c:pt>
                <c:pt idx="27">
                  <c:v>11.0</c:v>
                </c:pt>
                <c:pt idx="28">
                  <c:v>16.0</c:v>
                </c:pt>
                <c:pt idx="29">
                  <c:v>8.0</c:v>
                </c:pt>
                <c:pt idx="30">
                  <c:v>14.0</c:v>
                </c:pt>
                <c:pt idx="31">
                  <c:v>14.0</c:v>
                </c:pt>
                <c:pt idx="32">
                  <c:v>7.0</c:v>
                </c:pt>
                <c:pt idx="33">
                  <c:v>3.0</c:v>
                </c:pt>
                <c:pt idx="34">
                  <c:v>3.0</c:v>
                </c:pt>
                <c:pt idx="35">
                  <c:v>3.0</c:v>
                </c:pt>
                <c:pt idx="36">
                  <c:v>9.0</c:v>
                </c:pt>
                <c:pt idx="37">
                  <c:v>5.0</c:v>
                </c:pt>
                <c:pt idx="38">
                  <c:v>4.0</c:v>
                </c:pt>
                <c:pt idx="39">
                  <c:v>2.0</c:v>
                </c:pt>
                <c:pt idx="40">
                  <c:v>2.0</c:v>
                </c:pt>
                <c:pt idx="41">
                  <c:v>4.0</c:v>
                </c:pt>
                <c:pt idx="42">
                  <c:v>2.0</c:v>
                </c:pt>
                <c:pt idx="43">
                  <c:v>3.0</c:v>
                </c:pt>
                <c:pt idx="44">
                  <c:v>1.0</c:v>
                </c:pt>
                <c:pt idx="45">
                  <c:v>3.0</c:v>
                </c:pt>
                <c:pt idx="46">
                  <c:v>1.0</c:v>
                </c:pt>
                <c:pt idx="47">
                  <c:v>2.0</c:v>
                </c:pt>
                <c:pt idx="48">
                  <c:v>1.0</c:v>
                </c:pt>
                <c:pt idx="49">
                  <c:v>0.0</c:v>
                </c:pt>
                <c:pt idx="50">
                  <c:v>1.0</c:v>
                </c:pt>
                <c:pt idx="51">
                  <c:v>3.0</c:v>
                </c:pt>
                <c:pt idx="52">
                  <c:v>0.0</c:v>
                </c:pt>
                <c:pt idx="53">
                  <c:v>0.0</c:v>
                </c:pt>
                <c:pt idx="54">
                  <c:v>0.0</c:v>
                </c:pt>
                <c:pt idx="55">
                  <c:v>0.0</c:v>
                </c:pt>
                <c:pt idx="56">
                  <c:v>0.0</c:v>
                </c:pt>
                <c:pt idx="57">
                  <c:v>1.0</c:v>
                </c:pt>
                <c:pt idx="58">
                  <c:v>0.0</c:v>
                </c:pt>
                <c:pt idx="59">
                  <c:v>0.0</c:v>
                </c:pt>
                <c:pt idx="60">
                  <c:v>0.0</c:v>
                </c:pt>
                <c:pt idx="61">
                  <c:v>1.0</c:v>
                </c:pt>
                <c:pt idx="62">
                  <c:v>0.0</c:v>
                </c:pt>
              </c:numCache>
            </c:numRef>
          </c:val>
          <c:smooth val="0"/>
        </c:ser>
        <c:ser>
          <c:idx val="1"/>
          <c:order val="1"/>
          <c:tx>
            <c:strRef>
              <c:f>'[1]Aalborg daily cholera 1853'!$E$2</c:f>
              <c:strCache>
                <c:ptCount val="1"/>
                <c:pt idx="0">
                  <c:v>Cholera_deaths</c:v>
                </c:pt>
              </c:strCache>
            </c:strRef>
          </c:tx>
          <c:marker>
            <c:symbol val="none"/>
          </c:marker>
          <c:cat>
            <c:numRef>
              <c:f>'[1]Aalborg daily cholera 1853'!$C$3:$C$65</c:f>
              <c:numCache>
                <c:formatCode>General</c:formatCode>
                <c:ptCount val="63"/>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numCache>
            </c:numRef>
          </c:cat>
          <c:val>
            <c:numRef>
              <c:f>'[1]Aalborg daily cholera 1853'!$E$3:$E$65</c:f>
              <c:numCache>
                <c:formatCode>General</c:formatCode>
                <c:ptCount val="63"/>
                <c:pt idx="0">
                  <c:v>2.0</c:v>
                </c:pt>
                <c:pt idx="1">
                  <c:v>0.0</c:v>
                </c:pt>
                <c:pt idx="2">
                  <c:v>5.0</c:v>
                </c:pt>
                <c:pt idx="3">
                  <c:v>7.0</c:v>
                </c:pt>
                <c:pt idx="4">
                  <c:v>4.0</c:v>
                </c:pt>
                <c:pt idx="5">
                  <c:v>4.0</c:v>
                </c:pt>
                <c:pt idx="6">
                  <c:v>7.0</c:v>
                </c:pt>
                <c:pt idx="7">
                  <c:v>3.0</c:v>
                </c:pt>
                <c:pt idx="8">
                  <c:v>12.0</c:v>
                </c:pt>
                <c:pt idx="9">
                  <c:v>13.0</c:v>
                </c:pt>
                <c:pt idx="10">
                  <c:v>18.0</c:v>
                </c:pt>
                <c:pt idx="11">
                  <c:v>22.0</c:v>
                </c:pt>
                <c:pt idx="12">
                  <c:v>21.0</c:v>
                </c:pt>
                <c:pt idx="13">
                  <c:v>22.0</c:v>
                </c:pt>
                <c:pt idx="14">
                  <c:v>18.0</c:v>
                </c:pt>
                <c:pt idx="15">
                  <c:v>25.0</c:v>
                </c:pt>
                <c:pt idx="16">
                  <c:v>16.0</c:v>
                </c:pt>
                <c:pt idx="17">
                  <c:v>24.0</c:v>
                </c:pt>
                <c:pt idx="18">
                  <c:v>25.0</c:v>
                </c:pt>
                <c:pt idx="19">
                  <c:v>19.0</c:v>
                </c:pt>
                <c:pt idx="20">
                  <c:v>19.0</c:v>
                </c:pt>
                <c:pt idx="21">
                  <c:v>15.0</c:v>
                </c:pt>
                <c:pt idx="22">
                  <c:v>10.0</c:v>
                </c:pt>
                <c:pt idx="23">
                  <c:v>10.0</c:v>
                </c:pt>
                <c:pt idx="24">
                  <c:v>13.0</c:v>
                </c:pt>
                <c:pt idx="25">
                  <c:v>8.0</c:v>
                </c:pt>
                <c:pt idx="26">
                  <c:v>8.0</c:v>
                </c:pt>
                <c:pt idx="27">
                  <c:v>7.0</c:v>
                </c:pt>
                <c:pt idx="28">
                  <c:v>5.0</c:v>
                </c:pt>
                <c:pt idx="29">
                  <c:v>2.0</c:v>
                </c:pt>
                <c:pt idx="30">
                  <c:v>7.0</c:v>
                </c:pt>
                <c:pt idx="31">
                  <c:v>7.0</c:v>
                </c:pt>
                <c:pt idx="32">
                  <c:v>1.0</c:v>
                </c:pt>
                <c:pt idx="33">
                  <c:v>0.0</c:v>
                </c:pt>
                <c:pt idx="34">
                  <c:v>0.0</c:v>
                </c:pt>
                <c:pt idx="35">
                  <c:v>2.0</c:v>
                </c:pt>
                <c:pt idx="36">
                  <c:v>7.0</c:v>
                </c:pt>
                <c:pt idx="37">
                  <c:v>3.0</c:v>
                </c:pt>
                <c:pt idx="38">
                  <c:v>1.0</c:v>
                </c:pt>
                <c:pt idx="39">
                  <c:v>2.0</c:v>
                </c:pt>
                <c:pt idx="40">
                  <c:v>1.0</c:v>
                </c:pt>
                <c:pt idx="41">
                  <c:v>3.0</c:v>
                </c:pt>
                <c:pt idx="42">
                  <c:v>2.0</c:v>
                </c:pt>
                <c:pt idx="43">
                  <c:v>1.0</c:v>
                </c:pt>
                <c:pt idx="44">
                  <c:v>1.0</c:v>
                </c:pt>
                <c:pt idx="45">
                  <c:v>1.0</c:v>
                </c:pt>
                <c:pt idx="46">
                  <c:v>3.0</c:v>
                </c:pt>
                <c:pt idx="47">
                  <c:v>2.0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1.0</c:v>
                </c:pt>
                <c:pt idx="62">
                  <c:v>0.0</c:v>
                </c:pt>
              </c:numCache>
            </c:numRef>
          </c:val>
          <c:smooth val="0"/>
        </c:ser>
        <c:dLbls>
          <c:showLegendKey val="0"/>
          <c:showVal val="0"/>
          <c:showCatName val="0"/>
          <c:showSerName val="0"/>
          <c:showPercent val="0"/>
          <c:showBubbleSize val="0"/>
        </c:dLbls>
        <c:marker val="1"/>
        <c:smooth val="0"/>
        <c:axId val="2119257640"/>
        <c:axId val="2119254616"/>
      </c:lineChart>
      <c:catAx>
        <c:axId val="2119257640"/>
        <c:scaling>
          <c:orientation val="minMax"/>
        </c:scaling>
        <c:delete val="0"/>
        <c:axPos val="b"/>
        <c:numFmt formatCode="General" sourceLinked="1"/>
        <c:majorTickMark val="out"/>
        <c:minorTickMark val="none"/>
        <c:tickLblPos val="nextTo"/>
        <c:txPr>
          <a:bodyPr/>
          <a:lstStyle/>
          <a:p>
            <a:pPr>
              <a:defRPr sz="1200"/>
            </a:pPr>
            <a:endParaRPr lang="en-US"/>
          </a:p>
        </c:txPr>
        <c:crossAx val="2119254616"/>
        <c:crosses val="autoZero"/>
        <c:auto val="1"/>
        <c:lblAlgn val="ctr"/>
        <c:lblOffset val="100"/>
        <c:noMultiLvlLbl val="0"/>
      </c:catAx>
      <c:valAx>
        <c:axId val="2119254616"/>
        <c:scaling>
          <c:orientation val="minMax"/>
        </c:scaling>
        <c:delete val="0"/>
        <c:axPos val="l"/>
        <c:numFmt formatCode="General" sourceLinked="1"/>
        <c:majorTickMark val="out"/>
        <c:minorTickMark val="none"/>
        <c:tickLblPos val="nextTo"/>
        <c:txPr>
          <a:bodyPr/>
          <a:lstStyle/>
          <a:p>
            <a:pPr>
              <a:defRPr sz="1600"/>
            </a:pPr>
            <a:endParaRPr lang="en-US"/>
          </a:p>
        </c:txPr>
        <c:crossAx val="2119257640"/>
        <c:crosses val="autoZero"/>
        <c:crossBetween val="between"/>
      </c:valAx>
      <c:spPr>
        <a:ln>
          <a:noFill/>
        </a:ln>
      </c:spPr>
    </c:plotArea>
    <c:legend>
      <c:legendPos val="r"/>
      <c:overlay val="0"/>
      <c:txPr>
        <a:bodyPr/>
        <a:lstStyle/>
        <a:p>
          <a:pPr>
            <a:defRPr sz="2000"/>
          </a:pPr>
          <a:endParaRPr lang="en-US"/>
        </a:p>
      </c:txPr>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581024</xdr:colOff>
      <xdr:row>1</xdr:row>
      <xdr:rowOff>85725</xdr:rowOff>
    </xdr:from>
    <xdr:to>
      <xdr:col>19</xdr:col>
      <xdr:colOff>266699</xdr:colOff>
      <xdr:row>23</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352425</xdr:colOff>
      <xdr:row>29</xdr:row>
      <xdr:rowOff>9526</xdr:rowOff>
    </xdr:from>
    <xdr:to>
      <xdr:col>28</xdr:col>
      <xdr:colOff>390525</xdr:colOff>
      <xdr:row>55</xdr:row>
      <xdr:rowOff>34925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95249</xdr:colOff>
      <xdr:row>19</xdr:row>
      <xdr:rowOff>23812</xdr:rowOff>
    </xdr:from>
    <xdr:to>
      <xdr:col>10</xdr:col>
      <xdr:colOff>295274</xdr:colOff>
      <xdr:row>39</xdr:row>
      <xdr:rowOff>171450</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219075</xdr:colOff>
      <xdr:row>22</xdr:row>
      <xdr:rowOff>109537</xdr:rowOff>
    </xdr:from>
    <xdr:to>
      <xdr:col>19</xdr:col>
      <xdr:colOff>57150</xdr:colOff>
      <xdr:row>40</xdr:row>
      <xdr:rowOff>28575</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ds860/AppData/Local/Temp/Aalborg_Daily_Cholera_185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alborg daily cholera 1853"/>
      <sheetName val="Sheet2"/>
      <sheetName val="Sheet3"/>
    </sheetNames>
    <sheetDataSet>
      <sheetData sheetId="0">
        <row r="2">
          <cell r="D2" t="str">
            <v>Cholera_cases</v>
          </cell>
          <cell r="E2" t="str">
            <v>Cholera_deaths</v>
          </cell>
        </row>
        <row r="3">
          <cell r="C3">
            <v>1</v>
          </cell>
          <cell r="D3">
            <v>2</v>
          </cell>
          <cell r="E3">
            <v>2</v>
          </cell>
        </row>
        <row r="4">
          <cell r="C4">
            <v>2</v>
          </cell>
          <cell r="D4">
            <v>0</v>
          </cell>
          <cell r="E4">
            <v>0</v>
          </cell>
        </row>
        <row r="5">
          <cell r="C5">
            <v>3</v>
          </cell>
          <cell r="D5">
            <v>6</v>
          </cell>
          <cell r="E5">
            <v>5</v>
          </cell>
        </row>
        <row r="6">
          <cell r="C6">
            <v>4</v>
          </cell>
          <cell r="D6">
            <v>12</v>
          </cell>
          <cell r="E6">
            <v>7</v>
          </cell>
        </row>
        <row r="7">
          <cell r="C7">
            <v>5</v>
          </cell>
          <cell r="D7">
            <v>6</v>
          </cell>
          <cell r="E7">
            <v>4</v>
          </cell>
        </row>
        <row r="8">
          <cell r="C8">
            <v>6</v>
          </cell>
          <cell r="D8">
            <v>5</v>
          </cell>
          <cell r="E8">
            <v>4</v>
          </cell>
        </row>
        <row r="9">
          <cell r="C9">
            <v>7</v>
          </cell>
          <cell r="D9">
            <v>10</v>
          </cell>
          <cell r="E9">
            <v>7</v>
          </cell>
        </row>
        <row r="10">
          <cell r="C10">
            <v>8</v>
          </cell>
          <cell r="D10">
            <v>6</v>
          </cell>
          <cell r="E10">
            <v>3</v>
          </cell>
        </row>
        <row r="11">
          <cell r="C11">
            <v>9</v>
          </cell>
          <cell r="D11">
            <v>16</v>
          </cell>
          <cell r="E11">
            <v>12</v>
          </cell>
        </row>
        <row r="12">
          <cell r="C12">
            <v>10</v>
          </cell>
          <cell r="D12">
            <v>20</v>
          </cell>
          <cell r="E12">
            <v>13</v>
          </cell>
        </row>
        <row r="13">
          <cell r="C13">
            <v>11</v>
          </cell>
          <cell r="D13">
            <v>26</v>
          </cell>
          <cell r="E13">
            <v>18</v>
          </cell>
        </row>
        <row r="14">
          <cell r="C14">
            <v>12</v>
          </cell>
          <cell r="D14">
            <v>35</v>
          </cell>
          <cell r="E14">
            <v>22</v>
          </cell>
        </row>
        <row r="15">
          <cell r="C15">
            <v>13</v>
          </cell>
          <cell r="D15">
            <v>33</v>
          </cell>
          <cell r="E15">
            <v>21</v>
          </cell>
        </row>
        <row r="16">
          <cell r="C16">
            <v>14</v>
          </cell>
          <cell r="D16">
            <v>37</v>
          </cell>
          <cell r="E16">
            <v>22</v>
          </cell>
        </row>
        <row r="17">
          <cell r="C17">
            <v>15</v>
          </cell>
          <cell r="D17">
            <v>41</v>
          </cell>
          <cell r="E17">
            <v>18</v>
          </cell>
        </row>
        <row r="18">
          <cell r="C18">
            <v>16</v>
          </cell>
          <cell r="D18">
            <v>40</v>
          </cell>
          <cell r="E18">
            <v>25</v>
          </cell>
        </row>
        <row r="19">
          <cell r="C19">
            <v>17</v>
          </cell>
          <cell r="D19">
            <v>27</v>
          </cell>
          <cell r="E19">
            <v>16</v>
          </cell>
        </row>
        <row r="20">
          <cell r="C20">
            <v>18</v>
          </cell>
          <cell r="D20">
            <v>40</v>
          </cell>
          <cell r="E20">
            <v>24</v>
          </cell>
        </row>
        <row r="21">
          <cell r="C21">
            <v>19</v>
          </cell>
          <cell r="D21">
            <v>54</v>
          </cell>
          <cell r="E21">
            <v>25</v>
          </cell>
        </row>
        <row r="22">
          <cell r="C22">
            <v>20</v>
          </cell>
          <cell r="D22">
            <v>37</v>
          </cell>
          <cell r="E22">
            <v>19</v>
          </cell>
        </row>
        <row r="23">
          <cell r="C23">
            <v>21</v>
          </cell>
          <cell r="D23">
            <v>40</v>
          </cell>
          <cell r="E23">
            <v>19</v>
          </cell>
        </row>
        <row r="24">
          <cell r="C24">
            <v>22</v>
          </cell>
          <cell r="D24">
            <v>32</v>
          </cell>
          <cell r="E24">
            <v>15</v>
          </cell>
        </row>
        <row r="25">
          <cell r="C25">
            <v>23</v>
          </cell>
          <cell r="D25">
            <v>26</v>
          </cell>
          <cell r="E25">
            <v>10</v>
          </cell>
        </row>
        <row r="26">
          <cell r="C26">
            <v>24</v>
          </cell>
          <cell r="D26">
            <v>26</v>
          </cell>
          <cell r="E26">
            <v>10</v>
          </cell>
        </row>
        <row r="27">
          <cell r="C27">
            <v>25</v>
          </cell>
          <cell r="D27">
            <v>29</v>
          </cell>
          <cell r="E27">
            <v>13</v>
          </cell>
        </row>
        <row r="28">
          <cell r="C28">
            <v>26</v>
          </cell>
          <cell r="D28">
            <v>15</v>
          </cell>
          <cell r="E28">
            <v>8</v>
          </cell>
        </row>
        <row r="29">
          <cell r="C29">
            <v>27</v>
          </cell>
          <cell r="D29">
            <v>14</v>
          </cell>
          <cell r="E29">
            <v>8</v>
          </cell>
        </row>
        <row r="30">
          <cell r="C30">
            <v>28</v>
          </cell>
          <cell r="D30">
            <v>11</v>
          </cell>
          <cell r="E30">
            <v>7</v>
          </cell>
        </row>
        <row r="31">
          <cell r="C31">
            <v>29</v>
          </cell>
          <cell r="D31">
            <v>16</v>
          </cell>
          <cell r="E31">
            <v>5</v>
          </cell>
        </row>
        <row r="32">
          <cell r="C32">
            <v>30</v>
          </cell>
          <cell r="D32">
            <v>8</v>
          </cell>
          <cell r="E32">
            <v>2</v>
          </cell>
        </row>
        <row r="33">
          <cell r="C33">
            <v>31</v>
          </cell>
          <cell r="D33">
            <v>14</v>
          </cell>
          <cell r="E33">
            <v>7</v>
          </cell>
        </row>
        <row r="34">
          <cell r="C34">
            <v>32</v>
          </cell>
          <cell r="D34">
            <v>14</v>
          </cell>
          <cell r="E34">
            <v>7</v>
          </cell>
        </row>
        <row r="35">
          <cell r="C35">
            <v>33</v>
          </cell>
          <cell r="D35">
            <v>7</v>
          </cell>
          <cell r="E35">
            <v>1</v>
          </cell>
        </row>
        <row r="36">
          <cell r="C36">
            <v>34</v>
          </cell>
          <cell r="D36">
            <v>3</v>
          </cell>
          <cell r="E36">
            <v>0</v>
          </cell>
        </row>
        <row r="37">
          <cell r="C37">
            <v>35</v>
          </cell>
          <cell r="D37">
            <v>3</v>
          </cell>
          <cell r="E37">
            <v>0</v>
          </cell>
        </row>
        <row r="38">
          <cell r="C38">
            <v>36</v>
          </cell>
          <cell r="D38">
            <v>3</v>
          </cell>
          <cell r="E38">
            <v>2</v>
          </cell>
        </row>
        <row r="39">
          <cell r="C39">
            <v>37</v>
          </cell>
          <cell r="D39">
            <v>9</v>
          </cell>
          <cell r="E39">
            <v>7</v>
          </cell>
        </row>
        <row r="40">
          <cell r="C40">
            <v>38</v>
          </cell>
          <cell r="D40">
            <v>5</v>
          </cell>
          <cell r="E40">
            <v>3</v>
          </cell>
        </row>
        <row r="41">
          <cell r="C41">
            <v>39</v>
          </cell>
          <cell r="D41">
            <v>4</v>
          </cell>
          <cell r="E41">
            <v>1</v>
          </cell>
        </row>
        <row r="42">
          <cell r="C42">
            <v>40</v>
          </cell>
          <cell r="D42">
            <v>2</v>
          </cell>
          <cell r="E42">
            <v>2</v>
          </cell>
        </row>
        <row r="43">
          <cell r="C43">
            <v>41</v>
          </cell>
          <cell r="D43">
            <v>2</v>
          </cell>
          <cell r="E43">
            <v>1</v>
          </cell>
        </row>
        <row r="44">
          <cell r="C44">
            <v>42</v>
          </cell>
          <cell r="D44">
            <v>4</v>
          </cell>
          <cell r="E44">
            <v>3</v>
          </cell>
        </row>
        <row r="45">
          <cell r="C45">
            <v>43</v>
          </cell>
          <cell r="D45">
            <v>2</v>
          </cell>
          <cell r="E45">
            <v>2</v>
          </cell>
        </row>
        <row r="46">
          <cell r="C46">
            <v>44</v>
          </cell>
          <cell r="D46">
            <v>3</v>
          </cell>
          <cell r="E46">
            <v>1</v>
          </cell>
        </row>
        <row r="47">
          <cell r="C47">
            <v>45</v>
          </cell>
          <cell r="D47">
            <v>1</v>
          </cell>
          <cell r="E47">
            <v>1</v>
          </cell>
        </row>
        <row r="48">
          <cell r="C48">
            <v>46</v>
          </cell>
          <cell r="D48">
            <v>3</v>
          </cell>
          <cell r="E48">
            <v>1</v>
          </cell>
        </row>
        <row r="49">
          <cell r="C49">
            <v>47</v>
          </cell>
          <cell r="D49">
            <v>1</v>
          </cell>
          <cell r="E49">
            <v>3</v>
          </cell>
        </row>
        <row r="50">
          <cell r="C50">
            <v>48</v>
          </cell>
          <cell r="D50">
            <v>2</v>
          </cell>
          <cell r="E50">
            <v>2</v>
          </cell>
        </row>
        <row r="51">
          <cell r="C51">
            <v>49</v>
          </cell>
          <cell r="D51">
            <v>1</v>
          </cell>
          <cell r="E51">
            <v>0</v>
          </cell>
        </row>
        <row r="52">
          <cell r="C52">
            <v>50</v>
          </cell>
          <cell r="D52">
            <v>0</v>
          </cell>
          <cell r="E52">
            <v>0</v>
          </cell>
        </row>
        <row r="53">
          <cell r="C53">
            <v>51</v>
          </cell>
          <cell r="D53">
            <v>1</v>
          </cell>
          <cell r="E53">
            <v>0</v>
          </cell>
        </row>
        <row r="54">
          <cell r="C54">
            <v>52</v>
          </cell>
          <cell r="D54">
            <v>3</v>
          </cell>
          <cell r="E54">
            <v>0</v>
          </cell>
        </row>
        <row r="55">
          <cell r="C55">
            <v>53</v>
          </cell>
          <cell r="D55">
            <v>0</v>
          </cell>
          <cell r="E55">
            <v>0</v>
          </cell>
        </row>
        <row r="56">
          <cell r="C56">
            <v>54</v>
          </cell>
          <cell r="D56">
            <v>0</v>
          </cell>
          <cell r="E56">
            <v>0</v>
          </cell>
        </row>
        <row r="57">
          <cell r="C57">
            <v>55</v>
          </cell>
          <cell r="D57">
            <v>0</v>
          </cell>
          <cell r="E57">
            <v>0</v>
          </cell>
        </row>
        <row r="58">
          <cell r="C58">
            <v>56</v>
          </cell>
          <cell r="D58">
            <v>0</v>
          </cell>
          <cell r="E58">
            <v>0</v>
          </cell>
        </row>
        <row r="59">
          <cell r="C59">
            <v>57</v>
          </cell>
          <cell r="D59">
            <v>0</v>
          </cell>
          <cell r="E59">
            <v>0</v>
          </cell>
        </row>
        <row r="60">
          <cell r="C60">
            <v>58</v>
          </cell>
          <cell r="D60">
            <v>1</v>
          </cell>
          <cell r="E60">
            <v>0</v>
          </cell>
        </row>
        <row r="61">
          <cell r="C61">
            <v>59</v>
          </cell>
          <cell r="D61">
            <v>0</v>
          </cell>
          <cell r="E61">
            <v>0</v>
          </cell>
        </row>
        <row r="62">
          <cell r="C62">
            <v>60</v>
          </cell>
          <cell r="D62">
            <v>0</v>
          </cell>
          <cell r="E62">
            <v>0</v>
          </cell>
        </row>
        <row r="63">
          <cell r="C63">
            <v>61</v>
          </cell>
          <cell r="D63">
            <v>0</v>
          </cell>
          <cell r="E63">
            <v>0</v>
          </cell>
        </row>
        <row r="64">
          <cell r="C64">
            <v>62</v>
          </cell>
          <cell r="D64">
            <v>1</v>
          </cell>
          <cell r="E64">
            <v>1</v>
          </cell>
        </row>
        <row r="65">
          <cell r="C65">
            <v>63</v>
          </cell>
          <cell r="D65">
            <v>0</v>
          </cell>
          <cell r="E65">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books.google.dk/books?id=zxA1AAAAIAAJ&amp;printsec=frontcover&amp;hl=da&amp;source=gbs_ge_summary_r&amp;cad=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nsk-anetavle.dk/Koleraepidemien_i_Aalborg_1853.pdf"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9"/>
  <sheetViews>
    <sheetView tabSelected="1" topLeftCell="I1" zoomScale="125" zoomScaleNormal="125" zoomScalePageLayoutView="125" workbookViewId="0">
      <selection activeCell="K1" sqref="K1"/>
    </sheetView>
  </sheetViews>
  <sheetFormatPr baseColWidth="10" defaultColWidth="8.83203125" defaultRowHeight="15" x14ac:dyDescent="0"/>
  <cols>
    <col min="1" max="1" width="7.1640625" customWidth="1"/>
    <col min="2" max="2" width="8.83203125" style="8"/>
    <col min="3" max="3" width="8.83203125" bestFit="1" customWidth="1"/>
    <col min="4" max="4" width="13" customWidth="1"/>
    <col min="5" max="5" width="8.83203125" style="37"/>
    <col min="23" max="23" width="14.5" customWidth="1"/>
  </cols>
  <sheetData>
    <row r="1" spans="1:25">
      <c r="A1" s="35" t="s">
        <v>236</v>
      </c>
      <c r="B1" s="35"/>
      <c r="C1" s="35"/>
      <c r="D1" s="35"/>
      <c r="E1" s="36"/>
      <c r="J1" s="9" t="s">
        <v>207</v>
      </c>
      <c r="K1" s="31" t="s">
        <v>206</v>
      </c>
      <c r="W1" t="s">
        <v>235</v>
      </c>
    </row>
    <row r="2" spans="1:25">
      <c r="A2" s="35" t="s">
        <v>237</v>
      </c>
      <c r="B2" s="35"/>
      <c r="C2" s="35"/>
      <c r="D2" s="35"/>
      <c r="E2" s="36"/>
      <c r="W2" t="s">
        <v>232</v>
      </c>
      <c r="X2" t="s">
        <v>231</v>
      </c>
    </row>
    <row r="3" spans="1:25">
      <c r="X3" t="s">
        <v>230</v>
      </c>
      <c r="Y3" t="s">
        <v>234</v>
      </c>
    </row>
    <row r="4" spans="1:25">
      <c r="A4" t="s">
        <v>35</v>
      </c>
      <c r="W4" s="34" t="s">
        <v>208</v>
      </c>
      <c r="X4">
        <v>4.25</v>
      </c>
      <c r="Y4">
        <v>3.25</v>
      </c>
    </row>
    <row r="5" spans="1:25">
      <c r="A5" t="s">
        <v>29</v>
      </c>
      <c r="W5" s="34" t="s">
        <v>209</v>
      </c>
      <c r="X5">
        <v>5.18</v>
      </c>
      <c r="Y5">
        <v>3.56</v>
      </c>
    </row>
    <row r="6" spans="1:25">
      <c r="A6" t="s">
        <v>30</v>
      </c>
      <c r="W6" s="34" t="s">
        <v>210</v>
      </c>
      <c r="X6">
        <v>3.36</v>
      </c>
      <c r="Y6">
        <v>1.94</v>
      </c>
    </row>
    <row r="7" spans="1:25">
      <c r="W7" s="34" t="s">
        <v>211</v>
      </c>
      <c r="X7">
        <v>2.2999999999999998</v>
      </c>
      <c r="Y7">
        <v>1.44</v>
      </c>
    </row>
    <row r="8" spans="1:25">
      <c r="W8" s="34" t="s">
        <v>212</v>
      </c>
      <c r="X8">
        <v>1.64</v>
      </c>
      <c r="Y8">
        <v>0.7</v>
      </c>
    </row>
    <row r="9" spans="1:25">
      <c r="A9" s="39" t="s">
        <v>12</v>
      </c>
      <c r="B9" s="40" t="s">
        <v>32</v>
      </c>
      <c r="C9" s="39" t="s">
        <v>31</v>
      </c>
      <c r="D9" s="39" t="s">
        <v>13</v>
      </c>
      <c r="E9" s="41" t="s">
        <v>14</v>
      </c>
      <c r="G9" t="s">
        <v>33</v>
      </c>
      <c r="W9" s="34" t="s">
        <v>213</v>
      </c>
      <c r="X9">
        <v>1.33</v>
      </c>
      <c r="Y9">
        <v>0.64</v>
      </c>
    </row>
    <row r="10" spans="1:25">
      <c r="A10" s="39">
        <v>6</v>
      </c>
      <c r="B10" s="40">
        <f t="shared" ref="B10:B17" si="0">B11-1</f>
        <v>12</v>
      </c>
      <c r="C10" s="39">
        <v>1</v>
      </c>
      <c r="D10" s="39">
        <v>2</v>
      </c>
      <c r="E10" s="42">
        <v>1</v>
      </c>
      <c r="W10" s="34" t="s">
        <v>214</v>
      </c>
      <c r="X10">
        <v>1.59</v>
      </c>
      <c r="Y10">
        <v>0.63</v>
      </c>
    </row>
    <row r="11" spans="1:25">
      <c r="A11" s="39">
        <v>6</v>
      </c>
      <c r="B11" s="40">
        <f t="shared" si="0"/>
        <v>13</v>
      </c>
      <c r="C11" s="39">
        <f>C10+1</f>
        <v>2</v>
      </c>
      <c r="D11" s="39">
        <v>1</v>
      </c>
      <c r="E11" s="42">
        <v>1</v>
      </c>
      <c r="W11" s="34" t="s">
        <v>215</v>
      </c>
      <c r="X11">
        <v>3.63</v>
      </c>
      <c r="Y11">
        <v>1.67</v>
      </c>
    </row>
    <row r="12" spans="1:25">
      <c r="A12" s="39">
        <v>6</v>
      </c>
      <c r="B12" s="40">
        <f t="shared" si="0"/>
        <v>14</v>
      </c>
      <c r="C12" s="39">
        <f t="shared" ref="C12" si="1">C11+1</f>
        <v>3</v>
      </c>
      <c r="D12" s="39">
        <v>0</v>
      </c>
      <c r="E12" s="42">
        <v>0</v>
      </c>
      <c r="W12" s="34" t="s">
        <v>216</v>
      </c>
      <c r="X12">
        <v>3.88</v>
      </c>
      <c r="Y12">
        <v>1.82</v>
      </c>
    </row>
    <row r="13" spans="1:25">
      <c r="A13" s="39">
        <v>6</v>
      </c>
      <c r="B13" s="40">
        <f t="shared" si="0"/>
        <v>15</v>
      </c>
      <c r="C13" s="39">
        <f t="shared" ref="C13" si="2">C12+1</f>
        <v>4</v>
      </c>
      <c r="D13" s="39">
        <v>0</v>
      </c>
      <c r="E13" s="42">
        <v>0</v>
      </c>
      <c r="W13" s="34" t="s">
        <v>233</v>
      </c>
      <c r="X13">
        <v>5</v>
      </c>
      <c r="Y13">
        <v>2.71</v>
      </c>
    </row>
    <row r="14" spans="1:25">
      <c r="A14" s="39">
        <v>6</v>
      </c>
      <c r="B14" s="40">
        <f t="shared" si="0"/>
        <v>16</v>
      </c>
      <c r="C14" s="39">
        <f t="shared" ref="C14" si="3">C13+1</f>
        <v>5</v>
      </c>
      <c r="D14" s="39">
        <v>1</v>
      </c>
      <c r="E14" s="42">
        <v>0</v>
      </c>
      <c r="G14">
        <f>SUM(D14:D20)</f>
        <v>14</v>
      </c>
      <c r="H14">
        <f>SUM(E14:E20)</f>
        <v>9</v>
      </c>
      <c r="W14" s="34" t="s">
        <v>217</v>
      </c>
      <c r="X14">
        <v>8.06</v>
      </c>
      <c r="Y14">
        <v>4.8499999999999996</v>
      </c>
    </row>
    <row r="15" spans="1:25">
      <c r="A15" s="39">
        <v>6</v>
      </c>
      <c r="B15" s="40">
        <f t="shared" si="0"/>
        <v>17</v>
      </c>
      <c r="C15" s="39">
        <f t="shared" ref="C15" si="4">C14+1</f>
        <v>6</v>
      </c>
      <c r="D15" s="39">
        <v>0</v>
      </c>
      <c r="E15" s="42">
        <v>0</v>
      </c>
      <c r="W15" s="34" t="s">
        <v>219</v>
      </c>
      <c r="X15">
        <v>7.28</v>
      </c>
      <c r="Y15">
        <v>4.7699999999999996</v>
      </c>
    </row>
    <row r="16" spans="1:25">
      <c r="A16" s="39">
        <v>6</v>
      </c>
      <c r="B16" s="40">
        <f t="shared" si="0"/>
        <v>18</v>
      </c>
      <c r="C16" s="39">
        <f t="shared" ref="C16" si="5">C15+1</f>
        <v>7</v>
      </c>
      <c r="D16" s="39">
        <v>1</v>
      </c>
      <c r="E16" s="42">
        <v>1</v>
      </c>
      <c r="W16" s="34" t="s">
        <v>218</v>
      </c>
      <c r="X16">
        <v>8.9700000000000006</v>
      </c>
      <c r="Y16">
        <v>6.17</v>
      </c>
    </row>
    <row r="17" spans="1:25">
      <c r="A17" s="39">
        <v>6</v>
      </c>
      <c r="B17" s="40">
        <f t="shared" si="0"/>
        <v>19</v>
      </c>
      <c r="C17" s="39">
        <f t="shared" ref="C17" si="6">C16+1</f>
        <v>8</v>
      </c>
      <c r="D17" s="39">
        <v>0</v>
      </c>
      <c r="E17" s="42">
        <v>0</v>
      </c>
      <c r="W17" s="34" t="s">
        <v>220</v>
      </c>
      <c r="X17">
        <v>10.16</v>
      </c>
      <c r="Y17">
        <v>7.68</v>
      </c>
    </row>
    <row r="18" spans="1:25">
      <c r="A18" s="39">
        <v>6</v>
      </c>
      <c r="B18" s="40">
        <f t="shared" ref="B18:B26" si="7">B19-1</f>
        <v>20</v>
      </c>
      <c r="C18" s="39">
        <f t="shared" ref="C18" si="8">C17+1</f>
        <v>9</v>
      </c>
      <c r="D18" s="39">
        <v>7</v>
      </c>
      <c r="E18" s="42">
        <v>4</v>
      </c>
      <c r="W18" s="34" t="s">
        <v>221</v>
      </c>
      <c r="X18">
        <v>11.76</v>
      </c>
      <c r="Y18">
        <v>9.0500000000000007</v>
      </c>
    </row>
    <row r="19" spans="1:25">
      <c r="A19" s="39">
        <v>6</v>
      </c>
      <c r="B19" s="40">
        <f t="shared" si="7"/>
        <v>21</v>
      </c>
      <c r="C19" s="39">
        <f t="shared" ref="C19" si="9">C18+1</f>
        <v>10</v>
      </c>
      <c r="D19" s="39">
        <v>3</v>
      </c>
      <c r="E19" s="42">
        <v>2</v>
      </c>
      <c r="W19" s="34" t="s">
        <v>222</v>
      </c>
      <c r="X19">
        <v>13.09</v>
      </c>
      <c r="Y19">
        <v>10.45</v>
      </c>
    </row>
    <row r="20" spans="1:25">
      <c r="A20" s="39">
        <v>6</v>
      </c>
      <c r="B20" s="40">
        <f t="shared" si="7"/>
        <v>22</v>
      </c>
      <c r="C20" s="39">
        <f t="shared" ref="C20:C74" si="10">C19+1</f>
        <v>11</v>
      </c>
      <c r="D20" s="39">
        <v>2</v>
      </c>
      <c r="E20" s="42">
        <v>2</v>
      </c>
      <c r="W20" s="34" t="s">
        <v>223</v>
      </c>
      <c r="X20">
        <v>13.86</v>
      </c>
      <c r="Y20">
        <v>12.14</v>
      </c>
    </row>
    <row r="21" spans="1:25">
      <c r="A21" s="39">
        <v>6</v>
      </c>
      <c r="B21" s="40">
        <f t="shared" si="7"/>
        <v>23</v>
      </c>
      <c r="C21" s="39">
        <f t="shared" si="10"/>
        <v>12</v>
      </c>
      <c r="D21" s="39">
        <v>3</v>
      </c>
      <c r="E21" s="42">
        <v>2</v>
      </c>
      <c r="W21" s="34" t="s">
        <v>224</v>
      </c>
      <c r="X21">
        <v>17.170000000000002</v>
      </c>
      <c r="Y21">
        <v>15.28</v>
      </c>
    </row>
    <row r="22" spans="1:25">
      <c r="A22" s="39">
        <v>6</v>
      </c>
      <c r="B22" s="40">
        <f t="shared" si="7"/>
        <v>24</v>
      </c>
      <c r="C22" s="39">
        <f t="shared" si="10"/>
        <v>13</v>
      </c>
      <c r="D22" s="39">
        <v>3</v>
      </c>
      <c r="E22" s="42">
        <v>1</v>
      </c>
      <c r="G22">
        <f>SUM(D22:D28)</f>
        <v>70</v>
      </c>
      <c r="H22">
        <f>SUM(E22:E28)</f>
        <v>47</v>
      </c>
      <c r="W22" s="34" t="s">
        <v>225</v>
      </c>
      <c r="X22">
        <v>19</v>
      </c>
      <c r="Y22">
        <v>17.2</v>
      </c>
    </row>
    <row r="23" spans="1:25">
      <c r="A23" s="39">
        <v>6</v>
      </c>
      <c r="B23" s="40">
        <f t="shared" si="7"/>
        <v>25</v>
      </c>
      <c r="C23" s="39">
        <f t="shared" si="10"/>
        <v>14</v>
      </c>
      <c r="D23" s="39">
        <v>17</v>
      </c>
      <c r="E23" s="42">
        <v>14</v>
      </c>
      <c r="W23" s="34" t="s">
        <v>226</v>
      </c>
      <c r="X23">
        <v>16.760000000000002</v>
      </c>
      <c r="Y23">
        <v>15.29</v>
      </c>
    </row>
    <row r="24" spans="1:25">
      <c r="A24" s="39">
        <v>6</v>
      </c>
      <c r="B24" s="40">
        <f t="shared" si="7"/>
        <v>26</v>
      </c>
      <c r="C24" s="39">
        <f t="shared" si="10"/>
        <v>15</v>
      </c>
      <c r="D24" s="39">
        <v>4</v>
      </c>
      <c r="E24" s="42">
        <v>4</v>
      </c>
      <c r="W24" s="34" t="s">
        <v>227</v>
      </c>
      <c r="X24">
        <v>15.15</v>
      </c>
      <c r="Y24">
        <v>15.15</v>
      </c>
    </row>
    <row r="25" spans="1:25" ht="18">
      <c r="A25" s="39">
        <v>6</v>
      </c>
      <c r="B25" s="40">
        <f t="shared" si="7"/>
        <v>27</v>
      </c>
      <c r="C25" s="39">
        <f t="shared" si="10"/>
        <v>16</v>
      </c>
      <c r="D25" s="39">
        <v>7</v>
      </c>
      <c r="E25" s="42">
        <v>4</v>
      </c>
      <c r="K25" s="32" t="s">
        <v>204</v>
      </c>
      <c r="W25" s="34" t="s">
        <v>228</v>
      </c>
      <c r="X25">
        <v>27.78</v>
      </c>
      <c r="Y25">
        <v>27.78</v>
      </c>
    </row>
    <row r="26" spans="1:25">
      <c r="A26" s="39">
        <v>6</v>
      </c>
      <c r="B26" s="40">
        <f t="shared" si="7"/>
        <v>28</v>
      </c>
      <c r="C26" s="39">
        <f t="shared" si="10"/>
        <v>17</v>
      </c>
      <c r="D26" s="39">
        <v>11</v>
      </c>
      <c r="E26" s="42">
        <v>7</v>
      </c>
      <c r="K26" t="s">
        <v>205</v>
      </c>
      <c r="W26" t="s">
        <v>229</v>
      </c>
      <c r="X26">
        <v>5.57</v>
      </c>
      <c r="Y26">
        <v>3.65</v>
      </c>
    </row>
    <row r="27" spans="1:25">
      <c r="A27" s="39">
        <v>6</v>
      </c>
      <c r="B27" s="40">
        <f t="shared" ref="B27:B36" si="11">B28-1</f>
        <v>29</v>
      </c>
      <c r="C27" s="39">
        <f t="shared" si="10"/>
        <v>18</v>
      </c>
      <c r="D27" s="39">
        <v>19</v>
      </c>
      <c r="E27" s="42">
        <v>13</v>
      </c>
    </row>
    <row r="28" spans="1:25" ht="18">
      <c r="A28" s="39">
        <v>6</v>
      </c>
      <c r="B28" s="40">
        <v>30</v>
      </c>
      <c r="C28" s="39">
        <f t="shared" si="10"/>
        <v>19</v>
      </c>
      <c r="D28" s="39">
        <v>9</v>
      </c>
      <c r="E28" s="42">
        <v>4</v>
      </c>
      <c r="K28" s="32" t="s">
        <v>199</v>
      </c>
    </row>
    <row r="29" spans="1:25" ht="15.75" customHeight="1">
      <c r="A29" s="39">
        <v>7</v>
      </c>
      <c r="B29" s="40">
        <f t="shared" si="11"/>
        <v>1</v>
      </c>
      <c r="C29" s="39">
        <f t="shared" si="10"/>
        <v>20</v>
      </c>
      <c r="D29" s="39">
        <v>13</v>
      </c>
      <c r="E29" s="42">
        <v>9</v>
      </c>
      <c r="G29">
        <f>SUM(D29:D35)</f>
        <v>240</v>
      </c>
      <c r="H29">
        <f>SUM(E29:E35)</f>
        <v>175</v>
      </c>
      <c r="K29" s="32" t="s">
        <v>200</v>
      </c>
    </row>
    <row r="30" spans="1:25" ht="18">
      <c r="A30" s="39">
        <v>7</v>
      </c>
      <c r="B30" s="40">
        <f t="shared" si="11"/>
        <v>2</v>
      </c>
      <c r="C30" s="39">
        <f t="shared" si="10"/>
        <v>21</v>
      </c>
      <c r="D30" s="39">
        <v>31</v>
      </c>
      <c r="E30" s="42">
        <v>19</v>
      </c>
      <c r="K30" s="32" t="s">
        <v>201</v>
      </c>
    </row>
    <row r="31" spans="1:25">
      <c r="A31" s="39">
        <v>7</v>
      </c>
      <c r="B31" s="40">
        <f t="shared" si="11"/>
        <v>3</v>
      </c>
      <c r="C31" s="39">
        <f t="shared" si="10"/>
        <v>22</v>
      </c>
      <c r="D31" s="39">
        <v>34</v>
      </c>
      <c r="E31" s="42">
        <v>30</v>
      </c>
    </row>
    <row r="32" spans="1:25">
      <c r="A32" s="39">
        <v>7</v>
      </c>
      <c r="B32" s="40">
        <f t="shared" si="11"/>
        <v>4</v>
      </c>
      <c r="C32" s="39">
        <f t="shared" si="10"/>
        <v>23</v>
      </c>
      <c r="D32" s="39">
        <v>42</v>
      </c>
      <c r="E32" s="42">
        <v>31</v>
      </c>
    </row>
    <row r="33" spans="1:19">
      <c r="A33" s="39">
        <v>7</v>
      </c>
      <c r="B33" s="40">
        <f t="shared" si="11"/>
        <v>5</v>
      </c>
      <c r="C33" s="39">
        <f t="shared" si="10"/>
        <v>24</v>
      </c>
      <c r="D33" s="39">
        <v>27</v>
      </c>
      <c r="E33" s="42">
        <v>13</v>
      </c>
      <c r="K33" t="s">
        <v>202</v>
      </c>
      <c r="L33" t="s">
        <v>28</v>
      </c>
    </row>
    <row r="34" spans="1:19">
      <c r="A34" s="39">
        <v>7</v>
      </c>
      <c r="B34" s="40">
        <f t="shared" si="11"/>
        <v>6</v>
      </c>
      <c r="C34" s="39">
        <f t="shared" si="10"/>
        <v>25</v>
      </c>
      <c r="D34" s="39">
        <v>44</v>
      </c>
      <c r="E34" s="42">
        <v>34</v>
      </c>
      <c r="K34" t="s">
        <v>12</v>
      </c>
      <c r="L34" t="s">
        <v>11</v>
      </c>
      <c r="M34" t="s">
        <v>18</v>
      </c>
      <c r="N34" t="s">
        <v>13</v>
      </c>
      <c r="O34" t="s">
        <v>14</v>
      </c>
      <c r="P34" t="s">
        <v>15</v>
      </c>
      <c r="Q34" t="s">
        <v>22</v>
      </c>
      <c r="R34" t="s">
        <v>23</v>
      </c>
      <c r="S34" t="s">
        <v>24</v>
      </c>
    </row>
    <row r="35" spans="1:19">
      <c r="A35" s="39">
        <v>7</v>
      </c>
      <c r="B35" s="40">
        <f t="shared" si="11"/>
        <v>7</v>
      </c>
      <c r="C35" s="39">
        <f t="shared" si="10"/>
        <v>26</v>
      </c>
      <c r="D35" s="39">
        <v>49</v>
      </c>
      <c r="E35" s="42">
        <v>39</v>
      </c>
      <c r="K35">
        <v>6</v>
      </c>
      <c r="L35">
        <v>2</v>
      </c>
      <c r="N35">
        <f>G14</f>
        <v>14</v>
      </c>
      <c r="O35">
        <f>H14</f>
        <v>9</v>
      </c>
      <c r="P35" s="1"/>
    </row>
    <row r="36" spans="1:19">
      <c r="A36" s="39">
        <v>7</v>
      </c>
      <c r="B36" s="40">
        <f t="shared" si="11"/>
        <v>8</v>
      </c>
      <c r="C36" s="39">
        <f t="shared" si="10"/>
        <v>27</v>
      </c>
      <c r="D36" s="39">
        <v>49</v>
      </c>
      <c r="E36" s="42">
        <v>38</v>
      </c>
      <c r="G36">
        <f>SUM(D36:D42)</f>
        <v>569</v>
      </c>
      <c r="H36">
        <f>SUM(E36:E42)</f>
        <v>413</v>
      </c>
      <c r="K36">
        <v>6</v>
      </c>
      <c r="L36">
        <v>3</v>
      </c>
      <c r="N36">
        <f>G22</f>
        <v>70</v>
      </c>
      <c r="O36">
        <f>H22</f>
        <v>47</v>
      </c>
      <c r="P36" s="1"/>
    </row>
    <row r="37" spans="1:19">
      <c r="A37" s="39">
        <v>7</v>
      </c>
      <c r="B37" s="40">
        <f t="shared" ref="B37:B57" si="12">B38-1</f>
        <v>9</v>
      </c>
      <c r="C37" s="39">
        <f t="shared" si="10"/>
        <v>28</v>
      </c>
      <c r="D37" s="39">
        <v>60</v>
      </c>
      <c r="E37" s="42">
        <v>42</v>
      </c>
      <c r="K37">
        <v>6</v>
      </c>
      <c r="L37">
        <v>4</v>
      </c>
      <c r="N37">
        <f>G29</f>
        <v>240</v>
      </c>
      <c r="O37">
        <f>H29</f>
        <v>175</v>
      </c>
      <c r="P37" s="1">
        <f t="shared" ref="P37:P45" si="13">O37/N37</f>
        <v>0.72916666666666663</v>
      </c>
    </row>
    <row r="38" spans="1:19">
      <c r="A38" s="39">
        <v>7</v>
      </c>
      <c r="B38" s="40">
        <f t="shared" si="12"/>
        <v>10</v>
      </c>
      <c r="C38" s="39">
        <f t="shared" si="10"/>
        <v>29</v>
      </c>
      <c r="D38" s="39">
        <v>49</v>
      </c>
      <c r="E38" s="42">
        <v>33</v>
      </c>
      <c r="K38">
        <v>7</v>
      </c>
      <c r="L38">
        <v>2</v>
      </c>
      <c r="N38">
        <f>G36</f>
        <v>569</v>
      </c>
      <c r="O38">
        <f>H36</f>
        <v>413</v>
      </c>
      <c r="P38" s="1">
        <f t="shared" si="13"/>
        <v>0.72583479789103689</v>
      </c>
    </row>
    <row r="39" spans="1:19">
      <c r="A39" s="39">
        <v>7</v>
      </c>
      <c r="B39" s="40">
        <f t="shared" si="12"/>
        <v>11</v>
      </c>
      <c r="C39" s="39">
        <f t="shared" si="10"/>
        <v>30</v>
      </c>
      <c r="D39" s="39">
        <v>84</v>
      </c>
      <c r="E39" s="42">
        <v>59</v>
      </c>
      <c r="K39">
        <v>7</v>
      </c>
      <c r="L39">
        <v>3</v>
      </c>
      <c r="N39">
        <f>G43</f>
        <v>2042</v>
      </c>
      <c r="O39">
        <f>H43</f>
        <v>1438</v>
      </c>
      <c r="P39" s="1">
        <f t="shared" si="13"/>
        <v>0.70421155729676788</v>
      </c>
    </row>
    <row r="40" spans="1:19">
      <c r="A40" s="39">
        <v>7</v>
      </c>
      <c r="B40" s="40">
        <f t="shared" si="12"/>
        <v>12</v>
      </c>
      <c r="C40" s="39">
        <f t="shared" si="10"/>
        <v>31</v>
      </c>
      <c r="D40" s="39">
        <v>73</v>
      </c>
      <c r="E40" s="42">
        <v>48</v>
      </c>
      <c r="K40">
        <v>7</v>
      </c>
      <c r="L40">
        <v>4</v>
      </c>
      <c r="N40">
        <f>G50</f>
        <v>1836</v>
      </c>
      <c r="O40">
        <f>H50</f>
        <v>1233</v>
      </c>
      <c r="P40" s="1">
        <f t="shared" si="13"/>
        <v>0.67156862745098034</v>
      </c>
    </row>
    <row r="41" spans="1:19">
      <c r="A41" s="39">
        <v>7</v>
      </c>
      <c r="B41" s="40">
        <f t="shared" si="12"/>
        <v>13</v>
      </c>
      <c r="C41" s="39">
        <f t="shared" si="10"/>
        <v>32</v>
      </c>
      <c r="D41" s="39">
        <v>101</v>
      </c>
      <c r="E41" s="42">
        <v>73</v>
      </c>
      <c r="K41">
        <v>7</v>
      </c>
      <c r="L41">
        <v>1</v>
      </c>
      <c r="N41">
        <f>G57</f>
        <v>1194</v>
      </c>
      <c r="O41">
        <f>H57</f>
        <v>755</v>
      </c>
      <c r="P41" s="1">
        <f t="shared" si="13"/>
        <v>0.63232830820770525</v>
      </c>
    </row>
    <row r="42" spans="1:19">
      <c r="A42" s="39">
        <v>7</v>
      </c>
      <c r="B42" s="40">
        <f t="shared" si="12"/>
        <v>14</v>
      </c>
      <c r="C42" s="39">
        <f t="shared" si="10"/>
        <v>33</v>
      </c>
      <c r="D42" s="39">
        <v>153</v>
      </c>
      <c r="E42" s="42">
        <v>120</v>
      </c>
      <c r="K42">
        <v>8</v>
      </c>
      <c r="L42">
        <v>2</v>
      </c>
      <c r="N42">
        <f>G64</f>
        <v>565</v>
      </c>
      <c r="O42">
        <f>H64</f>
        <v>306</v>
      </c>
      <c r="P42" s="1">
        <f t="shared" si="13"/>
        <v>0.54159292035398232</v>
      </c>
    </row>
    <row r="43" spans="1:19">
      <c r="A43" s="39">
        <v>7</v>
      </c>
      <c r="B43" s="40">
        <f t="shared" si="12"/>
        <v>15</v>
      </c>
      <c r="C43" s="39">
        <f t="shared" si="10"/>
        <v>34</v>
      </c>
      <c r="D43" s="39">
        <v>305</v>
      </c>
      <c r="E43" s="42">
        <v>229</v>
      </c>
      <c r="G43">
        <f>SUM(D43:D49)</f>
        <v>2042</v>
      </c>
      <c r="H43">
        <f>SUM(E43:E49)</f>
        <v>1438</v>
      </c>
      <c r="K43">
        <v>8</v>
      </c>
      <c r="L43">
        <v>3</v>
      </c>
      <c r="N43">
        <f>G71</f>
        <v>311</v>
      </c>
      <c r="O43">
        <f>H71</f>
        <v>172</v>
      </c>
      <c r="P43" s="1">
        <f t="shared" si="13"/>
        <v>0.55305466237942125</v>
      </c>
    </row>
    <row r="44" spans="1:19">
      <c r="A44" s="39">
        <v>7</v>
      </c>
      <c r="B44" s="40">
        <f t="shared" si="12"/>
        <v>16</v>
      </c>
      <c r="C44" s="39">
        <f t="shared" si="10"/>
        <v>35</v>
      </c>
      <c r="D44" s="39">
        <v>309</v>
      </c>
      <c r="E44" s="42">
        <v>227</v>
      </c>
      <c r="K44">
        <v>8</v>
      </c>
      <c r="L44">
        <v>4</v>
      </c>
      <c r="N44">
        <f>G78</f>
        <v>182</v>
      </c>
      <c r="O44">
        <f>H78</f>
        <v>86</v>
      </c>
      <c r="P44" s="1">
        <f t="shared" si="13"/>
        <v>0.47252747252747251</v>
      </c>
    </row>
    <row r="45" spans="1:19">
      <c r="A45" s="39">
        <v>7</v>
      </c>
      <c r="B45" s="40">
        <f t="shared" si="12"/>
        <v>17</v>
      </c>
      <c r="C45" s="39">
        <f t="shared" si="10"/>
        <v>36</v>
      </c>
      <c r="D45" s="39">
        <v>284</v>
      </c>
      <c r="E45" s="42">
        <v>198</v>
      </c>
      <c r="K45">
        <v>8</v>
      </c>
      <c r="L45">
        <v>1</v>
      </c>
      <c r="N45">
        <f>G85</f>
        <v>93</v>
      </c>
      <c r="O45">
        <f>H85</f>
        <v>47</v>
      </c>
      <c r="P45" s="1">
        <f t="shared" si="13"/>
        <v>0.5053763440860215</v>
      </c>
    </row>
    <row r="46" spans="1:19">
      <c r="A46" s="39">
        <v>7</v>
      </c>
      <c r="B46" s="40">
        <f t="shared" si="12"/>
        <v>18</v>
      </c>
      <c r="C46" s="39">
        <f t="shared" si="10"/>
        <v>37</v>
      </c>
      <c r="D46" s="39">
        <v>255</v>
      </c>
      <c r="E46" s="42">
        <v>180</v>
      </c>
      <c r="K46">
        <v>9</v>
      </c>
      <c r="L46">
        <v>1</v>
      </c>
      <c r="N46">
        <f>G92</f>
        <v>44</v>
      </c>
      <c r="O46">
        <f>H92</f>
        <v>23</v>
      </c>
    </row>
    <row r="47" spans="1:19">
      <c r="A47" s="39">
        <v>7</v>
      </c>
      <c r="B47" s="40">
        <f t="shared" si="12"/>
        <v>19</v>
      </c>
      <c r="C47" s="39">
        <f t="shared" si="10"/>
        <v>38</v>
      </c>
      <c r="D47" s="39">
        <v>310</v>
      </c>
      <c r="E47" s="42">
        <v>202</v>
      </c>
      <c r="K47">
        <v>9</v>
      </c>
      <c r="L47">
        <v>2</v>
      </c>
      <c r="N47">
        <f>G99</f>
        <v>29</v>
      </c>
      <c r="O47">
        <f>H99</f>
        <v>11</v>
      </c>
    </row>
    <row r="48" spans="1:19">
      <c r="A48" s="39">
        <v>7</v>
      </c>
      <c r="B48" s="40">
        <f t="shared" si="12"/>
        <v>20</v>
      </c>
      <c r="C48" s="39">
        <f t="shared" si="10"/>
        <v>39</v>
      </c>
      <c r="D48" s="39">
        <v>333</v>
      </c>
      <c r="E48" s="42">
        <v>227</v>
      </c>
      <c r="K48">
        <v>9</v>
      </c>
      <c r="L48">
        <v>3</v>
      </c>
      <c r="N48">
        <f>G106</f>
        <v>15</v>
      </c>
      <c r="O48">
        <f>H106</f>
        <v>11</v>
      </c>
    </row>
    <row r="49" spans="1:19">
      <c r="A49" s="39">
        <v>7</v>
      </c>
      <c r="B49" s="40">
        <f t="shared" si="12"/>
        <v>21</v>
      </c>
      <c r="C49" s="39">
        <f t="shared" si="10"/>
        <v>40</v>
      </c>
      <c r="D49" s="39">
        <v>246</v>
      </c>
      <c r="E49" s="42">
        <v>175</v>
      </c>
      <c r="K49">
        <v>9</v>
      </c>
      <c r="L49">
        <v>4</v>
      </c>
      <c r="N49">
        <f>G113</f>
        <v>8</v>
      </c>
      <c r="O49">
        <f>H113</f>
        <v>5</v>
      </c>
    </row>
    <row r="50" spans="1:19">
      <c r="A50" s="39">
        <v>7</v>
      </c>
      <c r="B50" s="40">
        <f t="shared" si="12"/>
        <v>22</v>
      </c>
      <c r="C50" s="39">
        <f t="shared" si="10"/>
        <v>41</v>
      </c>
      <c r="D50" s="39">
        <v>258</v>
      </c>
      <c r="E50" s="42">
        <v>172</v>
      </c>
      <c r="G50">
        <f>SUM(D50:D56)</f>
        <v>1836</v>
      </c>
      <c r="H50">
        <f>SUM(E50:E56)</f>
        <v>1233</v>
      </c>
      <c r="K50">
        <v>10</v>
      </c>
      <c r="L50">
        <v>1</v>
      </c>
      <c r="N50">
        <f>G120</f>
        <v>1</v>
      </c>
      <c r="O50">
        <f>H120</f>
        <v>2</v>
      </c>
    </row>
    <row r="51" spans="1:19">
      <c r="A51" s="39">
        <v>7</v>
      </c>
      <c r="B51" s="40">
        <f t="shared" si="12"/>
        <v>23</v>
      </c>
      <c r="C51" s="39">
        <f t="shared" si="10"/>
        <v>42</v>
      </c>
      <c r="D51" s="39">
        <v>221</v>
      </c>
      <c r="E51" s="42">
        <v>152</v>
      </c>
      <c r="K51" t="s">
        <v>16</v>
      </c>
      <c r="N51">
        <f>SUM(N35:N45)</f>
        <v>7116</v>
      </c>
      <c r="O51">
        <f>SUM(O35:O45)</f>
        <v>4681</v>
      </c>
      <c r="P51" s="1">
        <f>O51/N51</f>
        <v>0.65781337830241704</v>
      </c>
      <c r="Q51">
        <v>143591</v>
      </c>
      <c r="R51" s="1">
        <f>N51/Q51</f>
        <v>4.9557423515401385E-2</v>
      </c>
      <c r="S51" s="1">
        <f>O51/Q51</f>
        <v>3.2599536182629833E-2</v>
      </c>
    </row>
    <row r="52" spans="1:19">
      <c r="A52" s="39">
        <v>7</v>
      </c>
      <c r="B52" s="40">
        <f t="shared" si="12"/>
        <v>24</v>
      </c>
      <c r="C52" s="39">
        <f t="shared" si="10"/>
        <v>43</v>
      </c>
      <c r="D52" s="39">
        <v>209</v>
      </c>
      <c r="E52" s="42">
        <v>140</v>
      </c>
      <c r="Q52" t="s">
        <v>203</v>
      </c>
    </row>
    <row r="53" spans="1:19">
      <c r="A53" s="39">
        <v>7</v>
      </c>
      <c r="B53" s="40">
        <f t="shared" si="12"/>
        <v>25</v>
      </c>
      <c r="C53" s="39">
        <f t="shared" si="10"/>
        <v>44</v>
      </c>
      <c r="D53" s="39">
        <v>261</v>
      </c>
      <c r="E53" s="42">
        <v>172</v>
      </c>
    </row>
    <row r="54" spans="1:19">
      <c r="A54" s="39">
        <v>7</v>
      </c>
      <c r="B54" s="40">
        <f t="shared" si="12"/>
        <v>26</v>
      </c>
      <c r="C54" s="39">
        <f t="shared" si="10"/>
        <v>45</v>
      </c>
      <c r="D54" s="39">
        <v>270</v>
      </c>
      <c r="E54" s="42">
        <v>206</v>
      </c>
    </row>
    <row r="55" spans="1:19">
      <c r="A55" s="39">
        <v>7</v>
      </c>
      <c r="B55" s="40">
        <f t="shared" si="12"/>
        <v>27</v>
      </c>
      <c r="C55" s="39">
        <f t="shared" si="10"/>
        <v>46</v>
      </c>
      <c r="D55" s="39">
        <v>340</v>
      </c>
      <c r="E55" s="42">
        <v>217</v>
      </c>
    </row>
    <row r="56" spans="1:19">
      <c r="A56" s="39">
        <v>7</v>
      </c>
      <c r="B56" s="40">
        <f t="shared" si="12"/>
        <v>28</v>
      </c>
      <c r="C56" s="39">
        <f t="shared" si="10"/>
        <v>47</v>
      </c>
      <c r="D56" s="39">
        <v>277</v>
      </c>
      <c r="E56" s="42">
        <v>174</v>
      </c>
    </row>
    <row r="57" spans="1:19">
      <c r="A57" s="39">
        <v>7</v>
      </c>
      <c r="B57" s="40">
        <f t="shared" si="12"/>
        <v>29</v>
      </c>
      <c r="C57" s="39">
        <f t="shared" si="10"/>
        <v>48</v>
      </c>
      <c r="D57" s="39">
        <v>226</v>
      </c>
      <c r="E57" s="42">
        <v>160</v>
      </c>
      <c r="G57">
        <f>SUM(D57:D63)</f>
        <v>1194</v>
      </c>
      <c r="H57">
        <f>SUM(E57:E63)</f>
        <v>755</v>
      </c>
    </row>
    <row r="58" spans="1:19">
      <c r="A58" s="39">
        <v>7</v>
      </c>
      <c r="B58" s="40">
        <f>B59-1</f>
        <v>30</v>
      </c>
      <c r="C58" s="39">
        <f t="shared" si="10"/>
        <v>49</v>
      </c>
      <c r="D58" s="39">
        <v>213</v>
      </c>
      <c r="E58" s="42">
        <v>141</v>
      </c>
    </row>
    <row r="59" spans="1:19">
      <c r="A59" s="39">
        <v>7</v>
      </c>
      <c r="B59" s="40">
        <v>31</v>
      </c>
      <c r="C59" s="39">
        <f t="shared" si="10"/>
        <v>50</v>
      </c>
      <c r="D59" s="39">
        <v>205</v>
      </c>
      <c r="E59" s="42">
        <v>136</v>
      </c>
    </row>
    <row r="60" spans="1:19">
      <c r="A60" s="39">
        <v>8</v>
      </c>
      <c r="B60" s="40">
        <v>1</v>
      </c>
      <c r="C60" s="39">
        <f t="shared" si="10"/>
        <v>51</v>
      </c>
      <c r="D60" s="39">
        <v>147</v>
      </c>
      <c r="E60" s="42">
        <v>84</v>
      </c>
    </row>
    <row r="61" spans="1:19">
      <c r="A61" s="39">
        <v>8</v>
      </c>
      <c r="B61" s="40">
        <v>2</v>
      </c>
      <c r="C61" s="39">
        <f t="shared" si="10"/>
        <v>52</v>
      </c>
      <c r="D61" s="39">
        <v>149</v>
      </c>
      <c r="E61" s="42">
        <v>92</v>
      </c>
    </row>
    <row r="62" spans="1:19">
      <c r="A62" s="39">
        <v>8</v>
      </c>
      <c r="B62" s="40">
        <v>3</v>
      </c>
      <c r="C62" s="39">
        <f t="shared" si="10"/>
        <v>53</v>
      </c>
      <c r="D62" s="39">
        <v>133</v>
      </c>
      <c r="E62" s="42">
        <v>81</v>
      </c>
    </row>
    <row r="63" spans="1:19">
      <c r="A63" s="39">
        <v>8</v>
      </c>
      <c r="B63" s="40">
        <v>4</v>
      </c>
      <c r="C63" s="39">
        <f t="shared" si="10"/>
        <v>54</v>
      </c>
      <c r="D63" s="39">
        <v>121</v>
      </c>
      <c r="E63" s="42">
        <v>61</v>
      </c>
    </row>
    <row r="64" spans="1:19">
      <c r="A64" s="39">
        <v>8</v>
      </c>
      <c r="B64" s="40">
        <v>5</v>
      </c>
      <c r="C64" s="39">
        <f t="shared" si="10"/>
        <v>55</v>
      </c>
      <c r="D64" s="39">
        <v>120</v>
      </c>
      <c r="E64" s="42">
        <v>67</v>
      </c>
      <c r="G64">
        <f>SUM(D64:D70)</f>
        <v>565</v>
      </c>
      <c r="H64">
        <f>SUM(E64:E70)</f>
        <v>306</v>
      </c>
    </row>
    <row r="65" spans="1:8">
      <c r="A65" s="39">
        <v>8</v>
      </c>
      <c r="B65" s="40">
        <f>B64+1</f>
        <v>6</v>
      </c>
      <c r="C65" s="39">
        <f t="shared" si="10"/>
        <v>56</v>
      </c>
      <c r="D65" s="39">
        <v>84</v>
      </c>
      <c r="E65" s="42">
        <v>45</v>
      </c>
    </row>
    <row r="66" spans="1:8">
      <c r="A66" s="39">
        <v>8</v>
      </c>
      <c r="B66" s="40">
        <f t="shared" ref="B66:C81" si="14">B65+1</f>
        <v>7</v>
      </c>
      <c r="C66" s="39">
        <f t="shared" si="10"/>
        <v>57</v>
      </c>
      <c r="D66" s="39">
        <v>59</v>
      </c>
      <c r="E66" s="42">
        <v>35</v>
      </c>
    </row>
    <row r="67" spans="1:8">
      <c r="A67" s="39">
        <v>8</v>
      </c>
      <c r="B67" s="40">
        <f t="shared" si="14"/>
        <v>8</v>
      </c>
      <c r="C67" s="39">
        <f t="shared" si="10"/>
        <v>58</v>
      </c>
      <c r="D67" s="39">
        <v>100</v>
      </c>
      <c r="E67" s="42">
        <v>52</v>
      </c>
    </row>
    <row r="68" spans="1:8">
      <c r="A68" s="39">
        <v>8</v>
      </c>
      <c r="B68" s="40">
        <f t="shared" si="14"/>
        <v>9</v>
      </c>
      <c r="C68" s="39">
        <f t="shared" si="10"/>
        <v>59</v>
      </c>
      <c r="D68" s="39">
        <v>78</v>
      </c>
      <c r="E68" s="42">
        <v>38</v>
      </c>
    </row>
    <row r="69" spans="1:8">
      <c r="A69" s="39">
        <v>8</v>
      </c>
      <c r="B69" s="40">
        <f t="shared" si="14"/>
        <v>10</v>
      </c>
      <c r="C69" s="39">
        <f t="shared" si="10"/>
        <v>60</v>
      </c>
      <c r="D69" s="39">
        <v>61</v>
      </c>
      <c r="E69" s="42">
        <v>32</v>
      </c>
    </row>
    <row r="70" spans="1:8">
      <c r="A70" s="39">
        <v>8</v>
      </c>
      <c r="B70" s="40">
        <f t="shared" si="14"/>
        <v>11</v>
      </c>
      <c r="C70" s="39">
        <f t="shared" si="10"/>
        <v>61</v>
      </c>
      <c r="D70" s="39">
        <v>63</v>
      </c>
      <c r="E70" s="42">
        <v>37</v>
      </c>
    </row>
    <row r="71" spans="1:8">
      <c r="A71" s="39">
        <v>8</v>
      </c>
      <c r="B71" s="40">
        <f t="shared" si="14"/>
        <v>12</v>
      </c>
      <c r="C71" s="39">
        <f t="shared" si="10"/>
        <v>62</v>
      </c>
      <c r="D71" s="39">
        <v>58</v>
      </c>
      <c r="E71" s="42">
        <v>41</v>
      </c>
      <c r="G71">
        <f>SUM(D71:D77)</f>
        <v>311</v>
      </c>
      <c r="H71">
        <f>SUM(E71:E77)</f>
        <v>172</v>
      </c>
    </row>
    <row r="72" spans="1:8">
      <c r="A72" s="39">
        <v>8</v>
      </c>
      <c r="B72" s="40">
        <f t="shared" si="14"/>
        <v>13</v>
      </c>
      <c r="C72" s="39">
        <f t="shared" si="10"/>
        <v>63</v>
      </c>
      <c r="D72" s="39">
        <v>47</v>
      </c>
      <c r="E72" s="42">
        <v>22</v>
      </c>
    </row>
    <row r="73" spans="1:8">
      <c r="A73" s="39">
        <v>8</v>
      </c>
      <c r="B73" s="40">
        <f t="shared" si="14"/>
        <v>14</v>
      </c>
      <c r="C73" s="39">
        <f t="shared" si="10"/>
        <v>64</v>
      </c>
      <c r="D73" s="39">
        <v>46</v>
      </c>
      <c r="E73" s="42">
        <v>23</v>
      </c>
    </row>
    <row r="74" spans="1:8">
      <c r="A74" s="39">
        <v>8</v>
      </c>
      <c r="B74" s="40">
        <f t="shared" si="14"/>
        <v>15</v>
      </c>
      <c r="C74" s="39">
        <f t="shared" si="10"/>
        <v>65</v>
      </c>
      <c r="D74" s="39">
        <v>46</v>
      </c>
      <c r="E74" s="42">
        <v>27</v>
      </c>
    </row>
    <row r="75" spans="1:8">
      <c r="A75" s="39">
        <v>8</v>
      </c>
      <c r="B75" s="40">
        <f t="shared" si="14"/>
        <v>16</v>
      </c>
      <c r="C75" s="39">
        <f t="shared" si="14"/>
        <v>66</v>
      </c>
      <c r="D75" s="39">
        <v>45</v>
      </c>
      <c r="E75" s="42">
        <v>24</v>
      </c>
    </row>
    <row r="76" spans="1:8">
      <c r="A76" s="39">
        <v>8</v>
      </c>
      <c r="B76" s="40">
        <f t="shared" si="14"/>
        <v>17</v>
      </c>
      <c r="C76" s="39">
        <f t="shared" si="14"/>
        <v>67</v>
      </c>
      <c r="D76" s="39">
        <v>34</v>
      </c>
      <c r="E76" s="42">
        <v>17</v>
      </c>
    </row>
    <row r="77" spans="1:8">
      <c r="A77" s="39">
        <v>8</v>
      </c>
      <c r="B77" s="40">
        <f t="shared" si="14"/>
        <v>18</v>
      </c>
      <c r="C77" s="39">
        <f t="shared" si="14"/>
        <v>68</v>
      </c>
      <c r="D77" s="39">
        <v>35</v>
      </c>
      <c r="E77" s="42">
        <v>18</v>
      </c>
    </row>
    <row r="78" spans="1:8">
      <c r="A78" s="39">
        <v>8</v>
      </c>
      <c r="B78" s="40">
        <f t="shared" si="14"/>
        <v>19</v>
      </c>
      <c r="C78" s="39">
        <f t="shared" si="14"/>
        <v>69</v>
      </c>
      <c r="D78" s="39">
        <v>33</v>
      </c>
      <c r="E78" s="42">
        <v>17</v>
      </c>
      <c r="G78">
        <f>SUM(D78:D84)</f>
        <v>182</v>
      </c>
      <c r="H78">
        <f>SUM(E78:E84)</f>
        <v>86</v>
      </c>
    </row>
    <row r="79" spans="1:8">
      <c r="A79" s="39">
        <v>8</v>
      </c>
      <c r="B79" s="40">
        <f t="shared" si="14"/>
        <v>20</v>
      </c>
      <c r="C79" s="39">
        <f t="shared" si="14"/>
        <v>70</v>
      </c>
      <c r="D79" s="39">
        <v>25</v>
      </c>
      <c r="E79" s="42">
        <v>9</v>
      </c>
    </row>
    <row r="80" spans="1:8">
      <c r="A80" s="39">
        <v>8</v>
      </c>
      <c r="B80" s="40">
        <f t="shared" si="14"/>
        <v>21</v>
      </c>
      <c r="C80" s="39">
        <f t="shared" si="14"/>
        <v>71</v>
      </c>
      <c r="D80" s="39">
        <v>20</v>
      </c>
      <c r="E80" s="42">
        <v>8</v>
      </c>
    </row>
    <row r="81" spans="1:8">
      <c r="A81" s="39">
        <v>8</v>
      </c>
      <c r="B81" s="40">
        <f t="shared" si="14"/>
        <v>22</v>
      </c>
      <c r="C81" s="39">
        <f t="shared" si="14"/>
        <v>72</v>
      </c>
      <c r="D81" s="39">
        <v>21</v>
      </c>
      <c r="E81" s="42">
        <v>11</v>
      </c>
    </row>
    <row r="82" spans="1:8">
      <c r="A82" s="39">
        <v>8</v>
      </c>
      <c r="B82" s="40">
        <f t="shared" ref="B82:C97" si="15">B81+1</f>
        <v>23</v>
      </c>
      <c r="C82" s="39">
        <f t="shared" si="15"/>
        <v>73</v>
      </c>
      <c r="D82" s="39">
        <v>32</v>
      </c>
      <c r="E82" s="42">
        <v>18</v>
      </c>
    </row>
    <row r="83" spans="1:8">
      <c r="A83" s="39">
        <v>8</v>
      </c>
      <c r="B83" s="40">
        <f t="shared" si="15"/>
        <v>24</v>
      </c>
      <c r="C83" s="39">
        <f t="shared" si="15"/>
        <v>74</v>
      </c>
      <c r="D83" s="39">
        <v>22</v>
      </c>
      <c r="E83" s="42">
        <v>10</v>
      </c>
    </row>
    <row r="84" spans="1:8">
      <c r="A84" s="39">
        <v>8</v>
      </c>
      <c r="B84" s="40">
        <f t="shared" si="15"/>
        <v>25</v>
      </c>
      <c r="C84" s="39">
        <f t="shared" si="15"/>
        <v>75</v>
      </c>
      <c r="D84" s="39">
        <v>29</v>
      </c>
      <c r="E84" s="42">
        <v>13</v>
      </c>
    </row>
    <row r="85" spans="1:8">
      <c r="A85" s="39">
        <v>8</v>
      </c>
      <c r="B85" s="40">
        <f t="shared" si="15"/>
        <v>26</v>
      </c>
      <c r="C85" s="39">
        <f t="shared" si="15"/>
        <v>76</v>
      </c>
      <c r="D85" s="39">
        <v>20</v>
      </c>
      <c r="E85" s="42">
        <v>13</v>
      </c>
      <c r="G85">
        <f>SUM(D85:D91)</f>
        <v>93</v>
      </c>
      <c r="H85">
        <f>SUM(E85:E91)</f>
        <v>47</v>
      </c>
    </row>
    <row r="86" spans="1:8">
      <c r="A86" s="39">
        <v>8</v>
      </c>
      <c r="B86" s="40">
        <f t="shared" si="15"/>
        <v>27</v>
      </c>
      <c r="C86" s="39">
        <f t="shared" si="15"/>
        <v>77</v>
      </c>
      <c r="D86" s="39">
        <v>13</v>
      </c>
      <c r="E86" s="42">
        <v>6</v>
      </c>
    </row>
    <row r="87" spans="1:8">
      <c r="A87" s="39">
        <v>8</v>
      </c>
      <c r="B87" s="40">
        <f t="shared" si="15"/>
        <v>28</v>
      </c>
      <c r="C87" s="39">
        <f t="shared" si="15"/>
        <v>78</v>
      </c>
      <c r="D87" s="39">
        <v>11</v>
      </c>
      <c r="E87" s="42">
        <v>6</v>
      </c>
    </row>
    <row r="88" spans="1:8">
      <c r="A88" s="39">
        <v>8</v>
      </c>
      <c r="B88" s="40">
        <f t="shared" si="15"/>
        <v>29</v>
      </c>
      <c r="C88" s="39">
        <f t="shared" si="15"/>
        <v>79</v>
      </c>
      <c r="D88" s="39">
        <v>21</v>
      </c>
      <c r="E88" s="42">
        <v>8</v>
      </c>
    </row>
    <row r="89" spans="1:8">
      <c r="A89" s="39">
        <v>8</v>
      </c>
      <c r="B89" s="40">
        <f t="shared" si="15"/>
        <v>30</v>
      </c>
      <c r="C89" s="39">
        <f t="shared" si="15"/>
        <v>80</v>
      </c>
      <c r="D89" s="39">
        <v>9</v>
      </c>
      <c r="E89" s="42">
        <v>4</v>
      </c>
    </row>
    <row r="90" spans="1:8">
      <c r="A90" s="39">
        <v>8</v>
      </c>
      <c r="B90" s="40">
        <f t="shared" si="15"/>
        <v>31</v>
      </c>
      <c r="C90" s="39">
        <f t="shared" si="15"/>
        <v>81</v>
      </c>
      <c r="D90" s="39">
        <v>10</v>
      </c>
      <c r="E90" s="42">
        <v>6</v>
      </c>
    </row>
    <row r="91" spans="1:8">
      <c r="A91" s="39">
        <v>9</v>
      </c>
      <c r="B91" s="40">
        <v>1</v>
      </c>
      <c r="C91" s="39">
        <f t="shared" si="15"/>
        <v>82</v>
      </c>
      <c r="D91" s="39">
        <v>9</v>
      </c>
      <c r="E91" s="42">
        <v>4</v>
      </c>
    </row>
    <row r="92" spans="1:8">
      <c r="A92" s="39">
        <v>9</v>
      </c>
      <c r="B92" s="40">
        <f t="shared" si="15"/>
        <v>2</v>
      </c>
      <c r="C92" s="39">
        <f t="shared" si="15"/>
        <v>83</v>
      </c>
      <c r="D92" s="39">
        <v>8</v>
      </c>
      <c r="E92" s="42">
        <v>5</v>
      </c>
      <c r="G92">
        <f>SUM(D92:D98)</f>
        <v>44</v>
      </c>
      <c r="H92">
        <f>SUM(E92:E98)</f>
        <v>23</v>
      </c>
    </row>
    <row r="93" spans="1:8">
      <c r="A93" s="39">
        <v>9</v>
      </c>
      <c r="B93" s="40">
        <f t="shared" si="15"/>
        <v>3</v>
      </c>
      <c r="C93" s="39">
        <f t="shared" si="15"/>
        <v>84</v>
      </c>
      <c r="D93" s="39">
        <v>8</v>
      </c>
      <c r="E93" s="42">
        <v>4</v>
      </c>
    </row>
    <row r="94" spans="1:8">
      <c r="A94" s="39">
        <v>9</v>
      </c>
      <c r="B94" s="40">
        <f t="shared" si="15"/>
        <v>4</v>
      </c>
      <c r="C94" s="39">
        <f t="shared" si="15"/>
        <v>85</v>
      </c>
      <c r="D94" s="39">
        <v>11</v>
      </c>
      <c r="E94" s="42">
        <v>8</v>
      </c>
    </row>
    <row r="95" spans="1:8">
      <c r="A95" s="39">
        <v>9</v>
      </c>
      <c r="B95" s="40">
        <f t="shared" si="15"/>
        <v>5</v>
      </c>
      <c r="C95" s="39">
        <f t="shared" si="15"/>
        <v>86</v>
      </c>
      <c r="D95" s="39">
        <v>6</v>
      </c>
      <c r="E95" s="42">
        <v>3</v>
      </c>
    </row>
    <row r="96" spans="1:8">
      <c r="A96" s="39">
        <v>9</v>
      </c>
      <c r="B96" s="40">
        <f t="shared" si="15"/>
        <v>6</v>
      </c>
      <c r="C96" s="39">
        <f t="shared" si="15"/>
        <v>87</v>
      </c>
      <c r="D96" s="39">
        <v>5</v>
      </c>
      <c r="E96" s="42">
        <v>0</v>
      </c>
    </row>
    <row r="97" spans="1:8">
      <c r="A97" s="39">
        <v>9</v>
      </c>
      <c r="B97" s="40">
        <f t="shared" si="15"/>
        <v>7</v>
      </c>
      <c r="C97" s="39">
        <f t="shared" si="15"/>
        <v>88</v>
      </c>
      <c r="D97" s="39">
        <v>3</v>
      </c>
      <c r="E97" s="42">
        <v>2</v>
      </c>
    </row>
    <row r="98" spans="1:8">
      <c r="A98" s="39">
        <v>9</v>
      </c>
      <c r="B98" s="40">
        <f t="shared" ref="B98:C113" si="16">B97+1</f>
        <v>8</v>
      </c>
      <c r="C98" s="39">
        <f t="shared" si="16"/>
        <v>89</v>
      </c>
      <c r="D98" s="39">
        <v>3</v>
      </c>
      <c r="E98" s="42">
        <v>1</v>
      </c>
    </row>
    <row r="99" spans="1:8">
      <c r="A99" s="39">
        <v>9</v>
      </c>
      <c r="B99" s="40">
        <f t="shared" si="16"/>
        <v>9</v>
      </c>
      <c r="C99" s="39">
        <f t="shared" si="16"/>
        <v>90</v>
      </c>
      <c r="D99" s="39">
        <v>0</v>
      </c>
      <c r="E99" s="42">
        <v>0</v>
      </c>
      <c r="G99">
        <f>SUM(D99:D105)</f>
        <v>29</v>
      </c>
      <c r="H99">
        <f>SUM(E99:E105)</f>
        <v>11</v>
      </c>
    </row>
    <row r="100" spans="1:8">
      <c r="A100" s="39">
        <v>9</v>
      </c>
      <c r="B100" s="40">
        <f t="shared" si="16"/>
        <v>10</v>
      </c>
      <c r="C100" s="39">
        <f t="shared" si="16"/>
        <v>91</v>
      </c>
      <c r="D100" s="39">
        <v>2</v>
      </c>
      <c r="E100" s="42">
        <v>1</v>
      </c>
    </row>
    <row r="101" spans="1:8">
      <c r="A101" s="39">
        <v>9</v>
      </c>
      <c r="B101" s="40">
        <f t="shared" si="16"/>
        <v>11</v>
      </c>
      <c r="C101" s="39">
        <f t="shared" si="16"/>
        <v>92</v>
      </c>
      <c r="D101" s="39">
        <v>3</v>
      </c>
      <c r="E101" s="42">
        <v>3</v>
      </c>
    </row>
    <row r="102" spans="1:8">
      <c r="A102" s="39">
        <v>9</v>
      </c>
      <c r="B102" s="40">
        <f t="shared" si="16"/>
        <v>12</v>
      </c>
      <c r="C102" s="39">
        <f t="shared" si="16"/>
        <v>93</v>
      </c>
      <c r="D102" s="39">
        <v>4</v>
      </c>
      <c r="E102" s="42">
        <v>0</v>
      </c>
    </row>
    <row r="103" spans="1:8">
      <c r="A103" s="39">
        <v>9</v>
      </c>
      <c r="B103" s="40">
        <f t="shared" si="16"/>
        <v>13</v>
      </c>
      <c r="C103" s="39">
        <f t="shared" si="16"/>
        <v>94</v>
      </c>
      <c r="D103" s="39">
        <v>4</v>
      </c>
      <c r="E103" s="42">
        <v>0</v>
      </c>
    </row>
    <row r="104" spans="1:8">
      <c r="A104" s="39">
        <v>9</v>
      </c>
      <c r="B104" s="40">
        <f t="shared" si="16"/>
        <v>14</v>
      </c>
      <c r="C104" s="39">
        <f t="shared" si="16"/>
        <v>95</v>
      </c>
      <c r="D104" s="39">
        <v>8</v>
      </c>
      <c r="E104" s="42">
        <v>6</v>
      </c>
    </row>
    <row r="105" spans="1:8">
      <c r="A105" s="39">
        <v>9</v>
      </c>
      <c r="B105" s="40">
        <f t="shared" si="16"/>
        <v>15</v>
      </c>
      <c r="C105" s="39">
        <f t="shared" si="16"/>
        <v>96</v>
      </c>
      <c r="D105" s="39">
        <v>8</v>
      </c>
      <c r="E105" s="42">
        <v>1</v>
      </c>
    </row>
    <row r="106" spans="1:8">
      <c r="A106" s="39">
        <v>9</v>
      </c>
      <c r="B106" s="40">
        <f t="shared" si="16"/>
        <v>16</v>
      </c>
      <c r="C106" s="39">
        <f t="shared" si="16"/>
        <v>97</v>
      </c>
      <c r="D106" s="39">
        <v>1</v>
      </c>
      <c r="E106" s="42">
        <v>0</v>
      </c>
      <c r="G106">
        <f>SUM(D106:D112)</f>
        <v>15</v>
      </c>
      <c r="H106">
        <f>SUM(E106:E112)</f>
        <v>11</v>
      </c>
    </row>
    <row r="107" spans="1:8">
      <c r="A107" s="39">
        <v>9</v>
      </c>
      <c r="B107" s="40">
        <f t="shared" si="16"/>
        <v>17</v>
      </c>
      <c r="C107" s="39">
        <f t="shared" si="16"/>
        <v>98</v>
      </c>
      <c r="D107" s="39">
        <v>5</v>
      </c>
      <c r="E107" s="42">
        <v>3</v>
      </c>
    </row>
    <row r="108" spans="1:8">
      <c r="A108" s="39">
        <v>9</v>
      </c>
      <c r="B108" s="40">
        <f t="shared" si="16"/>
        <v>18</v>
      </c>
      <c r="C108" s="39">
        <f t="shared" si="16"/>
        <v>99</v>
      </c>
      <c r="D108" s="39">
        <v>6</v>
      </c>
      <c r="E108" s="42">
        <v>5</v>
      </c>
    </row>
    <row r="109" spans="1:8">
      <c r="A109" s="39">
        <v>9</v>
      </c>
      <c r="B109" s="40">
        <f t="shared" si="16"/>
        <v>19</v>
      </c>
      <c r="C109" s="39">
        <f t="shared" si="16"/>
        <v>100</v>
      </c>
      <c r="D109" s="39">
        <v>2</v>
      </c>
      <c r="E109" s="42">
        <v>2</v>
      </c>
    </row>
    <row r="110" spans="1:8">
      <c r="A110" s="39">
        <v>9</v>
      </c>
      <c r="B110" s="40">
        <f t="shared" si="16"/>
        <v>20</v>
      </c>
      <c r="C110" s="39">
        <f t="shared" si="16"/>
        <v>101</v>
      </c>
      <c r="D110" s="39">
        <v>1</v>
      </c>
      <c r="E110" s="42">
        <v>1</v>
      </c>
    </row>
    <row r="111" spans="1:8">
      <c r="A111" s="39">
        <v>9</v>
      </c>
      <c r="B111" s="40">
        <f t="shared" si="16"/>
        <v>21</v>
      </c>
      <c r="C111" s="39">
        <f t="shared" si="16"/>
        <v>102</v>
      </c>
      <c r="D111" s="39">
        <v>0</v>
      </c>
      <c r="E111" s="42">
        <v>0</v>
      </c>
    </row>
    <row r="112" spans="1:8">
      <c r="A112" s="39">
        <v>9</v>
      </c>
      <c r="B112" s="40">
        <f t="shared" si="16"/>
        <v>22</v>
      </c>
      <c r="C112" s="39">
        <f t="shared" si="16"/>
        <v>103</v>
      </c>
      <c r="D112" s="39">
        <v>0</v>
      </c>
      <c r="E112" s="42">
        <v>0</v>
      </c>
    </row>
    <row r="113" spans="1:8">
      <c r="A113" s="39">
        <v>9</v>
      </c>
      <c r="B113" s="40">
        <f t="shared" si="16"/>
        <v>23</v>
      </c>
      <c r="C113" s="39">
        <f t="shared" si="16"/>
        <v>104</v>
      </c>
      <c r="D113" s="39">
        <v>1</v>
      </c>
      <c r="E113" s="42">
        <v>1</v>
      </c>
      <c r="G113">
        <f>SUM(D113:D120)</f>
        <v>8</v>
      </c>
      <c r="H113">
        <f>SUM(E113:E119)</f>
        <v>5</v>
      </c>
    </row>
    <row r="114" spans="1:8">
      <c r="A114" s="39">
        <v>9</v>
      </c>
      <c r="B114" s="40">
        <f t="shared" ref="B114:C126" si="17">B113+1</f>
        <v>24</v>
      </c>
      <c r="C114" s="39">
        <f t="shared" si="17"/>
        <v>105</v>
      </c>
      <c r="D114" s="39">
        <v>1</v>
      </c>
      <c r="E114" s="42">
        <v>1</v>
      </c>
    </row>
    <row r="115" spans="1:8">
      <c r="A115" s="39">
        <v>9</v>
      </c>
      <c r="B115" s="40">
        <f t="shared" si="17"/>
        <v>25</v>
      </c>
      <c r="C115" s="39">
        <f t="shared" si="17"/>
        <v>106</v>
      </c>
      <c r="D115" s="39">
        <v>3</v>
      </c>
      <c r="E115" s="42">
        <v>3</v>
      </c>
    </row>
    <row r="116" spans="1:8">
      <c r="A116" s="39">
        <v>9</v>
      </c>
      <c r="B116" s="40">
        <f t="shared" si="17"/>
        <v>26</v>
      </c>
      <c r="C116" s="39">
        <f t="shared" si="17"/>
        <v>107</v>
      </c>
      <c r="D116" s="39">
        <v>0</v>
      </c>
      <c r="E116" s="42">
        <v>0</v>
      </c>
    </row>
    <row r="117" spans="1:8">
      <c r="A117" s="39">
        <v>9</v>
      </c>
      <c r="B117" s="40">
        <f t="shared" si="17"/>
        <v>27</v>
      </c>
      <c r="C117" s="39">
        <f t="shared" si="17"/>
        <v>108</v>
      </c>
      <c r="D117" s="39">
        <v>0</v>
      </c>
      <c r="E117" s="42">
        <v>0</v>
      </c>
    </row>
    <row r="118" spans="1:8">
      <c r="A118" s="39">
        <v>9</v>
      </c>
      <c r="B118" s="40">
        <f t="shared" si="17"/>
        <v>28</v>
      </c>
      <c r="C118" s="39">
        <f t="shared" si="17"/>
        <v>109</v>
      </c>
      <c r="D118" s="39">
        <v>1</v>
      </c>
      <c r="E118" s="42">
        <v>0</v>
      </c>
    </row>
    <row r="119" spans="1:8">
      <c r="A119" s="39">
        <v>9</v>
      </c>
      <c r="B119" s="40">
        <f t="shared" si="17"/>
        <v>29</v>
      </c>
      <c r="C119" s="39">
        <f t="shared" si="17"/>
        <v>110</v>
      </c>
      <c r="D119" s="39">
        <v>1</v>
      </c>
      <c r="E119" s="42">
        <v>0</v>
      </c>
    </row>
    <row r="120" spans="1:8">
      <c r="A120" s="39">
        <v>9</v>
      </c>
      <c r="B120" s="40">
        <f t="shared" si="17"/>
        <v>30</v>
      </c>
      <c r="C120" s="39">
        <f t="shared" si="17"/>
        <v>111</v>
      </c>
      <c r="D120" s="39">
        <v>1</v>
      </c>
      <c r="E120" s="42">
        <v>1</v>
      </c>
      <c r="G120">
        <f>SUM(D121:D126)</f>
        <v>1</v>
      </c>
      <c r="H120">
        <f>SUM(E120:E126)</f>
        <v>2</v>
      </c>
    </row>
    <row r="121" spans="1:8">
      <c r="A121" s="39">
        <v>10</v>
      </c>
      <c r="B121" s="40">
        <v>1</v>
      </c>
      <c r="C121" s="39">
        <f t="shared" si="17"/>
        <v>112</v>
      </c>
      <c r="D121" s="39">
        <v>1</v>
      </c>
      <c r="E121" s="42">
        <v>1</v>
      </c>
    </row>
    <row r="122" spans="1:8">
      <c r="A122" s="39">
        <v>10</v>
      </c>
      <c r="B122" s="40">
        <f t="shared" si="17"/>
        <v>2</v>
      </c>
      <c r="C122" s="39">
        <f t="shared" si="17"/>
        <v>113</v>
      </c>
      <c r="D122" s="39"/>
      <c r="E122" s="42"/>
    </row>
    <row r="123" spans="1:8">
      <c r="A123" s="39">
        <v>10</v>
      </c>
      <c r="B123" s="40">
        <f t="shared" si="17"/>
        <v>3</v>
      </c>
      <c r="C123" s="39">
        <f t="shared" si="17"/>
        <v>114</v>
      </c>
      <c r="D123" s="39"/>
      <c r="E123" s="42"/>
    </row>
    <row r="124" spans="1:8">
      <c r="A124" s="39">
        <v>10</v>
      </c>
      <c r="B124" s="40">
        <f t="shared" si="17"/>
        <v>4</v>
      </c>
      <c r="C124" s="39">
        <f t="shared" si="17"/>
        <v>115</v>
      </c>
      <c r="D124" s="39"/>
      <c r="E124" s="42"/>
    </row>
    <row r="125" spans="1:8">
      <c r="A125" s="39">
        <v>10</v>
      </c>
      <c r="B125" s="40">
        <f t="shared" si="17"/>
        <v>5</v>
      </c>
      <c r="C125" s="39">
        <f t="shared" si="17"/>
        <v>116</v>
      </c>
      <c r="D125" s="39"/>
      <c r="E125" s="42"/>
    </row>
    <row r="126" spans="1:8">
      <c r="A126" s="39">
        <v>10</v>
      </c>
      <c r="B126" s="40">
        <f t="shared" si="17"/>
        <v>6</v>
      </c>
      <c r="C126" s="39">
        <f t="shared" si="17"/>
        <v>117</v>
      </c>
      <c r="D126" s="39"/>
      <c r="E126" s="42"/>
      <c r="F126" t="s">
        <v>15</v>
      </c>
    </row>
    <row r="127" spans="1:8">
      <c r="C127" t="s">
        <v>196</v>
      </c>
      <c r="D127">
        <v>7219</v>
      </c>
      <c r="E127" s="37">
        <v>4737</v>
      </c>
      <c r="F127" s="33">
        <f>E127/D127</f>
        <v>0.65618506718382053</v>
      </c>
    </row>
    <row r="128" spans="1:8">
      <c r="C128" t="s">
        <v>197</v>
      </c>
      <c r="D128">
        <f>SUM(D9:D126)</f>
        <v>7219</v>
      </c>
      <c r="E128" s="37">
        <f>SUM(E9:E126)</f>
        <v>4737</v>
      </c>
      <c r="G128">
        <f>SUM(G9:G126)</f>
        <v>7213</v>
      </c>
      <c r="H128">
        <f>SUM(H9:H126)</f>
        <v>4733</v>
      </c>
    </row>
    <row r="129" spans="3:5">
      <c r="C129" t="s">
        <v>198</v>
      </c>
      <c r="D129">
        <f>D127-D128</f>
        <v>0</v>
      </c>
      <c r="E129" s="38">
        <f>E127-E128</f>
        <v>0</v>
      </c>
    </row>
  </sheetData>
  <hyperlinks>
    <hyperlink ref="K1" r:id="rId1" location="v=onepage&amp;q&amp;f=false"/>
  </hyperlinks>
  <pageMargins left="0.7" right="0.7" top="0.75" bottom="0.75" header="0.3" footer="0.3"/>
  <pageSetup paperSize="9" orientation="portrait"/>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4"/>
  <sheetViews>
    <sheetView workbookViewId="0">
      <selection activeCell="C18" sqref="C18"/>
    </sheetView>
  </sheetViews>
  <sheetFormatPr baseColWidth="10" defaultColWidth="8.83203125" defaultRowHeight="14" x14ac:dyDescent="0"/>
  <cols>
    <col min="12" max="12" width="10.33203125" customWidth="1"/>
    <col min="13" max="13" width="15" customWidth="1"/>
    <col min="24" max="24" width="11.83203125" customWidth="1"/>
    <col min="25" max="25" width="13" customWidth="1"/>
  </cols>
  <sheetData>
    <row r="1" spans="2:29">
      <c r="P1" t="s">
        <v>190</v>
      </c>
    </row>
    <row r="2" spans="2:29">
      <c r="P2" t="s">
        <v>189</v>
      </c>
    </row>
    <row r="4" spans="2:29">
      <c r="B4" t="s">
        <v>0</v>
      </c>
      <c r="J4" t="s">
        <v>191</v>
      </c>
      <c r="K4" t="s">
        <v>28</v>
      </c>
      <c r="V4" t="s">
        <v>35</v>
      </c>
    </row>
    <row r="5" spans="2:29">
      <c r="B5" t="s">
        <v>1</v>
      </c>
      <c r="J5" t="s">
        <v>12</v>
      </c>
      <c r="K5" t="s">
        <v>11</v>
      </c>
      <c r="L5" t="s">
        <v>18</v>
      </c>
      <c r="M5" t="s">
        <v>13</v>
      </c>
      <c r="N5" t="s">
        <v>14</v>
      </c>
      <c r="O5" t="s">
        <v>15</v>
      </c>
      <c r="P5" t="s">
        <v>22</v>
      </c>
      <c r="Q5" t="s">
        <v>23</v>
      </c>
      <c r="R5" t="s">
        <v>24</v>
      </c>
      <c r="V5" t="s">
        <v>29</v>
      </c>
    </row>
    <row r="6" spans="2:29">
      <c r="B6" t="s">
        <v>2</v>
      </c>
      <c r="J6">
        <v>7</v>
      </c>
      <c r="K6">
        <v>3</v>
      </c>
      <c r="L6">
        <v>28</v>
      </c>
      <c r="M6">
        <v>0</v>
      </c>
      <c r="N6">
        <v>0</v>
      </c>
      <c r="O6" s="1"/>
      <c r="V6" t="s">
        <v>30</v>
      </c>
    </row>
    <row r="7" spans="2:29">
      <c r="B7" t="s">
        <v>3</v>
      </c>
      <c r="J7">
        <v>7</v>
      </c>
      <c r="K7">
        <v>4</v>
      </c>
      <c r="L7">
        <f>L6+1</f>
        <v>29</v>
      </c>
      <c r="M7">
        <v>0</v>
      </c>
      <c r="N7">
        <v>0</v>
      </c>
      <c r="O7" s="1"/>
    </row>
    <row r="8" spans="2:29">
      <c r="B8" t="s">
        <v>4</v>
      </c>
      <c r="J8">
        <v>8</v>
      </c>
      <c r="K8">
        <v>1</v>
      </c>
      <c r="L8">
        <f t="shared" ref="L8:L16" si="0">L7+1</f>
        <v>30</v>
      </c>
      <c r="M8">
        <v>41</v>
      </c>
      <c r="N8">
        <v>29</v>
      </c>
      <c r="O8" s="1">
        <f t="shared" ref="O8:O18" si="1">N8/M8</f>
        <v>0.70731707317073167</v>
      </c>
      <c r="X8" t="s">
        <v>31</v>
      </c>
    </row>
    <row r="9" spans="2:29">
      <c r="B9" t="s">
        <v>5</v>
      </c>
      <c r="J9">
        <v>8</v>
      </c>
      <c r="K9">
        <v>2</v>
      </c>
      <c r="L9">
        <f t="shared" si="0"/>
        <v>31</v>
      </c>
      <c r="M9">
        <v>173</v>
      </c>
      <c r="N9">
        <v>111</v>
      </c>
      <c r="O9" s="1">
        <f t="shared" si="1"/>
        <v>0.64161849710982655</v>
      </c>
      <c r="V9" t="s">
        <v>12</v>
      </c>
      <c r="W9" t="s">
        <v>32</v>
      </c>
      <c r="Y9" t="s">
        <v>13</v>
      </c>
      <c r="Z9" t="s">
        <v>14</v>
      </c>
      <c r="AB9" t="s">
        <v>33</v>
      </c>
    </row>
    <row r="10" spans="2:29">
      <c r="B10" t="s">
        <v>6</v>
      </c>
      <c r="J10">
        <v>8</v>
      </c>
      <c r="K10">
        <v>3</v>
      </c>
      <c r="L10">
        <f t="shared" si="0"/>
        <v>32</v>
      </c>
      <c r="M10">
        <v>279</v>
      </c>
      <c r="N10">
        <v>146</v>
      </c>
      <c r="O10" s="1">
        <f t="shared" si="1"/>
        <v>0.52329749103942658</v>
      </c>
      <c r="V10">
        <v>8</v>
      </c>
      <c r="W10">
        <v>5</v>
      </c>
      <c r="X10">
        <v>1</v>
      </c>
      <c r="Y10">
        <v>2</v>
      </c>
      <c r="Z10">
        <v>2</v>
      </c>
      <c r="AB10">
        <f>SUM(Y10:Y16)</f>
        <v>41</v>
      </c>
      <c r="AC10">
        <f>SUM(Z10:Z16)</f>
        <v>29</v>
      </c>
    </row>
    <row r="11" spans="2:29">
      <c r="B11" t="s">
        <v>7</v>
      </c>
      <c r="J11">
        <v>8</v>
      </c>
      <c r="K11">
        <v>4</v>
      </c>
      <c r="L11">
        <f t="shared" si="0"/>
        <v>33</v>
      </c>
      <c r="M11">
        <v>153</v>
      </c>
      <c r="N11">
        <v>71</v>
      </c>
      <c r="O11" s="1">
        <f t="shared" si="1"/>
        <v>0.46405228758169936</v>
      </c>
      <c r="V11">
        <v>8</v>
      </c>
      <c r="W11">
        <f>W10+1</f>
        <v>6</v>
      </c>
      <c r="X11">
        <f>X10+1</f>
        <v>2</v>
      </c>
      <c r="Y11">
        <v>0</v>
      </c>
      <c r="Z11">
        <v>0</v>
      </c>
    </row>
    <row r="12" spans="2:29">
      <c r="B12" t="s">
        <v>8</v>
      </c>
      <c r="J12">
        <v>9</v>
      </c>
      <c r="K12">
        <v>1</v>
      </c>
      <c r="L12">
        <f t="shared" si="0"/>
        <v>34</v>
      </c>
      <c r="M12">
        <v>65</v>
      </c>
      <c r="N12">
        <v>22</v>
      </c>
      <c r="O12" s="1">
        <f t="shared" si="1"/>
        <v>0.33846153846153848</v>
      </c>
      <c r="V12">
        <v>8</v>
      </c>
      <c r="W12">
        <f t="shared" ref="W12:X27" si="2">W11+1</f>
        <v>7</v>
      </c>
      <c r="X12">
        <f t="shared" si="2"/>
        <v>3</v>
      </c>
      <c r="Y12">
        <v>6</v>
      </c>
      <c r="Z12">
        <v>5</v>
      </c>
    </row>
    <row r="13" spans="2:29">
      <c r="B13" t="s">
        <v>9</v>
      </c>
      <c r="J13">
        <v>9</v>
      </c>
      <c r="K13">
        <v>2</v>
      </c>
      <c r="L13">
        <f t="shared" si="0"/>
        <v>35</v>
      </c>
      <c r="M13">
        <v>29</v>
      </c>
      <c r="N13">
        <v>19</v>
      </c>
      <c r="O13" s="1">
        <f t="shared" si="1"/>
        <v>0.65517241379310343</v>
      </c>
      <c r="V13">
        <v>8</v>
      </c>
      <c r="W13">
        <f t="shared" si="2"/>
        <v>8</v>
      </c>
      <c r="X13">
        <f t="shared" si="2"/>
        <v>4</v>
      </c>
      <c r="Y13">
        <v>12</v>
      </c>
      <c r="Z13">
        <v>7</v>
      </c>
    </row>
    <row r="14" spans="2:29">
      <c r="B14" t="s">
        <v>10</v>
      </c>
      <c r="J14">
        <v>9</v>
      </c>
      <c r="K14">
        <v>3</v>
      </c>
      <c r="L14">
        <f t="shared" si="0"/>
        <v>36</v>
      </c>
      <c r="M14">
        <v>16</v>
      </c>
      <c r="N14">
        <v>10</v>
      </c>
      <c r="O14" s="1">
        <f t="shared" si="1"/>
        <v>0.625</v>
      </c>
      <c r="V14">
        <v>8</v>
      </c>
      <c r="W14">
        <f t="shared" si="2"/>
        <v>9</v>
      </c>
      <c r="X14">
        <f t="shared" si="2"/>
        <v>5</v>
      </c>
      <c r="Y14">
        <v>6</v>
      </c>
      <c r="Z14">
        <v>4</v>
      </c>
    </row>
    <row r="15" spans="2:29">
      <c r="J15">
        <v>9</v>
      </c>
      <c r="K15">
        <v>4</v>
      </c>
      <c r="L15">
        <f t="shared" si="0"/>
        <v>37</v>
      </c>
      <c r="M15">
        <v>4</v>
      </c>
      <c r="N15">
        <v>0</v>
      </c>
      <c r="O15" s="1">
        <f t="shared" si="1"/>
        <v>0</v>
      </c>
      <c r="V15">
        <v>8</v>
      </c>
      <c r="W15">
        <f t="shared" si="2"/>
        <v>10</v>
      </c>
      <c r="X15">
        <f t="shared" si="2"/>
        <v>6</v>
      </c>
      <c r="Y15">
        <v>5</v>
      </c>
      <c r="Z15">
        <v>4</v>
      </c>
    </row>
    <row r="16" spans="2:29">
      <c r="J16">
        <v>9</v>
      </c>
      <c r="K16">
        <v>1</v>
      </c>
      <c r="L16">
        <f t="shared" si="0"/>
        <v>38</v>
      </c>
      <c r="M16">
        <v>2</v>
      </c>
      <c r="N16">
        <v>1</v>
      </c>
      <c r="O16" s="1">
        <f t="shared" si="1"/>
        <v>0.5</v>
      </c>
      <c r="V16">
        <v>8</v>
      </c>
      <c r="W16">
        <f t="shared" si="2"/>
        <v>11</v>
      </c>
      <c r="X16">
        <f t="shared" si="2"/>
        <v>7</v>
      </c>
      <c r="Y16">
        <v>10</v>
      </c>
      <c r="Z16">
        <v>7</v>
      </c>
    </row>
    <row r="17" spans="1:29">
      <c r="A17" t="s">
        <v>17</v>
      </c>
      <c r="V17">
        <v>8</v>
      </c>
      <c r="W17">
        <f t="shared" si="2"/>
        <v>12</v>
      </c>
      <c r="X17">
        <f t="shared" si="2"/>
        <v>8</v>
      </c>
      <c r="Y17">
        <v>6</v>
      </c>
      <c r="Z17">
        <v>3</v>
      </c>
      <c r="AB17">
        <f>SUM(Y17:Y23)</f>
        <v>173</v>
      </c>
      <c r="AC17">
        <f>SUM(Z17:Z23)</f>
        <v>111</v>
      </c>
    </row>
    <row r="18" spans="1:29">
      <c r="B18" t="s">
        <v>19</v>
      </c>
      <c r="C18" t="s">
        <v>20</v>
      </c>
      <c r="J18" t="s">
        <v>16</v>
      </c>
      <c r="M18">
        <f>SUM(M6:M16)</f>
        <v>762</v>
      </c>
      <c r="N18">
        <f>SUM(N6:N16)</f>
        <v>409</v>
      </c>
      <c r="O18" s="1">
        <f t="shared" si="1"/>
        <v>0.53674540682414695</v>
      </c>
      <c r="P18">
        <v>7745</v>
      </c>
      <c r="Q18" s="1">
        <f>M18/P18</f>
        <v>9.8386055519690124E-2</v>
      </c>
      <c r="R18" s="1">
        <f>N18/P18</f>
        <v>5.2808263395739186E-2</v>
      </c>
      <c r="V18">
        <v>8</v>
      </c>
      <c r="W18">
        <f t="shared" si="2"/>
        <v>13</v>
      </c>
      <c r="X18">
        <f t="shared" si="2"/>
        <v>9</v>
      </c>
      <c r="Y18">
        <v>16</v>
      </c>
      <c r="Z18">
        <v>12</v>
      </c>
    </row>
    <row r="19" spans="1:29">
      <c r="B19" t="s">
        <v>21</v>
      </c>
      <c r="V19">
        <v>8</v>
      </c>
      <c r="W19">
        <f t="shared" si="2"/>
        <v>14</v>
      </c>
      <c r="X19">
        <f t="shared" si="2"/>
        <v>10</v>
      </c>
      <c r="Y19">
        <v>20</v>
      </c>
      <c r="Z19">
        <v>13</v>
      </c>
    </row>
    <row r="20" spans="1:29">
      <c r="V20">
        <v>8</v>
      </c>
      <c r="W20">
        <f t="shared" si="2"/>
        <v>15</v>
      </c>
      <c r="X20">
        <f t="shared" si="2"/>
        <v>11</v>
      </c>
      <c r="Y20">
        <v>26</v>
      </c>
      <c r="Z20">
        <v>18</v>
      </c>
    </row>
    <row r="21" spans="1:29">
      <c r="M21" t="s">
        <v>25</v>
      </c>
      <c r="V21">
        <v>8</v>
      </c>
      <c r="W21">
        <f t="shared" si="2"/>
        <v>16</v>
      </c>
      <c r="X21">
        <f t="shared" si="2"/>
        <v>12</v>
      </c>
      <c r="Y21">
        <v>35</v>
      </c>
      <c r="Z21">
        <v>22</v>
      </c>
    </row>
    <row r="22" spans="1:29">
      <c r="M22" t="s">
        <v>26</v>
      </c>
      <c r="N22" s="31" t="s">
        <v>27</v>
      </c>
      <c r="V22">
        <v>8</v>
      </c>
      <c r="W22">
        <f t="shared" si="2"/>
        <v>17</v>
      </c>
      <c r="X22">
        <f t="shared" si="2"/>
        <v>13</v>
      </c>
      <c r="Y22">
        <v>33</v>
      </c>
      <c r="Z22">
        <v>21</v>
      </c>
    </row>
    <row r="23" spans="1:29">
      <c r="V23">
        <v>8</v>
      </c>
      <c r="W23">
        <f t="shared" si="2"/>
        <v>18</v>
      </c>
      <c r="X23">
        <f t="shared" si="2"/>
        <v>14</v>
      </c>
      <c r="Y23">
        <v>37</v>
      </c>
      <c r="Z23">
        <v>22</v>
      </c>
    </row>
    <row r="24" spans="1:29">
      <c r="V24">
        <v>8</v>
      </c>
      <c r="W24">
        <f t="shared" si="2"/>
        <v>19</v>
      </c>
      <c r="X24">
        <f t="shared" si="2"/>
        <v>15</v>
      </c>
      <c r="Y24">
        <v>41</v>
      </c>
      <c r="Z24">
        <v>18</v>
      </c>
      <c r="AB24">
        <f>SUM(Y24:Y30)</f>
        <v>279</v>
      </c>
      <c r="AC24">
        <f>SUM(Z24:Z30)</f>
        <v>146</v>
      </c>
    </row>
    <row r="25" spans="1:29">
      <c r="V25">
        <v>8</v>
      </c>
      <c r="W25">
        <f t="shared" si="2"/>
        <v>20</v>
      </c>
      <c r="X25">
        <f t="shared" si="2"/>
        <v>16</v>
      </c>
      <c r="Y25">
        <v>40</v>
      </c>
      <c r="Z25">
        <v>25</v>
      </c>
    </row>
    <row r="26" spans="1:29">
      <c r="V26">
        <v>8</v>
      </c>
      <c r="W26">
        <f t="shared" si="2"/>
        <v>21</v>
      </c>
      <c r="X26">
        <f t="shared" si="2"/>
        <v>17</v>
      </c>
      <c r="Y26">
        <v>27</v>
      </c>
      <c r="Z26">
        <v>16</v>
      </c>
    </row>
    <row r="27" spans="1:29">
      <c r="V27">
        <v>8</v>
      </c>
      <c r="W27">
        <f t="shared" si="2"/>
        <v>22</v>
      </c>
      <c r="X27">
        <f t="shared" si="2"/>
        <v>18</v>
      </c>
      <c r="Y27">
        <v>40</v>
      </c>
      <c r="Z27">
        <v>24</v>
      </c>
    </row>
    <row r="28" spans="1:29">
      <c r="V28">
        <v>8</v>
      </c>
      <c r="W28">
        <f t="shared" ref="W28:X43" si="3">W27+1</f>
        <v>23</v>
      </c>
      <c r="X28">
        <f t="shared" si="3"/>
        <v>19</v>
      </c>
      <c r="Y28">
        <v>54</v>
      </c>
      <c r="Z28">
        <v>25</v>
      </c>
    </row>
    <row r="29" spans="1:29">
      <c r="V29">
        <v>8</v>
      </c>
      <c r="W29">
        <f t="shared" si="3"/>
        <v>24</v>
      </c>
      <c r="X29">
        <f t="shared" si="3"/>
        <v>20</v>
      </c>
      <c r="Y29">
        <v>37</v>
      </c>
      <c r="Z29">
        <v>19</v>
      </c>
    </row>
    <row r="30" spans="1:29">
      <c r="V30">
        <v>8</v>
      </c>
      <c r="W30">
        <f t="shared" si="3"/>
        <v>25</v>
      </c>
      <c r="X30">
        <f t="shared" si="3"/>
        <v>21</v>
      </c>
      <c r="Y30">
        <v>40</v>
      </c>
      <c r="Z30">
        <v>19</v>
      </c>
    </row>
    <row r="31" spans="1:29">
      <c r="V31">
        <v>8</v>
      </c>
      <c r="W31">
        <f t="shared" si="3"/>
        <v>26</v>
      </c>
      <c r="X31">
        <f t="shared" si="3"/>
        <v>22</v>
      </c>
      <c r="Y31">
        <v>32</v>
      </c>
      <c r="Z31">
        <v>15</v>
      </c>
      <c r="AB31">
        <f>SUM(Y31:Y37)</f>
        <v>153</v>
      </c>
      <c r="AC31">
        <f>SUM(Z31:Z37)</f>
        <v>71</v>
      </c>
    </row>
    <row r="32" spans="1:29">
      <c r="V32">
        <v>8</v>
      </c>
      <c r="W32">
        <f t="shared" si="3"/>
        <v>27</v>
      </c>
      <c r="X32">
        <f t="shared" si="3"/>
        <v>23</v>
      </c>
      <c r="Y32">
        <v>26</v>
      </c>
      <c r="Z32">
        <v>10</v>
      </c>
    </row>
    <row r="33" spans="22:29">
      <c r="V33">
        <v>8</v>
      </c>
      <c r="W33">
        <f t="shared" si="3"/>
        <v>28</v>
      </c>
      <c r="X33">
        <f t="shared" si="3"/>
        <v>24</v>
      </c>
      <c r="Y33">
        <v>26</v>
      </c>
      <c r="Z33">
        <v>10</v>
      </c>
    </row>
    <row r="34" spans="22:29">
      <c r="V34">
        <v>8</v>
      </c>
      <c r="W34">
        <f t="shared" si="3"/>
        <v>29</v>
      </c>
      <c r="X34">
        <f t="shared" si="3"/>
        <v>25</v>
      </c>
      <c r="Y34">
        <v>29</v>
      </c>
      <c r="Z34">
        <v>13</v>
      </c>
    </row>
    <row r="35" spans="22:29">
      <c r="V35">
        <v>8</v>
      </c>
      <c r="W35">
        <f t="shared" si="3"/>
        <v>30</v>
      </c>
      <c r="X35">
        <f t="shared" si="3"/>
        <v>26</v>
      </c>
      <c r="Y35">
        <v>15</v>
      </c>
      <c r="Z35">
        <v>8</v>
      </c>
    </row>
    <row r="36" spans="22:29">
      <c r="V36">
        <v>8</v>
      </c>
      <c r="W36">
        <f t="shared" si="3"/>
        <v>31</v>
      </c>
      <c r="X36">
        <f t="shared" si="3"/>
        <v>27</v>
      </c>
      <c r="Y36">
        <v>14</v>
      </c>
      <c r="Z36">
        <v>8</v>
      </c>
    </row>
    <row r="37" spans="22:29">
      <c r="V37">
        <v>9</v>
      </c>
      <c r="W37">
        <v>1</v>
      </c>
      <c r="X37">
        <f t="shared" si="3"/>
        <v>28</v>
      </c>
      <c r="Y37">
        <v>11</v>
      </c>
      <c r="Z37">
        <v>7</v>
      </c>
    </row>
    <row r="38" spans="22:29">
      <c r="V38">
        <v>9</v>
      </c>
      <c r="W38">
        <f t="shared" si="3"/>
        <v>2</v>
      </c>
      <c r="X38">
        <f t="shared" si="3"/>
        <v>29</v>
      </c>
      <c r="Y38">
        <v>16</v>
      </c>
      <c r="Z38">
        <v>5</v>
      </c>
      <c r="AB38">
        <f>SUM(Y38:Y44)</f>
        <v>65</v>
      </c>
      <c r="AC38">
        <f>SUM(Z38:Z44)</f>
        <v>22</v>
      </c>
    </row>
    <row r="39" spans="22:29">
      <c r="V39">
        <v>9</v>
      </c>
      <c r="W39">
        <f t="shared" si="3"/>
        <v>3</v>
      </c>
      <c r="X39">
        <f t="shared" si="3"/>
        <v>30</v>
      </c>
      <c r="Y39">
        <v>8</v>
      </c>
      <c r="Z39">
        <v>2</v>
      </c>
    </row>
    <row r="40" spans="22:29">
      <c r="V40">
        <v>9</v>
      </c>
      <c r="W40">
        <f t="shared" si="3"/>
        <v>4</v>
      </c>
      <c r="X40">
        <f t="shared" si="3"/>
        <v>31</v>
      </c>
      <c r="Y40">
        <v>14</v>
      </c>
      <c r="Z40">
        <v>7</v>
      </c>
    </row>
    <row r="41" spans="22:29">
      <c r="V41">
        <v>9</v>
      </c>
      <c r="W41">
        <f t="shared" si="3"/>
        <v>5</v>
      </c>
      <c r="X41">
        <f t="shared" si="3"/>
        <v>32</v>
      </c>
      <c r="Y41">
        <v>14</v>
      </c>
      <c r="Z41">
        <v>7</v>
      </c>
    </row>
    <row r="42" spans="22:29">
      <c r="V42">
        <v>9</v>
      </c>
      <c r="W42">
        <f t="shared" si="3"/>
        <v>6</v>
      </c>
      <c r="X42">
        <f t="shared" si="3"/>
        <v>33</v>
      </c>
      <c r="Y42">
        <v>7</v>
      </c>
      <c r="Z42">
        <v>1</v>
      </c>
    </row>
    <row r="43" spans="22:29">
      <c r="V43">
        <v>9</v>
      </c>
      <c r="W43">
        <f t="shared" si="3"/>
        <v>7</v>
      </c>
      <c r="X43">
        <f t="shared" si="3"/>
        <v>34</v>
      </c>
      <c r="Y43">
        <v>3</v>
      </c>
      <c r="Z43">
        <v>0</v>
      </c>
    </row>
    <row r="44" spans="22:29">
      <c r="V44">
        <v>9</v>
      </c>
      <c r="W44">
        <f t="shared" ref="W44:X59" si="4">W43+1</f>
        <v>8</v>
      </c>
      <c r="X44">
        <f t="shared" si="4"/>
        <v>35</v>
      </c>
      <c r="Y44">
        <v>3</v>
      </c>
      <c r="Z44">
        <v>0</v>
      </c>
    </row>
    <row r="45" spans="22:29">
      <c r="V45">
        <v>9</v>
      </c>
      <c r="W45">
        <f t="shared" si="4"/>
        <v>9</v>
      </c>
      <c r="X45">
        <f t="shared" si="4"/>
        <v>36</v>
      </c>
      <c r="Y45">
        <v>3</v>
      </c>
      <c r="Z45">
        <v>2</v>
      </c>
      <c r="AB45">
        <f>SUM(Y45:Y51)</f>
        <v>29</v>
      </c>
      <c r="AC45">
        <f>SUM(Z45:Z51)</f>
        <v>19</v>
      </c>
    </row>
    <row r="46" spans="22:29">
      <c r="V46">
        <v>9</v>
      </c>
      <c r="W46">
        <f t="shared" si="4"/>
        <v>10</v>
      </c>
      <c r="X46">
        <f t="shared" si="4"/>
        <v>37</v>
      </c>
      <c r="Y46">
        <v>9</v>
      </c>
      <c r="Z46">
        <v>7</v>
      </c>
    </row>
    <row r="47" spans="22:29">
      <c r="V47">
        <v>9</v>
      </c>
      <c r="W47">
        <f t="shared" si="4"/>
        <v>11</v>
      </c>
      <c r="X47">
        <f t="shared" si="4"/>
        <v>38</v>
      </c>
      <c r="Y47">
        <v>5</v>
      </c>
      <c r="Z47">
        <v>3</v>
      </c>
    </row>
    <row r="48" spans="22:29">
      <c r="V48">
        <v>9</v>
      </c>
      <c r="W48">
        <f t="shared" si="4"/>
        <v>12</v>
      </c>
      <c r="X48">
        <f t="shared" si="4"/>
        <v>39</v>
      </c>
      <c r="Y48">
        <v>4</v>
      </c>
      <c r="Z48">
        <v>1</v>
      </c>
    </row>
    <row r="49" spans="22:29">
      <c r="V49">
        <v>9</v>
      </c>
      <c r="W49">
        <f t="shared" si="4"/>
        <v>13</v>
      </c>
      <c r="X49">
        <f t="shared" si="4"/>
        <v>40</v>
      </c>
      <c r="Y49">
        <v>2</v>
      </c>
      <c r="Z49">
        <v>2</v>
      </c>
    </row>
    <row r="50" spans="22:29">
      <c r="V50">
        <v>9</v>
      </c>
      <c r="W50">
        <f t="shared" si="4"/>
        <v>14</v>
      </c>
      <c r="X50">
        <f t="shared" si="4"/>
        <v>41</v>
      </c>
      <c r="Y50">
        <v>2</v>
      </c>
      <c r="Z50">
        <v>1</v>
      </c>
    </row>
    <row r="51" spans="22:29">
      <c r="V51">
        <v>9</v>
      </c>
      <c r="W51">
        <f t="shared" si="4"/>
        <v>15</v>
      </c>
      <c r="X51">
        <f t="shared" si="4"/>
        <v>42</v>
      </c>
      <c r="Y51">
        <v>4</v>
      </c>
      <c r="Z51">
        <v>3</v>
      </c>
    </row>
    <row r="52" spans="22:29">
      <c r="V52">
        <v>9</v>
      </c>
      <c r="W52">
        <f t="shared" si="4"/>
        <v>16</v>
      </c>
      <c r="X52">
        <f t="shared" si="4"/>
        <v>43</v>
      </c>
      <c r="Y52">
        <v>2</v>
      </c>
      <c r="Z52">
        <v>2</v>
      </c>
      <c r="AB52">
        <f>SUM(Y52:Y58)</f>
        <v>13</v>
      </c>
      <c r="AC52">
        <f>SUM(Z52:Z58)</f>
        <v>10</v>
      </c>
    </row>
    <row r="53" spans="22:29">
      <c r="V53">
        <v>9</v>
      </c>
      <c r="W53">
        <f t="shared" si="4"/>
        <v>17</v>
      </c>
      <c r="X53">
        <f t="shared" si="4"/>
        <v>44</v>
      </c>
      <c r="Y53">
        <v>3</v>
      </c>
      <c r="Z53">
        <v>1</v>
      </c>
    </row>
    <row r="54" spans="22:29">
      <c r="V54">
        <v>9</v>
      </c>
      <c r="W54">
        <f t="shared" si="4"/>
        <v>18</v>
      </c>
      <c r="X54">
        <f t="shared" si="4"/>
        <v>45</v>
      </c>
      <c r="Y54">
        <v>1</v>
      </c>
      <c r="Z54">
        <v>1</v>
      </c>
    </row>
    <row r="55" spans="22:29">
      <c r="V55">
        <v>9</v>
      </c>
      <c r="W55">
        <f t="shared" si="4"/>
        <v>19</v>
      </c>
      <c r="X55">
        <f t="shared" si="4"/>
        <v>46</v>
      </c>
      <c r="Y55">
        <v>3</v>
      </c>
      <c r="Z55">
        <v>1</v>
      </c>
    </row>
    <row r="56" spans="22:29">
      <c r="V56">
        <v>9</v>
      </c>
      <c r="W56">
        <f t="shared" si="4"/>
        <v>20</v>
      </c>
      <c r="X56">
        <f t="shared" si="4"/>
        <v>47</v>
      </c>
      <c r="Y56">
        <v>1</v>
      </c>
      <c r="Z56">
        <v>3</v>
      </c>
    </row>
    <row r="57" spans="22:29">
      <c r="V57">
        <v>9</v>
      </c>
      <c r="W57">
        <f t="shared" si="4"/>
        <v>21</v>
      </c>
      <c r="X57">
        <f t="shared" si="4"/>
        <v>48</v>
      </c>
      <c r="Y57">
        <v>2</v>
      </c>
      <c r="Z57">
        <v>2</v>
      </c>
    </row>
    <row r="58" spans="22:29">
      <c r="V58">
        <v>9</v>
      </c>
      <c r="W58">
        <f t="shared" si="4"/>
        <v>22</v>
      </c>
      <c r="X58">
        <f t="shared" si="4"/>
        <v>49</v>
      </c>
      <c r="Y58">
        <v>1</v>
      </c>
      <c r="Z58">
        <v>0</v>
      </c>
    </row>
    <row r="59" spans="22:29">
      <c r="V59">
        <v>9</v>
      </c>
      <c r="W59">
        <f t="shared" si="4"/>
        <v>23</v>
      </c>
      <c r="X59">
        <f t="shared" si="4"/>
        <v>50</v>
      </c>
      <c r="Y59">
        <v>0</v>
      </c>
      <c r="Z59">
        <v>0</v>
      </c>
      <c r="AB59">
        <f>SUM(Y59:Y65)</f>
        <v>4</v>
      </c>
      <c r="AC59">
        <f>SUM(Z59:Z65)</f>
        <v>0</v>
      </c>
    </row>
    <row r="60" spans="22:29">
      <c r="V60">
        <v>9</v>
      </c>
      <c r="W60">
        <f t="shared" ref="W60:X72" si="5">W59+1</f>
        <v>24</v>
      </c>
      <c r="X60">
        <f t="shared" si="5"/>
        <v>51</v>
      </c>
      <c r="Y60">
        <v>1</v>
      </c>
      <c r="Z60">
        <v>0</v>
      </c>
    </row>
    <row r="61" spans="22:29">
      <c r="V61">
        <v>9</v>
      </c>
      <c r="W61">
        <f t="shared" si="5"/>
        <v>25</v>
      </c>
      <c r="X61">
        <f t="shared" si="5"/>
        <v>52</v>
      </c>
      <c r="Y61">
        <v>3</v>
      </c>
      <c r="Z61">
        <v>0</v>
      </c>
    </row>
    <row r="62" spans="22:29">
      <c r="V62">
        <v>9</v>
      </c>
      <c r="W62">
        <f t="shared" si="5"/>
        <v>26</v>
      </c>
      <c r="X62">
        <f t="shared" si="5"/>
        <v>53</v>
      </c>
      <c r="Y62">
        <v>0</v>
      </c>
      <c r="Z62">
        <v>0</v>
      </c>
    </row>
    <row r="63" spans="22:29">
      <c r="V63">
        <v>9</v>
      </c>
      <c r="W63">
        <f t="shared" si="5"/>
        <v>27</v>
      </c>
      <c r="X63">
        <f t="shared" si="5"/>
        <v>54</v>
      </c>
      <c r="Y63">
        <v>0</v>
      </c>
      <c r="Z63">
        <v>0</v>
      </c>
    </row>
    <row r="64" spans="22:29">
      <c r="V64">
        <v>9</v>
      </c>
      <c r="W64">
        <f t="shared" si="5"/>
        <v>28</v>
      </c>
      <c r="X64">
        <f t="shared" si="5"/>
        <v>55</v>
      </c>
      <c r="Y64">
        <v>0</v>
      </c>
      <c r="Z64">
        <v>0</v>
      </c>
    </row>
    <row r="65" spans="22:29">
      <c r="V65">
        <v>9</v>
      </c>
      <c r="W65">
        <f t="shared" si="5"/>
        <v>29</v>
      </c>
      <c r="X65">
        <f t="shared" si="5"/>
        <v>56</v>
      </c>
      <c r="Y65">
        <v>0</v>
      </c>
      <c r="Z65">
        <v>0</v>
      </c>
    </row>
    <row r="66" spans="22:29">
      <c r="V66">
        <v>9</v>
      </c>
      <c r="W66">
        <f t="shared" si="5"/>
        <v>30</v>
      </c>
      <c r="X66">
        <f t="shared" si="5"/>
        <v>57</v>
      </c>
      <c r="Y66">
        <v>0</v>
      </c>
      <c r="Z66">
        <v>0</v>
      </c>
      <c r="AB66">
        <f>SUM(Y66:Y72)</f>
        <v>2</v>
      </c>
      <c r="AC66">
        <f>SUM(Z66:Z72)</f>
        <v>1</v>
      </c>
    </row>
    <row r="67" spans="22:29">
      <c r="V67">
        <v>10</v>
      </c>
      <c r="W67">
        <v>1</v>
      </c>
      <c r="X67">
        <f t="shared" si="5"/>
        <v>58</v>
      </c>
      <c r="Y67">
        <v>1</v>
      </c>
      <c r="Z67">
        <v>0</v>
      </c>
    </row>
    <row r="68" spans="22:29">
      <c r="V68">
        <v>10</v>
      </c>
      <c r="W68">
        <f t="shared" si="5"/>
        <v>2</v>
      </c>
      <c r="X68">
        <f t="shared" si="5"/>
        <v>59</v>
      </c>
      <c r="Y68">
        <v>0</v>
      </c>
      <c r="Z68">
        <v>0</v>
      </c>
    </row>
    <row r="69" spans="22:29">
      <c r="V69">
        <v>10</v>
      </c>
      <c r="W69">
        <f t="shared" si="5"/>
        <v>3</v>
      </c>
      <c r="X69">
        <f t="shared" si="5"/>
        <v>60</v>
      </c>
      <c r="Y69">
        <v>0</v>
      </c>
      <c r="Z69">
        <v>0</v>
      </c>
    </row>
    <row r="70" spans="22:29">
      <c r="V70">
        <v>10</v>
      </c>
      <c r="W70">
        <f t="shared" si="5"/>
        <v>4</v>
      </c>
      <c r="X70">
        <f t="shared" si="5"/>
        <v>61</v>
      </c>
      <c r="Y70">
        <v>0</v>
      </c>
      <c r="Z70">
        <v>0</v>
      </c>
    </row>
    <row r="71" spans="22:29">
      <c r="V71">
        <v>10</v>
      </c>
      <c r="W71">
        <f t="shared" si="5"/>
        <v>5</v>
      </c>
      <c r="X71">
        <f t="shared" si="5"/>
        <v>62</v>
      </c>
      <c r="Y71">
        <v>1</v>
      </c>
      <c r="Z71">
        <v>1</v>
      </c>
    </row>
    <row r="72" spans="22:29">
      <c r="V72">
        <v>10</v>
      </c>
      <c r="W72">
        <f t="shared" si="5"/>
        <v>6</v>
      </c>
      <c r="X72">
        <f t="shared" si="5"/>
        <v>63</v>
      </c>
      <c r="Y72">
        <v>0</v>
      </c>
      <c r="Z72">
        <v>0</v>
      </c>
    </row>
    <row r="74" spans="22:29">
      <c r="X74" t="s">
        <v>34</v>
      </c>
      <c r="Y74">
        <f>SUM(Y9:Y72)</f>
        <v>759</v>
      </c>
      <c r="Z74">
        <f>SUM(Z9:Z72)</f>
        <v>409</v>
      </c>
      <c r="AB74">
        <f>SUM(AB9:AB72)</f>
        <v>759</v>
      </c>
      <c r="AC74">
        <f>SUM(AC9:AC72)</f>
        <v>409</v>
      </c>
    </row>
  </sheetData>
  <hyperlinks>
    <hyperlink ref="N22" r:id="rId1"/>
  </hyperlinks>
  <pageMargins left="0.7" right="0.7" top="0.75" bottom="0.75" header="0.3" footer="0.3"/>
  <pageSetup paperSize="9" orientation="portrait"/>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46"/>
  <sheetViews>
    <sheetView workbookViewId="0">
      <selection activeCell="E11" sqref="E11"/>
    </sheetView>
  </sheetViews>
  <sheetFormatPr baseColWidth="10" defaultColWidth="8.83203125" defaultRowHeight="14" x14ac:dyDescent="0"/>
  <sheetData>
    <row r="2" spans="2:18" s="4" customFormat="1">
      <c r="B2" s="4" t="s">
        <v>139</v>
      </c>
      <c r="J2" s="4" t="s">
        <v>138</v>
      </c>
      <c r="R2" s="4" t="s">
        <v>137</v>
      </c>
    </row>
    <row r="4" spans="2:18" ht="16">
      <c r="B4" s="2" t="s">
        <v>36</v>
      </c>
      <c r="J4" s="3" t="s">
        <v>79</v>
      </c>
      <c r="R4" s="3" t="s">
        <v>100</v>
      </c>
    </row>
    <row r="5" spans="2:18" ht="16">
      <c r="B5" s="2" t="s">
        <v>37</v>
      </c>
      <c r="J5" s="3" t="s">
        <v>80</v>
      </c>
      <c r="R5" s="3" t="s">
        <v>101</v>
      </c>
    </row>
    <row r="6" spans="2:18" ht="16">
      <c r="B6" s="2" t="s">
        <v>38</v>
      </c>
      <c r="J6" s="3" t="s">
        <v>81</v>
      </c>
      <c r="R6" s="3" t="s">
        <v>102</v>
      </c>
    </row>
    <row r="7" spans="2:18" ht="16">
      <c r="B7" s="2" t="s">
        <v>39</v>
      </c>
      <c r="J7" s="3" t="s">
        <v>82</v>
      </c>
      <c r="R7" s="3" t="s">
        <v>103</v>
      </c>
    </row>
    <row r="8" spans="2:18" ht="16">
      <c r="B8" s="2" t="s">
        <v>40</v>
      </c>
      <c r="J8" s="3" t="s">
        <v>83</v>
      </c>
      <c r="R8" s="3" t="s">
        <v>104</v>
      </c>
    </row>
    <row r="9" spans="2:18" ht="16">
      <c r="B9" s="2" t="s">
        <v>41</v>
      </c>
      <c r="J9" s="3" t="s">
        <v>84</v>
      </c>
      <c r="R9" s="3" t="s">
        <v>105</v>
      </c>
    </row>
    <row r="10" spans="2:18" ht="16">
      <c r="B10" s="2" t="s">
        <v>42</v>
      </c>
      <c r="J10" s="3" t="s">
        <v>85</v>
      </c>
      <c r="R10" s="3" t="s">
        <v>106</v>
      </c>
    </row>
    <row r="11" spans="2:18" ht="16">
      <c r="B11" s="2" t="s">
        <v>43</v>
      </c>
      <c r="J11" s="3" t="s">
        <v>86</v>
      </c>
      <c r="R11" s="3" t="s">
        <v>107</v>
      </c>
    </row>
    <row r="12" spans="2:18" ht="16">
      <c r="B12" s="2" t="s">
        <v>44</v>
      </c>
      <c r="J12" s="3" t="s">
        <v>87</v>
      </c>
      <c r="R12" s="3" t="s">
        <v>108</v>
      </c>
    </row>
    <row r="13" spans="2:18" ht="16">
      <c r="B13" s="2" t="s">
        <v>45</v>
      </c>
      <c r="J13" s="3" t="s">
        <v>88</v>
      </c>
      <c r="R13" s="3" t="s">
        <v>109</v>
      </c>
    </row>
    <row r="14" spans="2:18" ht="16">
      <c r="B14" s="2" t="s">
        <v>46</v>
      </c>
      <c r="J14" s="3" t="s">
        <v>89</v>
      </c>
      <c r="R14" s="3" t="s">
        <v>110</v>
      </c>
    </row>
    <row r="15" spans="2:18" ht="16">
      <c r="B15" s="2" t="s">
        <v>47</v>
      </c>
      <c r="J15" s="3" t="s">
        <v>90</v>
      </c>
      <c r="R15" s="3" t="s">
        <v>111</v>
      </c>
    </row>
    <row r="16" spans="2:18" ht="16">
      <c r="B16" s="2" t="s">
        <v>48</v>
      </c>
      <c r="J16" s="3" t="s">
        <v>91</v>
      </c>
      <c r="R16" s="3" t="s">
        <v>112</v>
      </c>
    </row>
    <row r="17" spans="2:18" ht="16">
      <c r="B17" s="2" t="s">
        <v>49</v>
      </c>
      <c r="J17" s="3" t="s">
        <v>92</v>
      </c>
      <c r="R17" s="3" t="s">
        <v>113</v>
      </c>
    </row>
    <row r="18" spans="2:18" ht="16">
      <c r="B18" s="2" t="s">
        <v>50</v>
      </c>
      <c r="J18" s="3" t="s">
        <v>93</v>
      </c>
      <c r="R18" s="3" t="s">
        <v>114</v>
      </c>
    </row>
    <row r="19" spans="2:18" ht="16">
      <c r="B19" s="2" t="s">
        <v>51</v>
      </c>
      <c r="J19" s="3" t="s">
        <v>94</v>
      </c>
      <c r="R19" s="3" t="s">
        <v>115</v>
      </c>
    </row>
    <row r="20" spans="2:18" ht="16">
      <c r="B20" s="2" t="s">
        <v>52</v>
      </c>
      <c r="J20" s="3" t="s">
        <v>95</v>
      </c>
      <c r="R20" s="3" t="s">
        <v>116</v>
      </c>
    </row>
    <row r="21" spans="2:18" ht="16">
      <c r="B21" s="2" t="s">
        <v>53</v>
      </c>
      <c r="J21" s="3" t="s">
        <v>96</v>
      </c>
      <c r="R21" s="3" t="s">
        <v>117</v>
      </c>
    </row>
    <row r="22" spans="2:18" ht="16">
      <c r="B22" s="2" t="s">
        <v>54</v>
      </c>
      <c r="J22" s="3" t="s">
        <v>97</v>
      </c>
      <c r="R22" s="3" t="s">
        <v>118</v>
      </c>
    </row>
    <row r="23" spans="2:18" ht="16">
      <c r="B23" s="2" t="s">
        <v>55</v>
      </c>
      <c r="J23" s="3" t="s">
        <v>98</v>
      </c>
      <c r="R23" s="3" t="s">
        <v>119</v>
      </c>
    </row>
    <row r="24" spans="2:18" ht="16">
      <c r="B24" s="2" t="s">
        <v>56</v>
      </c>
      <c r="J24" s="3" t="s">
        <v>99</v>
      </c>
      <c r="R24" s="3" t="s">
        <v>120</v>
      </c>
    </row>
    <row r="25" spans="2:18" ht="16">
      <c r="B25" s="2" t="s">
        <v>57</v>
      </c>
      <c r="R25" s="3" t="s">
        <v>121</v>
      </c>
    </row>
    <row r="26" spans="2:18" ht="16">
      <c r="B26" s="2" t="s">
        <v>58</v>
      </c>
      <c r="R26" s="3" t="s">
        <v>122</v>
      </c>
    </row>
    <row r="27" spans="2:18" ht="16">
      <c r="B27" s="2" t="s">
        <v>59</v>
      </c>
      <c r="R27" s="3" t="s">
        <v>123</v>
      </c>
    </row>
    <row r="28" spans="2:18" ht="16">
      <c r="B28" s="2" t="s">
        <v>60</v>
      </c>
      <c r="R28" s="3" t="s">
        <v>124</v>
      </c>
    </row>
    <row r="29" spans="2:18" ht="16">
      <c r="B29" s="2" t="s">
        <v>61</v>
      </c>
      <c r="R29" s="3" t="s">
        <v>125</v>
      </c>
    </row>
    <row r="30" spans="2:18" ht="16">
      <c r="B30" s="2" t="s">
        <v>62</v>
      </c>
      <c r="R30" s="3" t="s">
        <v>126</v>
      </c>
    </row>
    <row r="31" spans="2:18" ht="16">
      <c r="B31" s="2" t="s">
        <v>63</v>
      </c>
      <c r="R31" s="3" t="s">
        <v>127</v>
      </c>
    </row>
    <row r="32" spans="2:18" ht="16">
      <c r="B32" s="2" t="s">
        <v>64</v>
      </c>
      <c r="R32" s="3" t="s">
        <v>128</v>
      </c>
    </row>
    <row r="33" spans="2:18" ht="16">
      <c r="B33" s="2" t="s">
        <v>65</v>
      </c>
      <c r="R33" s="3" t="s">
        <v>129</v>
      </c>
    </row>
    <row r="34" spans="2:18" ht="16">
      <c r="B34" s="2" t="s">
        <v>66</v>
      </c>
      <c r="R34" s="3" t="s">
        <v>130</v>
      </c>
    </row>
    <row r="35" spans="2:18" ht="16">
      <c r="B35" s="2" t="s">
        <v>67</v>
      </c>
      <c r="R35" s="3" t="s">
        <v>131</v>
      </c>
    </row>
    <row r="36" spans="2:18" ht="16">
      <c r="B36" s="2" t="s">
        <v>68</v>
      </c>
      <c r="R36" s="3" t="s">
        <v>132</v>
      </c>
    </row>
    <row r="37" spans="2:18" ht="16">
      <c r="B37" s="2" t="s">
        <v>69</v>
      </c>
      <c r="R37" s="3" t="s">
        <v>133</v>
      </c>
    </row>
    <row r="38" spans="2:18" ht="16">
      <c r="B38" s="2" t="s">
        <v>70</v>
      </c>
      <c r="R38" s="3" t="s">
        <v>134</v>
      </c>
    </row>
    <row r="39" spans="2:18" ht="16">
      <c r="B39" s="2" t="s">
        <v>71</v>
      </c>
      <c r="R39" s="3" t="s">
        <v>135</v>
      </c>
    </row>
    <row r="40" spans="2:18" ht="16">
      <c r="B40" s="2" t="s">
        <v>72</v>
      </c>
      <c r="R40" s="3" t="s">
        <v>136</v>
      </c>
    </row>
    <row r="41" spans="2:18">
      <c r="B41" s="2" t="s">
        <v>73</v>
      </c>
    </row>
    <row r="42" spans="2:18">
      <c r="B42" s="2" t="s">
        <v>74</v>
      </c>
    </row>
    <row r="43" spans="2:18">
      <c r="B43" s="2" t="s">
        <v>75</v>
      </c>
    </row>
    <row r="44" spans="2:18">
      <c r="B44" s="2" t="s">
        <v>76</v>
      </c>
    </row>
    <row r="45" spans="2:18">
      <c r="B45" s="2" t="s">
        <v>77</v>
      </c>
    </row>
    <row r="46" spans="2:18">
      <c r="B46" s="2" t="s">
        <v>78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15"/>
  <sheetViews>
    <sheetView topLeftCell="D6" workbookViewId="0">
      <selection activeCell="D16" sqref="D16"/>
    </sheetView>
  </sheetViews>
  <sheetFormatPr baseColWidth="10" defaultColWidth="8.83203125" defaultRowHeight="92.25" customHeight="1" x14ac:dyDescent="0"/>
  <cols>
    <col min="3" max="3" width="123.33203125" customWidth="1"/>
    <col min="4" max="4" width="51.6640625" customWidth="1"/>
    <col min="7" max="7" width="11" bestFit="1" customWidth="1"/>
  </cols>
  <sheetData>
    <row r="1" spans="3:13" ht="23.25" customHeight="1">
      <c r="C1" s="12" t="s">
        <v>166</v>
      </c>
    </row>
    <row r="2" spans="3:13" ht="18" customHeight="1">
      <c r="C2" t="s">
        <v>175</v>
      </c>
    </row>
    <row r="3" spans="3:13" ht="18.75" customHeight="1">
      <c r="C3" s="11" t="s">
        <v>167</v>
      </c>
    </row>
    <row r="4" spans="3:13" ht="92.25" customHeight="1">
      <c r="C4" s="6" t="s">
        <v>168</v>
      </c>
    </row>
    <row r="5" spans="3:13" ht="92.25" customHeight="1">
      <c r="C5" s="6" t="s">
        <v>169</v>
      </c>
    </row>
    <row r="6" spans="3:13" ht="92.25" customHeight="1">
      <c r="C6" s="6" t="s">
        <v>170</v>
      </c>
      <c r="D6" s="8" t="s">
        <v>195</v>
      </c>
    </row>
    <row r="7" spans="3:13" ht="92.25" customHeight="1">
      <c r="C7" s="6" t="s">
        <v>171</v>
      </c>
      <c r="D7" t="s">
        <v>176</v>
      </c>
      <c r="E7" t="s">
        <v>177</v>
      </c>
      <c r="F7" t="s">
        <v>178</v>
      </c>
      <c r="G7" t="s">
        <v>179</v>
      </c>
      <c r="H7" t="s">
        <v>15</v>
      </c>
      <c r="I7" t="s">
        <v>23</v>
      </c>
      <c r="J7" t="s">
        <v>180</v>
      </c>
    </row>
    <row r="8" spans="3:13" ht="56.25" customHeight="1">
      <c r="C8" s="6"/>
      <c r="D8" s="29" t="s">
        <v>193</v>
      </c>
      <c r="E8" s="29">
        <f>'Andre Byer - Panum'!E17</f>
        <v>7219</v>
      </c>
      <c r="F8" s="29">
        <f>'Andre Byer - Panum'!F17</f>
        <v>4737</v>
      </c>
      <c r="G8" s="29">
        <v>168000</v>
      </c>
      <c r="H8" s="29">
        <f>'Andre Byer - Panum'!G17</f>
        <v>0.65618506718382053</v>
      </c>
      <c r="I8" s="30">
        <f>E8/G8</f>
        <v>4.2970238095238096E-2</v>
      </c>
      <c r="J8" s="30">
        <f>F8/G8</f>
        <v>2.819642857142857E-2</v>
      </c>
      <c r="L8" t="s">
        <v>22</v>
      </c>
      <c r="M8" t="s">
        <v>194</v>
      </c>
    </row>
    <row r="9" spans="3:13" ht="42.75" customHeight="1" thickBot="1">
      <c r="C9" s="6"/>
      <c r="D9" s="25" t="s">
        <v>192</v>
      </c>
      <c r="E9" s="25">
        <f>'Cholera i Aalborg'!M18</f>
        <v>762</v>
      </c>
      <c r="F9" s="25">
        <f>'Cholera i Aalborg'!N18</f>
        <v>409</v>
      </c>
      <c r="G9" s="25">
        <f>'Cholera i Aalborg'!P18</f>
        <v>7745</v>
      </c>
      <c r="H9" s="25">
        <f>'Cholera i Aalborg'!O18</f>
        <v>0.53674540682414695</v>
      </c>
      <c r="I9" s="26">
        <f>'Cholera i Aalborg'!Q18</f>
        <v>9.8386055519690124E-2</v>
      </c>
      <c r="J9" s="27">
        <f>'Cholera i Aalborg'!R18</f>
        <v>5.2808263395739186E-2</v>
      </c>
    </row>
    <row r="10" spans="3:13" ht="41.25" customHeight="1">
      <c r="C10" s="6" t="s">
        <v>172</v>
      </c>
      <c r="D10" s="13" t="s">
        <v>188</v>
      </c>
      <c r="E10" s="7">
        <v>294</v>
      </c>
      <c r="F10" s="7">
        <v>201</v>
      </c>
      <c r="G10" s="16">
        <f>E10/13*100</f>
        <v>2261.5384615384619</v>
      </c>
      <c r="H10" s="17">
        <f>F10/E10</f>
        <v>0.68367346938775508</v>
      </c>
      <c r="I10" s="17">
        <f>E10/G10</f>
        <v>0.12999999999999998</v>
      </c>
      <c r="J10" s="28">
        <f>F10/G10</f>
        <v>8.8877551020408146E-2</v>
      </c>
    </row>
    <row r="11" spans="3:13" ht="52.5" customHeight="1" thickBot="1">
      <c r="C11" s="6" t="s">
        <v>173</v>
      </c>
      <c r="D11" s="14" t="s">
        <v>181</v>
      </c>
    </row>
    <row r="12" spans="3:13" ht="42.75" customHeight="1" thickBot="1">
      <c r="C12" s="6" t="s">
        <v>174</v>
      </c>
      <c r="D12" s="15" t="s">
        <v>185</v>
      </c>
      <c r="E12" s="18">
        <v>2509</v>
      </c>
      <c r="F12" s="18">
        <v>62</v>
      </c>
      <c r="G12" s="20">
        <f>E12/I12*100</f>
        <v>929259.2592592591</v>
      </c>
      <c r="H12" s="19">
        <f>F12/E12</f>
        <v>2.4711040255081706E-2</v>
      </c>
      <c r="I12" s="19">
        <v>0.27</v>
      </c>
      <c r="J12" s="21">
        <f>F12/G12</f>
        <v>6.6719808688720612E-5</v>
      </c>
    </row>
    <row r="13" spans="3:13" ht="27" customHeight="1" thickBot="1">
      <c r="C13" s="6"/>
      <c r="D13" s="15" t="s">
        <v>186</v>
      </c>
      <c r="E13" s="18">
        <v>990</v>
      </c>
      <c r="F13" s="18" t="s">
        <v>187</v>
      </c>
      <c r="G13" s="20">
        <f>E13/I13*100</f>
        <v>990000</v>
      </c>
      <c r="H13" s="21"/>
      <c r="I13" s="19">
        <v>0.1</v>
      </c>
      <c r="J13" s="21"/>
    </row>
    <row r="14" spans="3:13" ht="27" customHeight="1" thickBot="1">
      <c r="D14" s="22" t="s">
        <v>182</v>
      </c>
      <c r="E14" s="24">
        <v>68</v>
      </c>
      <c r="F14" s="24">
        <v>6</v>
      </c>
      <c r="G14" s="24"/>
      <c r="H14" s="23">
        <f>F14/E14</f>
        <v>8.8235294117647065E-2</v>
      </c>
      <c r="I14" s="24"/>
      <c r="J14" s="24"/>
    </row>
    <row r="15" spans="3:13" ht="44.25" customHeight="1" thickBot="1">
      <c r="D15" s="22" t="s">
        <v>183</v>
      </c>
      <c r="E15">
        <v>200</v>
      </c>
      <c r="F15" t="s">
        <v>184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23"/>
  <sheetViews>
    <sheetView workbookViewId="0">
      <selection activeCell="E5" sqref="E5"/>
    </sheetView>
  </sheetViews>
  <sheetFormatPr baseColWidth="10" defaultColWidth="8.83203125" defaultRowHeight="14" x14ac:dyDescent="0"/>
  <cols>
    <col min="3" max="3" width="63.1640625" customWidth="1"/>
  </cols>
  <sheetData>
    <row r="1" spans="3:7">
      <c r="C1" t="s">
        <v>141</v>
      </c>
      <c r="E1" s="8" t="s">
        <v>155</v>
      </c>
    </row>
    <row r="2" spans="3:7">
      <c r="C2" t="s">
        <v>140</v>
      </c>
      <c r="E2" t="s">
        <v>156</v>
      </c>
    </row>
    <row r="3" spans="3:7">
      <c r="E3" t="s">
        <v>157</v>
      </c>
    </row>
    <row r="4" spans="3:7">
      <c r="C4" t="s">
        <v>143</v>
      </c>
      <c r="E4" t="s">
        <v>158</v>
      </c>
    </row>
    <row r="5" spans="3:7">
      <c r="E5" t="s">
        <v>159</v>
      </c>
    </row>
    <row r="6" spans="3:7">
      <c r="C6" t="s">
        <v>142</v>
      </c>
      <c r="E6" t="s">
        <v>160</v>
      </c>
    </row>
    <row r="7" spans="3:7">
      <c r="E7" t="s">
        <v>161</v>
      </c>
    </row>
    <row r="8" spans="3:7">
      <c r="C8" t="s">
        <v>145</v>
      </c>
      <c r="E8" t="s">
        <v>162</v>
      </c>
    </row>
    <row r="9" spans="3:7" ht="56">
      <c r="C9" s="10" t="s">
        <v>144</v>
      </c>
      <c r="E9" t="s">
        <v>163</v>
      </c>
    </row>
    <row r="10" spans="3:7">
      <c r="E10" s="11" t="s">
        <v>164</v>
      </c>
    </row>
    <row r="11" spans="3:7">
      <c r="C11" s="9" t="s">
        <v>148</v>
      </c>
      <c r="E11" t="s">
        <v>165</v>
      </c>
    </row>
    <row r="12" spans="3:7" ht="56">
      <c r="C12" s="5" t="s">
        <v>146</v>
      </c>
    </row>
    <row r="14" spans="3:7" ht="56">
      <c r="C14" s="5" t="s">
        <v>147</v>
      </c>
    </row>
    <row r="16" spans="3:7" ht="56">
      <c r="C16" s="5" t="s">
        <v>149</v>
      </c>
      <c r="E16" t="s">
        <v>150</v>
      </c>
      <c r="F16" t="s">
        <v>151</v>
      </c>
      <c r="G16" t="s">
        <v>15</v>
      </c>
    </row>
    <row r="17" spans="3:8">
      <c r="E17">
        <v>7219</v>
      </c>
      <c r="F17">
        <v>4737</v>
      </c>
      <c r="G17" s="1">
        <f>F17/E17</f>
        <v>0.65618506718382053</v>
      </c>
      <c r="H17">
        <f>4737/166000</f>
        <v>2.8536144578313254E-2</v>
      </c>
    </row>
    <row r="19" spans="3:8">
      <c r="C19" s="7" t="s">
        <v>152</v>
      </c>
    </row>
    <row r="21" spans="3:8" ht="42">
      <c r="C21" s="6" t="s">
        <v>153</v>
      </c>
    </row>
    <row r="23" spans="3:8" ht="56">
      <c r="C23" s="6" t="s">
        <v>154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København</vt:lpstr>
      <vt:lpstr>Cholera i Aalborg</vt:lpstr>
      <vt:lpstr>Text about epidemic</vt:lpstr>
      <vt:lpstr>Korsør 1857</vt:lpstr>
      <vt:lpstr>Andre Byer - Panum</vt:lpstr>
    </vt:vector>
  </TitlesOfParts>
  <Company>University of Copenhagen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Lone Simonsen</dc:creator>
  <cp:lastModifiedBy>Matthew Phelps</cp:lastModifiedBy>
  <cp:lastPrinted>2014-01-24T12:09:10Z</cp:lastPrinted>
  <dcterms:created xsi:type="dcterms:W3CDTF">2014-01-10T14:11:20Z</dcterms:created>
  <dcterms:modified xsi:type="dcterms:W3CDTF">2014-11-15T09:59:24Z</dcterms:modified>
</cp:coreProperties>
</file>