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phlauac_connect_ust_hk/Documents/ust/year 4/fall/IEDA 2010/project/location analysis/"/>
    </mc:Choice>
  </mc:AlternateContent>
  <xr:revisionPtr revIDLastSave="349" documentId="13_ncr:40009_{676C1F4E-5B8A-4A7C-8D1D-5D4501AA07E6}" xr6:coauthVersionLast="47" xr6:coauthVersionMax="47" xr10:uidLastSave="{E56B5702-25D8-4F16-9A5C-C7CFE695EA5B}"/>
  <bookViews>
    <workbookView minimized="1" xWindow="-610" yWindow="520" windowWidth="14400" windowHeight="9180" firstSheet="3" activeTab="6" xr2:uid="{00000000-000D-0000-FFFF-FFFF00000000}"/>
  </bookViews>
  <sheets>
    <sheet name="Raw Data" sheetId="2" r:id="rId1"/>
    <sheet name="Filtered Data" sheetId="4" r:id="rId2"/>
    <sheet name="Clustering" sheetId="3" r:id="rId3"/>
    <sheet name="Aggregated Result" sheetId="5" r:id="rId4"/>
    <sheet name="Coordinates" sheetId="6" r:id="rId5"/>
    <sheet name="Cluster Coordinates" sheetId="7" r:id="rId6"/>
    <sheet name="Allocation Algorithm" sheetId="8" r:id="rId7"/>
  </sheets>
  <definedNames>
    <definedName name="_xlnm._FilterDatabase" localSheetId="2" hidden="1">Clustering!$A$1:$B$32</definedName>
    <definedName name="_xlnm._FilterDatabase" localSheetId="0" hidden="1">'Raw Data'!$A$1:$G$3044</definedName>
    <definedName name="ExternalData_1" localSheetId="3" hidden="1">'Aggregated Result'!$A$1:$B$11</definedName>
    <definedName name="ExternalData_1" localSheetId="5" hidden="1">'Cluster Coordinates'!$A$1:$C$11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8" l="1"/>
  <c r="N27" i="8"/>
  <c r="N25" i="8"/>
  <c r="N15" i="8"/>
  <c r="N16" i="8"/>
  <c r="N17" i="8"/>
  <c r="N18" i="8"/>
  <c r="N19" i="8"/>
  <c r="N20" i="8"/>
  <c r="N21" i="8"/>
  <c r="N22" i="8"/>
  <c r="N23" i="8"/>
  <c r="N14" i="8"/>
  <c r="N11" i="8"/>
  <c r="N3" i="8"/>
  <c r="N4" i="8"/>
  <c r="N5" i="8"/>
  <c r="N6" i="8"/>
  <c r="N7" i="8"/>
  <c r="N8" i="8"/>
  <c r="N9" i="8"/>
  <c r="N10" i="8"/>
  <c r="N2" i="8"/>
  <c r="L15" i="8"/>
  <c r="L16" i="8" s="1"/>
  <c r="L17" i="8" s="1"/>
  <c r="L18" i="8" s="1"/>
  <c r="L19" i="8" s="1"/>
  <c r="L20" i="8" s="1"/>
  <c r="L21" i="8" s="1"/>
  <c r="L22" i="8" s="1"/>
  <c r="L23" i="8" s="1"/>
  <c r="L14" i="8"/>
  <c r="L2" i="8"/>
  <c r="L4" i="8"/>
  <c r="L5" i="8" s="1"/>
  <c r="L6" i="8" s="1"/>
  <c r="L7" i="8" s="1"/>
  <c r="L8" i="8" s="1"/>
  <c r="L9" i="8" s="1"/>
  <c r="L10" i="8" s="1"/>
  <c r="L11" i="8" s="1"/>
  <c r="L3" i="8"/>
  <c r="B15" i="5"/>
  <c r="B14" i="5"/>
  <c r="B13" i="5"/>
  <c r="C32" i="6"/>
  <c r="D32" i="6"/>
  <c r="C27" i="6"/>
  <c r="D27" i="6"/>
  <c r="D5" i="6"/>
  <c r="C5" i="6"/>
  <c r="C34" i="6"/>
  <c r="D34" i="6"/>
  <c r="D33" i="6"/>
  <c r="C33" i="6"/>
  <c r="D31" i="6"/>
  <c r="C31" i="6"/>
  <c r="D30" i="6"/>
  <c r="C30" i="6"/>
  <c r="C29" i="6"/>
  <c r="D29" i="6"/>
  <c r="C28" i="6"/>
  <c r="D28" i="6"/>
  <c r="C26" i="6"/>
  <c r="D26" i="6"/>
  <c r="D25" i="6"/>
  <c r="C25" i="6"/>
  <c r="D24" i="6"/>
  <c r="C24" i="6"/>
  <c r="D23" i="6"/>
  <c r="C23" i="6"/>
  <c r="D22" i="6"/>
  <c r="C22" i="6"/>
  <c r="C21" i="6"/>
  <c r="D21" i="6"/>
  <c r="D20" i="6"/>
  <c r="C20" i="6"/>
  <c r="D19" i="6"/>
  <c r="C19" i="6"/>
  <c r="D18" i="6"/>
  <c r="C18" i="6"/>
  <c r="D11" i="6"/>
  <c r="C11" i="6"/>
  <c r="D4" i="6"/>
  <c r="C4" i="6"/>
  <c r="C17" i="6"/>
  <c r="D17" i="6"/>
  <c r="C16" i="6"/>
  <c r="D16" i="6"/>
  <c r="C15" i="6"/>
  <c r="D15" i="6"/>
  <c r="C14" i="6"/>
  <c r="D14" i="6"/>
  <c r="D13" i="6"/>
  <c r="C13" i="6"/>
  <c r="D12" i="6"/>
  <c r="C12" i="6"/>
  <c r="C10" i="6"/>
  <c r="D10" i="6"/>
  <c r="D9" i="6"/>
  <c r="C9" i="6"/>
  <c r="D7" i="6"/>
  <c r="C7" i="6"/>
  <c r="D6" i="6"/>
  <c r="C6" i="6"/>
  <c r="B3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4" i="6"/>
  <c r="A2" i="3" a="1"/>
  <c r="A2" i="3" s="1"/>
  <c r="J1126" i="4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1" i="4"/>
  <c r="I81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277" i="4"/>
  <c r="I277" i="4" s="1"/>
  <c r="H278" i="4"/>
  <c r="I278" i="4" s="1"/>
  <c r="H279" i="4"/>
  <c r="I279" i="4" s="1"/>
  <c r="H280" i="4"/>
  <c r="I280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H289" i="4"/>
  <c r="I289" i="4" s="1"/>
  <c r="H290" i="4"/>
  <c r="I290" i="4" s="1"/>
  <c r="H291" i="4"/>
  <c r="I291" i="4" s="1"/>
  <c r="H292" i="4"/>
  <c r="I292" i="4" s="1"/>
  <c r="H293" i="4"/>
  <c r="I293" i="4" s="1"/>
  <c r="H294" i="4"/>
  <c r="I294" i="4" s="1"/>
  <c r="H295" i="4"/>
  <c r="I295" i="4" s="1"/>
  <c r="H296" i="4"/>
  <c r="I296" i="4" s="1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 s="1"/>
  <c r="H303" i="4"/>
  <c r="I303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H312" i="4"/>
  <c r="I312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0" i="4"/>
  <c r="I320" i="4" s="1"/>
  <c r="H321" i="4"/>
  <c r="I321" i="4" s="1"/>
  <c r="H322" i="4"/>
  <c r="I322" i="4" s="1"/>
  <c r="H323" i="4"/>
  <c r="I323" i="4" s="1"/>
  <c r="H324" i="4"/>
  <c r="I324" i="4" s="1"/>
  <c r="H325" i="4"/>
  <c r="I325" i="4" s="1"/>
  <c r="H326" i="4"/>
  <c r="I326" i="4" s="1"/>
  <c r="H327" i="4"/>
  <c r="I327" i="4" s="1"/>
  <c r="H328" i="4"/>
  <c r="I328" i="4" s="1"/>
  <c r="H329" i="4"/>
  <c r="I329" i="4" s="1"/>
  <c r="H330" i="4"/>
  <c r="I330" i="4" s="1"/>
  <c r="H331" i="4"/>
  <c r="I331" i="4" s="1"/>
  <c r="H332" i="4"/>
  <c r="I332" i="4" s="1"/>
  <c r="H333" i="4"/>
  <c r="I333" i="4" s="1"/>
  <c r="H334" i="4"/>
  <c r="I334" i="4" s="1"/>
  <c r="H335" i="4"/>
  <c r="I335" i="4" s="1"/>
  <c r="H336" i="4"/>
  <c r="I336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4" i="4"/>
  <c r="I344" i="4" s="1"/>
  <c r="H345" i="4"/>
  <c r="I345" i="4" s="1"/>
  <c r="H346" i="4"/>
  <c r="I346" i="4" s="1"/>
  <c r="H347" i="4"/>
  <c r="I347" i="4" s="1"/>
  <c r="H348" i="4"/>
  <c r="I348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5" i="4"/>
  <c r="I355" i="4" s="1"/>
  <c r="H356" i="4"/>
  <c r="I356" i="4" s="1"/>
  <c r="H357" i="4"/>
  <c r="I357" i="4" s="1"/>
  <c r="H358" i="4"/>
  <c r="I358" i="4" s="1"/>
  <c r="H359" i="4"/>
  <c r="I359" i="4" s="1"/>
  <c r="H360" i="4"/>
  <c r="I360" i="4" s="1"/>
  <c r="H361" i="4"/>
  <c r="I361" i="4" s="1"/>
  <c r="H362" i="4"/>
  <c r="I362" i="4" s="1"/>
  <c r="H363" i="4"/>
  <c r="I363" i="4" s="1"/>
  <c r="H364" i="4"/>
  <c r="I364" i="4" s="1"/>
  <c r="H365" i="4"/>
  <c r="I365" i="4" s="1"/>
  <c r="H366" i="4"/>
  <c r="I366" i="4" s="1"/>
  <c r="H367" i="4"/>
  <c r="I367" i="4" s="1"/>
  <c r="H368" i="4"/>
  <c r="I368" i="4" s="1"/>
  <c r="H369" i="4"/>
  <c r="I369" i="4" s="1"/>
  <c r="H370" i="4"/>
  <c r="I370" i="4" s="1"/>
  <c r="H371" i="4"/>
  <c r="I371" i="4" s="1"/>
  <c r="H372" i="4"/>
  <c r="I372" i="4" s="1"/>
  <c r="H373" i="4"/>
  <c r="I373" i="4" s="1"/>
  <c r="H374" i="4"/>
  <c r="I374" i="4" s="1"/>
  <c r="H375" i="4"/>
  <c r="I375" i="4" s="1"/>
  <c r="H376" i="4"/>
  <c r="I376" i="4" s="1"/>
  <c r="H377" i="4"/>
  <c r="I377" i="4" s="1"/>
  <c r="H378" i="4"/>
  <c r="I378" i="4" s="1"/>
  <c r="H379" i="4"/>
  <c r="I379" i="4" s="1"/>
  <c r="H380" i="4"/>
  <c r="I380" i="4" s="1"/>
  <c r="H381" i="4"/>
  <c r="I381" i="4" s="1"/>
  <c r="H382" i="4"/>
  <c r="I382" i="4" s="1"/>
  <c r="H383" i="4"/>
  <c r="I383" i="4" s="1"/>
  <c r="H384" i="4"/>
  <c r="I384" i="4" s="1"/>
  <c r="H385" i="4"/>
  <c r="I385" i="4" s="1"/>
  <c r="H386" i="4"/>
  <c r="I386" i="4" s="1"/>
  <c r="H387" i="4"/>
  <c r="I387" i="4" s="1"/>
  <c r="H388" i="4"/>
  <c r="I388" i="4" s="1"/>
  <c r="H389" i="4"/>
  <c r="I389" i="4" s="1"/>
  <c r="H390" i="4"/>
  <c r="I390" i="4" s="1"/>
  <c r="H391" i="4"/>
  <c r="I391" i="4" s="1"/>
  <c r="H392" i="4"/>
  <c r="I392" i="4" s="1"/>
  <c r="H393" i="4"/>
  <c r="I393" i="4" s="1"/>
  <c r="H394" i="4"/>
  <c r="I394" i="4" s="1"/>
  <c r="H395" i="4"/>
  <c r="I395" i="4" s="1"/>
  <c r="H396" i="4"/>
  <c r="I396" i="4" s="1"/>
  <c r="H397" i="4"/>
  <c r="I397" i="4" s="1"/>
  <c r="H398" i="4"/>
  <c r="I398" i="4" s="1"/>
  <c r="H399" i="4"/>
  <c r="I399" i="4" s="1"/>
  <c r="H400" i="4"/>
  <c r="I400" i="4" s="1"/>
  <c r="H401" i="4"/>
  <c r="I401" i="4" s="1"/>
  <c r="H402" i="4"/>
  <c r="I402" i="4" s="1"/>
  <c r="H403" i="4"/>
  <c r="I403" i="4" s="1"/>
  <c r="H404" i="4"/>
  <c r="I404" i="4" s="1"/>
  <c r="H405" i="4"/>
  <c r="I405" i="4" s="1"/>
  <c r="H406" i="4"/>
  <c r="I406" i="4" s="1"/>
  <c r="H407" i="4"/>
  <c r="I407" i="4" s="1"/>
  <c r="H408" i="4"/>
  <c r="I408" i="4" s="1"/>
  <c r="H409" i="4"/>
  <c r="I409" i="4" s="1"/>
  <c r="H410" i="4"/>
  <c r="I410" i="4" s="1"/>
  <c r="H411" i="4"/>
  <c r="I411" i="4" s="1"/>
  <c r="H412" i="4"/>
  <c r="I412" i="4" s="1"/>
  <c r="H413" i="4"/>
  <c r="I413" i="4" s="1"/>
  <c r="H414" i="4"/>
  <c r="I414" i="4" s="1"/>
  <c r="H415" i="4"/>
  <c r="I415" i="4" s="1"/>
  <c r="H416" i="4"/>
  <c r="I416" i="4" s="1"/>
  <c r="H417" i="4"/>
  <c r="I417" i="4" s="1"/>
  <c r="H418" i="4"/>
  <c r="I418" i="4" s="1"/>
  <c r="H419" i="4"/>
  <c r="I419" i="4" s="1"/>
  <c r="H420" i="4"/>
  <c r="I420" i="4" s="1"/>
  <c r="H421" i="4"/>
  <c r="I421" i="4" s="1"/>
  <c r="H422" i="4"/>
  <c r="I422" i="4" s="1"/>
  <c r="H423" i="4"/>
  <c r="I423" i="4" s="1"/>
  <c r="H424" i="4"/>
  <c r="I424" i="4" s="1"/>
  <c r="H425" i="4"/>
  <c r="I425" i="4" s="1"/>
  <c r="H426" i="4"/>
  <c r="I426" i="4" s="1"/>
  <c r="H427" i="4"/>
  <c r="I427" i="4" s="1"/>
  <c r="H428" i="4"/>
  <c r="I428" i="4" s="1"/>
  <c r="H429" i="4"/>
  <c r="I429" i="4" s="1"/>
  <c r="H430" i="4"/>
  <c r="I430" i="4" s="1"/>
  <c r="H431" i="4"/>
  <c r="I431" i="4" s="1"/>
  <c r="H432" i="4"/>
  <c r="I432" i="4" s="1"/>
  <c r="H433" i="4"/>
  <c r="I433" i="4" s="1"/>
  <c r="H434" i="4"/>
  <c r="I434" i="4" s="1"/>
  <c r="H435" i="4"/>
  <c r="I435" i="4" s="1"/>
  <c r="H436" i="4"/>
  <c r="I436" i="4" s="1"/>
  <c r="H437" i="4"/>
  <c r="I437" i="4" s="1"/>
  <c r="H438" i="4"/>
  <c r="I438" i="4" s="1"/>
  <c r="H439" i="4"/>
  <c r="I439" i="4" s="1"/>
  <c r="H440" i="4"/>
  <c r="I440" i="4" s="1"/>
  <c r="H441" i="4"/>
  <c r="I441" i="4" s="1"/>
  <c r="H442" i="4"/>
  <c r="I442" i="4" s="1"/>
  <c r="H443" i="4"/>
  <c r="I443" i="4" s="1"/>
  <c r="H444" i="4"/>
  <c r="I444" i="4" s="1"/>
  <c r="H445" i="4"/>
  <c r="I445" i="4" s="1"/>
  <c r="H446" i="4"/>
  <c r="I446" i="4" s="1"/>
  <c r="H447" i="4"/>
  <c r="I447" i="4" s="1"/>
  <c r="H448" i="4"/>
  <c r="I448" i="4" s="1"/>
  <c r="H449" i="4"/>
  <c r="I449" i="4" s="1"/>
  <c r="H450" i="4"/>
  <c r="I450" i="4" s="1"/>
  <c r="H451" i="4"/>
  <c r="I451" i="4" s="1"/>
  <c r="H452" i="4"/>
  <c r="I452" i="4" s="1"/>
  <c r="H453" i="4"/>
  <c r="I453" i="4" s="1"/>
  <c r="H454" i="4"/>
  <c r="I454" i="4" s="1"/>
  <c r="H455" i="4"/>
  <c r="I455" i="4" s="1"/>
  <c r="H456" i="4"/>
  <c r="I456" i="4" s="1"/>
  <c r="H457" i="4"/>
  <c r="I457" i="4" s="1"/>
  <c r="H458" i="4"/>
  <c r="I458" i="4" s="1"/>
  <c r="H459" i="4"/>
  <c r="I459" i="4" s="1"/>
  <c r="H460" i="4"/>
  <c r="I460" i="4" s="1"/>
  <c r="H461" i="4"/>
  <c r="I461" i="4" s="1"/>
  <c r="H462" i="4"/>
  <c r="I462" i="4" s="1"/>
  <c r="H463" i="4"/>
  <c r="I463" i="4" s="1"/>
  <c r="H464" i="4"/>
  <c r="I464" i="4" s="1"/>
  <c r="H465" i="4"/>
  <c r="I465" i="4" s="1"/>
  <c r="H466" i="4"/>
  <c r="I466" i="4" s="1"/>
  <c r="H467" i="4"/>
  <c r="I467" i="4" s="1"/>
  <c r="H468" i="4"/>
  <c r="I468" i="4" s="1"/>
  <c r="H469" i="4"/>
  <c r="I469" i="4" s="1"/>
  <c r="H470" i="4"/>
  <c r="I470" i="4" s="1"/>
  <c r="H471" i="4"/>
  <c r="I471" i="4" s="1"/>
  <c r="H472" i="4"/>
  <c r="I472" i="4" s="1"/>
  <c r="H473" i="4"/>
  <c r="I473" i="4" s="1"/>
  <c r="H474" i="4"/>
  <c r="I474" i="4" s="1"/>
  <c r="H475" i="4"/>
  <c r="I475" i="4" s="1"/>
  <c r="H476" i="4"/>
  <c r="I476" i="4" s="1"/>
  <c r="H477" i="4"/>
  <c r="I477" i="4" s="1"/>
  <c r="H478" i="4"/>
  <c r="I478" i="4" s="1"/>
  <c r="H479" i="4"/>
  <c r="I479" i="4" s="1"/>
  <c r="H480" i="4"/>
  <c r="I480" i="4" s="1"/>
  <c r="H481" i="4"/>
  <c r="I481" i="4" s="1"/>
  <c r="H482" i="4"/>
  <c r="I482" i="4" s="1"/>
  <c r="H483" i="4"/>
  <c r="I483" i="4" s="1"/>
  <c r="H484" i="4"/>
  <c r="I484" i="4" s="1"/>
  <c r="H485" i="4"/>
  <c r="I485" i="4" s="1"/>
  <c r="H486" i="4"/>
  <c r="I486" i="4" s="1"/>
  <c r="H487" i="4"/>
  <c r="I487" i="4" s="1"/>
  <c r="H488" i="4"/>
  <c r="I488" i="4" s="1"/>
  <c r="H489" i="4"/>
  <c r="I489" i="4" s="1"/>
  <c r="H490" i="4"/>
  <c r="I490" i="4" s="1"/>
  <c r="H491" i="4"/>
  <c r="I491" i="4" s="1"/>
  <c r="H492" i="4"/>
  <c r="I492" i="4" s="1"/>
  <c r="H493" i="4"/>
  <c r="I493" i="4" s="1"/>
  <c r="H494" i="4"/>
  <c r="I494" i="4" s="1"/>
  <c r="H495" i="4"/>
  <c r="I495" i="4" s="1"/>
  <c r="H496" i="4"/>
  <c r="I496" i="4" s="1"/>
  <c r="H497" i="4"/>
  <c r="I497" i="4" s="1"/>
  <c r="H498" i="4"/>
  <c r="I498" i="4" s="1"/>
  <c r="H499" i="4"/>
  <c r="I499" i="4" s="1"/>
  <c r="H500" i="4"/>
  <c r="I500" i="4" s="1"/>
  <c r="H501" i="4"/>
  <c r="I501" i="4" s="1"/>
  <c r="H502" i="4"/>
  <c r="I502" i="4" s="1"/>
  <c r="H503" i="4"/>
  <c r="I503" i="4" s="1"/>
  <c r="H504" i="4"/>
  <c r="I504" i="4" s="1"/>
  <c r="H505" i="4"/>
  <c r="I505" i="4" s="1"/>
  <c r="H506" i="4"/>
  <c r="I506" i="4" s="1"/>
  <c r="H507" i="4"/>
  <c r="I507" i="4" s="1"/>
  <c r="H508" i="4"/>
  <c r="I508" i="4" s="1"/>
  <c r="H509" i="4"/>
  <c r="I509" i="4" s="1"/>
  <c r="H510" i="4"/>
  <c r="I510" i="4" s="1"/>
  <c r="H511" i="4"/>
  <c r="I511" i="4" s="1"/>
  <c r="H512" i="4"/>
  <c r="I512" i="4" s="1"/>
  <c r="H513" i="4"/>
  <c r="I513" i="4" s="1"/>
  <c r="H514" i="4"/>
  <c r="I514" i="4" s="1"/>
  <c r="H515" i="4"/>
  <c r="I515" i="4" s="1"/>
  <c r="H516" i="4"/>
  <c r="I516" i="4" s="1"/>
  <c r="H517" i="4"/>
  <c r="I517" i="4" s="1"/>
  <c r="H518" i="4"/>
  <c r="I518" i="4" s="1"/>
  <c r="H519" i="4"/>
  <c r="I519" i="4" s="1"/>
  <c r="H520" i="4"/>
  <c r="I520" i="4" s="1"/>
  <c r="H521" i="4"/>
  <c r="I521" i="4" s="1"/>
  <c r="H522" i="4"/>
  <c r="I522" i="4" s="1"/>
  <c r="H523" i="4"/>
  <c r="I523" i="4" s="1"/>
  <c r="H524" i="4"/>
  <c r="I524" i="4" s="1"/>
  <c r="H525" i="4"/>
  <c r="I525" i="4" s="1"/>
  <c r="H526" i="4"/>
  <c r="I526" i="4" s="1"/>
  <c r="H527" i="4"/>
  <c r="I527" i="4" s="1"/>
  <c r="H528" i="4"/>
  <c r="I528" i="4" s="1"/>
  <c r="H529" i="4"/>
  <c r="I529" i="4" s="1"/>
  <c r="H530" i="4"/>
  <c r="I530" i="4" s="1"/>
  <c r="H531" i="4"/>
  <c r="I531" i="4" s="1"/>
  <c r="H532" i="4"/>
  <c r="I532" i="4" s="1"/>
  <c r="H533" i="4"/>
  <c r="I533" i="4" s="1"/>
  <c r="H534" i="4"/>
  <c r="I534" i="4" s="1"/>
  <c r="H535" i="4"/>
  <c r="I535" i="4" s="1"/>
  <c r="H536" i="4"/>
  <c r="I536" i="4" s="1"/>
  <c r="H537" i="4"/>
  <c r="I537" i="4" s="1"/>
  <c r="H538" i="4"/>
  <c r="I538" i="4" s="1"/>
  <c r="H539" i="4"/>
  <c r="I539" i="4" s="1"/>
  <c r="H540" i="4"/>
  <c r="I540" i="4" s="1"/>
  <c r="H541" i="4"/>
  <c r="I541" i="4" s="1"/>
  <c r="H542" i="4"/>
  <c r="I542" i="4" s="1"/>
  <c r="H543" i="4"/>
  <c r="I543" i="4" s="1"/>
  <c r="H544" i="4"/>
  <c r="I544" i="4" s="1"/>
  <c r="H545" i="4"/>
  <c r="I545" i="4" s="1"/>
  <c r="H546" i="4"/>
  <c r="I546" i="4" s="1"/>
  <c r="H547" i="4"/>
  <c r="I547" i="4" s="1"/>
  <c r="H548" i="4"/>
  <c r="I548" i="4" s="1"/>
  <c r="H549" i="4"/>
  <c r="I549" i="4" s="1"/>
  <c r="H550" i="4"/>
  <c r="I550" i="4" s="1"/>
  <c r="H551" i="4"/>
  <c r="I551" i="4" s="1"/>
  <c r="H552" i="4"/>
  <c r="I552" i="4" s="1"/>
  <c r="H553" i="4"/>
  <c r="I553" i="4" s="1"/>
  <c r="H554" i="4"/>
  <c r="I554" i="4" s="1"/>
  <c r="H555" i="4"/>
  <c r="I555" i="4" s="1"/>
  <c r="H556" i="4"/>
  <c r="I556" i="4" s="1"/>
  <c r="H557" i="4"/>
  <c r="I557" i="4" s="1"/>
  <c r="H558" i="4"/>
  <c r="I558" i="4" s="1"/>
  <c r="H559" i="4"/>
  <c r="I559" i="4" s="1"/>
  <c r="H560" i="4"/>
  <c r="I560" i="4" s="1"/>
  <c r="H561" i="4"/>
  <c r="I561" i="4" s="1"/>
  <c r="H562" i="4"/>
  <c r="I562" i="4" s="1"/>
  <c r="H563" i="4"/>
  <c r="I563" i="4" s="1"/>
  <c r="H564" i="4"/>
  <c r="I564" i="4" s="1"/>
  <c r="H565" i="4"/>
  <c r="I565" i="4" s="1"/>
  <c r="H566" i="4"/>
  <c r="I566" i="4" s="1"/>
  <c r="H567" i="4"/>
  <c r="I567" i="4" s="1"/>
  <c r="H568" i="4"/>
  <c r="I568" i="4" s="1"/>
  <c r="H569" i="4"/>
  <c r="I569" i="4" s="1"/>
  <c r="H570" i="4"/>
  <c r="I570" i="4" s="1"/>
  <c r="H571" i="4"/>
  <c r="I571" i="4" s="1"/>
  <c r="H572" i="4"/>
  <c r="I572" i="4" s="1"/>
  <c r="H573" i="4"/>
  <c r="I573" i="4" s="1"/>
  <c r="H574" i="4"/>
  <c r="I574" i="4" s="1"/>
  <c r="H575" i="4"/>
  <c r="I575" i="4" s="1"/>
  <c r="H576" i="4"/>
  <c r="I576" i="4" s="1"/>
  <c r="H577" i="4"/>
  <c r="I577" i="4" s="1"/>
  <c r="H578" i="4"/>
  <c r="I578" i="4" s="1"/>
  <c r="H579" i="4"/>
  <c r="I579" i="4" s="1"/>
  <c r="H580" i="4"/>
  <c r="I580" i="4" s="1"/>
  <c r="H581" i="4"/>
  <c r="I581" i="4" s="1"/>
  <c r="H582" i="4"/>
  <c r="I582" i="4" s="1"/>
  <c r="H583" i="4"/>
  <c r="I583" i="4" s="1"/>
  <c r="H584" i="4"/>
  <c r="I584" i="4" s="1"/>
  <c r="H585" i="4"/>
  <c r="I585" i="4" s="1"/>
  <c r="H586" i="4"/>
  <c r="I586" i="4" s="1"/>
  <c r="H587" i="4"/>
  <c r="I587" i="4" s="1"/>
  <c r="H588" i="4"/>
  <c r="I588" i="4" s="1"/>
  <c r="H589" i="4"/>
  <c r="I589" i="4" s="1"/>
  <c r="H590" i="4"/>
  <c r="I590" i="4" s="1"/>
  <c r="H591" i="4"/>
  <c r="I591" i="4" s="1"/>
  <c r="H592" i="4"/>
  <c r="I592" i="4" s="1"/>
  <c r="H593" i="4"/>
  <c r="I593" i="4" s="1"/>
  <c r="H594" i="4"/>
  <c r="I594" i="4" s="1"/>
  <c r="H595" i="4"/>
  <c r="I595" i="4" s="1"/>
  <c r="H596" i="4"/>
  <c r="I596" i="4" s="1"/>
  <c r="H597" i="4"/>
  <c r="I597" i="4" s="1"/>
  <c r="H598" i="4"/>
  <c r="I598" i="4" s="1"/>
  <c r="H599" i="4"/>
  <c r="I599" i="4" s="1"/>
  <c r="H600" i="4"/>
  <c r="I600" i="4" s="1"/>
  <c r="H601" i="4"/>
  <c r="I601" i="4" s="1"/>
  <c r="H602" i="4"/>
  <c r="I602" i="4" s="1"/>
  <c r="H603" i="4"/>
  <c r="I603" i="4" s="1"/>
  <c r="H604" i="4"/>
  <c r="I604" i="4" s="1"/>
  <c r="H605" i="4"/>
  <c r="I605" i="4" s="1"/>
  <c r="H606" i="4"/>
  <c r="I606" i="4" s="1"/>
  <c r="H607" i="4"/>
  <c r="I607" i="4" s="1"/>
  <c r="H608" i="4"/>
  <c r="I608" i="4" s="1"/>
  <c r="H609" i="4"/>
  <c r="I609" i="4" s="1"/>
  <c r="H610" i="4"/>
  <c r="I610" i="4" s="1"/>
  <c r="H611" i="4"/>
  <c r="I611" i="4" s="1"/>
  <c r="H612" i="4"/>
  <c r="I612" i="4" s="1"/>
  <c r="H613" i="4"/>
  <c r="I613" i="4" s="1"/>
  <c r="H614" i="4"/>
  <c r="I614" i="4" s="1"/>
  <c r="H615" i="4"/>
  <c r="I615" i="4" s="1"/>
  <c r="H616" i="4"/>
  <c r="I616" i="4" s="1"/>
  <c r="H617" i="4"/>
  <c r="I617" i="4" s="1"/>
  <c r="H618" i="4"/>
  <c r="I618" i="4" s="1"/>
  <c r="H619" i="4"/>
  <c r="I619" i="4" s="1"/>
  <c r="H620" i="4"/>
  <c r="I620" i="4" s="1"/>
  <c r="H621" i="4"/>
  <c r="I621" i="4" s="1"/>
  <c r="H622" i="4"/>
  <c r="I622" i="4" s="1"/>
  <c r="H623" i="4"/>
  <c r="I623" i="4" s="1"/>
  <c r="H624" i="4"/>
  <c r="I624" i="4" s="1"/>
  <c r="H625" i="4"/>
  <c r="I625" i="4" s="1"/>
  <c r="H626" i="4"/>
  <c r="I626" i="4" s="1"/>
  <c r="H627" i="4"/>
  <c r="I627" i="4" s="1"/>
  <c r="H628" i="4"/>
  <c r="I628" i="4" s="1"/>
  <c r="H629" i="4"/>
  <c r="I629" i="4" s="1"/>
  <c r="H630" i="4"/>
  <c r="I630" i="4" s="1"/>
  <c r="H631" i="4"/>
  <c r="I631" i="4" s="1"/>
  <c r="H632" i="4"/>
  <c r="I632" i="4" s="1"/>
  <c r="H633" i="4"/>
  <c r="I633" i="4" s="1"/>
  <c r="H634" i="4"/>
  <c r="I634" i="4" s="1"/>
  <c r="H635" i="4"/>
  <c r="I635" i="4" s="1"/>
  <c r="H636" i="4"/>
  <c r="I636" i="4" s="1"/>
  <c r="H637" i="4"/>
  <c r="I637" i="4" s="1"/>
  <c r="H638" i="4"/>
  <c r="I638" i="4" s="1"/>
  <c r="H639" i="4"/>
  <c r="I639" i="4" s="1"/>
  <c r="H640" i="4"/>
  <c r="I640" i="4" s="1"/>
  <c r="H641" i="4"/>
  <c r="I641" i="4" s="1"/>
  <c r="H642" i="4"/>
  <c r="I642" i="4" s="1"/>
  <c r="H643" i="4"/>
  <c r="I643" i="4" s="1"/>
  <c r="H644" i="4"/>
  <c r="I644" i="4" s="1"/>
  <c r="H645" i="4"/>
  <c r="I645" i="4" s="1"/>
  <c r="H646" i="4"/>
  <c r="I646" i="4" s="1"/>
  <c r="H647" i="4"/>
  <c r="I647" i="4" s="1"/>
  <c r="H648" i="4"/>
  <c r="I648" i="4" s="1"/>
  <c r="H649" i="4"/>
  <c r="I649" i="4" s="1"/>
  <c r="H650" i="4"/>
  <c r="I650" i="4" s="1"/>
  <c r="H651" i="4"/>
  <c r="I651" i="4" s="1"/>
  <c r="H652" i="4"/>
  <c r="I652" i="4" s="1"/>
  <c r="H653" i="4"/>
  <c r="I653" i="4" s="1"/>
  <c r="H654" i="4"/>
  <c r="I654" i="4" s="1"/>
  <c r="H655" i="4"/>
  <c r="I655" i="4" s="1"/>
  <c r="H656" i="4"/>
  <c r="I656" i="4" s="1"/>
  <c r="H657" i="4"/>
  <c r="I657" i="4" s="1"/>
  <c r="H658" i="4"/>
  <c r="I658" i="4" s="1"/>
  <c r="H659" i="4"/>
  <c r="I659" i="4" s="1"/>
  <c r="H660" i="4"/>
  <c r="I660" i="4" s="1"/>
  <c r="H661" i="4"/>
  <c r="I661" i="4" s="1"/>
  <c r="H662" i="4"/>
  <c r="I662" i="4" s="1"/>
  <c r="H663" i="4"/>
  <c r="I663" i="4" s="1"/>
  <c r="H664" i="4"/>
  <c r="I664" i="4" s="1"/>
  <c r="H665" i="4"/>
  <c r="I665" i="4" s="1"/>
  <c r="H666" i="4"/>
  <c r="I666" i="4" s="1"/>
  <c r="H667" i="4"/>
  <c r="I667" i="4" s="1"/>
  <c r="H668" i="4"/>
  <c r="I668" i="4" s="1"/>
  <c r="H669" i="4"/>
  <c r="I669" i="4" s="1"/>
  <c r="H670" i="4"/>
  <c r="I670" i="4" s="1"/>
  <c r="H671" i="4"/>
  <c r="I671" i="4" s="1"/>
  <c r="H672" i="4"/>
  <c r="I672" i="4" s="1"/>
  <c r="H673" i="4"/>
  <c r="I673" i="4" s="1"/>
  <c r="H674" i="4"/>
  <c r="I674" i="4" s="1"/>
  <c r="H675" i="4"/>
  <c r="I675" i="4" s="1"/>
  <c r="H676" i="4"/>
  <c r="I676" i="4" s="1"/>
  <c r="H677" i="4"/>
  <c r="I677" i="4" s="1"/>
  <c r="H678" i="4"/>
  <c r="I678" i="4" s="1"/>
  <c r="H679" i="4"/>
  <c r="I679" i="4" s="1"/>
  <c r="H680" i="4"/>
  <c r="I680" i="4" s="1"/>
  <c r="H681" i="4"/>
  <c r="I681" i="4" s="1"/>
  <c r="H682" i="4"/>
  <c r="I682" i="4" s="1"/>
  <c r="H683" i="4"/>
  <c r="I683" i="4" s="1"/>
  <c r="H684" i="4"/>
  <c r="I684" i="4" s="1"/>
  <c r="H685" i="4"/>
  <c r="I685" i="4" s="1"/>
  <c r="H686" i="4"/>
  <c r="I686" i="4" s="1"/>
  <c r="H687" i="4"/>
  <c r="I687" i="4" s="1"/>
  <c r="H688" i="4"/>
  <c r="I688" i="4" s="1"/>
  <c r="H689" i="4"/>
  <c r="I689" i="4" s="1"/>
  <c r="H690" i="4"/>
  <c r="I690" i="4" s="1"/>
  <c r="H691" i="4"/>
  <c r="I691" i="4" s="1"/>
  <c r="H692" i="4"/>
  <c r="I692" i="4" s="1"/>
  <c r="H693" i="4"/>
  <c r="I693" i="4" s="1"/>
  <c r="H694" i="4"/>
  <c r="I694" i="4" s="1"/>
  <c r="H695" i="4"/>
  <c r="I695" i="4" s="1"/>
  <c r="H696" i="4"/>
  <c r="I696" i="4" s="1"/>
  <c r="H697" i="4"/>
  <c r="I697" i="4" s="1"/>
  <c r="H698" i="4"/>
  <c r="I698" i="4" s="1"/>
  <c r="H699" i="4"/>
  <c r="I699" i="4" s="1"/>
  <c r="H700" i="4"/>
  <c r="I700" i="4" s="1"/>
  <c r="H701" i="4"/>
  <c r="I701" i="4" s="1"/>
  <c r="H702" i="4"/>
  <c r="I702" i="4" s="1"/>
  <c r="H703" i="4"/>
  <c r="I703" i="4" s="1"/>
  <c r="H704" i="4"/>
  <c r="I704" i="4" s="1"/>
  <c r="H705" i="4"/>
  <c r="I705" i="4" s="1"/>
  <c r="H706" i="4"/>
  <c r="I706" i="4" s="1"/>
  <c r="H707" i="4"/>
  <c r="I707" i="4" s="1"/>
  <c r="H708" i="4"/>
  <c r="I708" i="4" s="1"/>
  <c r="H709" i="4"/>
  <c r="I709" i="4" s="1"/>
  <c r="H710" i="4"/>
  <c r="I710" i="4" s="1"/>
  <c r="H711" i="4"/>
  <c r="I711" i="4" s="1"/>
  <c r="H712" i="4"/>
  <c r="I712" i="4" s="1"/>
  <c r="H713" i="4"/>
  <c r="I713" i="4" s="1"/>
  <c r="H714" i="4"/>
  <c r="I714" i="4" s="1"/>
  <c r="H715" i="4"/>
  <c r="I715" i="4" s="1"/>
  <c r="H716" i="4"/>
  <c r="I716" i="4" s="1"/>
  <c r="H717" i="4"/>
  <c r="I717" i="4" s="1"/>
  <c r="H718" i="4"/>
  <c r="I718" i="4" s="1"/>
  <c r="H719" i="4"/>
  <c r="I719" i="4" s="1"/>
  <c r="H720" i="4"/>
  <c r="I720" i="4" s="1"/>
  <c r="H721" i="4"/>
  <c r="I721" i="4" s="1"/>
  <c r="H722" i="4"/>
  <c r="I722" i="4" s="1"/>
  <c r="H723" i="4"/>
  <c r="I723" i="4" s="1"/>
  <c r="H724" i="4"/>
  <c r="I724" i="4" s="1"/>
  <c r="H725" i="4"/>
  <c r="I725" i="4" s="1"/>
  <c r="H726" i="4"/>
  <c r="I726" i="4" s="1"/>
  <c r="H727" i="4"/>
  <c r="I727" i="4" s="1"/>
  <c r="H728" i="4"/>
  <c r="I728" i="4" s="1"/>
  <c r="H729" i="4"/>
  <c r="I729" i="4" s="1"/>
  <c r="H730" i="4"/>
  <c r="I730" i="4" s="1"/>
  <c r="H731" i="4"/>
  <c r="I731" i="4" s="1"/>
  <c r="H732" i="4"/>
  <c r="I732" i="4" s="1"/>
  <c r="H733" i="4"/>
  <c r="I733" i="4" s="1"/>
  <c r="H734" i="4"/>
  <c r="I734" i="4" s="1"/>
  <c r="H735" i="4"/>
  <c r="I735" i="4" s="1"/>
  <c r="H736" i="4"/>
  <c r="I736" i="4" s="1"/>
  <c r="H737" i="4"/>
  <c r="I737" i="4" s="1"/>
  <c r="H738" i="4"/>
  <c r="I738" i="4" s="1"/>
  <c r="H739" i="4"/>
  <c r="I739" i="4" s="1"/>
  <c r="H740" i="4"/>
  <c r="I740" i="4" s="1"/>
  <c r="H741" i="4"/>
  <c r="I741" i="4" s="1"/>
  <c r="H742" i="4"/>
  <c r="I742" i="4" s="1"/>
  <c r="H743" i="4"/>
  <c r="I743" i="4" s="1"/>
  <c r="H744" i="4"/>
  <c r="I744" i="4" s="1"/>
  <c r="H745" i="4"/>
  <c r="I745" i="4" s="1"/>
  <c r="H746" i="4"/>
  <c r="I746" i="4" s="1"/>
  <c r="H747" i="4"/>
  <c r="I747" i="4" s="1"/>
  <c r="H748" i="4"/>
  <c r="I748" i="4" s="1"/>
  <c r="H749" i="4"/>
  <c r="I749" i="4" s="1"/>
  <c r="H750" i="4"/>
  <c r="I750" i="4" s="1"/>
  <c r="H751" i="4"/>
  <c r="I751" i="4" s="1"/>
  <c r="H752" i="4"/>
  <c r="I752" i="4" s="1"/>
  <c r="H753" i="4"/>
  <c r="I753" i="4" s="1"/>
  <c r="H754" i="4"/>
  <c r="I754" i="4" s="1"/>
  <c r="H755" i="4"/>
  <c r="I755" i="4" s="1"/>
  <c r="H756" i="4"/>
  <c r="I756" i="4" s="1"/>
  <c r="H757" i="4"/>
  <c r="I757" i="4" s="1"/>
  <c r="H758" i="4"/>
  <c r="I758" i="4" s="1"/>
  <c r="H759" i="4"/>
  <c r="I759" i="4" s="1"/>
  <c r="H760" i="4"/>
  <c r="I760" i="4" s="1"/>
  <c r="H761" i="4"/>
  <c r="I761" i="4" s="1"/>
  <c r="H762" i="4"/>
  <c r="I762" i="4" s="1"/>
  <c r="H763" i="4"/>
  <c r="I763" i="4" s="1"/>
  <c r="H764" i="4"/>
  <c r="I764" i="4" s="1"/>
  <c r="H765" i="4"/>
  <c r="I765" i="4" s="1"/>
  <c r="H766" i="4"/>
  <c r="I766" i="4" s="1"/>
  <c r="H767" i="4"/>
  <c r="I767" i="4" s="1"/>
  <c r="H768" i="4"/>
  <c r="I768" i="4" s="1"/>
  <c r="H769" i="4"/>
  <c r="I769" i="4" s="1"/>
  <c r="H770" i="4"/>
  <c r="I770" i="4" s="1"/>
  <c r="H771" i="4"/>
  <c r="I771" i="4" s="1"/>
  <c r="H772" i="4"/>
  <c r="I772" i="4" s="1"/>
  <c r="H773" i="4"/>
  <c r="I773" i="4" s="1"/>
  <c r="H774" i="4"/>
  <c r="I774" i="4" s="1"/>
  <c r="H775" i="4"/>
  <c r="I775" i="4" s="1"/>
  <c r="H776" i="4"/>
  <c r="I776" i="4" s="1"/>
  <c r="H777" i="4"/>
  <c r="I777" i="4" s="1"/>
  <c r="H778" i="4"/>
  <c r="I778" i="4" s="1"/>
  <c r="H779" i="4"/>
  <c r="I779" i="4" s="1"/>
  <c r="H780" i="4"/>
  <c r="I780" i="4" s="1"/>
  <c r="H781" i="4"/>
  <c r="I781" i="4" s="1"/>
  <c r="H782" i="4"/>
  <c r="I782" i="4" s="1"/>
  <c r="H783" i="4"/>
  <c r="I783" i="4" s="1"/>
  <c r="H784" i="4"/>
  <c r="I784" i="4" s="1"/>
  <c r="H785" i="4"/>
  <c r="I785" i="4" s="1"/>
  <c r="H786" i="4"/>
  <c r="I786" i="4" s="1"/>
  <c r="H787" i="4"/>
  <c r="I787" i="4" s="1"/>
  <c r="H788" i="4"/>
  <c r="I788" i="4" s="1"/>
  <c r="H789" i="4"/>
  <c r="I789" i="4" s="1"/>
  <c r="H790" i="4"/>
  <c r="I790" i="4" s="1"/>
  <c r="H791" i="4"/>
  <c r="I791" i="4" s="1"/>
  <c r="H792" i="4"/>
  <c r="I792" i="4" s="1"/>
  <c r="H793" i="4"/>
  <c r="I793" i="4" s="1"/>
  <c r="H794" i="4"/>
  <c r="I794" i="4" s="1"/>
  <c r="H795" i="4"/>
  <c r="I795" i="4" s="1"/>
  <c r="H796" i="4"/>
  <c r="I796" i="4" s="1"/>
  <c r="H797" i="4"/>
  <c r="I797" i="4" s="1"/>
  <c r="H798" i="4"/>
  <c r="I798" i="4" s="1"/>
  <c r="H799" i="4"/>
  <c r="I799" i="4" s="1"/>
  <c r="H800" i="4"/>
  <c r="I800" i="4" s="1"/>
  <c r="H801" i="4"/>
  <c r="I801" i="4" s="1"/>
  <c r="H802" i="4"/>
  <c r="I802" i="4" s="1"/>
  <c r="H803" i="4"/>
  <c r="I803" i="4" s="1"/>
  <c r="H804" i="4"/>
  <c r="I804" i="4" s="1"/>
  <c r="H805" i="4"/>
  <c r="I805" i="4" s="1"/>
  <c r="H806" i="4"/>
  <c r="I806" i="4" s="1"/>
  <c r="H807" i="4"/>
  <c r="I807" i="4" s="1"/>
  <c r="H808" i="4"/>
  <c r="I808" i="4" s="1"/>
  <c r="H809" i="4"/>
  <c r="I809" i="4" s="1"/>
  <c r="H810" i="4"/>
  <c r="I810" i="4" s="1"/>
  <c r="H811" i="4"/>
  <c r="I811" i="4" s="1"/>
  <c r="H812" i="4"/>
  <c r="I812" i="4" s="1"/>
  <c r="H813" i="4"/>
  <c r="I813" i="4" s="1"/>
  <c r="H814" i="4"/>
  <c r="I814" i="4" s="1"/>
  <c r="H815" i="4"/>
  <c r="I815" i="4" s="1"/>
  <c r="H816" i="4"/>
  <c r="I816" i="4" s="1"/>
  <c r="H817" i="4"/>
  <c r="I817" i="4" s="1"/>
  <c r="H818" i="4"/>
  <c r="I818" i="4" s="1"/>
  <c r="H819" i="4"/>
  <c r="I819" i="4" s="1"/>
  <c r="H820" i="4"/>
  <c r="I820" i="4" s="1"/>
  <c r="H821" i="4"/>
  <c r="I821" i="4" s="1"/>
  <c r="H822" i="4"/>
  <c r="I822" i="4" s="1"/>
  <c r="H823" i="4"/>
  <c r="I823" i="4" s="1"/>
  <c r="H824" i="4"/>
  <c r="I824" i="4" s="1"/>
  <c r="H825" i="4"/>
  <c r="I825" i="4" s="1"/>
  <c r="H826" i="4"/>
  <c r="I826" i="4" s="1"/>
  <c r="H827" i="4"/>
  <c r="I827" i="4" s="1"/>
  <c r="H828" i="4"/>
  <c r="I828" i="4" s="1"/>
  <c r="H829" i="4"/>
  <c r="I829" i="4" s="1"/>
  <c r="H830" i="4"/>
  <c r="I830" i="4" s="1"/>
  <c r="H831" i="4"/>
  <c r="I831" i="4" s="1"/>
  <c r="H832" i="4"/>
  <c r="I832" i="4" s="1"/>
  <c r="H833" i="4"/>
  <c r="I833" i="4" s="1"/>
  <c r="H834" i="4"/>
  <c r="I834" i="4" s="1"/>
  <c r="H835" i="4"/>
  <c r="I835" i="4" s="1"/>
  <c r="H836" i="4"/>
  <c r="I836" i="4" s="1"/>
  <c r="H837" i="4"/>
  <c r="I837" i="4" s="1"/>
  <c r="H838" i="4"/>
  <c r="I838" i="4" s="1"/>
  <c r="H839" i="4"/>
  <c r="I839" i="4" s="1"/>
  <c r="H840" i="4"/>
  <c r="I840" i="4" s="1"/>
  <c r="H841" i="4"/>
  <c r="I841" i="4" s="1"/>
  <c r="H842" i="4"/>
  <c r="I842" i="4" s="1"/>
  <c r="H843" i="4"/>
  <c r="I843" i="4" s="1"/>
  <c r="H844" i="4"/>
  <c r="I844" i="4" s="1"/>
  <c r="H845" i="4"/>
  <c r="I845" i="4" s="1"/>
  <c r="H846" i="4"/>
  <c r="I846" i="4" s="1"/>
  <c r="H847" i="4"/>
  <c r="I847" i="4" s="1"/>
  <c r="H848" i="4"/>
  <c r="I848" i="4" s="1"/>
  <c r="H849" i="4"/>
  <c r="I849" i="4" s="1"/>
  <c r="H850" i="4"/>
  <c r="I850" i="4" s="1"/>
  <c r="H851" i="4"/>
  <c r="I851" i="4" s="1"/>
  <c r="H852" i="4"/>
  <c r="I852" i="4" s="1"/>
  <c r="H853" i="4"/>
  <c r="I853" i="4" s="1"/>
  <c r="H854" i="4"/>
  <c r="I854" i="4" s="1"/>
  <c r="H855" i="4"/>
  <c r="I855" i="4" s="1"/>
  <c r="H856" i="4"/>
  <c r="I856" i="4" s="1"/>
  <c r="H857" i="4"/>
  <c r="I857" i="4" s="1"/>
  <c r="H858" i="4"/>
  <c r="I858" i="4" s="1"/>
  <c r="H859" i="4"/>
  <c r="I859" i="4" s="1"/>
  <c r="H860" i="4"/>
  <c r="I860" i="4" s="1"/>
  <c r="H861" i="4"/>
  <c r="I861" i="4" s="1"/>
  <c r="H862" i="4"/>
  <c r="I862" i="4" s="1"/>
  <c r="H863" i="4"/>
  <c r="I863" i="4" s="1"/>
  <c r="H864" i="4"/>
  <c r="I864" i="4" s="1"/>
  <c r="H865" i="4"/>
  <c r="I865" i="4" s="1"/>
  <c r="H866" i="4"/>
  <c r="I866" i="4" s="1"/>
  <c r="H867" i="4"/>
  <c r="I867" i="4" s="1"/>
  <c r="H868" i="4"/>
  <c r="I868" i="4" s="1"/>
  <c r="H869" i="4"/>
  <c r="I869" i="4" s="1"/>
  <c r="H870" i="4"/>
  <c r="I870" i="4" s="1"/>
  <c r="H871" i="4"/>
  <c r="I871" i="4" s="1"/>
  <c r="H872" i="4"/>
  <c r="I872" i="4" s="1"/>
  <c r="H873" i="4"/>
  <c r="I873" i="4" s="1"/>
  <c r="H874" i="4"/>
  <c r="I874" i="4" s="1"/>
  <c r="H875" i="4"/>
  <c r="I875" i="4" s="1"/>
  <c r="H876" i="4"/>
  <c r="I876" i="4" s="1"/>
  <c r="H877" i="4"/>
  <c r="I877" i="4" s="1"/>
  <c r="H878" i="4"/>
  <c r="I878" i="4" s="1"/>
  <c r="H879" i="4"/>
  <c r="I879" i="4" s="1"/>
  <c r="H880" i="4"/>
  <c r="I880" i="4" s="1"/>
  <c r="H881" i="4"/>
  <c r="I881" i="4" s="1"/>
  <c r="H882" i="4"/>
  <c r="I882" i="4" s="1"/>
  <c r="H883" i="4"/>
  <c r="I883" i="4" s="1"/>
  <c r="H884" i="4"/>
  <c r="I884" i="4" s="1"/>
  <c r="H885" i="4"/>
  <c r="I885" i="4" s="1"/>
  <c r="H886" i="4"/>
  <c r="I886" i="4" s="1"/>
  <c r="H887" i="4"/>
  <c r="I887" i="4" s="1"/>
  <c r="H888" i="4"/>
  <c r="I888" i="4" s="1"/>
  <c r="H889" i="4"/>
  <c r="I889" i="4" s="1"/>
  <c r="H890" i="4"/>
  <c r="I890" i="4" s="1"/>
  <c r="H891" i="4"/>
  <c r="I891" i="4" s="1"/>
  <c r="H892" i="4"/>
  <c r="I892" i="4" s="1"/>
  <c r="H893" i="4"/>
  <c r="I893" i="4" s="1"/>
  <c r="H894" i="4"/>
  <c r="I894" i="4" s="1"/>
  <c r="H895" i="4"/>
  <c r="I895" i="4" s="1"/>
  <c r="H896" i="4"/>
  <c r="I896" i="4" s="1"/>
  <c r="H897" i="4"/>
  <c r="I897" i="4" s="1"/>
  <c r="H898" i="4"/>
  <c r="I898" i="4" s="1"/>
  <c r="H899" i="4"/>
  <c r="I899" i="4" s="1"/>
  <c r="H900" i="4"/>
  <c r="I900" i="4" s="1"/>
  <c r="H901" i="4"/>
  <c r="I901" i="4" s="1"/>
  <c r="H902" i="4"/>
  <c r="I902" i="4" s="1"/>
  <c r="H903" i="4"/>
  <c r="I903" i="4" s="1"/>
  <c r="H904" i="4"/>
  <c r="I904" i="4" s="1"/>
  <c r="H905" i="4"/>
  <c r="I905" i="4" s="1"/>
  <c r="H906" i="4"/>
  <c r="I906" i="4" s="1"/>
  <c r="H907" i="4"/>
  <c r="I907" i="4" s="1"/>
  <c r="H908" i="4"/>
  <c r="I908" i="4" s="1"/>
  <c r="H909" i="4"/>
  <c r="I909" i="4" s="1"/>
  <c r="H910" i="4"/>
  <c r="I910" i="4" s="1"/>
  <c r="H911" i="4"/>
  <c r="I911" i="4" s="1"/>
  <c r="H912" i="4"/>
  <c r="I912" i="4" s="1"/>
  <c r="H913" i="4"/>
  <c r="I913" i="4" s="1"/>
  <c r="H914" i="4"/>
  <c r="I914" i="4" s="1"/>
  <c r="H915" i="4"/>
  <c r="I915" i="4" s="1"/>
  <c r="H916" i="4"/>
  <c r="I916" i="4" s="1"/>
  <c r="H917" i="4"/>
  <c r="I917" i="4" s="1"/>
  <c r="H918" i="4"/>
  <c r="I918" i="4" s="1"/>
  <c r="H919" i="4"/>
  <c r="I919" i="4" s="1"/>
  <c r="H920" i="4"/>
  <c r="I920" i="4" s="1"/>
  <c r="H921" i="4"/>
  <c r="I921" i="4" s="1"/>
  <c r="H922" i="4"/>
  <c r="I922" i="4" s="1"/>
  <c r="H923" i="4"/>
  <c r="I923" i="4" s="1"/>
  <c r="H924" i="4"/>
  <c r="I924" i="4" s="1"/>
  <c r="H925" i="4"/>
  <c r="I925" i="4" s="1"/>
  <c r="H926" i="4"/>
  <c r="I926" i="4" s="1"/>
  <c r="H927" i="4"/>
  <c r="I927" i="4" s="1"/>
  <c r="H928" i="4"/>
  <c r="I928" i="4" s="1"/>
  <c r="H929" i="4"/>
  <c r="I929" i="4" s="1"/>
  <c r="H930" i="4"/>
  <c r="I930" i="4" s="1"/>
  <c r="H931" i="4"/>
  <c r="I931" i="4" s="1"/>
  <c r="H932" i="4"/>
  <c r="I932" i="4" s="1"/>
  <c r="H933" i="4"/>
  <c r="I933" i="4" s="1"/>
  <c r="H934" i="4"/>
  <c r="I934" i="4" s="1"/>
  <c r="H935" i="4"/>
  <c r="I935" i="4" s="1"/>
  <c r="H936" i="4"/>
  <c r="I936" i="4" s="1"/>
  <c r="H937" i="4"/>
  <c r="I937" i="4" s="1"/>
  <c r="H938" i="4"/>
  <c r="I938" i="4" s="1"/>
  <c r="H939" i="4"/>
  <c r="I939" i="4" s="1"/>
  <c r="H940" i="4"/>
  <c r="I940" i="4" s="1"/>
  <c r="H941" i="4"/>
  <c r="I941" i="4" s="1"/>
  <c r="H942" i="4"/>
  <c r="I942" i="4" s="1"/>
  <c r="H943" i="4"/>
  <c r="I943" i="4" s="1"/>
  <c r="H944" i="4"/>
  <c r="I944" i="4" s="1"/>
  <c r="H945" i="4"/>
  <c r="I945" i="4" s="1"/>
  <c r="H946" i="4"/>
  <c r="I946" i="4" s="1"/>
  <c r="H947" i="4"/>
  <c r="I947" i="4" s="1"/>
  <c r="H948" i="4"/>
  <c r="I948" i="4" s="1"/>
  <c r="H949" i="4"/>
  <c r="I949" i="4" s="1"/>
  <c r="H950" i="4"/>
  <c r="I950" i="4" s="1"/>
  <c r="H951" i="4"/>
  <c r="I951" i="4" s="1"/>
  <c r="H952" i="4"/>
  <c r="I952" i="4" s="1"/>
  <c r="H953" i="4"/>
  <c r="I953" i="4" s="1"/>
  <c r="H954" i="4"/>
  <c r="I954" i="4" s="1"/>
  <c r="H955" i="4"/>
  <c r="I955" i="4" s="1"/>
  <c r="H956" i="4"/>
  <c r="I956" i="4" s="1"/>
  <c r="H957" i="4"/>
  <c r="I957" i="4" s="1"/>
  <c r="H958" i="4"/>
  <c r="I958" i="4" s="1"/>
  <c r="H959" i="4"/>
  <c r="I959" i="4" s="1"/>
  <c r="H960" i="4"/>
  <c r="I960" i="4" s="1"/>
  <c r="H961" i="4"/>
  <c r="I961" i="4" s="1"/>
  <c r="H962" i="4"/>
  <c r="I962" i="4" s="1"/>
  <c r="H963" i="4"/>
  <c r="I963" i="4" s="1"/>
  <c r="H964" i="4"/>
  <c r="I964" i="4" s="1"/>
  <c r="H965" i="4"/>
  <c r="I965" i="4" s="1"/>
  <c r="H966" i="4"/>
  <c r="I966" i="4" s="1"/>
  <c r="H967" i="4"/>
  <c r="I967" i="4" s="1"/>
  <c r="H968" i="4"/>
  <c r="I968" i="4" s="1"/>
  <c r="H969" i="4"/>
  <c r="I969" i="4" s="1"/>
  <c r="H970" i="4"/>
  <c r="I970" i="4" s="1"/>
  <c r="H971" i="4"/>
  <c r="I971" i="4" s="1"/>
  <c r="H972" i="4"/>
  <c r="I972" i="4" s="1"/>
  <c r="H973" i="4"/>
  <c r="I973" i="4" s="1"/>
  <c r="H974" i="4"/>
  <c r="I974" i="4" s="1"/>
  <c r="H975" i="4"/>
  <c r="I975" i="4" s="1"/>
  <c r="H976" i="4"/>
  <c r="I976" i="4" s="1"/>
  <c r="H977" i="4"/>
  <c r="I977" i="4" s="1"/>
  <c r="H978" i="4"/>
  <c r="I978" i="4" s="1"/>
  <c r="H979" i="4"/>
  <c r="I979" i="4" s="1"/>
  <c r="H980" i="4"/>
  <c r="I980" i="4" s="1"/>
  <c r="H981" i="4"/>
  <c r="I981" i="4" s="1"/>
  <c r="H982" i="4"/>
  <c r="I982" i="4" s="1"/>
  <c r="H983" i="4"/>
  <c r="I983" i="4" s="1"/>
  <c r="H984" i="4"/>
  <c r="I984" i="4" s="1"/>
  <c r="H985" i="4"/>
  <c r="I985" i="4" s="1"/>
  <c r="H986" i="4"/>
  <c r="I986" i="4" s="1"/>
  <c r="H987" i="4"/>
  <c r="I987" i="4" s="1"/>
  <c r="H988" i="4"/>
  <c r="I988" i="4" s="1"/>
  <c r="H989" i="4"/>
  <c r="I989" i="4" s="1"/>
  <c r="H990" i="4"/>
  <c r="I990" i="4" s="1"/>
  <c r="H991" i="4"/>
  <c r="I991" i="4" s="1"/>
  <c r="H992" i="4"/>
  <c r="I992" i="4" s="1"/>
  <c r="H993" i="4"/>
  <c r="I993" i="4" s="1"/>
  <c r="H994" i="4"/>
  <c r="I994" i="4" s="1"/>
  <c r="H995" i="4"/>
  <c r="I995" i="4" s="1"/>
  <c r="H996" i="4"/>
  <c r="I996" i="4" s="1"/>
  <c r="H997" i="4"/>
  <c r="I997" i="4" s="1"/>
  <c r="H998" i="4"/>
  <c r="I998" i="4" s="1"/>
  <c r="H999" i="4"/>
  <c r="I999" i="4" s="1"/>
  <c r="H1000" i="4"/>
  <c r="I1000" i="4" s="1"/>
  <c r="H1001" i="4"/>
  <c r="I1001" i="4" s="1"/>
  <c r="H1002" i="4"/>
  <c r="I1002" i="4" s="1"/>
  <c r="H1003" i="4"/>
  <c r="I1003" i="4" s="1"/>
  <c r="H1004" i="4"/>
  <c r="I1004" i="4" s="1"/>
  <c r="H1005" i="4"/>
  <c r="I1005" i="4" s="1"/>
  <c r="H1006" i="4"/>
  <c r="I1006" i="4" s="1"/>
  <c r="H1007" i="4"/>
  <c r="I1007" i="4" s="1"/>
  <c r="H1008" i="4"/>
  <c r="I1008" i="4" s="1"/>
  <c r="H1009" i="4"/>
  <c r="I1009" i="4" s="1"/>
  <c r="H1010" i="4"/>
  <c r="I1010" i="4" s="1"/>
  <c r="H1011" i="4"/>
  <c r="I1011" i="4" s="1"/>
  <c r="H1012" i="4"/>
  <c r="I1012" i="4" s="1"/>
  <c r="H1013" i="4"/>
  <c r="I1013" i="4" s="1"/>
  <c r="H1014" i="4"/>
  <c r="I1014" i="4" s="1"/>
  <c r="H1015" i="4"/>
  <c r="I1015" i="4" s="1"/>
  <c r="H1016" i="4"/>
  <c r="I1016" i="4" s="1"/>
  <c r="H1017" i="4"/>
  <c r="I1017" i="4" s="1"/>
  <c r="H1018" i="4"/>
  <c r="I1018" i="4" s="1"/>
  <c r="H1019" i="4"/>
  <c r="I1019" i="4" s="1"/>
  <c r="H1020" i="4"/>
  <c r="I1020" i="4" s="1"/>
  <c r="H1021" i="4"/>
  <c r="I1021" i="4" s="1"/>
  <c r="H1022" i="4"/>
  <c r="I1022" i="4" s="1"/>
  <c r="H1023" i="4"/>
  <c r="I1023" i="4" s="1"/>
  <c r="H1024" i="4"/>
  <c r="I1024" i="4" s="1"/>
  <c r="H1025" i="4"/>
  <c r="I1025" i="4" s="1"/>
  <c r="H1026" i="4"/>
  <c r="I1026" i="4" s="1"/>
  <c r="H1027" i="4"/>
  <c r="I1027" i="4" s="1"/>
  <c r="H1028" i="4"/>
  <c r="I1028" i="4" s="1"/>
  <c r="H1029" i="4"/>
  <c r="I1029" i="4" s="1"/>
  <c r="H1030" i="4"/>
  <c r="I1030" i="4" s="1"/>
  <c r="H1031" i="4"/>
  <c r="I1031" i="4" s="1"/>
  <c r="H1032" i="4"/>
  <c r="I1032" i="4" s="1"/>
  <c r="H1033" i="4"/>
  <c r="I1033" i="4" s="1"/>
  <c r="H1034" i="4"/>
  <c r="I1034" i="4" s="1"/>
  <c r="H1035" i="4"/>
  <c r="I1035" i="4" s="1"/>
  <c r="H1036" i="4"/>
  <c r="I1036" i="4" s="1"/>
  <c r="H1037" i="4"/>
  <c r="I1037" i="4" s="1"/>
  <c r="H1038" i="4"/>
  <c r="I1038" i="4" s="1"/>
  <c r="H1039" i="4"/>
  <c r="I1039" i="4" s="1"/>
  <c r="H1040" i="4"/>
  <c r="I1040" i="4" s="1"/>
  <c r="H1041" i="4"/>
  <c r="I1041" i="4" s="1"/>
  <c r="H1042" i="4"/>
  <c r="I1042" i="4" s="1"/>
  <c r="H1043" i="4"/>
  <c r="I1043" i="4" s="1"/>
  <c r="H1044" i="4"/>
  <c r="I1044" i="4" s="1"/>
  <c r="H1045" i="4"/>
  <c r="I1045" i="4" s="1"/>
  <c r="H1046" i="4"/>
  <c r="I1046" i="4" s="1"/>
  <c r="H1047" i="4"/>
  <c r="I1047" i="4" s="1"/>
  <c r="H1048" i="4"/>
  <c r="I1048" i="4" s="1"/>
  <c r="H1049" i="4"/>
  <c r="I1049" i="4" s="1"/>
  <c r="H1050" i="4"/>
  <c r="I1050" i="4" s="1"/>
  <c r="H1051" i="4"/>
  <c r="I1051" i="4" s="1"/>
  <c r="H1052" i="4"/>
  <c r="I1052" i="4" s="1"/>
  <c r="H1053" i="4"/>
  <c r="I1053" i="4" s="1"/>
  <c r="H1054" i="4"/>
  <c r="I1054" i="4" s="1"/>
  <c r="H1055" i="4"/>
  <c r="I1055" i="4" s="1"/>
  <c r="H1056" i="4"/>
  <c r="I1056" i="4" s="1"/>
  <c r="H1057" i="4"/>
  <c r="I1057" i="4" s="1"/>
  <c r="H1058" i="4"/>
  <c r="I1058" i="4" s="1"/>
  <c r="H1059" i="4"/>
  <c r="I1059" i="4" s="1"/>
  <c r="H1060" i="4"/>
  <c r="I1060" i="4" s="1"/>
  <c r="H1061" i="4"/>
  <c r="I1061" i="4" s="1"/>
  <c r="H1062" i="4"/>
  <c r="I1062" i="4" s="1"/>
  <c r="H1063" i="4"/>
  <c r="I1063" i="4" s="1"/>
  <c r="H1064" i="4"/>
  <c r="I1064" i="4" s="1"/>
  <c r="H1065" i="4"/>
  <c r="I1065" i="4" s="1"/>
  <c r="H1066" i="4"/>
  <c r="I1066" i="4" s="1"/>
  <c r="H1067" i="4"/>
  <c r="I1067" i="4" s="1"/>
  <c r="H1068" i="4"/>
  <c r="I1068" i="4" s="1"/>
  <c r="H1069" i="4"/>
  <c r="I1069" i="4" s="1"/>
  <c r="H1070" i="4"/>
  <c r="I1070" i="4" s="1"/>
  <c r="H1071" i="4"/>
  <c r="I1071" i="4" s="1"/>
  <c r="H1072" i="4"/>
  <c r="I1072" i="4" s="1"/>
  <c r="H1073" i="4"/>
  <c r="I1073" i="4" s="1"/>
  <c r="H1074" i="4"/>
  <c r="I1074" i="4" s="1"/>
  <c r="H1075" i="4"/>
  <c r="I1075" i="4" s="1"/>
  <c r="H1076" i="4"/>
  <c r="I1076" i="4" s="1"/>
  <c r="H1077" i="4"/>
  <c r="I1077" i="4" s="1"/>
  <c r="H1078" i="4"/>
  <c r="I1078" i="4" s="1"/>
  <c r="H1079" i="4"/>
  <c r="I1079" i="4" s="1"/>
  <c r="H1080" i="4"/>
  <c r="I1080" i="4" s="1"/>
  <c r="H1081" i="4"/>
  <c r="I1081" i="4" s="1"/>
  <c r="H1082" i="4"/>
  <c r="I1082" i="4" s="1"/>
  <c r="H1083" i="4"/>
  <c r="I1083" i="4" s="1"/>
  <c r="H1084" i="4"/>
  <c r="I1084" i="4" s="1"/>
  <c r="H1085" i="4"/>
  <c r="I1085" i="4" s="1"/>
  <c r="H1086" i="4"/>
  <c r="I1086" i="4" s="1"/>
  <c r="H1087" i="4"/>
  <c r="I1087" i="4" s="1"/>
  <c r="H1088" i="4"/>
  <c r="I1088" i="4" s="1"/>
  <c r="H1089" i="4"/>
  <c r="I1089" i="4" s="1"/>
  <c r="H1090" i="4"/>
  <c r="I1090" i="4" s="1"/>
  <c r="H1091" i="4"/>
  <c r="I1091" i="4" s="1"/>
  <c r="H1092" i="4"/>
  <c r="I1092" i="4" s="1"/>
  <c r="H1093" i="4"/>
  <c r="I1093" i="4" s="1"/>
  <c r="H1094" i="4"/>
  <c r="I1094" i="4" s="1"/>
  <c r="H1095" i="4"/>
  <c r="I1095" i="4" s="1"/>
  <c r="H1096" i="4"/>
  <c r="I1096" i="4" s="1"/>
  <c r="H1097" i="4"/>
  <c r="I1097" i="4" s="1"/>
  <c r="H1098" i="4"/>
  <c r="I1098" i="4" s="1"/>
  <c r="H1099" i="4"/>
  <c r="I1099" i="4" s="1"/>
  <c r="H1100" i="4"/>
  <c r="I1100" i="4" s="1"/>
  <c r="H1101" i="4"/>
  <c r="I1101" i="4" s="1"/>
  <c r="H1102" i="4"/>
  <c r="I1102" i="4" s="1"/>
  <c r="H1103" i="4"/>
  <c r="I1103" i="4" s="1"/>
  <c r="H1104" i="4"/>
  <c r="I1104" i="4" s="1"/>
  <c r="H1105" i="4"/>
  <c r="I1105" i="4" s="1"/>
  <c r="H1106" i="4"/>
  <c r="I1106" i="4" s="1"/>
  <c r="H1107" i="4"/>
  <c r="I1107" i="4" s="1"/>
  <c r="H1108" i="4"/>
  <c r="I1108" i="4" s="1"/>
  <c r="H1109" i="4"/>
  <c r="I1109" i="4" s="1"/>
  <c r="H1110" i="4"/>
  <c r="I1110" i="4" s="1"/>
  <c r="H1111" i="4"/>
  <c r="I1111" i="4" s="1"/>
  <c r="H1112" i="4"/>
  <c r="I1112" i="4" s="1"/>
  <c r="H1113" i="4"/>
  <c r="I1113" i="4" s="1"/>
  <c r="H1114" i="4"/>
  <c r="I1114" i="4" s="1"/>
  <c r="H1115" i="4"/>
  <c r="I1115" i="4" s="1"/>
  <c r="H1116" i="4"/>
  <c r="I1116" i="4" s="1"/>
  <c r="H1117" i="4"/>
  <c r="I1117" i="4" s="1"/>
  <c r="H1118" i="4"/>
  <c r="I1118" i="4" s="1"/>
  <c r="H1119" i="4"/>
  <c r="I1119" i="4" s="1"/>
  <c r="H1120" i="4"/>
  <c r="I1120" i="4" s="1"/>
  <c r="H1121" i="4"/>
  <c r="I1121" i="4" s="1"/>
  <c r="H1122" i="4"/>
  <c r="I1122" i="4" s="1"/>
  <c r="H1123" i="4"/>
  <c r="I1123" i="4" s="1"/>
  <c r="H1124" i="4"/>
  <c r="I1124" i="4" s="1"/>
  <c r="H1125" i="4"/>
  <c r="I1125" i="4" s="1"/>
  <c r="H1126" i="4"/>
  <c r="I1126" i="4" s="1"/>
  <c r="H1127" i="4"/>
  <c r="I1127" i="4" s="1"/>
  <c r="H1128" i="4"/>
  <c r="I1128" i="4" s="1"/>
  <c r="H1129" i="4"/>
  <c r="I1129" i="4" s="1"/>
  <c r="H1130" i="4"/>
  <c r="I1130" i="4" s="1"/>
  <c r="H1131" i="4"/>
  <c r="I1131" i="4" s="1"/>
  <c r="H1132" i="4"/>
  <c r="I1132" i="4" s="1"/>
  <c r="H1133" i="4"/>
  <c r="I1133" i="4" s="1"/>
  <c r="H1134" i="4"/>
  <c r="I1134" i="4" s="1"/>
  <c r="H1135" i="4"/>
  <c r="I1135" i="4" s="1"/>
  <c r="H1136" i="4"/>
  <c r="I1136" i="4" s="1"/>
  <c r="H1137" i="4"/>
  <c r="I1137" i="4" s="1"/>
  <c r="H1138" i="4"/>
  <c r="I1138" i="4" s="1"/>
  <c r="H1139" i="4"/>
  <c r="I1139" i="4" s="1"/>
  <c r="H1140" i="4"/>
  <c r="I1140" i="4" s="1"/>
  <c r="H1141" i="4"/>
  <c r="I1141" i="4" s="1"/>
  <c r="H1142" i="4"/>
  <c r="I1142" i="4" s="1"/>
  <c r="H1143" i="4"/>
  <c r="I1143" i="4" s="1"/>
  <c r="H1144" i="4"/>
  <c r="I1144" i="4" s="1"/>
  <c r="H1145" i="4"/>
  <c r="I1145" i="4" s="1"/>
  <c r="H1146" i="4"/>
  <c r="I1146" i="4" s="1"/>
  <c r="H1147" i="4"/>
  <c r="I1147" i="4" s="1"/>
  <c r="H1148" i="4"/>
  <c r="I1148" i="4" s="1"/>
  <c r="H1149" i="4"/>
  <c r="I1149" i="4" s="1"/>
  <c r="H1150" i="4"/>
  <c r="I1150" i="4" s="1"/>
  <c r="H1151" i="4"/>
  <c r="I1151" i="4" s="1"/>
  <c r="H1152" i="4"/>
  <c r="I1152" i="4" s="1"/>
  <c r="H1153" i="4"/>
  <c r="I1153" i="4" s="1"/>
  <c r="H1154" i="4"/>
  <c r="I1154" i="4" s="1"/>
  <c r="H1155" i="4"/>
  <c r="I1155" i="4" s="1"/>
  <c r="H1156" i="4"/>
  <c r="I1156" i="4" s="1"/>
  <c r="H1157" i="4"/>
  <c r="I1157" i="4" s="1"/>
  <c r="H1158" i="4"/>
  <c r="I1158" i="4" s="1"/>
  <c r="H1159" i="4"/>
  <c r="I1159" i="4" s="1"/>
  <c r="H1160" i="4"/>
  <c r="I1160" i="4" s="1"/>
  <c r="H1161" i="4"/>
  <c r="I1161" i="4" s="1"/>
  <c r="H1162" i="4"/>
  <c r="I1162" i="4" s="1"/>
  <c r="H1163" i="4"/>
  <c r="I1163" i="4" s="1"/>
  <c r="H1164" i="4"/>
  <c r="I1164" i="4" s="1"/>
  <c r="H1165" i="4"/>
  <c r="I1165" i="4" s="1"/>
  <c r="H1166" i="4"/>
  <c r="I1166" i="4" s="1"/>
  <c r="H1167" i="4"/>
  <c r="I1167" i="4" s="1"/>
  <c r="H1168" i="4"/>
  <c r="I1168" i="4" s="1"/>
  <c r="H1169" i="4"/>
  <c r="I1169" i="4" s="1"/>
  <c r="H1170" i="4"/>
  <c r="I1170" i="4" s="1"/>
  <c r="H1171" i="4"/>
  <c r="I1171" i="4" s="1"/>
  <c r="H1172" i="4"/>
  <c r="I1172" i="4" s="1"/>
  <c r="H1173" i="4"/>
  <c r="I1173" i="4" s="1"/>
  <c r="H1174" i="4"/>
  <c r="I1174" i="4" s="1"/>
  <c r="H1175" i="4"/>
  <c r="I1175" i="4" s="1"/>
  <c r="H1176" i="4"/>
  <c r="I1176" i="4" s="1"/>
  <c r="H1177" i="4"/>
  <c r="I1177" i="4" s="1"/>
  <c r="H1178" i="4"/>
  <c r="I1178" i="4" s="1"/>
  <c r="H1179" i="4"/>
  <c r="I1179" i="4" s="1"/>
  <c r="H1180" i="4"/>
  <c r="I1180" i="4" s="1"/>
  <c r="H1181" i="4"/>
  <c r="I1181" i="4" s="1"/>
  <c r="H1182" i="4"/>
  <c r="I1182" i="4" s="1"/>
  <c r="H1183" i="4"/>
  <c r="I1183" i="4" s="1"/>
  <c r="H1184" i="4"/>
  <c r="I1184" i="4" s="1"/>
  <c r="H1185" i="4"/>
  <c r="I1185" i="4" s="1"/>
  <c r="H1186" i="4"/>
  <c r="I1186" i="4" s="1"/>
  <c r="H1187" i="4"/>
  <c r="I1187" i="4" s="1"/>
  <c r="H1188" i="4"/>
  <c r="I1188" i="4" s="1"/>
  <c r="H1189" i="4"/>
  <c r="I1189" i="4" s="1"/>
  <c r="H1190" i="4"/>
  <c r="I1190" i="4" s="1"/>
  <c r="H1191" i="4"/>
  <c r="I1191" i="4" s="1"/>
  <c r="H1192" i="4"/>
  <c r="I1192" i="4" s="1"/>
  <c r="H1193" i="4"/>
  <c r="I1193" i="4" s="1"/>
  <c r="H1194" i="4"/>
  <c r="I1194" i="4" s="1"/>
  <c r="H1195" i="4"/>
  <c r="I1195" i="4" s="1"/>
  <c r="H1196" i="4"/>
  <c r="I1196" i="4" s="1"/>
  <c r="H1197" i="4"/>
  <c r="I1197" i="4" s="1"/>
  <c r="H1198" i="4"/>
  <c r="I1198" i="4" s="1"/>
  <c r="H1199" i="4"/>
  <c r="I1199" i="4" s="1"/>
  <c r="H1200" i="4"/>
  <c r="I1200" i="4" s="1"/>
  <c r="H1201" i="4"/>
  <c r="I1201" i="4" s="1"/>
  <c r="H1202" i="4"/>
  <c r="I1202" i="4" s="1"/>
  <c r="H1203" i="4"/>
  <c r="I1203" i="4" s="1"/>
  <c r="H1204" i="4"/>
  <c r="I1204" i="4" s="1"/>
  <c r="H1205" i="4"/>
  <c r="I1205" i="4" s="1"/>
  <c r="H1206" i="4"/>
  <c r="I1206" i="4" s="1"/>
  <c r="H1207" i="4"/>
  <c r="I1207" i="4" s="1"/>
  <c r="H1208" i="4"/>
  <c r="I1208" i="4" s="1"/>
  <c r="H1209" i="4"/>
  <c r="I1209" i="4" s="1"/>
  <c r="H1210" i="4"/>
  <c r="I1210" i="4" s="1"/>
  <c r="H1211" i="4"/>
  <c r="I1211" i="4" s="1"/>
  <c r="H1212" i="4"/>
  <c r="I1212" i="4" s="1"/>
  <c r="H1213" i="4"/>
  <c r="I1213" i="4" s="1"/>
  <c r="H1214" i="4"/>
  <c r="I1214" i="4" s="1"/>
  <c r="H1215" i="4"/>
  <c r="I1215" i="4" s="1"/>
  <c r="H1216" i="4"/>
  <c r="I1216" i="4" s="1"/>
  <c r="H1217" i="4"/>
  <c r="I1217" i="4" s="1"/>
  <c r="H1218" i="4"/>
  <c r="I1218" i="4" s="1"/>
  <c r="H1219" i="4"/>
  <c r="I1219" i="4" s="1"/>
  <c r="H1220" i="4"/>
  <c r="I1220" i="4" s="1"/>
  <c r="H1221" i="4"/>
  <c r="I1221" i="4" s="1"/>
  <c r="H1222" i="4"/>
  <c r="I1222" i="4" s="1"/>
  <c r="H1223" i="4"/>
  <c r="I1223" i="4" s="1"/>
  <c r="H1224" i="4"/>
  <c r="I1224" i="4" s="1"/>
  <c r="H1225" i="4"/>
  <c r="I1225" i="4" s="1"/>
  <c r="H1226" i="4"/>
  <c r="I1226" i="4" s="1"/>
  <c r="H1227" i="4"/>
  <c r="I1227" i="4" s="1"/>
  <c r="H1228" i="4"/>
  <c r="I1228" i="4" s="1"/>
  <c r="H1229" i="4"/>
  <c r="I1229" i="4" s="1"/>
  <c r="H1230" i="4"/>
  <c r="I1230" i="4" s="1"/>
  <c r="H1231" i="4"/>
  <c r="I1231" i="4" s="1"/>
  <c r="H1232" i="4"/>
  <c r="I1232" i="4" s="1"/>
  <c r="H1233" i="4"/>
  <c r="I1233" i="4" s="1"/>
  <c r="H1234" i="4"/>
  <c r="I1234" i="4" s="1"/>
  <c r="H1235" i="4"/>
  <c r="I1235" i="4" s="1"/>
  <c r="H1236" i="4"/>
  <c r="I1236" i="4" s="1"/>
  <c r="H1237" i="4"/>
  <c r="I1237" i="4" s="1"/>
  <c r="H1238" i="4"/>
  <c r="I1238" i="4" s="1"/>
  <c r="H1239" i="4"/>
  <c r="I1239" i="4" s="1"/>
  <c r="H1240" i="4"/>
  <c r="I1240" i="4" s="1"/>
  <c r="H1241" i="4"/>
  <c r="I1241" i="4" s="1"/>
  <c r="H1242" i="4"/>
  <c r="I1242" i="4" s="1"/>
  <c r="H1243" i="4"/>
  <c r="I1243" i="4" s="1"/>
  <c r="H1244" i="4"/>
  <c r="I1244" i="4" s="1"/>
  <c r="H1245" i="4"/>
  <c r="I1245" i="4" s="1"/>
  <c r="H1246" i="4"/>
  <c r="I1246" i="4" s="1"/>
  <c r="H1247" i="4"/>
  <c r="I1247" i="4" s="1"/>
  <c r="H1248" i="4"/>
  <c r="I1248" i="4" s="1"/>
  <c r="H1249" i="4"/>
  <c r="I1249" i="4" s="1"/>
  <c r="H1250" i="4"/>
  <c r="I1250" i="4" s="1"/>
  <c r="H1251" i="4"/>
  <c r="I1251" i="4" s="1"/>
  <c r="H1252" i="4"/>
  <c r="I1252" i="4" s="1"/>
  <c r="H1253" i="4"/>
  <c r="I1253" i="4" s="1"/>
  <c r="H1254" i="4"/>
  <c r="I1254" i="4" s="1"/>
  <c r="H1255" i="4"/>
  <c r="I1255" i="4" s="1"/>
  <c r="H1256" i="4"/>
  <c r="I1256" i="4" s="1"/>
  <c r="H1257" i="4"/>
  <c r="I1257" i="4" s="1"/>
  <c r="H1258" i="4"/>
  <c r="I1258" i="4" s="1"/>
  <c r="H1259" i="4"/>
  <c r="I1259" i="4" s="1"/>
  <c r="H1260" i="4"/>
  <c r="I1260" i="4" s="1"/>
  <c r="H1261" i="4"/>
  <c r="I1261" i="4" s="1"/>
  <c r="H1262" i="4"/>
  <c r="I1262" i="4" s="1"/>
  <c r="H1263" i="4"/>
  <c r="I1263" i="4" s="1"/>
  <c r="H1264" i="4"/>
  <c r="I1264" i="4" s="1"/>
  <c r="H1265" i="4"/>
  <c r="I1265" i="4" s="1"/>
  <c r="H1266" i="4"/>
  <c r="I1266" i="4" s="1"/>
  <c r="H1267" i="4"/>
  <c r="I1267" i="4" s="1"/>
  <c r="H1268" i="4"/>
  <c r="I1268" i="4" s="1"/>
  <c r="H1269" i="4"/>
  <c r="I1269" i="4" s="1"/>
  <c r="H1270" i="4"/>
  <c r="I1270" i="4" s="1"/>
  <c r="H1271" i="4"/>
  <c r="I1271" i="4" s="1"/>
  <c r="H1272" i="4"/>
  <c r="I1272" i="4" s="1"/>
  <c r="H1273" i="4"/>
  <c r="I1273" i="4" s="1"/>
  <c r="H1274" i="4"/>
  <c r="I1274" i="4" s="1"/>
  <c r="H1275" i="4"/>
  <c r="I1275" i="4" s="1"/>
  <c r="H1276" i="4"/>
  <c r="I1276" i="4" s="1"/>
  <c r="H1277" i="4"/>
  <c r="I1277" i="4" s="1"/>
  <c r="H1278" i="4"/>
  <c r="I1278" i="4" s="1"/>
  <c r="H1279" i="4"/>
  <c r="I1279" i="4" s="1"/>
  <c r="H1280" i="4"/>
  <c r="I1280" i="4" s="1"/>
  <c r="H1281" i="4"/>
  <c r="I1281" i="4" s="1"/>
  <c r="H1282" i="4"/>
  <c r="I1282" i="4" s="1"/>
  <c r="H1283" i="4"/>
  <c r="I1283" i="4" s="1"/>
  <c r="H1284" i="4"/>
  <c r="I1284" i="4" s="1"/>
  <c r="H1285" i="4"/>
  <c r="I1285" i="4" s="1"/>
  <c r="H1286" i="4"/>
  <c r="I1286" i="4" s="1"/>
  <c r="H1287" i="4"/>
  <c r="I1287" i="4" s="1"/>
  <c r="H1288" i="4"/>
  <c r="I1288" i="4" s="1"/>
  <c r="H1289" i="4"/>
  <c r="I1289" i="4" s="1"/>
  <c r="H1290" i="4"/>
  <c r="I1290" i="4" s="1"/>
  <c r="H1291" i="4"/>
  <c r="I1291" i="4" s="1"/>
  <c r="H1292" i="4"/>
  <c r="I1292" i="4" s="1"/>
  <c r="H1293" i="4"/>
  <c r="I1293" i="4" s="1"/>
  <c r="H1294" i="4"/>
  <c r="I1294" i="4" s="1"/>
  <c r="H1295" i="4"/>
  <c r="I1295" i="4" s="1"/>
  <c r="H1296" i="4"/>
  <c r="I1296" i="4" s="1"/>
  <c r="H1297" i="4"/>
  <c r="I1297" i="4" s="1"/>
  <c r="H1298" i="4"/>
  <c r="I1298" i="4" s="1"/>
  <c r="H1299" i="4"/>
  <c r="I1299" i="4" s="1"/>
  <c r="H1300" i="4"/>
  <c r="I1300" i="4" s="1"/>
  <c r="H1301" i="4"/>
  <c r="I1301" i="4" s="1"/>
  <c r="H1302" i="4"/>
  <c r="I1302" i="4" s="1"/>
  <c r="H1303" i="4"/>
  <c r="I1303" i="4" s="1"/>
  <c r="H1304" i="4"/>
  <c r="I1304" i="4" s="1"/>
  <c r="H1305" i="4"/>
  <c r="I1305" i="4" s="1"/>
  <c r="H1306" i="4"/>
  <c r="I1306" i="4" s="1"/>
  <c r="H1307" i="4"/>
  <c r="I1307" i="4" s="1"/>
  <c r="H1308" i="4"/>
  <c r="I1308" i="4" s="1"/>
  <c r="H1309" i="4"/>
  <c r="I1309" i="4" s="1"/>
  <c r="H1310" i="4"/>
  <c r="I1310" i="4" s="1"/>
  <c r="H1311" i="4"/>
  <c r="I1311" i="4" s="1"/>
  <c r="H1312" i="4"/>
  <c r="I1312" i="4" s="1"/>
  <c r="H1313" i="4"/>
  <c r="I1313" i="4" s="1"/>
  <c r="H1314" i="4"/>
  <c r="I1314" i="4" s="1"/>
  <c r="H1315" i="4"/>
  <c r="I1315" i="4" s="1"/>
  <c r="H1316" i="4"/>
  <c r="I1316" i="4" s="1"/>
  <c r="H1317" i="4"/>
  <c r="I1317" i="4" s="1"/>
  <c r="H1318" i="4"/>
  <c r="I1318" i="4" s="1"/>
  <c r="H1319" i="4"/>
  <c r="I1319" i="4" s="1"/>
  <c r="H1320" i="4"/>
  <c r="I1320" i="4" s="1"/>
  <c r="H1321" i="4"/>
  <c r="I1321" i="4" s="1"/>
  <c r="H1322" i="4"/>
  <c r="I1322" i="4" s="1"/>
  <c r="H1323" i="4"/>
  <c r="I1323" i="4" s="1"/>
  <c r="H1324" i="4"/>
  <c r="I1324" i="4" s="1"/>
  <c r="H1325" i="4"/>
  <c r="I1325" i="4" s="1"/>
  <c r="H1326" i="4"/>
  <c r="I1326" i="4" s="1"/>
  <c r="H1327" i="4"/>
  <c r="I1327" i="4" s="1"/>
  <c r="H1328" i="4"/>
  <c r="I1328" i="4" s="1"/>
  <c r="H1329" i="4"/>
  <c r="I1329" i="4" s="1"/>
  <c r="H1330" i="4"/>
  <c r="I1330" i="4" s="1"/>
  <c r="H1331" i="4"/>
  <c r="I1331" i="4" s="1"/>
  <c r="H1332" i="4"/>
  <c r="I1332" i="4" s="1"/>
  <c r="H1333" i="4"/>
  <c r="I1333" i="4" s="1"/>
  <c r="H1334" i="4"/>
  <c r="I1334" i="4" s="1"/>
  <c r="H1335" i="4"/>
  <c r="I1335" i="4" s="1"/>
  <c r="H1336" i="4"/>
  <c r="I1336" i="4" s="1"/>
  <c r="H1337" i="4"/>
  <c r="I1337" i="4" s="1"/>
  <c r="H1338" i="4"/>
  <c r="I1338" i="4" s="1"/>
  <c r="H1339" i="4"/>
  <c r="I1339" i="4" s="1"/>
  <c r="H1340" i="4"/>
  <c r="I1340" i="4" s="1"/>
  <c r="H1341" i="4"/>
  <c r="I1341" i="4" s="1"/>
  <c r="H1342" i="4"/>
  <c r="I1342" i="4" s="1"/>
  <c r="H1343" i="4"/>
  <c r="I1343" i="4" s="1"/>
  <c r="H1344" i="4"/>
  <c r="I1344" i="4" s="1"/>
  <c r="H1345" i="4"/>
  <c r="I1345" i="4" s="1"/>
  <c r="H1346" i="4"/>
  <c r="I1346" i="4" s="1"/>
  <c r="H1347" i="4"/>
  <c r="I1347" i="4" s="1"/>
  <c r="H1348" i="4"/>
  <c r="I1348" i="4" s="1"/>
  <c r="H1349" i="4"/>
  <c r="I1349" i="4" s="1"/>
  <c r="H1350" i="4"/>
  <c r="I1350" i="4" s="1"/>
  <c r="H1351" i="4"/>
  <c r="I1351" i="4" s="1"/>
  <c r="H1352" i="4"/>
  <c r="I1352" i="4" s="1"/>
  <c r="H1353" i="4"/>
  <c r="I1353" i="4" s="1"/>
  <c r="H1354" i="4"/>
  <c r="I1354" i="4" s="1"/>
  <c r="H1355" i="4"/>
  <c r="I1355" i="4" s="1"/>
  <c r="H1356" i="4"/>
  <c r="I1356" i="4" s="1"/>
  <c r="H1357" i="4"/>
  <c r="I1357" i="4" s="1"/>
  <c r="H1358" i="4"/>
  <c r="I1358" i="4" s="1"/>
  <c r="H1359" i="4"/>
  <c r="I1359" i="4" s="1"/>
  <c r="H1360" i="4"/>
  <c r="I1360" i="4" s="1"/>
  <c r="H1361" i="4"/>
  <c r="I1361" i="4" s="1"/>
  <c r="H1362" i="4"/>
  <c r="I1362" i="4" s="1"/>
  <c r="H1363" i="4"/>
  <c r="I1363" i="4" s="1"/>
  <c r="H1364" i="4"/>
  <c r="I1364" i="4" s="1"/>
  <c r="H1365" i="4"/>
  <c r="I1365" i="4" s="1"/>
  <c r="H1366" i="4"/>
  <c r="I1366" i="4" s="1"/>
  <c r="H1367" i="4"/>
  <c r="I1367" i="4" s="1"/>
  <c r="H1368" i="4"/>
  <c r="I1368" i="4" s="1"/>
  <c r="H1369" i="4"/>
  <c r="I1369" i="4" s="1"/>
  <c r="H1370" i="4"/>
  <c r="I1370" i="4" s="1"/>
  <c r="H1371" i="4"/>
  <c r="I1371" i="4" s="1"/>
  <c r="H1372" i="4"/>
  <c r="I1372" i="4" s="1"/>
  <c r="H1373" i="4"/>
  <c r="I1373" i="4" s="1"/>
  <c r="H1374" i="4"/>
  <c r="I1374" i="4" s="1"/>
  <c r="H1375" i="4"/>
  <c r="I1375" i="4" s="1"/>
  <c r="H1376" i="4"/>
  <c r="I1376" i="4" s="1"/>
  <c r="H1377" i="4"/>
  <c r="I1377" i="4" s="1"/>
  <c r="H1378" i="4"/>
  <c r="I1378" i="4" s="1"/>
  <c r="H1379" i="4"/>
  <c r="I1379" i="4" s="1"/>
  <c r="H1380" i="4"/>
  <c r="I1380" i="4" s="1"/>
  <c r="H1381" i="4"/>
  <c r="I1381" i="4" s="1"/>
  <c r="H1382" i="4"/>
  <c r="I1382" i="4" s="1"/>
  <c r="H1383" i="4"/>
  <c r="I1383" i="4" s="1"/>
  <c r="H1384" i="4"/>
  <c r="I1384" i="4" s="1"/>
  <c r="H1385" i="4"/>
  <c r="I1385" i="4" s="1"/>
  <c r="H1386" i="4"/>
  <c r="I1386" i="4" s="1"/>
  <c r="H1387" i="4"/>
  <c r="I1387" i="4" s="1"/>
  <c r="H1388" i="4"/>
  <c r="I1388" i="4" s="1"/>
  <c r="H1389" i="4"/>
  <c r="I1389" i="4" s="1"/>
  <c r="H1390" i="4"/>
  <c r="I1390" i="4" s="1"/>
  <c r="H1391" i="4"/>
  <c r="I1391" i="4" s="1"/>
  <c r="H1392" i="4"/>
  <c r="I1392" i="4" s="1"/>
  <c r="H1393" i="4"/>
  <c r="I1393" i="4" s="1"/>
  <c r="H1394" i="4"/>
  <c r="I1394" i="4" s="1"/>
  <c r="H1395" i="4"/>
  <c r="I1395" i="4" s="1"/>
  <c r="H1396" i="4"/>
  <c r="I1396" i="4" s="1"/>
  <c r="H1397" i="4"/>
  <c r="I1397" i="4" s="1"/>
  <c r="H1398" i="4"/>
  <c r="I1398" i="4" s="1"/>
  <c r="H1399" i="4"/>
  <c r="I1399" i="4" s="1"/>
  <c r="H1400" i="4"/>
  <c r="I1400" i="4" s="1"/>
  <c r="H1401" i="4"/>
  <c r="I1401" i="4" s="1"/>
  <c r="H1402" i="4"/>
  <c r="I1402" i="4" s="1"/>
  <c r="H1403" i="4"/>
  <c r="I1403" i="4" s="1"/>
  <c r="H1404" i="4"/>
  <c r="I1404" i="4" s="1"/>
  <c r="H1405" i="4"/>
  <c r="I1405" i="4" s="1"/>
  <c r="H1406" i="4"/>
  <c r="I1406" i="4" s="1"/>
  <c r="H1407" i="4"/>
  <c r="I1407" i="4" s="1"/>
  <c r="H1408" i="4"/>
  <c r="I1408" i="4" s="1"/>
  <c r="H1409" i="4"/>
  <c r="I1409" i="4" s="1"/>
  <c r="H1410" i="4"/>
  <c r="I1410" i="4" s="1"/>
  <c r="H1411" i="4"/>
  <c r="I1411" i="4" s="1"/>
  <c r="H1412" i="4"/>
  <c r="I1412" i="4" s="1"/>
  <c r="H1413" i="4"/>
  <c r="I1413" i="4" s="1"/>
  <c r="H1414" i="4"/>
  <c r="I1414" i="4" s="1"/>
  <c r="H1415" i="4"/>
  <c r="I1415" i="4" s="1"/>
  <c r="H1416" i="4"/>
  <c r="I1416" i="4" s="1"/>
  <c r="H1417" i="4"/>
  <c r="I1417" i="4" s="1"/>
  <c r="H1418" i="4"/>
  <c r="I1418" i="4" s="1"/>
  <c r="H1419" i="4"/>
  <c r="I1419" i="4" s="1"/>
  <c r="H1420" i="4"/>
  <c r="I1420" i="4" s="1"/>
  <c r="H1421" i="4"/>
  <c r="I1421" i="4" s="1"/>
  <c r="H1422" i="4"/>
  <c r="I1422" i="4" s="1"/>
  <c r="H1423" i="4"/>
  <c r="I1423" i="4" s="1"/>
  <c r="H1424" i="4"/>
  <c r="I1424" i="4" s="1"/>
  <c r="H1425" i="4"/>
  <c r="I1425" i="4" s="1"/>
  <c r="H1426" i="4"/>
  <c r="I1426" i="4" s="1"/>
  <c r="H1427" i="4"/>
  <c r="I1427" i="4" s="1"/>
  <c r="H1428" i="4"/>
  <c r="I1428" i="4" s="1"/>
  <c r="H1429" i="4"/>
  <c r="I1429" i="4" s="1"/>
  <c r="H1430" i="4"/>
  <c r="I1430" i="4" s="1"/>
  <c r="H1431" i="4"/>
  <c r="I1431" i="4" s="1"/>
  <c r="H1432" i="4"/>
  <c r="I1432" i="4" s="1"/>
  <c r="H1433" i="4"/>
  <c r="I1433" i="4" s="1"/>
  <c r="H1434" i="4"/>
  <c r="I1434" i="4" s="1"/>
  <c r="H1435" i="4"/>
  <c r="I1435" i="4" s="1"/>
  <c r="H1436" i="4"/>
  <c r="I1436" i="4" s="1"/>
  <c r="H1437" i="4"/>
  <c r="I1437" i="4" s="1"/>
  <c r="H1438" i="4"/>
  <c r="I1438" i="4" s="1"/>
  <c r="H1439" i="4"/>
  <c r="I1439" i="4" s="1"/>
  <c r="H1440" i="4"/>
  <c r="I1440" i="4" s="1"/>
  <c r="H1441" i="4"/>
  <c r="I1441" i="4" s="1"/>
  <c r="H1442" i="4"/>
  <c r="I1442" i="4" s="1"/>
  <c r="H1443" i="4"/>
  <c r="I1443" i="4" s="1"/>
  <c r="H1444" i="4"/>
  <c r="I1444" i="4" s="1"/>
  <c r="H1445" i="4"/>
  <c r="I1445" i="4" s="1"/>
  <c r="H1446" i="4"/>
  <c r="I1446" i="4" s="1"/>
  <c r="H1447" i="4"/>
  <c r="I1447" i="4" s="1"/>
  <c r="H1448" i="4"/>
  <c r="I1448" i="4" s="1"/>
  <c r="H1449" i="4"/>
  <c r="I1449" i="4" s="1"/>
  <c r="H1450" i="4"/>
  <c r="I1450" i="4" s="1"/>
  <c r="H1451" i="4"/>
  <c r="I1451" i="4" s="1"/>
  <c r="H1452" i="4"/>
  <c r="I1452" i="4" s="1"/>
  <c r="H1453" i="4"/>
  <c r="I1453" i="4" s="1"/>
  <c r="H1454" i="4"/>
  <c r="I1454" i="4" s="1"/>
  <c r="H1455" i="4"/>
  <c r="I1455" i="4" s="1"/>
  <c r="H1456" i="4"/>
  <c r="I1456" i="4" s="1"/>
  <c r="H1457" i="4"/>
  <c r="I1457" i="4" s="1"/>
  <c r="H1458" i="4"/>
  <c r="I1458" i="4" s="1"/>
  <c r="H1459" i="4"/>
  <c r="I1459" i="4" s="1"/>
  <c r="H1460" i="4"/>
  <c r="I1460" i="4" s="1"/>
  <c r="H1461" i="4"/>
  <c r="I1461" i="4" s="1"/>
  <c r="H1462" i="4"/>
  <c r="I1462" i="4" s="1"/>
  <c r="H1463" i="4"/>
  <c r="I1463" i="4" s="1"/>
  <c r="H1464" i="4"/>
  <c r="I1464" i="4" s="1"/>
  <c r="H1465" i="4"/>
  <c r="I1465" i="4" s="1"/>
  <c r="H1466" i="4"/>
  <c r="I1466" i="4" s="1"/>
  <c r="H1467" i="4"/>
  <c r="I1467" i="4" s="1"/>
  <c r="H1468" i="4"/>
  <c r="I1468" i="4" s="1"/>
  <c r="H1469" i="4"/>
  <c r="I1469" i="4" s="1"/>
  <c r="H1470" i="4"/>
  <c r="I1470" i="4" s="1"/>
  <c r="H1471" i="4"/>
  <c r="I1471" i="4" s="1"/>
  <c r="H1472" i="4"/>
  <c r="I1472" i="4" s="1"/>
  <c r="H1473" i="4"/>
  <c r="I1473" i="4" s="1"/>
  <c r="H1474" i="4"/>
  <c r="I1474" i="4" s="1"/>
  <c r="H1475" i="4"/>
  <c r="I1475" i="4" s="1"/>
  <c r="H1476" i="4"/>
  <c r="I1476" i="4" s="1"/>
  <c r="H1477" i="4"/>
  <c r="I1477" i="4" s="1"/>
  <c r="H1478" i="4"/>
  <c r="I1478" i="4" s="1"/>
  <c r="H1479" i="4"/>
  <c r="I1479" i="4" s="1"/>
  <c r="H1480" i="4"/>
  <c r="I1480" i="4" s="1"/>
  <c r="H1481" i="4"/>
  <c r="I1481" i="4" s="1"/>
  <c r="H1482" i="4"/>
  <c r="I1482" i="4" s="1"/>
  <c r="H1483" i="4"/>
  <c r="I1483" i="4" s="1"/>
  <c r="H1484" i="4"/>
  <c r="I1484" i="4" s="1"/>
  <c r="H1485" i="4"/>
  <c r="I1485" i="4" s="1"/>
  <c r="H1486" i="4"/>
  <c r="I1486" i="4" s="1"/>
  <c r="H1487" i="4"/>
  <c r="I1487" i="4" s="1"/>
  <c r="H1488" i="4"/>
  <c r="I1488" i="4" s="1"/>
  <c r="H1489" i="4"/>
  <c r="I1489" i="4" s="1"/>
  <c r="H1490" i="4"/>
  <c r="I1490" i="4" s="1"/>
  <c r="H1491" i="4"/>
  <c r="I1491" i="4" s="1"/>
  <c r="H1492" i="4"/>
  <c r="I1492" i="4" s="1"/>
  <c r="H1493" i="4"/>
  <c r="I1493" i="4" s="1"/>
  <c r="H1494" i="4"/>
  <c r="I1494" i="4" s="1"/>
  <c r="H1495" i="4"/>
  <c r="I1495" i="4" s="1"/>
  <c r="H1496" i="4"/>
  <c r="I1496" i="4" s="1"/>
  <c r="H1497" i="4"/>
  <c r="I1497" i="4" s="1"/>
  <c r="H1498" i="4"/>
  <c r="I1498" i="4" s="1"/>
  <c r="H1499" i="4"/>
  <c r="I1499" i="4" s="1"/>
  <c r="H1500" i="4"/>
  <c r="I1500" i="4" s="1"/>
  <c r="H1501" i="4"/>
  <c r="I1501" i="4" s="1"/>
  <c r="H1502" i="4"/>
  <c r="I1502" i="4" s="1"/>
  <c r="H1503" i="4"/>
  <c r="I1503" i="4" s="1"/>
  <c r="H1504" i="4"/>
  <c r="I1504" i="4" s="1"/>
  <c r="H1505" i="4"/>
  <c r="I1505" i="4" s="1"/>
  <c r="H1506" i="4"/>
  <c r="I1506" i="4" s="1"/>
  <c r="H1507" i="4"/>
  <c r="I1507" i="4" s="1"/>
  <c r="H1508" i="4"/>
  <c r="I1508" i="4" s="1"/>
  <c r="H1509" i="4"/>
  <c r="I1509" i="4" s="1"/>
  <c r="H1510" i="4"/>
  <c r="I1510" i="4" s="1"/>
  <c r="H1511" i="4"/>
  <c r="I1511" i="4" s="1"/>
  <c r="H1512" i="4"/>
  <c r="I1512" i="4" s="1"/>
  <c r="H1513" i="4"/>
  <c r="I1513" i="4" s="1"/>
  <c r="H1514" i="4"/>
  <c r="I1514" i="4" s="1"/>
  <c r="H1515" i="4"/>
  <c r="I1515" i="4" s="1"/>
  <c r="H1516" i="4"/>
  <c r="I1516" i="4" s="1"/>
  <c r="H1517" i="4"/>
  <c r="I1517" i="4" s="1"/>
  <c r="H1518" i="4"/>
  <c r="I1518" i="4" s="1"/>
  <c r="H1519" i="4"/>
  <c r="I1519" i="4" s="1"/>
  <c r="H1520" i="4"/>
  <c r="I1520" i="4" s="1"/>
  <c r="H1521" i="4"/>
  <c r="I1521" i="4" s="1"/>
  <c r="H1522" i="4"/>
  <c r="I1522" i="4" s="1"/>
  <c r="H1523" i="4"/>
  <c r="I1523" i="4" s="1"/>
  <c r="H1524" i="4"/>
  <c r="I1524" i="4" s="1"/>
  <c r="H1525" i="4"/>
  <c r="I1525" i="4" s="1"/>
  <c r="H1526" i="4"/>
  <c r="I1526" i="4" s="1"/>
  <c r="H1527" i="4"/>
  <c r="I1527" i="4" s="1"/>
  <c r="H1528" i="4"/>
  <c r="I1528" i="4" s="1"/>
  <c r="H1529" i="4"/>
  <c r="I1529" i="4" s="1"/>
  <c r="H1530" i="4"/>
  <c r="I1530" i="4" s="1"/>
  <c r="H1531" i="4"/>
  <c r="I1531" i="4" s="1"/>
  <c r="H1532" i="4"/>
  <c r="I1532" i="4" s="1"/>
  <c r="H1533" i="4"/>
  <c r="I1533" i="4" s="1"/>
  <c r="H1534" i="4"/>
  <c r="I1534" i="4" s="1"/>
  <c r="H1535" i="4"/>
  <c r="I1535" i="4" s="1"/>
  <c r="H1536" i="4"/>
  <c r="I1536" i="4" s="1"/>
  <c r="H1537" i="4"/>
  <c r="I1537" i="4" s="1"/>
  <c r="H1538" i="4"/>
  <c r="I1538" i="4" s="1"/>
  <c r="H1539" i="4"/>
  <c r="I1539" i="4" s="1"/>
  <c r="H1540" i="4"/>
  <c r="I1540" i="4" s="1"/>
  <c r="H1541" i="4"/>
  <c r="I1541" i="4" s="1"/>
  <c r="H1542" i="4"/>
  <c r="I1542" i="4" s="1"/>
  <c r="H1543" i="4"/>
  <c r="I1543" i="4" s="1"/>
  <c r="H1544" i="4"/>
  <c r="I1544" i="4" s="1"/>
  <c r="H1545" i="4"/>
  <c r="I1545" i="4" s="1"/>
  <c r="H1546" i="4"/>
  <c r="I1546" i="4" s="1"/>
  <c r="H1547" i="4"/>
  <c r="I1547" i="4" s="1"/>
  <c r="H1548" i="4"/>
  <c r="I1548" i="4" s="1"/>
  <c r="H1549" i="4"/>
  <c r="I1549" i="4" s="1"/>
  <c r="H1550" i="4"/>
  <c r="I1550" i="4" s="1"/>
  <c r="H1551" i="4"/>
  <c r="I1551" i="4" s="1"/>
  <c r="H1552" i="4"/>
  <c r="I1552" i="4" s="1"/>
  <c r="H1553" i="4"/>
  <c r="I1553" i="4" s="1"/>
  <c r="H1554" i="4"/>
  <c r="I1554" i="4" s="1"/>
  <c r="H1555" i="4"/>
  <c r="I1555" i="4" s="1"/>
  <c r="H1556" i="4"/>
  <c r="I1556" i="4" s="1"/>
  <c r="H1557" i="4"/>
  <c r="I1557" i="4" s="1"/>
  <c r="H1558" i="4"/>
  <c r="I1558" i="4" s="1"/>
  <c r="H1559" i="4"/>
  <c r="I1559" i="4" s="1"/>
  <c r="H1560" i="4"/>
  <c r="I1560" i="4" s="1"/>
  <c r="H1561" i="4"/>
  <c r="I1561" i="4" s="1"/>
  <c r="H1562" i="4"/>
  <c r="I1562" i="4" s="1"/>
  <c r="H1563" i="4"/>
  <c r="I1563" i="4" s="1"/>
  <c r="H1564" i="4"/>
  <c r="I1564" i="4" s="1"/>
  <c r="H1565" i="4"/>
  <c r="I1565" i="4" s="1"/>
  <c r="H1566" i="4"/>
  <c r="I1566" i="4" s="1"/>
  <c r="H1567" i="4"/>
  <c r="I1567" i="4" s="1"/>
  <c r="H1568" i="4"/>
  <c r="I1568" i="4" s="1"/>
  <c r="H1569" i="4"/>
  <c r="I1569" i="4" s="1"/>
  <c r="H1570" i="4"/>
  <c r="I1570" i="4" s="1"/>
  <c r="H1571" i="4"/>
  <c r="I1571" i="4" s="1"/>
  <c r="H1572" i="4"/>
  <c r="I1572" i="4" s="1"/>
  <c r="H1573" i="4"/>
  <c r="I1573" i="4" s="1"/>
  <c r="H1574" i="4"/>
  <c r="I1574" i="4" s="1"/>
  <c r="H1575" i="4"/>
  <c r="I1575" i="4" s="1"/>
  <c r="H1576" i="4"/>
  <c r="I1576" i="4" s="1"/>
  <c r="H1577" i="4"/>
  <c r="I1577" i="4" s="1"/>
  <c r="H1578" i="4"/>
  <c r="I1578" i="4" s="1"/>
  <c r="H1579" i="4"/>
  <c r="I1579" i="4" s="1"/>
  <c r="H1580" i="4"/>
  <c r="I1580" i="4" s="1"/>
  <c r="H1581" i="4"/>
  <c r="I1581" i="4" s="1"/>
  <c r="H1582" i="4"/>
  <c r="I1582" i="4" s="1"/>
  <c r="H1583" i="4"/>
  <c r="I1583" i="4" s="1"/>
  <c r="H1584" i="4"/>
  <c r="I1584" i="4" s="1"/>
  <c r="H1585" i="4"/>
  <c r="I1585" i="4" s="1"/>
  <c r="H1586" i="4"/>
  <c r="I1586" i="4" s="1"/>
  <c r="H1587" i="4"/>
  <c r="I1587" i="4" s="1"/>
  <c r="H1588" i="4"/>
  <c r="I1588" i="4" s="1"/>
  <c r="H1589" i="4"/>
  <c r="I1589" i="4" s="1"/>
  <c r="H1590" i="4"/>
  <c r="I1590" i="4" s="1"/>
  <c r="H1591" i="4"/>
  <c r="I1591" i="4" s="1"/>
  <c r="H1592" i="4"/>
  <c r="I1592" i="4" s="1"/>
  <c r="H1593" i="4"/>
  <c r="I1593" i="4" s="1"/>
  <c r="H1594" i="4"/>
  <c r="I1594" i="4" s="1"/>
  <c r="H1595" i="4"/>
  <c r="I1595" i="4" s="1"/>
  <c r="H1596" i="4"/>
  <c r="I1596" i="4" s="1"/>
  <c r="H1597" i="4"/>
  <c r="I1597" i="4" s="1"/>
  <c r="H1598" i="4"/>
  <c r="I1598" i="4" s="1"/>
  <c r="H1599" i="4"/>
  <c r="I1599" i="4" s="1"/>
  <c r="H1600" i="4"/>
  <c r="I1600" i="4" s="1"/>
  <c r="H1601" i="4"/>
  <c r="I1601" i="4" s="1"/>
  <c r="H1602" i="4"/>
  <c r="I1602" i="4" s="1"/>
  <c r="H1603" i="4"/>
  <c r="I1603" i="4" s="1"/>
  <c r="H1604" i="4"/>
  <c r="I1604" i="4" s="1"/>
  <c r="H1605" i="4"/>
  <c r="I1605" i="4" s="1"/>
  <c r="H1606" i="4"/>
  <c r="I1606" i="4" s="1"/>
  <c r="H1607" i="4"/>
  <c r="I1607" i="4" s="1"/>
  <c r="H1608" i="4"/>
  <c r="I1608" i="4" s="1"/>
  <c r="H1609" i="4"/>
  <c r="I1609" i="4" s="1"/>
  <c r="H1610" i="4"/>
  <c r="I1610" i="4" s="1"/>
  <c r="H1611" i="4"/>
  <c r="I1611" i="4" s="1"/>
  <c r="H1612" i="4"/>
  <c r="I1612" i="4" s="1"/>
  <c r="H1613" i="4"/>
  <c r="I1613" i="4" s="1"/>
  <c r="H1614" i="4"/>
  <c r="I1614" i="4" s="1"/>
  <c r="H1615" i="4"/>
  <c r="I1615" i="4" s="1"/>
  <c r="H1616" i="4"/>
  <c r="I1616" i="4" s="1"/>
  <c r="H1617" i="4"/>
  <c r="I1617" i="4" s="1"/>
  <c r="H1618" i="4"/>
  <c r="I1618" i="4" s="1"/>
  <c r="H1619" i="4"/>
  <c r="I1619" i="4" s="1"/>
  <c r="H1620" i="4"/>
  <c r="I1620" i="4" s="1"/>
  <c r="H1621" i="4"/>
  <c r="I1621" i="4" s="1"/>
  <c r="H1622" i="4"/>
  <c r="I1622" i="4" s="1"/>
  <c r="H1623" i="4"/>
  <c r="I1623" i="4" s="1"/>
  <c r="H1624" i="4"/>
  <c r="I1624" i="4" s="1"/>
  <c r="H1625" i="4"/>
  <c r="I1625" i="4" s="1"/>
  <c r="H1626" i="4"/>
  <c r="I1626" i="4" s="1"/>
  <c r="H1627" i="4"/>
  <c r="I1627" i="4" s="1"/>
  <c r="H1628" i="4"/>
  <c r="I1628" i="4" s="1"/>
  <c r="H1629" i="4"/>
  <c r="I1629" i="4" s="1"/>
  <c r="H1630" i="4"/>
  <c r="I1630" i="4" s="1"/>
  <c r="H1631" i="4"/>
  <c r="I1631" i="4" s="1"/>
  <c r="H1632" i="4"/>
  <c r="I1632" i="4" s="1"/>
  <c r="H1633" i="4"/>
  <c r="I1633" i="4" s="1"/>
  <c r="H1634" i="4"/>
  <c r="I1634" i="4" s="1"/>
  <c r="H1635" i="4"/>
  <c r="I1635" i="4" s="1"/>
  <c r="H1636" i="4"/>
  <c r="I1636" i="4" s="1"/>
  <c r="H1637" i="4"/>
  <c r="I1637" i="4" s="1"/>
  <c r="H1638" i="4"/>
  <c r="I1638" i="4" s="1"/>
  <c r="H1639" i="4"/>
  <c r="I1639" i="4" s="1"/>
  <c r="H1640" i="4"/>
  <c r="I1640" i="4" s="1"/>
  <c r="H1641" i="4"/>
  <c r="I1641" i="4" s="1"/>
  <c r="H1642" i="4"/>
  <c r="I1642" i="4" s="1"/>
  <c r="H1643" i="4"/>
  <c r="I1643" i="4" s="1"/>
  <c r="H1644" i="4"/>
  <c r="I1644" i="4" s="1"/>
  <c r="H1645" i="4"/>
  <c r="I1645" i="4" s="1"/>
  <c r="H1646" i="4"/>
  <c r="I1646" i="4" s="1"/>
  <c r="H1647" i="4"/>
  <c r="I1647" i="4" s="1"/>
  <c r="H1648" i="4"/>
  <c r="I1648" i="4" s="1"/>
  <c r="H1649" i="4"/>
  <c r="I1649" i="4" s="1"/>
  <c r="H1650" i="4"/>
  <c r="I1650" i="4" s="1"/>
  <c r="H1651" i="4"/>
  <c r="I1651" i="4" s="1"/>
  <c r="H1652" i="4"/>
  <c r="I1652" i="4" s="1"/>
  <c r="H1653" i="4"/>
  <c r="I1653" i="4" s="1"/>
  <c r="H1654" i="4"/>
  <c r="I1654" i="4" s="1"/>
  <c r="H1655" i="4"/>
  <c r="I1655" i="4" s="1"/>
  <c r="H1656" i="4"/>
  <c r="I1656" i="4" s="1"/>
  <c r="H1657" i="4"/>
  <c r="I1657" i="4" s="1"/>
  <c r="H1658" i="4"/>
  <c r="I1658" i="4" s="1"/>
  <c r="H1659" i="4"/>
  <c r="I1659" i="4" s="1"/>
  <c r="H1660" i="4"/>
  <c r="I1660" i="4" s="1"/>
  <c r="H1661" i="4"/>
  <c r="I1661" i="4" s="1"/>
  <c r="H1662" i="4"/>
  <c r="I1662" i="4" s="1"/>
  <c r="H1663" i="4"/>
  <c r="I1663" i="4" s="1"/>
  <c r="H1664" i="4"/>
  <c r="I1664" i="4" s="1"/>
  <c r="H1665" i="4"/>
  <c r="I1665" i="4" s="1"/>
  <c r="H1666" i="4"/>
  <c r="I1666" i="4" s="1"/>
  <c r="H1667" i="4"/>
  <c r="I1667" i="4" s="1"/>
  <c r="H1668" i="4"/>
  <c r="I1668" i="4" s="1"/>
  <c r="H1669" i="4"/>
  <c r="I1669" i="4" s="1"/>
  <c r="H1670" i="4"/>
  <c r="I1670" i="4" s="1"/>
  <c r="H1671" i="4"/>
  <c r="I1671" i="4" s="1"/>
  <c r="H1672" i="4"/>
  <c r="I1672" i="4" s="1"/>
  <c r="H1673" i="4"/>
  <c r="I1673" i="4" s="1"/>
  <c r="H1674" i="4"/>
  <c r="I1674" i="4" s="1"/>
  <c r="H1675" i="4"/>
  <c r="I1675" i="4" s="1"/>
  <c r="H1676" i="4"/>
  <c r="I1676" i="4" s="1"/>
  <c r="H1677" i="4"/>
  <c r="I1677" i="4" s="1"/>
  <c r="H1678" i="4"/>
  <c r="I1678" i="4" s="1"/>
  <c r="H1679" i="4"/>
  <c r="I1679" i="4" s="1"/>
  <c r="H1680" i="4"/>
  <c r="I1680" i="4" s="1"/>
  <c r="H1681" i="4"/>
  <c r="I1681" i="4" s="1"/>
  <c r="H1682" i="4"/>
  <c r="I1682" i="4" s="1"/>
  <c r="H1683" i="4"/>
  <c r="I1683" i="4" s="1"/>
  <c r="H1684" i="4"/>
  <c r="I1684" i="4" s="1"/>
  <c r="H1685" i="4"/>
  <c r="I1685" i="4" s="1"/>
  <c r="H1686" i="4"/>
  <c r="I1686" i="4" s="1"/>
  <c r="H1687" i="4"/>
  <c r="I1687" i="4" s="1"/>
  <c r="H1688" i="4"/>
  <c r="I1688" i="4" s="1"/>
  <c r="H1689" i="4"/>
  <c r="I1689" i="4" s="1"/>
  <c r="H1690" i="4"/>
  <c r="I1690" i="4" s="1"/>
  <c r="H1691" i="4"/>
  <c r="I1691" i="4" s="1"/>
  <c r="H1692" i="4"/>
  <c r="I1692" i="4" s="1"/>
  <c r="H1693" i="4"/>
  <c r="I1693" i="4" s="1"/>
  <c r="H1694" i="4"/>
  <c r="I1694" i="4" s="1"/>
  <c r="H1695" i="4"/>
  <c r="I1695" i="4" s="1"/>
  <c r="H1696" i="4"/>
  <c r="I1696" i="4" s="1"/>
  <c r="H1697" i="4"/>
  <c r="I1697" i="4" s="1"/>
  <c r="H1698" i="4"/>
  <c r="I1698" i="4" s="1"/>
  <c r="H1699" i="4"/>
  <c r="I1699" i="4" s="1"/>
  <c r="H1700" i="4"/>
  <c r="I1700" i="4" s="1"/>
  <c r="H1701" i="4"/>
  <c r="I1701" i="4" s="1"/>
  <c r="H1702" i="4"/>
  <c r="I1702" i="4" s="1"/>
  <c r="H1703" i="4"/>
  <c r="I1703" i="4" s="1"/>
  <c r="H1704" i="4"/>
  <c r="I1704" i="4" s="1"/>
  <c r="H1705" i="4"/>
  <c r="I1705" i="4" s="1"/>
  <c r="H1706" i="4"/>
  <c r="I1706" i="4" s="1"/>
  <c r="H1707" i="4"/>
  <c r="I1707" i="4" s="1"/>
  <c r="H1708" i="4"/>
  <c r="I1708" i="4" s="1"/>
  <c r="H1709" i="4"/>
  <c r="I1709" i="4" s="1"/>
  <c r="H1710" i="4"/>
  <c r="I1710" i="4" s="1"/>
  <c r="H1711" i="4"/>
  <c r="I1711" i="4" s="1"/>
  <c r="H1712" i="4"/>
  <c r="I1712" i="4" s="1"/>
  <c r="H1713" i="4"/>
  <c r="I1713" i="4" s="1"/>
  <c r="H1714" i="4"/>
  <c r="I1714" i="4" s="1"/>
  <c r="H1715" i="4"/>
  <c r="I1715" i="4" s="1"/>
  <c r="H1716" i="4"/>
  <c r="I1716" i="4" s="1"/>
  <c r="H1717" i="4"/>
  <c r="I1717" i="4" s="1"/>
  <c r="H1718" i="4"/>
  <c r="I1718" i="4" s="1"/>
  <c r="H1719" i="4"/>
  <c r="I1719" i="4" s="1"/>
  <c r="H1720" i="4"/>
  <c r="I1720" i="4" s="1"/>
  <c r="H1721" i="4"/>
  <c r="I1721" i="4" s="1"/>
  <c r="H1722" i="4"/>
  <c r="I1722" i="4" s="1"/>
  <c r="H1723" i="4"/>
  <c r="I1723" i="4" s="1"/>
  <c r="H1724" i="4"/>
  <c r="I1724" i="4" s="1"/>
  <c r="H1725" i="4"/>
  <c r="I1725" i="4" s="1"/>
  <c r="H1726" i="4"/>
  <c r="I1726" i="4" s="1"/>
  <c r="H1727" i="4"/>
  <c r="I1727" i="4" s="1"/>
  <c r="H1728" i="4"/>
  <c r="I1728" i="4" s="1"/>
  <c r="H1729" i="4"/>
  <c r="I1729" i="4" s="1"/>
  <c r="H1730" i="4"/>
  <c r="I1730" i="4" s="1"/>
  <c r="H1731" i="4"/>
  <c r="I1731" i="4" s="1"/>
  <c r="H1732" i="4"/>
  <c r="I1732" i="4" s="1"/>
  <c r="H1733" i="4"/>
  <c r="I1733" i="4" s="1"/>
  <c r="H1734" i="4"/>
  <c r="I1734" i="4" s="1"/>
  <c r="H1735" i="4"/>
  <c r="I1735" i="4" s="1"/>
  <c r="H1736" i="4"/>
  <c r="I1736" i="4" s="1"/>
  <c r="H1737" i="4"/>
  <c r="I1737" i="4" s="1"/>
  <c r="H1738" i="4"/>
  <c r="I1738" i="4" s="1"/>
  <c r="H1739" i="4"/>
  <c r="I1739" i="4" s="1"/>
  <c r="H1740" i="4"/>
  <c r="I1740" i="4" s="1"/>
  <c r="H1741" i="4"/>
  <c r="I1741" i="4" s="1"/>
  <c r="H1742" i="4"/>
  <c r="I1742" i="4" s="1"/>
  <c r="H1743" i="4"/>
  <c r="I1743" i="4" s="1"/>
  <c r="H1744" i="4"/>
  <c r="I1744" i="4" s="1"/>
  <c r="H1745" i="4"/>
  <c r="I1745" i="4" s="1"/>
  <c r="H1746" i="4"/>
  <c r="I1746" i="4" s="1"/>
  <c r="H1747" i="4"/>
  <c r="I1747" i="4" s="1"/>
  <c r="H1748" i="4"/>
  <c r="I1748" i="4" s="1"/>
  <c r="H1749" i="4"/>
  <c r="I1749" i="4" s="1"/>
  <c r="H1750" i="4"/>
  <c r="I1750" i="4" s="1"/>
  <c r="H1751" i="4"/>
  <c r="I1751" i="4" s="1"/>
  <c r="H1752" i="4"/>
  <c r="I1752" i="4" s="1"/>
  <c r="H1753" i="4"/>
  <c r="I1753" i="4" s="1"/>
  <c r="H1754" i="4"/>
  <c r="I1754" i="4" s="1"/>
  <c r="H1755" i="4"/>
  <c r="I1755" i="4" s="1"/>
  <c r="H1756" i="4"/>
  <c r="I1756" i="4" s="1"/>
  <c r="H1757" i="4"/>
  <c r="I1757" i="4" s="1"/>
  <c r="H1758" i="4"/>
  <c r="I1758" i="4" s="1"/>
  <c r="H1759" i="4"/>
  <c r="I1759" i="4" s="1"/>
  <c r="H1760" i="4"/>
  <c r="I1760" i="4" s="1"/>
  <c r="H1761" i="4"/>
  <c r="I1761" i="4" s="1"/>
  <c r="H1762" i="4"/>
  <c r="I1762" i="4" s="1"/>
  <c r="H1763" i="4"/>
  <c r="I1763" i="4" s="1"/>
  <c r="H1764" i="4"/>
  <c r="I1764" i="4" s="1"/>
  <c r="H1765" i="4"/>
  <c r="I1765" i="4" s="1"/>
  <c r="H1766" i="4"/>
  <c r="I1766" i="4" s="1"/>
  <c r="H1767" i="4"/>
  <c r="I1767" i="4" s="1"/>
  <c r="H1768" i="4"/>
  <c r="I1768" i="4" s="1"/>
  <c r="H1769" i="4"/>
  <c r="I1769" i="4" s="1"/>
  <c r="H1770" i="4"/>
  <c r="I1770" i="4" s="1"/>
  <c r="H1771" i="4"/>
  <c r="I1771" i="4" s="1"/>
  <c r="H1772" i="4"/>
  <c r="I1772" i="4" s="1"/>
  <c r="H1773" i="4"/>
  <c r="I1773" i="4" s="1"/>
  <c r="H1774" i="4"/>
  <c r="I1774" i="4" s="1"/>
  <c r="H1775" i="4"/>
  <c r="I1775" i="4" s="1"/>
  <c r="H1776" i="4"/>
  <c r="I1776" i="4" s="1"/>
  <c r="H1777" i="4"/>
  <c r="I1777" i="4" s="1"/>
  <c r="H1778" i="4"/>
  <c r="I1778" i="4" s="1"/>
  <c r="H1779" i="4"/>
  <c r="I1779" i="4" s="1"/>
  <c r="H1780" i="4"/>
  <c r="I1780" i="4" s="1"/>
  <c r="H1781" i="4"/>
  <c r="I1781" i="4" s="1"/>
  <c r="H1782" i="4"/>
  <c r="I1782" i="4" s="1"/>
  <c r="H1783" i="4"/>
  <c r="I1783" i="4" s="1"/>
  <c r="H1784" i="4"/>
  <c r="I1784" i="4" s="1"/>
  <c r="H1785" i="4"/>
  <c r="I1785" i="4" s="1"/>
  <c r="H1786" i="4"/>
  <c r="I1786" i="4" s="1"/>
  <c r="H1787" i="4"/>
  <c r="I1787" i="4" s="1"/>
  <c r="H1788" i="4"/>
  <c r="I1788" i="4" s="1"/>
  <c r="H1789" i="4"/>
  <c r="I1789" i="4" s="1"/>
  <c r="H1790" i="4"/>
  <c r="I1790" i="4" s="1"/>
  <c r="H1791" i="4"/>
  <c r="I1791" i="4" s="1"/>
  <c r="H1792" i="4"/>
  <c r="I1792" i="4" s="1"/>
  <c r="H1793" i="4"/>
  <c r="I1793" i="4" s="1"/>
  <c r="H1794" i="4"/>
  <c r="I1794" i="4" s="1"/>
  <c r="H1795" i="4"/>
  <c r="I1795" i="4" s="1"/>
  <c r="H1796" i="4"/>
  <c r="I1796" i="4" s="1"/>
  <c r="H1797" i="4"/>
  <c r="I1797" i="4" s="1"/>
  <c r="H1798" i="4"/>
  <c r="I1798" i="4" s="1"/>
  <c r="H1799" i="4"/>
  <c r="I1799" i="4" s="1"/>
  <c r="H1800" i="4"/>
  <c r="I1800" i="4" s="1"/>
  <c r="H1801" i="4"/>
  <c r="I1801" i="4" s="1"/>
  <c r="H1802" i="4"/>
  <c r="I1802" i="4" s="1"/>
  <c r="H1803" i="4"/>
  <c r="I1803" i="4" s="1"/>
  <c r="H1804" i="4"/>
  <c r="I1804" i="4" s="1"/>
  <c r="H1805" i="4"/>
  <c r="I1805" i="4" s="1"/>
  <c r="H1806" i="4"/>
  <c r="I1806" i="4" s="1"/>
  <c r="H1807" i="4"/>
  <c r="I1807" i="4" s="1"/>
  <c r="H1808" i="4"/>
  <c r="I1808" i="4" s="1"/>
  <c r="H1809" i="4"/>
  <c r="I1809" i="4" s="1"/>
  <c r="H1810" i="4"/>
  <c r="I1810" i="4" s="1"/>
  <c r="H1811" i="4"/>
  <c r="I1811" i="4" s="1"/>
  <c r="H1812" i="4"/>
  <c r="I1812" i="4" s="1"/>
  <c r="H1813" i="4"/>
  <c r="I1813" i="4" s="1"/>
  <c r="H1814" i="4"/>
  <c r="I1814" i="4" s="1"/>
  <c r="H1815" i="4"/>
  <c r="I1815" i="4" s="1"/>
  <c r="H1816" i="4"/>
  <c r="I1816" i="4" s="1"/>
  <c r="H1817" i="4"/>
  <c r="I1817" i="4" s="1"/>
  <c r="H1818" i="4"/>
  <c r="I1818" i="4" s="1"/>
  <c r="H1819" i="4"/>
  <c r="I1819" i="4" s="1"/>
  <c r="H1820" i="4"/>
  <c r="I1820" i="4" s="1"/>
  <c r="H1821" i="4"/>
  <c r="I1821" i="4" s="1"/>
  <c r="H1822" i="4"/>
  <c r="I1822" i="4" s="1"/>
  <c r="H1823" i="4"/>
  <c r="I1823" i="4" s="1"/>
  <c r="H1824" i="4"/>
  <c r="I1824" i="4" s="1"/>
  <c r="H1825" i="4"/>
  <c r="I1825" i="4" s="1"/>
  <c r="H1826" i="4"/>
  <c r="I1826" i="4" s="1"/>
  <c r="H1827" i="4"/>
  <c r="I1827" i="4" s="1"/>
  <c r="H1828" i="4"/>
  <c r="I1828" i="4" s="1"/>
  <c r="H1829" i="4"/>
  <c r="I1829" i="4" s="1"/>
  <c r="H1830" i="4"/>
  <c r="I1830" i="4" s="1"/>
  <c r="H1831" i="4"/>
  <c r="I1831" i="4" s="1"/>
  <c r="H1832" i="4"/>
  <c r="I1832" i="4" s="1"/>
  <c r="H1833" i="4"/>
  <c r="I1833" i="4" s="1"/>
  <c r="H1834" i="4"/>
  <c r="I1834" i="4" s="1"/>
  <c r="H1835" i="4"/>
  <c r="I1835" i="4" s="1"/>
  <c r="H1836" i="4"/>
  <c r="I1836" i="4" s="1"/>
  <c r="H1837" i="4"/>
  <c r="I1837" i="4" s="1"/>
  <c r="H1838" i="4"/>
  <c r="I1838" i="4" s="1"/>
  <c r="H1839" i="4"/>
  <c r="I1839" i="4" s="1"/>
  <c r="H1840" i="4"/>
  <c r="I1840" i="4" s="1"/>
  <c r="H1841" i="4"/>
  <c r="I1841" i="4" s="1"/>
  <c r="H1842" i="4"/>
  <c r="I1842" i="4" s="1"/>
  <c r="H1843" i="4"/>
  <c r="I1843" i="4" s="1"/>
  <c r="H1844" i="4"/>
  <c r="I1844" i="4" s="1"/>
  <c r="H1845" i="4"/>
  <c r="I1845" i="4" s="1"/>
  <c r="H1846" i="4"/>
  <c r="I1846" i="4" s="1"/>
  <c r="H1847" i="4"/>
  <c r="I1847" i="4" s="1"/>
  <c r="H1848" i="4"/>
  <c r="I1848" i="4" s="1"/>
  <c r="H1849" i="4"/>
  <c r="I1849" i="4" s="1"/>
  <c r="H1850" i="4"/>
  <c r="I1850" i="4" s="1"/>
  <c r="H1851" i="4"/>
  <c r="I1851" i="4" s="1"/>
  <c r="H1852" i="4"/>
  <c r="I1852" i="4" s="1"/>
  <c r="H1853" i="4"/>
  <c r="I1853" i="4" s="1"/>
  <c r="H1854" i="4"/>
  <c r="I1854" i="4" s="1"/>
  <c r="H1855" i="4"/>
  <c r="I1855" i="4" s="1"/>
  <c r="H1856" i="4"/>
  <c r="I1856" i="4" s="1"/>
  <c r="H1857" i="4"/>
  <c r="I1857" i="4" s="1"/>
  <c r="H1858" i="4"/>
  <c r="I1858" i="4" s="1"/>
  <c r="H1859" i="4"/>
  <c r="I1859" i="4" s="1"/>
  <c r="H1860" i="4"/>
  <c r="I1860" i="4" s="1"/>
  <c r="H1861" i="4"/>
  <c r="I1861" i="4" s="1"/>
  <c r="H1862" i="4"/>
  <c r="I1862" i="4" s="1"/>
  <c r="H1863" i="4"/>
  <c r="I1863" i="4" s="1"/>
  <c r="H1864" i="4"/>
  <c r="I1864" i="4" s="1"/>
  <c r="H1865" i="4"/>
  <c r="I1865" i="4" s="1"/>
  <c r="H1866" i="4"/>
  <c r="I1866" i="4" s="1"/>
  <c r="H1867" i="4"/>
  <c r="I1867" i="4" s="1"/>
  <c r="H1868" i="4"/>
  <c r="I1868" i="4" s="1"/>
  <c r="H1869" i="4"/>
  <c r="I1869" i="4" s="1"/>
  <c r="H1870" i="4"/>
  <c r="I1870" i="4" s="1"/>
  <c r="H1871" i="4"/>
  <c r="I1871" i="4" s="1"/>
  <c r="H1872" i="4"/>
  <c r="I1872" i="4" s="1"/>
  <c r="H1873" i="4"/>
  <c r="I1873" i="4" s="1"/>
  <c r="H1874" i="4"/>
  <c r="I1874" i="4" s="1"/>
  <c r="H1875" i="4"/>
  <c r="I1875" i="4" s="1"/>
  <c r="H1876" i="4"/>
  <c r="I1876" i="4" s="1"/>
  <c r="H1877" i="4"/>
  <c r="I1877" i="4" s="1"/>
  <c r="H1878" i="4"/>
  <c r="I1878" i="4" s="1"/>
  <c r="H1879" i="4"/>
  <c r="I1879" i="4" s="1"/>
  <c r="H1880" i="4"/>
  <c r="I1880" i="4" s="1"/>
  <c r="H1881" i="4"/>
  <c r="I1881" i="4" s="1"/>
  <c r="H1882" i="4"/>
  <c r="I1882" i="4" s="1"/>
  <c r="H1883" i="4"/>
  <c r="I1883" i="4" s="1"/>
  <c r="H1884" i="4"/>
  <c r="I1884" i="4" s="1"/>
  <c r="H1885" i="4"/>
  <c r="I1885" i="4" s="1"/>
  <c r="H1886" i="4"/>
  <c r="I1886" i="4" s="1"/>
  <c r="H1887" i="4"/>
  <c r="I1887" i="4" s="1"/>
  <c r="H1888" i="4"/>
  <c r="I1888" i="4" s="1"/>
  <c r="H1889" i="4"/>
  <c r="I1889" i="4" s="1"/>
  <c r="H1890" i="4"/>
  <c r="I1890" i="4" s="1"/>
  <c r="H1891" i="4"/>
  <c r="I1891" i="4" s="1"/>
  <c r="H1892" i="4"/>
  <c r="I1892" i="4" s="1"/>
  <c r="H1893" i="4"/>
  <c r="I1893" i="4" s="1"/>
  <c r="H1894" i="4"/>
  <c r="I1894" i="4" s="1"/>
  <c r="H1895" i="4"/>
  <c r="I1895" i="4" s="1"/>
  <c r="H1896" i="4"/>
  <c r="I1896" i="4" s="1"/>
  <c r="H1897" i="4"/>
  <c r="I1897" i="4" s="1"/>
  <c r="H1898" i="4"/>
  <c r="I1898" i="4" s="1"/>
  <c r="H1899" i="4"/>
  <c r="I1899" i="4" s="1"/>
  <c r="H1900" i="4"/>
  <c r="I1900" i="4" s="1"/>
  <c r="H1901" i="4"/>
  <c r="I1901" i="4" s="1"/>
  <c r="H1902" i="4"/>
  <c r="I1902" i="4" s="1"/>
  <c r="H1903" i="4"/>
  <c r="I1903" i="4" s="1"/>
  <c r="H1904" i="4"/>
  <c r="I1904" i="4" s="1"/>
  <c r="H1905" i="4"/>
  <c r="I1905" i="4" s="1"/>
  <c r="H1906" i="4"/>
  <c r="I1906" i="4" s="1"/>
  <c r="H1907" i="4"/>
  <c r="I1907" i="4" s="1"/>
  <c r="H1908" i="4"/>
  <c r="I1908" i="4" s="1"/>
  <c r="H1909" i="4"/>
  <c r="I1909" i="4" s="1"/>
  <c r="H1910" i="4"/>
  <c r="I1910" i="4" s="1"/>
  <c r="H1911" i="4"/>
  <c r="I1911" i="4" s="1"/>
  <c r="H1912" i="4"/>
  <c r="I1912" i="4" s="1"/>
  <c r="H1913" i="4"/>
  <c r="I1913" i="4" s="1"/>
  <c r="H1914" i="4"/>
  <c r="I1914" i="4" s="1"/>
  <c r="H1915" i="4"/>
  <c r="I1915" i="4" s="1"/>
  <c r="H1916" i="4"/>
  <c r="I1916" i="4" s="1"/>
  <c r="H1917" i="4"/>
  <c r="I1917" i="4" s="1"/>
  <c r="H1918" i="4"/>
  <c r="I1918" i="4" s="1"/>
  <c r="H1919" i="4"/>
  <c r="I1919" i="4" s="1"/>
  <c r="H1920" i="4"/>
  <c r="I1920" i="4" s="1"/>
  <c r="H1921" i="4"/>
  <c r="I1921" i="4" s="1"/>
  <c r="H1922" i="4"/>
  <c r="I1922" i="4" s="1"/>
  <c r="H1923" i="4"/>
  <c r="I1923" i="4" s="1"/>
  <c r="H1924" i="4"/>
  <c r="I1924" i="4" s="1"/>
  <c r="H1925" i="4"/>
  <c r="I1925" i="4" s="1"/>
  <c r="H1926" i="4"/>
  <c r="I1926" i="4" s="1"/>
  <c r="H1927" i="4"/>
  <c r="I1927" i="4" s="1"/>
  <c r="H1928" i="4"/>
  <c r="I1928" i="4" s="1"/>
  <c r="H1929" i="4"/>
  <c r="I1929" i="4" s="1"/>
  <c r="H1930" i="4"/>
  <c r="I1930" i="4" s="1"/>
  <c r="H1931" i="4"/>
  <c r="I1931" i="4" s="1"/>
  <c r="H1932" i="4"/>
  <c r="I1932" i="4" s="1"/>
  <c r="H1933" i="4"/>
  <c r="I1933" i="4" s="1"/>
  <c r="H1934" i="4"/>
  <c r="I1934" i="4" s="1"/>
  <c r="H1935" i="4"/>
  <c r="I1935" i="4" s="1"/>
  <c r="H1936" i="4"/>
  <c r="I1936" i="4" s="1"/>
  <c r="H1937" i="4"/>
  <c r="I1937" i="4" s="1"/>
  <c r="H1938" i="4"/>
  <c r="I1938" i="4" s="1"/>
  <c r="H1939" i="4"/>
  <c r="I1939" i="4" s="1"/>
  <c r="H1940" i="4"/>
  <c r="I1940" i="4" s="1"/>
  <c r="H1941" i="4"/>
  <c r="I1941" i="4" s="1"/>
  <c r="H1942" i="4"/>
  <c r="I1942" i="4" s="1"/>
  <c r="H1943" i="4"/>
  <c r="I1943" i="4" s="1"/>
  <c r="H1944" i="4"/>
  <c r="I1944" i="4" s="1"/>
  <c r="H1945" i="4"/>
  <c r="I1945" i="4" s="1"/>
  <c r="H1946" i="4"/>
  <c r="I1946" i="4" s="1"/>
  <c r="H1947" i="4"/>
  <c r="I1947" i="4" s="1"/>
  <c r="H1948" i="4"/>
  <c r="I1948" i="4" s="1"/>
  <c r="H1949" i="4"/>
  <c r="I1949" i="4" s="1"/>
  <c r="H1950" i="4"/>
  <c r="I1950" i="4" s="1"/>
  <c r="H1951" i="4"/>
  <c r="I1951" i="4" s="1"/>
  <c r="H1952" i="4"/>
  <c r="I1952" i="4" s="1"/>
  <c r="H1953" i="4"/>
  <c r="I1953" i="4" s="1"/>
  <c r="H1954" i="4"/>
  <c r="I1954" i="4" s="1"/>
  <c r="H1955" i="4"/>
  <c r="I1955" i="4" s="1"/>
  <c r="H1956" i="4"/>
  <c r="I1956" i="4" s="1"/>
  <c r="H1957" i="4"/>
  <c r="I1957" i="4" s="1"/>
  <c r="H1958" i="4"/>
  <c r="I1958" i="4" s="1"/>
  <c r="H1959" i="4"/>
  <c r="I1959" i="4" s="1"/>
  <c r="H1960" i="4"/>
  <c r="I1960" i="4" s="1"/>
  <c r="H1961" i="4"/>
  <c r="I1961" i="4" s="1"/>
  <c r="H1962" i="4"/>
  <c r="I1962" i="4" s="1"/>
  <c r="H1963" i="4"/>
  <c r="I1963" i="4" s="1"/>
  <c r="H1964" i="4"/>
  <c r="I1964" i="4" s="1"/>
  <c r="H1965" i="4"/>
  <c r="I1965" i="4" s="1"/>
  <c r="H1966" i="4"/>
  <c r="I1966" i="4" s="1"/>
  <c r="H1967" i="4"/>
  <c r="I1967" i="4" s="1"/>
  <c r="H1968" i="4"/>
  <c r="I1968" i="4" s="1"/>
  <c r="H1969" i="4"/>
  <c r="I1969" i="4" s="1"/>
  <c r="H1970" i="4"/>
  <c r="I1970" i="4" s="1"/>
  <c r="H1971" i="4"/>
  <c r="I1971" i="4" s="1"/>
  <c r="H1972" i="4"/>
  <c r="I1972" i="4" s="1"/>
  <c r="H1973" i="4"/>
  <c r="I1973" i="4" s="1"/>
  <c r="H1974" i="4"/>
  <c r="I1974" i="4" s="1"/>
  <c r="H1975" i="4"/>
  <c r="I1975" i="4" s="1"/>
  <c r="H1976" i="4"/>
  <c r="I1976" i="4" s="1"/>
  <c r="H1977" i="4"/>
  <c r="I1977" i="4" s="1"/>
  <c r="H1978" i="4"/>
  <c r="I1978" i="4" s="1"/>
  <c r="H1979" i="4"/>
  <c r="I1979" i="4" s="1"/>
  <c r="H1980" i="4"/>
  <c r="I1980" i="4" s="1"/>
  <c r="H1981" i="4"/>
  <c r="I1981" i="4" s="1"/>
  <c r="H1982" i="4"/>
  <c r="I1982" i="4" s="1"/>
  <c r="H1983" i="4"/>
  <c r="I1983" i="4" s="1"/>
  <c r="H1984" i="4"/>
  <c r="I1984" i="4" s="1"/>
  <c r="H1985" i="4"/>
  <c r="I1985" i="4" s="1"/>
  <c r="H1986" i="4"/>
  <c r="I1986" i="4" s="1"/>
  <c r="H1987" i="4"/>
  <c r="I1987" i="4" s="1"/>
  <c r="H1988" i="4"/>
  <c r="I1988" i="4" s="1"/>
  <c r="H1989" i="4"/>
  <c r="I1989" i="4" s="1"/>
  <c r="H1990" i="4"/>
  <c r="I1990" i="4" s="1"/>
  <c r="H1991" i="4"/>
  <c r="I1991" i="4" s="1"/>
  <c r="H1992" i="4"/>
  <c r="I1992" i="4" s="1"/>
  <c r="H1993" i="4"/>
  <c r="I1993" i="4" s="1"/>
  <c r="H1994" i="4"/>
  <c r="I1994" i="4" s="1"/>
  <c r="H1995" i="4"/>
  <c r="I1995" i="4" s="1"/>
  <c r="H1996" i="4"/>
  <c r="I1996" i="4" s="1"/>
  <c r="H1997" i="4"/>
  <c r="I1997" i="4" s="1"/>
  <c r="H1998" i="4"/>
  <c r="I1998" i="4" s="1"/>
  <c r="H1999" i="4"/>
  <c r="I1999" i="4" s="1"/>
  <c r="H2000" i="4"/>
  <c r="I2000" i="4" s="1"/>
  <c r="H2001" i="4"/>
  <c r="I2001" i="4" s="1"/>
  <c r="H2002" i="4"/>
  <c r="I2002" i="4" s="1"/>
  <c r="H2003" i="4"/>
  <c r="I2003" i="4" s="1"/>
  <c r="H2004" i="4"/>
  <c r="I2004" i="4" s="1"/>
  <c r="H2005" i="4"/>
  <c r="I2005" i="4" s="1"/>
  <c r="H2006" i="4"/>
  <c r="I2006" i="4" s="1"/>
  <c r="H2007" i="4"/>
  <c r="I2007" i="4" s="1"/>
  <c r="H2008" i="4"/>
  <c r="I2008" i="4" s="1"/>
  <c r="H2009" i="4"/>
  <c r="I2009" i="4" s="1"/>
  <c r="H2010" i="4"/>
  <c r="I2010" i="4" s="1"/>
  <c r="H2011" i="4"/>
  <c r="I2011" i="4" s="1"/>
  <c r="H2012" i="4"/>
  <c r="I2012" i="4" s="1"/>
  <c r="H2013" i="4"/>
  <c r="I2013" i="4" s="1"/>
  <c r="H2014" i="4"/>
  <c r="I2014" i="4" s="1"/>
  <c r="H2015" i="4"/>
  <c r="I2015" i="4" s="1"/>
  <c r="H2016" i="4"/>
  <c r="I2016" i="4" s="1"/>
  <c r="H2017" i="4"/>
  <c r="I2017" i="4" s="1"/>
  <c r="H2018" i="4"/>
  <c r="I2018" i="4" s="1"/>
  <c r="H2019" i="4"/>
  <c r="I2019" i="4" s="1"/>
  <c r="H2020" i="4"/>
  <c r="I2020" i="4" s="1"/>
  <c r="H2021" i="4"/>
  <c r="I2021" i="4" s="1"/>
  <c r="H2022" i="4"/>
  <c r="I2022" i="4" s="1"/>
  <c r="H2023" i="4"/>
  <c r="I2023" i="4" s="1"/>
  <c r="H2024" i="4"/>
  <c r="I2024" i="4" s="1"/>
  <c r="H2025" i="4"/>
  <c r="I2025" i="4" s="1"/>
  <c r="H2026" i="4"/>
  <c r="I2026" i="4" s="1"/>
  <c r="H2027" i="4"/>
  <c r="I2027" i="4" s="1"/>
  <c r="H2028" i="4"/>
  <c r="I2028" i="4" s="1"/>
  <c r="H2029" i="4"/>
  <c r="I2029" i="4" s="1"/>
  <c r="H2030" i="4"/>
  <c r="I2030" i="4" s="1"/>
  <c r="H2031" i="4"/>
  <c r="I2031" i="4" s="1"/>
  <c r="H2032" i="4"/>
  <c r="I2032" i="4" s="1"/>
  <c r="H2033" i="4"/>
  <c r="I2033" i="4" s="1"/>
  <c r="H2034" i="4"/>
  <c r="I2034" i="4" s="1"/>
  <c r="H2035" i="4"/>
  <c r="I2035" i="4" s="1"/>
  <c r="H2036" i="4"/>
  <c r="I2036" i="4" s="1"/>
  <c r="H2037" i="4"/>
  <c r="I2037" i="4" s="1"/>
  <c r="H2038" i="4"/>
  <c r="I2038" i="4" s="1"/>
  <c r="H2039" i="4"/>
  <c r="I2039" i="4" s="1"/>
  <c r="H2040" i="4"/>
  <c r="I2040" i="4" s="1"/>
  <c r="H2041" i="4"/>
  <c r="I2041" i="4" s="1"/>
  <c r="H2042" i="4"/>
  <c r="I2042" i="4" s="1"/>
  <c r="H2043" i="4"/>
  <c r="I2043" i="4" s="1"/>
  <c r="H2044" i="4"/>
  <c r="I2044" i="4" s="1"/>
  <c r="H2045" i="4"/>
  <c r="I2045" i="4" s="1"/>
  <c r="H2046" i="4"/>
  <c r="I2046" i="4" s="1"/>
  <c r="H2047" i="4"/>
  <c r="I2047" i="4" s="1"/>
  <c r="H2048" i="4"/>
  <c r="I2048" i="4" s="1"/>
  <c r="H2049" i="4"/>
  <c r="I2049" i="4" s="1"/>
  <c r="H2050" i="4"/>
  <c r="I2050" i="4" s="1"/>
  <c r="H2051" i="4"/>
  <c r="I2051" i="4" s="1"/>
  <c r="H2052" i="4"/>
  <c r="I2052" i="4" s="1"/>
  <c r="H2053" i="4"/>
  <c r="I2053" i="4" s="1"/>
  <c r="H2054" i="4"/>
  <c r="I2054" i="4" s="1"/>
  <c r="H2055" i="4"/>
  <c r="I2055" i="4" s="1"/>
  <c r="H2056" i="4"/>
  <c r="I2056" i="4" s="1"/>
  <c r="H2057" i="4"/>
  <c r="I2057" i="4" s="1"/>
  <c r="H2058" i="4"/>
  <c r="I2058" i="4" s="1"/>
  <c r="H2059" i="4"/>
  <c r="I2059" i="4" s="1"/>
  <c r="H2060" i="4"/>
  <c r="I2060" i="4" s="1"/>
  <c r="H2061" i="4"/>
  <c r="I2061" i="4" s="1"/>
  <c r="H2062" i="4"/>
  <c r="I2062" i="4" s="1"/>
  <c r="H2063" i="4"/>
  <c r="I2063" i="4" s="1"/>
  <c r="H2064" i="4"/>
  <c r="I2064" i="4" s="1"/>
  <c r="H2065" i="4"/>
  <c r="I2065" i="4" s="1"/>
  <c r="H2066" i="4"/>
  <c r="I2066" i="4" s="1"/>
  <c r="H2067" i="4"/>
  <c r="I2067" i="4" s="1"/>
  <c r="H2068" i="4"/>
  <c r="I2068" i="4" s="1"/>
  <c r="H2069" i="4"/>
  <c r="I2069" i="4" s="1"/>
  <c r="H2070" i="4"/>
  <c r="I2070" i="4" s="1"/>
  <c r="H2071" i="4"/>
  <c r="I2071" i="4" s="1"/>
  <c r="H2072" i="4"/>
  <c r="I2072" i="4" s="1"/>
  <c r="H2073" i="4"/>
  <c r="I2073" i="4" s="1"/>
  <c r="H2074" i="4"/>
  <c r="I2074" i="4" s="1"/>
  <c r="H2075" i="4"/>
  <c r="I2075" i="4" s="1"/>
  <c r="H2076" i="4"/>
  <c r="I2076" i="4" s="1"/>
  <c r="H2077" i="4"/>
  <c r="I2077" i="4" s="1"/>
  <c r="H2078" i="4"/>
  <c r="I2078" i="4" s="1"/>
  <c r="H2079" i="4"/>
  <c r="I2079" i="4" s="1"/>
  <c r="H2080" i="4"/>
  <c r="I2080" i="4" s="1"/>
  <c r="H2081" i="4"/>
  <c r="I2081" i="4" s="1"/>
  <c r="H2082" i="4"/>
  <c r="I2082" i="4" s="1"/>
  <c r="H2083" i="4"/>
  <c r="I2083" i="4" s="1"/>
  <c r="H2084" i="4"/>
  <c r="I2084" i="4" s="1"/>
  <c r="H2085" i="4"/>
  <c r="I2085" i="4" s="1"/>
  <c r="H2086" i="4"/>
  <c r="I2086" i="4" s="1"/>
  <c r="H2087" i="4"/>
  <c r="I2087" i="4" s="1"/>
  <c r="H2088" i="4"/>
  <c r="I2088" i="4" s="1"/>
  <c r="H2089" i="4"/>
  <c r="I2089" i="4" s="1"/>
  <c r="H2090" i="4"/>
  <c r="I2090" i="4" s="1"/>
  <c r="H2091" i="4"/>
  <c r="I2091" i="4" s="1"/>
  <c r="H2092" i="4"/>
  <c r="I2092" i="4" s="1"/>
  <c r="H2093" i="4"/>
  <c r="I2093" i="4" s="1"/>
  <c r="H2094" i="4"/>
  <c r="I2094" i="4" s="1"/>
  <c r="H2095" i="4"/>
  <c r="I2095" i="4" s="1"/>
  <c r="H2096" i="4"/>
  <c r="I2096" i="4" s="1"/>
  <c r="H2097" i="4"/>
  <c r="I2097" i="4" s="1"/>
  <c r="H2098" i="4"/>
  <c r="I2098" i="4" s="1"/>
  <c r="H2099" i="4"/>
  <c r="I2099" i="4" s="1"/>
  <c r="H2100" i="4"/>
  <c r="I2100" i="4" s="1"/>
  <c r="H2101" i="4"/>
  <c r="I2101" i="4" s="1"/>
  <c r="H2102" i="4"/>
  <c r="I2102" i="4" s="1"/>
  <c r="H2103" i="4"/>
  <c r="I2103" i="4" s="1"/>
  <c r="H2104" i="4"/>
  <c r="I2104" i="4" s="1"/>
  <c r="H2105" i="4"/>
  <c r="I2105" i="4" s="1"/>
  <c r="H2106" i="4"/>
  <c r="I2106" i="4" s="1"/>
  <c r="H2107" i="4"/>
  <c r="I2107" i="4" s="1"/>
  <c r="H2108" i="4"/>
  <c r="I2108" i="4" s="1"/>
  <c r="H2109" i="4"/>
  <c r="I2109" i="4" s="1"/>
  <c r="H2110" i="4"/>
  <c r="I2110" i="4" s="1"/>
  <c r="H2111" i="4"/>
  <c r="I2111" i="4" s="1"/>
  <c r="H2112" i="4"/>
  <c r="I2112" i="4" s="1"/>
  <c r="H2113" i="4"/>
  <c r="I2113" i="4" s="1"/>
  <c r="H2114" i="4"/>
  <c r="I2114" i="4" s="1"/>
  <c r="H2115" i="4"/>
  <c r="I2115" i="4" s="1"/>
  <c r="H2116" i="4"/>
  <c r="I2116" i="4" s="1"/>
  <c r="H2117" i="4"/>
  <c r="I2117" i="4" s="1"/>
  <c r="H2118" i="4"/>
  <c r="I2118" i="4" s="1"/>
  <c r="H2119" i="4"/>
  <c r="I2119" i="4" s="1"/>
  <c r="H2120" i="4"/>
  <c r="I2120" i="4" s="1"/>
  <c r="H2121" i="4"/>
  <c r="I2121" i="4" s="1"/>
  <c r="H2122" i="4"/>
  <c r="I2122" i="4" s="1"/>
  <c r="H2123" i="4"/>
  <c r="I2123" i="4" s="1"/>
  <c r="H2124" i="4"/>
  <c r="I2124" i="4" s="1"/>
  <c r="H2125" i="4"/>
  <c r="I2125" i="4" s="1"/>
  <c r="H2126" i="4"/>
  <c r="I2126" i="4" s="1"/>
  <c r="H2127" i="4"/>
  <c r="I2127" i="4" s="1"/>
  <c r="H2128" i="4"/>
  <c r="I2128" i="4" s="1"/>
  <c r="H2129" i="4"/>
  <c r="I2129" i="4" s="1"/>
  <c r="H2130" i="4"/>
  <c r="I2130" i="4" s="1"/>
  <c r="H2131" i="4"/>
  <c r="I2131" i="4" s="1"/>
  <c r="H2132" i="4"/>
  <c r="I2132" i="4" s="1"/>
  <c r="H2133" i="4"/>
  <c r="I2133" i="4" s="1"/>
  <c r="H2134" i="4"/>
  <c r="I2134" i="4" s="1"/>
  <c r="H2135" i="4"/>
  <c r="I2135" i="4" s="1"/>
  <c r="H2136" i="4"/>
  <c r="I2136" i="4" s="1"/>
  <c r="H2137" i="4"/>
  <c r="I2137" i="4" s="1"/>
  <c r="H2138" i="4"/>
  <c r="I2138" i="4" s="1"/>
  <c r="H2139" i="4"/>
  <c r="I2139" i="4" s="1"/>
  <c r="H2140" i="4"/>
  <c r="I2140" i="4" s="1"/>
  <c r="H2141" i="4"/>
  <c r="I2141" i="4" s="1"/>
  <c r="H2142" i="4"/>
  <c r="I2142" i="4" s="1"/>
  <c r="H2143" i="4"/>
  <c r="I2143" i="4" s="1"/>
  <c r="H2144" i="4"/>
  <c r="I2144" i="4" s="1"/>
  <c r="H2145" i="4"/>
  <c r="I2145" i="4" s="1"/>
  <c r="H2146" i="4"/>
  <c r="I2146" i="4" s="1"/>
  <c r="H2147" i="4"/>
  <c r="I2147" i="4" s="1"/>
  <c r="H2148" i="4"/>
  <c r="I2148" i="4" s="1"/>
  <c r="H2149" i="4"/>
  <c r="I2149" i="4" s="1"/>
  <c r="H2150" i="4"/>
  <c r="I2150" i="4" s="1"/>
  <c r="H2151" i="4"/>
  <c r="I2151" i="4" s="1"/>
  <c r="H2152" i="4"/>
  <c r="I2152" i="4" s="1"/>
  <c r="H2153" i="4"/>
  <c r="I2153" i="4" s="1"/>
  <c r="H2154" i="4"/>
  <c r="I2154" i="4" s="1"/>
  <c r="H2155" i="4"/>
  <c r="I2155" i="4" s="1"/>
  <c r="H2156" i="4"/>
  <c r="I2156" i="4" s="1"/>
  <c r="H2157" i="4"/>
  <c r="I2157" i="4" s="1"/>
  <c r="H2158" i="4"/>
  <c r="I2158" i="4" s="1"/>
  <c r="H2159" i="4"/>
  <c r="I2159" i="4" s="1"/>
  <c r="H2160" i="4"/>
  <c r="I2160" i="4" s="1"/>
  <c r="H2161" i="4"/>
  <c r="I2161" i="4" s="1"/>
  <c r="H2162" i="4"/>
  <c r="I2162" i="4" s="1"/>
  <c r="H2163" i="4"/>
  <c r="I2163" i="4" s="1"/>
  <c r="H2164" i="4"/>
  <c r="I2164" i="4" s="1"/>
  <c r="H2165" i="4"/>
  <c r="I2165" i="4" s="1"/>
  <c r="H2166" i="4"/>
  <c r="I2166" i="4" s="1"/>
  <c r="H2167" i="4"/>
  <c r="I2167" i="4" s="1"/>
  <c r="H2168" i="4"/>
  <c r="I2168" i="4" s="1"/>
  <c r="H2169" i="4"/>
  <c r="I2169" i="4" s="1"/>
  <c r="H2170" i="4"/>
  <c r="I2170" i="4" s="1"/>
  <c r="H2171" i="4"/>
  <c r="I2171" i="4" s="1"/>
  <c r="H2172" i="4"/>
  <c r="I2172" i="4" s="1"/>
  <c r="H2173" i="4"/>
  <c r="I2173" i="4" s="1"/>
  <c r="H2174" i="4"/>
  <c r="I2174" i="4" s="1"/>
  <c r="H2175" i="4"/>
  <c r="I2175" i="4" s="1"/>
  <c r="H2176" i="4"/>
  <c r="I2176" i="4" s="1"/>
  <c r="H2177" i="4"/>
  <c r="I2177" i="4" s="1"/>
  <c r="H2178" i="4"/>
  <c r="I2178" i="4" s="1"/>
  <c r="H2179" i="4"/>
  <c r="I2179" i="4" s="1"/>
  <c r="H2180" i="4"/>
  <c r="I2180" i="4" s="1"/>
  <c r="H2181" i="4"/>
  <c r="I2181" i="4" s="1"/>
  <c r="H2182" i="4"/>
  <c r="I2182" i="4" s="1"/>
  <c r="H2183" i="4"/>
  <c r="I2183" i="4" s="1"/>
  <c r="H2184" i="4"/>
  <c r="I2184" i="4" s="1"/>
  <c r="H2185" i="4"/>
  <c r="I2185" i="4" s="1"/>
  <c r="H2186" i="4"/>
  <c r="I2186" i="4" s="1"/>
  <c r="H2187" i="4"/>
  <c r="I2187" i="4" s="1"/>
  <c r="H2188" i="4"/>
  <c r="I2188" i="4" s="1"/>
  <c r="H2189" i="4"/>
  <c r="I2189" i="4" s="1"/>
  <c r="H2190" i="4"/>
  <c r="I2190" i="4" s="1"/>
  <c r="H2191" i="4"/>
  <c r="I2191" i="4" s="1"/>
  <c r="H2192" i="4"/>
  <c r="I2192" i="4" s="1"/>
  <c r="H2193" i="4"/>
  <c r="I2193" i="4" s="1"/>
  <c r="H2194" i="4"/>
  <c r="I2194" i="4" s="1"/>
  <c r="H2195" i="4"/>
  <c r="I2195" i="4" s="1"/>
  <c r="H2196" i="4"/>
  <c r="I2196" i="4" s="1"/>
  <c r="H2197" i="4"/>
  <c r="I2197" i="4" s="1"/>
  <c r="H2198" i="4"/>
  <c r="I2198" i="4" s="1"/>
  <c r="H2199" i="4"/>
  <c r="I2199" i="4" s="1"/>
  <c r="H2200" i="4"/>
  <c r="I2200" i="4" s="1"/>
  <c r="H2201" i="4"/>
  <c r="I2201" i="4" s="1"/>
  <c r="H2202" i="4"/>
  <c r="I2202" i="4" s="1"/>
  <c r="H2203" i="4"/>
  <c r="I2203" i="4" s="1"/>
  <c r="H2204" i="4"/>
  <c r="I2204" i="4" s="1"/>
  <c r="H2205" i="4"/>
  <c r="I2205" i="4" s="1"/>
  <c r="H2206" i="4"/>
  <c r="I2206" i="4" s="1"/>
  <c r="H2207" i="4"/>
  <c r="I2207" i="4" s="1"/>
  <c r="H2208" i="4"/>
  <c r="I2208" i="4" s="1"/>
  <c r="H2209" i="4"/>
  <c r="I2209" i="4" s="1"/>
  <c r="H2210" i="4"/>
  <c r="I2210" i="4" s="1"/>
  <c r="H2211" i="4"/>
  <c r="I2211" i="4" s="1"/>
  <c r="H2212" i="4"/>
  <c r="I2212" i="4" s="1"/>
  <c r="H2213" i="4"/>
  <c r="I2213" i="4" s="1"/>
  <c r="H2214" i="4"/>
  <c r="I2214" i="4" s="1"/>
  <c r="H2215" i="4"/>
  <c r="I2215" i="4" s="1"/>
  <c r="H2216" i="4"/>
  <c r="I2216" i="4" s="1"/>
  <c r="H2217" i="4"/>
  <c r="I2217" i="4" s="1"/>
  <c r="H2218" i="4"/>
  <c r="I2218" i="4" s="1"/>
  <c r="H2219" i="4"/>
  <c r="I2219" i="4" s="1"/>
  <c r="H2220" i="4"/>
  <c r="I2220" i="4" s="1"/>
  <c r="H2221" i="4"/>
  <c r="I2221" i="4" s="1"/>
  <c r="H2222" i="4"/>
  <c r="I2222" i="4" s="1"/>
  <c r="H2223" i="4"/>
  <c r="I2223" i="4" s="1"/>
  <c r="H2224" i="4"/>
  <c r="I2224" i="4" s="1"/>
  <c r="H2225" i="4"/>
  <c r="I2225" i="4" s="1"/>
  <c r="H2226" i="4"/>
  <c r="I2226" i="4" s="1"/>
  <c r="H2227" i="4"/>
  <c r="I2227" i="4" s="1"/>
  <c r="H2228" i="4"/>
  <c r="I2228" i="4" s="1"/>
  <c r="H2229" i="4"/>
  <c r="I2229" i="4" s="1"/>
  <c r="H2230" i="4"/>
  <c r="I2230" i="4" s="1"/>
  <c r="H2231" i="4"/>
  <c r="I2231" i="4" s="1"/>
  <c r="H2232" i="4"/>
  <c r="I2232" i="4" s="1"/>
  <c r="H2233" i="4"/>
  <c r="I2233" i="4" s="1"/>
  <c r="H2234" i="4"/>
  <c r="I2234" i="4" s="1"/>
  <c r="H2235" i="4"/>
  <c r="I2235" i="4" s="1"/>
  <c r="H2236" i="4"/>
  <c r="I2236" i="4" s="1"/>
  <c r="H2237" i="4"/>
  <c r="I2237" i="4" s="1"/>
  <c r="H2238" i="4"/>
  <c r="I2238" i="4" s="1"/>
  <c r="H2239" i="4"/>
  <c r="I2239" i="4" s="1"/>
  <c r="H2240" i="4"/>
  <c r="I2240" i="4" s="1"/>
  <c r="H2241" i="4"/>
  <c r="I2241" i="4" s="1"/>
  <c r="H2242" i="4"/>
  <c r="I2242" i="4" s="1"/>
  <c r="H2243" i="4"/>
  <c r="I2243" i="4" s="1"/>
  <c r="H2244" i="4"/>
  <c r="I2244" i="4" s="1"/>
  <c r="H2245" i="4"/>
  <c r="I2245" i="4" s="1"/>
  <c r="H2246" i="4"/>
  <c r="I2246" i="4" s="1"/>
  <c r="H2247" i="4"/>
  <c r="I2247" i="4" s="1"/>
  <c r="H2248" i="4"/>
  <c r="I2248" i="4" s="1"/>
  <c r="H2249" i="4"/>
  <c r="I2249" i="4" s="1"/>
  <c r="H2250" i="4"/>
  <c r="I2250" i="4" s="1"/>
  <c r="H2251" i="4"/>
  <c r="I2251" i="4" s="1"/>
  <c r="H2252" i="4"/>
  <c r="I2252" i="4" s="1"/>
  <c r="H2253" i="4"/>
  <c r="I2253" i="4" s="1"/>
  <c r="H2254" i="4"/>
  <c r="I2254" i="4" s="1"/>
  <c r="H2255" i="4"/>
  <c r="I2255" i="4" s="1"/>
  <c r="H2256" i="4"/>
  <c r="I2256" i="4" s="1"/>
  <c r="H2257" i="4"/>
  <c r="I2257" i="4" s="1"/>
  <c r="H2258" i="4"/>
  <c r="I2258" i="4" s="1"/>
  <c r="H2259" i="4"/>
  <c r="I2259" i="4" s="1"/>
  <c r="H2260" i="4"/>
  <c r="I2260" i="4" s="1"/>
  <c r="H2261" i="4"/>
  <c r="I2261" i="4" s="1"/>
  <c r="H2262" i="4"/>
  <c r="I2262" i="4" s="1"/>
  <c r="H2263" i="4"/>
  <c r="I2263" i="4" s="1"/>
  <c r="H2264" i="4"/>
  <c r="I2264" i="4" s="1"/>
  <c r="H2265" i="4"/>
  <c r="I2265" i="4" s="1"/>
  <c r="H2266" i="4"/>
  <c r="I2266" i="4" s="1"/>
  <c r="H2267" i="4"/>
  <c r="I2267" i="4" s="1"/>
  <c r="H2268" i="4"/>
  <c r="I2268" i="4" s="1"/>
  <c r="H2269" i="4"/>
  <c r="I2269" i="4" s="1"/>
  <c r="H2270" i="4"/>
  <c r="I2270" i="4" s="1"/>
  <c r="H2271" i="4"/>
  <c r="I2271" i="4" s="1"/>
  <c r="H2272" i="4"/>
  <c r="I2272" i="4" s="1"/>
  <c r="H2273" i="4"/>
  <c r="I2273" i="4" s="1"/>
  <c r="H2274" i="4"/>
  <c r="I2274" i="4" s="1"/>
  <c r="H2275" i="4"/>
  <c r="I2275" i="4" s="1"/>
  <c r="H2276" i="4"/>
  <c r="I2276" i="4" s="1"/>
  <c r="H2277" i="4"/>
  <c r="I2277" i="4" s="1"/>
  <c r="H2278" i="4"/>
  <c r="I2278" i="4" s="1"/>
  <c r="H2279" i="4"/>
  <c r="I2279" i="4" s="1"/>
  <c r="H2280" i="4"/>
  <c r="I2280" i="4" s="1"/>
  <c r="H2281" i="4"/>
  <c r="I2281" i="4" s="1"/>
  <c r="H2282" i="4"/>
  <c r="I2282" i="4" s="1"/>
  <c r="H2283" i="4"/>
  <c r="I2283" i="4" s="1"/>
  <c r="H2284" i="4"/>
  <c r="I2284" i="4" s="1"/>
  <c r="H2285" i="4"/>
  <c r="I2285" i="4" s="1"/>
  <c r="H2286" i="4"/>
  <c r="I2286" i="4" s="1"/>
  <c r="H2287" i="4"/>
  <c r="I2287" i="4" s="1"/>
  <c r="H2288" i="4"/>
  <c r="I2288" i="4" s="1"/>
  <c r="H2289" i="4"/>
  <c r="I2289" i="4" s="1"/>
  <c r="H2290" i="4"/>
  <c r="I2290" i="4" s="1"/>
  <c r="H2291" i="4"/>
  <c r="I2291" i="4" s="1"/>
  <c r="H2292" i="4"/>
  <c r="I2292" i="4" s="1"/>
  <c r="H2293" i="4"/>
  <c r="I2293" i="4" s="1"/>
  <c r="H2294" i="4"/>
  <c r="I2294" i="4" s="1"/>
  <c r="H2295" i="4"/>
  <c r="I2295" i="4" s="1"/>
  <c r="H2296" i="4"/>
  <c r="I2296" i="4" s="1"/>
  <c r="H2297" i="4"/>
  <c r="I2297" i="4" s="1"/>
  <c r="H2298" i="4"/>
  <c r="I2298" i="4" s="1"/>
  <c r="H2299" i="4"/>
  <c r="I2299" i="4" s="1"/>
  <c r="H2300" i="4"/>
  <c r="I2300" i="4" s="1"/>
  <c r="H2301" i="4"/>
  <c r="I2301" i="4" s="1"/>
  <c r="H2302" i="4"/>
  <c r="I2302" i="4" s="1"/>
  <c r="H2303" i="4"/>
  <c r="I2303" i="4" s="1"/>
  <c r="H2304" i="4"/>
  <c r="I2304" i="4" s="1"/>
  <c r="H2305" i="4"/>
  <c r="I2305" i="4" s="1"/>
  <c r="H2306" i="4"/>
  <c r="I2306" i="4" s="1"/>
  <c r="H2307" i="4"/>
  <c r="I2307" i="4" s="1"/>
  <c r="H2308" i="4"/>
  <c r="I2308" i="4" s="1"/>
  <c r="H2309" i="4"/>
  <c r="I2309" i="4" s="1"/>
  <c r="H2310" i="4"/>
  <c r="I2310" i="4" s="1"/>
  <c r="H2311" i="4"/>
  <c r="I2311" i="4" s="1"/>
  <c r="H2312" i="4"/>
  <c r="I2312" i="4" s="1"/>
  <c r="H2313" i="4"/>
  <c r="I2313" i="4" s="1"/>
  <c r="H2314" i="4"/>
  <c r="I2314" i="4" s="1"/>
  <c r="H2315" i="4"/>
  <c r="I2315" i="4" s="1"/>
  <c r="H2316" i="4"/>
  <c r="I2316" i="4" s="1"/>
  <c r="H2317" i="4"/>
  <c r="I2317" i="4" s="1"/>
  <c r="H2318" i="4"/>
  <c r="I2318" i="4" s="1"/>
  <c r="H2319" i="4"/>
  <c r="I2319" i="4" s="1"/>
  <c r="H2320" i="4"/>
  <c r="I2320" i="4" s="1"/>
  <c r="H2321" i="4"/>
  <c r="I2321" i="4" s="1"/>
  <c r="H2322" i="4"/>
  <c r="I2322" i="4" s="1"/>
  <c r="H2323" i="4"/>
  <c r="I2323" i="4" s="1"/>
  <c r="H2324" i="4"/>
  <c r="I2324" i="4" s="1"/>
  <c r="H2325" i="4"/>
  <c r="I2325" i="4" s="1"/>
  <c r="H2326" i="4"/>
  <c r="I2326" i="4" s="1"/>
  <c r="H2327" i="4"/>
  <c r="I2327" i="4" s="1"/>
  <c r="H2328" i="4"/>
  <c r="I2328" i="4" s="1"/>
  <c r="H2329" i="4"/>
  <c r="I2329" i="4" s="1"/>
  <c r="H2330" i="4"/>
  <c r="I2330" i="4" s="1"/>
  <c r="H2331" i="4"/>
  <c r="I2331" i="4" s="1"/>
  <c r="H2332" i="4"/>
  <c r="I2332" i="4" s="1"/>
  <c r="H2333" i="4"/>
  <c r="I2333" i="4" s="1"/>
  <c r="H2334" i="4"/>
  <c r="I2334" i="4" s="1"/>
  <c r="H2335" i="4"/>
  <c r="I2335" i="4" s="1"/>
  <c r="H2336" i="4"/>
  <c r="I2336" i="4" s="1"/>
  <c r="H2337" i="4"/>
  <c r="I2337" i="4" s="1"/>
  <c r="H2338" i="4"/>
  <c r="I2338" i="4" s="1"/>
  <c r="H2339" i="4"/>
  <c r="I2339" i="4" s="1"/>
  <c r="H2340" i="4"/>
  <c r="I2340" i="4" s="1"/>
  <c r="H2341" i="4"/>
  <c r="I2341" i="4" s="1"/>
  <c r="H2342" i="4"/>
  <c r="I2342" i="4" s="1"/>
  <c r="H2343" i="4"/>
  <c r="I2343" i="4" s="1"/>
  <c r="H2344" i="4"/>
  <c r="I2344" i="4" s="1"/>
  <c r="H2345" i="4"/>
  <c r="I2345" i="4" s="1"/>
  <c r="H2346" i="4"/>
  <c r="I2346" i="4" s="1"/>
  <c r="H2347" i="4"/>
  <c r="I2347" i="4" s="1"/>
  <c r="H2348" i="4"/>
  <c r="I2348" i="4" s="1"/>
  <c r="H2349" i="4"/>
  <c r="I2349" i="4" s="1"/>
  <c r="H2350" i="4"/>
  <c r="I2350" i="4" s="1"/>
  <c r="H2351" i="4"/>
  <c r="I2351" i="4" s="1"/>
  <c r="H2352" i="4"/>
  <c r="I2352" i="4" s="1"/>
  <c r="H2353" i="4"/>
  <c r="I2353" i="4" s="1"/>
  <c r="H2354" i="4"/>
  <c r="I2354" i="4" s="1"/>
  <c r="H2355" i="4"/>
  <c r="I2355" i="4" s="1"/>
  <c r="H2356" i="4"/>
  <c r="I2356" i="4" s="1"/>
  <c r="H2357" i="4"/>
  <c r="I2357" i="4" s="1"/>
  <c r="H2358" i="4"/>
  <c r="I2358" i="4" s="1"/>
  <c r="H2359" i="4"/>
  <c r="I2359" i="4" s="1"/>
  <c r="H2360" i="4"/>
  <c r="I2360" i="4" s="1"/>
  <c r="H2361" i="4"/>
  <c r="I2361" i="4" s="1"/>
  <c r="H2362" i="4"/>
  <c r="I2362" i="4" s="1"/>
  <c r="H2363" i="4"/>
  <c r="I2363" i="4" s="1"/>
  <c r="H2364" i="4"/>
  <c r="I2364" i="4" s="1"/>
  <c r="H2365" i="4"/>
  <c r="I2365" i="4" s="1"/>
  <c r="H2366" i="4"/>
  <c r="I2366" i="4" s="1"/>
  <c r="H2367" i="4"/>
  <c r="I2367" i="4" s="1"/>
  <c r="H2368" i="4"/>
  <c r="I2368" i="4" s="1"/>
  <c r="H2369" i="4"/>
  <c r="I2369" i="4" s="1"/>
  <c r="H2370" i="4"/>
  <c r="I2370" i="4" s="1"/>
  <c r="H2371" i="4"/>
  <c r="I2371" i="4" s="1"/>
  <c r="H2372" i="4"/>
  <c r="I2372" i="4" s="1"/>
  <c r="H2373" i="4"/>
  <c r="I2373" i="4" s="1"/>
  <c r="H2374" i="4"/>
  <c r="I2374" i="4" s="1"/>
  <c r="H2375" i="4"/>
  <c r="I2375" i="4" s="1"/>
  <c r="H2376" i="4"/>
  <c r="I2376" i="4" s="1"/>
  <c r="H2377" i="4"/>
  <c r="I2377" i="4" s="1"/>
  <c r="H2378" i="4"/>
  <c r="I2378" i="4" s="1"/>
  <c r="H2" i="4"/>
  <c r="I2" i="4" s="1"/>
  <c r="A32" i="6" l="1"/>
  <c r="A28" i="6"/>
  <c r="A24" i="6"/>
  <c r="A20" i="6"/>
  <c r="A16" i="6"/>
  <c r="A12" i="6"/>
  <c r="A8" i="6"/>
  <c r="A34" i="6"/>
  <c r="A31" i="6"/>
  <c r="A27" i="6"/>
  <c r="A23" i="6"/>
  <c r="A19" i="6"/>
  <c r="A15" i="6"/>
  <c r="A11" i="6"/>
  <c r="A7" i="6"/>
  <c r="A4" i="6"/>
  <c r="A30" i="6"/>
  <c r="A26" i="6"/>
  <c r="A22" i="6"/>
  <c r="A18" i="6"/>
  <c r="A14" i="6"/>
  <c r="A10" i="6"/>
  <c r="A6" i="6"/>
  <c r="A33" i="6"/>
  <c r="A29" i="6"/>
  <c r="A25" i="6"/>
  <c r="A21" i="6"/>
  <c r="A17" i="6"/>
  <c r="A13" i="6"/>
  <c r="A9" i="6"/>
  <c r="A5" i="6"/>
  <c r="J1444" i="4"/>
  <c r="J2252" i="4"/>
  <c r="J1984" i="4"/>
  <c r="J1740" i="4"/>
  <c r="J1402" i="4"/>
  <c r="J2188" i="4"/>
  <c r="J1981" i="4"/>
  <c r="J1714" i="4"/>
  <c r="J1335" i="4"/>
  <c r="J2162" i="4"/>
  <c r="J1917" i="4"/>
  <c r="J1706" i="4"/>
  <c r="J1279" i="4"/>
  <c r="J2256" i="4"/>
  <c r="J2340" i="4"/>
  <c r="J2154" i="4"/>
  <c r="J1884" i="4"/>
  <c r="J1620" i="4"/>
  <c r="J1274" i="4"/>
  <c r="J2012" i="4"/>
  <c r="J2332" i="4"/>
  <c r="J2090" i="4"/>
  <c r="J1882" i="4"/>
  <c r="J1572" i="4"/>
  <c r="J1127" i="4"/>
  <c r="J1781" i="4"/>
  <c r="J2315" i="4"/>
  <c r="J2084" i="4"/>
  <c r="J1818" i="4"/>
  <c r="J1570" i="4"/>
  <c r="J1046" i="4"/>
  <c r="J2282" i="4"/>
  <c r="J2059" i="4"/>
  <c r="J1808" i="4"/>
  <c r="J1463" i="4"/>
  <c r="J1001" i="4"/>
  <c r="J2338" i="4"/>
  <c r="J2264" i="4"/>
  <c r="J2187" i="4"/>
  <c r="J2085" i="4"/>
  <c r="J1987" i="4"/>
  <c r="J1909" i="4"/>
  <c r="J1816" i="4"/>
  <c r="J1715" i="4"/>
  <c r="J1615" i="4"/>
  <c r="J1450" i="4"/>
  <c r="J1292" i="4"/>
  <c r="J3" i="4"/>
  <c r="J11" i="4"/>
  <c r="J19" i="4"/>
  <c r="J27" i="4"/>
  <c r="J35" i="4"/>
  <c r="J43" i="4"/>
  <c r="J51" i="4"/>
  <c r="J59" i="4"/>
  <c r="J67" i="4"/>
  <c r="J75" i="4"/>
  <c r="J83" i="4"/>
  <c r="J91" i="4"/>
  <c r="J99" i="4"/>
  <c r="J107" i="4"/>
  <c r="J115" i="4"/>
  <c r="J123" i="4"/>
  <c r="J131" i="4"/>
  <c r="J139" i="4"/>
  <c r="J147" i="4"/>
  <c r="J155" i="4"/>
  <c r="J163" i="4"/>
  <c r="J171" i="4"/>
  <c r="J179" i="4"/>
  <c r="J187" i="4"/>
  <c r="J195" i="4"/>
  <c r="J203" i="4"/>
  <c r="J211" i="4"/>
  <c r="J219" i="4"/>
  <c r="J227" i="4"/>
  <c r="J235" i="4"/>
  <c r="J243" i="4"/>
  <c r="J251" i="4"/>
  <c r="J259" i="4"/>
  <c r="J267" i="4"/>
  <c r="J275" i="4"/>
  <c r="J283" i="4"/>
  <c r="J291" i="4"/>
  <c r="J299" i="4"/>
  <c r="J307" i="4"/>
  <c r="J315" i="4"/>
  <c r="J323" i="4"/>
  <c r="J331" i="4"/>
  <c r="J339" i="4"/>
  <c r="J347" i="4"/>
  <c r="J355" i="4"/>
  <c r="J363" i="4"/>
  <c r="J371" i="4"/>
  <c r="J379" i="4"/>
  <c r="J387" i="4"/>
  <c r="J395" i="4"/>
  <c r="J403" i="4"/>
  <c r="J411" i="4"/>
  <c r="J419" i="4"/>
  <c r="J427" i="4"/>
  <c r="J435" i="4"/>
  <c r="J443" i="4"/>
  <c r="J451" i="4"/>
  <c r="J459" i="4"/>
  <c r="J467" i="4"/>
  <c r="J475" i="4"/>
  <c r="J483" i="4"/>
  <c r="J491" i="4"/>
  <c r="J499" i="4"/>
  <c r="J507" i="4"/>
  <c r="J515" i="4"/>
  <c r="J523" i="4"/>
  <c r="J531" i="4"/>
  <c r="J539" i="4"/>
  <c r="J547" i="4"/>
  <c r="J555" i="4"/>
  <c r="J563" i="4"/>
  <c r="J571" i="4"/>
  <c r="J579" i="4"/>
  <c r="J587" i="4"/>
  <c r="J595" i="4"/>
  <c r="J603" i="4"/>
  <c r="J611" i="4"/>
  <c r="J619" i="4"/>
  <c r="J627" i="4"/>
  <c r="J635" i="4"/>
  <c r="J643" i="4"/>
  <c r="J651" i="4"/>
  <c r="J659" i="4"/>
  <c r="J667" i="4"/>
  <c r="J675" i="4"/>
  <c r="J4" i="4"/>
  <c r="J12" i="4"/>
  <c r="J20" i="4"/>
  <c r="J28" i="4"/>
  <c r="J36" i="4"/>
  <c r="J44" i="4"/>
  <c r="J52" i="4"/>
  <c r="J60" i="4"/>
  <c r="J68" i="4"/>
  <c r="J76" i="4"/>
  <c r="J84" i="4"/>
  <c r="J92" i="4"/>
  <c r="J100" i="4"/>
  <c r="J108" i="4"/>
  <c r="J116" i="4"/>
  <c r="J124" i="4"/>
  <c r="J132" i="4"/>
  <c r="J140" i="4"/>
  <c r="J148" i="4"/>
  <c r="J156" i="4"/>
  <c r="J164" i="4"/>
  <c r="J172" i="4"/>
  <c r="J180" i="4"/>
  <c r="J188" i="4"/>
  <c r="J196" i="4"/>
  <c r="J204" i="4"/>
  <c r="J212" i="4"/>
  <c r="J220" i="4"/>
  <c r="J228" i="4"/>
  <c r="J236" i="4"/>
  <c r="J244" i="4"/>
  <c r="J252" i="4"/>
  <c r="J260" i="4"/>
  <c r="J268" i="4"/>
  <c r="J276" i="4"/>
  <c r="J284" i="4"/>
  <c r="J292" i="4"/>
  <c r="J300" i="4"/>
  <c r="J308" i="4"/>
  <c r="J316" i="4"/>
  <c r="J324" i="4"/>
  <c r="J332" i="4"/>
  <c r="J340" i="4"/>
  <c r="J348" i="4"/>
  <c r="J356" i="4"/>
  <c r="J364" i="4"/>
  <c r="J372" i="4"/>
  <c r="J380" i="4"/>
  <c r="J388" i="4"/>
  <c r="J396" i="4"/>
  <c r="J404" i="4"/>
  <c r="J412" i="4"/>
  <c r="J420" i="4"/>
  <c r="J428" i="4"/>
  <c r="J436" i="4"/>
  <c r="J444" i="4"/>
  <c r="J452" i="4"/>
  <c r="J460" i="4"/>
  <c r="J468" i="4"/>
  <c r="J476" i="4"/>
  <c r="J484" i="4"/>
  <c r="J492" i="4"/>
  <c r="J500" i="4"/>
  <c r="J508" i="4"/>
  <c r="J516" i="4"/>
  <c r="J524" i="4"/>
  <c r="J532" i="4"/>
  <c r="J540" i="4"/>
  <c r="J548" i="4"/>
  <c r="J556" i="4"/>
  <c r="J564" i="4"/>
  <c r="J572" i="4"/>
  <c r="J580" i="4"/>
  <c r="J588" i="4"/>
  <c r="J596" i="4"/>
  <c r="J604" i="4"/>
  <c r="J612" i="4"/>
  <c r="J620" i="4"/>
  <c r="J628" i="4"/>
  <c r="J636" i="4"/>
  <c r="J644" i="4"/>
  <c r="J652" i="4"/>
  <c r="J660" i="4"/>
  <c r="J668" i="4"/>
  <c r="J676" i="4"/>
  <c r="J5" i="4"/>
  <c r="J13" i="4"/>
  <c r="J21" i="4"/>
  <c r="J29" i="4"/>
  <c r="J37" i="4"/>
  <c r="J45" i="4"/>
  <c r="J53" i="4"/>
  <c r="J61" i="4"/>
  <c r="J69" i="4"/>
  <c r="J77" i="4"/>
  <c r="J85" i="4"/>
  <c r="J93" i="4"/>
  <c r="J101" i="4"/>
  <c r="J109" i="4"/>
  <c r="J117" i="4"/>
  <c r="J125" i="4"/>
  <c r="J133" i="4"/>
  <c r="J141" i="4"/>
  <c r="J149" i="4"/>
  <c r="J157" i="4"/>
  <c r="J165" i="4"/>
  <c r="J173" i="4"/>
  <c r="J181" i="4"/>
  <c r="J189" i="4"/>
  <c r="J197" i="4"/>
  <c r="J205" i="4"/>
  <c r="J213" i="4"/>
  <c r="J221" i="4"/>
  <c r="J229" i="4"/>
  <c r="J237" i="4"/>
  <c r="J245" i="4"/>
  <c r="J253" i="4"/>
  <c r="J261" i="4"/>
  <c r="J269" i="4"/>
  <c r="J277" i="4"/>
  <c r="J285" i="4"/>
  <c r="J293" i="4"/>
  <c r="J301" i="4"/>
  <c r="J309" i="4"/>
  <c r="J317" i="4"/>
  <c r="J325" i="4"/>
  <c r="J333" i="4"/>
  <c r="J341" i="4"/>
  <c r="J349" i="4"/>
  <c r="J357" i="4"/>
  <c r="J365" i="4"/>
  <c r="J373" i="4"/>
  <c r="J381" i="4"/>
  <c r="J389" i="4"/>
  <c r="J397" i="4"/>
  <c r="J405" i="4"/>
  <c r="J413" i="4"/>
  <c r="J421" i="4"/>
  <c r="J429" i="4"/>
  <c r="J437" i="4"/>
  <c r="J445" i="4"/>
  <c r="J453" i="4"/>
  <c r="J461" i="4"/>
  <c r="J469" i="4"/>
  <c r="J477" i="4"/>
  <c r="J485" i="4"/>
  <c r="J493" i="4"/>
  <c r="J501" i="4"/>
  <c r="J509" i="4"/>
  <c r="J517" i="4"/>
  <c r="J525" i="4"/>
  <c r="J533" i="4"/>
  <c r="J541" i="4"/>
  <c r="J549" i="4"/>
  <c r="J557" i="4"/>
  <c r="J565" i="4"/>
  <c r="J573" i="4"/>
  <c r="J581" i="4"/>
  <c r="J589" i="4"/>
  <c r="J597" i="4"/>
  <c r="J605" i="4"/>
  <c r="J613" i="4"/>
  <c r="J621" i="4"/>
  <c r="J629" i="4"/>
  <c r="J637" i="4"/>
  <c r="J645" i="4"/>
  <c r="J653" i="4"/>
  <c r="J661" i="4"/>
  <c r="J669" i="4"/>
  <c r="J677" i="4"/>
  <c r="J6" i="4"/>
  <c r="J14" i="4"/>
  <c r="J22" i="4"/>
  <c r="J30" i="4"/>
  <c r="J38" i="4"/>
  <c r="J46" i="4"/>
  <c r="J54" i="4"/>
  <c r="J62" i="4"/>
  <c r="J70" i="4"/>
  <c r="J78" i="4"/>
  <c r="J86" i="4"/>
  <c r="J94" i="4"/>
  <c r="J102" i="4"/>
  <c r="J110" i="4"/>
  <c r="J118" i="4"/>
  <c r="J126" i="4"/>
  <c r="J134" i="4"/>
  <c r="J142" i="4"/>
  <c r="J150" i="4"/>
  <c r="J158" i="4"/>
  <c r="J166" i="4"/>
  <c r="J174" i="4"/>
  <c r="J182" i="4"/>
  <c r="J190" i="4"/>
  <c r="J198" i="4"/>
  <c r="J206" i="4"/>
  <c r="J214" i="4"/>
  <c r="J222" i="4"/>
  <c r="J230" i="4"/>
  <c r="J238" i="4"/>
  <c r="J246" i="4"/>
  <c r="J254" i="4"/>
  <c r="J262" i="4"/>
  <c r="J270" i="4"/>
  <c r="J278" i="4"/>
  <c r="J286" i="4"/>
  <c r="J294" i="4"/>
  <c r="J302" i="4"/>
  <c r="J310" i="4"/>
  <c r="J318" i="4"/>
  <c r="J326" i="4"/>
  <c r="J334" i="4"/>
  <c r="J342" i="4"/>
  <c r="J350" i="4"/>
  <c r="J358" i="4"/>
  <c r="J366" i="4"/>
  <c r="J374" i="4"/>
  <c r="J382" i="4"/>
  <c r="J390" i="4"/>
  <c r="J398" i="4"/>
  <c r="J406" i="4"/>
  <c r="J414" i="4"/>
  <c r="J422" i="4"/>
  <c r="J430" i="4"/>
  <c r="J438" i="4"/>
  <c r="J446" i="4"/>
  <c r="J454" i="4"/>
  <c r="J462" i="4"/>
  <c r="J470" i="4"/>
  <c r="J478" i="4"/>
  <c r="J486" i="4"/>
  <c r="J494" i="4"/>
  <c r="J502" i="4"/>
  <c r="J510" i="4"/>
  <c r="J518" i="4"/>
  <c r="J526" i="4"/>
  <c r="J534" i="4"/>
  <c r="J542" i="4"/>
  <c r="J550" i="4"/>
  <c r="J558" i="4"/>
  <c r="J566" i="4"/>
  <c r="J574" i="4"/>
  <c r="J582" i="4"/>
  <c r="J590" i="4"/>
  <c r="J598" i="4"/>
  <c r="J606" i="4"/>
  <c r="J614" i="4"/>
  <c r="J622" i="4"/>
  <c r="J630" i="4"/>
  <c r="J638" i="4"/>
  <c r="J646" i="4"/>
  <c r="J654" i="4"/>
  <c r="J662" i="4"/>
  <c r="J670" i="4"/>
  <c r="J678" i="4"/>
  <c r="J7" i="4"/>
  <c r="J15" i="4"/>
  <c r="J23" i="4"/>
  <c r="J31" i="4"/>
  <c r="J39" i="4"/>
  <c r="J47" i="4"/>
  <c r="J55" i="4"/>
  <c r="J63" i="4"/>
  <c r="J71" i="4"/>
  <c r="J79" i="4"/>
  <c r="J87" i="4"/>
  <c r="J95" i="4"/>
  <c r="J103" i="4"/>
  <c r="J111" i="4"/>
  <c r="J119" i="4"/>
  <c r="J127" i="4"/>
  <c r="J135" i="4"/>
  <c r="J143" i="4"/>
  <c r="J151" i="4"/>
  <c r="J159" i="4"/>
  <c r="J167" i="4"/>
  <c r="J175" i="4"/>
  <c r="J183" i="4"/>
  <c r="J191" i="4"/>
  <c r="J199" i="4"/>
  <c r="J207" i="4"/>
  <c r="J215" i="4"/>
  <c r="J223" i="4"/>
  <c r="J231" i="4"/>
  <c r="J239" i="4"/>
  <c r="J247" i="4"/>
  <c r="J255" i="4"/>
  <c r="J263" i="4"/>
  <c r="J271" i="4"/>
  <c r="J279" i="4"/>
  <c r="J287" i="4"/>
  <c r="J295" i="4"/>
  <c r="J303" i="4"/>
  <c r="J311" i="4"/>
  <c r="J319" i="4"/>
  <c r="J327" i="4"/>
  <c r="J335" i="4"/>
  <c r="J343" i="4"/>
  <c r="J351" i="4"/>
  <c r="J359" i="4"/>
  <c r="J367" i="4"/>
  <c r="J375" i="4"/>
  <c r="J383" i="4"/>
  <c r="J391" i="4"/>
  <c r="J399" i="4"/>
  <c r="J407" i="4"/>
  <c r="J415" i="4"/>
  <c r="J423" i="4"/>
  <c r="J431" i="4"/>
  <c r="J439" i="4"/>
  <c r="J447" i="4"/>
  <c r="J455" i="4"/>
  <c r="J463" i="4"/>
  <c r="J471" i="4"/>
  <c r="J479" i="4"/>
  <c r="J487" i="4"/>
  <c r="J495" i="4"/>
  <c r="J503" i="4"/>
  <c r="J511" i="4"/>
  <c r="J519" i="4"/>
  <c r="J527" i="4"/>
  <c r="J535" i="4"/>
  <c r="J543" i="4"/>
  <c r="J551" i="4"/>
  <c r="J559" i="4"/>
  <c r="J567" i="4"/>
  <c r="J575" i="4"/>
  <c r="J583" i="4"/>
  <c r="J591" i="4"/>
  <c r="J599" i="4"/>
  <c r="J607" i="4"/>
  <c r="J9" i="4"/>
  <c r="J17" i="4"/>
  <c r="J25" i="4"/>
  <c r="J33" i="4"/>
  <c r="J41" i="4"/>
  <c r="J49" i="4"/>
  <c r="J57" i="4"/>
  <c r="J65" i="4"/>
  <c r="J73" i="4"/>
  <c r="J81" i="4"/>
  <c r="J89" i="4"/>
  <c r="J97" i="4"/>
  <c r="J105" i="4"/>
  <c r="J113" i="4"/>
  <c r="J121" i="4"/>
  <c r="J129" i="4"/>
  <c r="J137" i="4"/>
  <c r="J145" i="4"/>
  <c r="J153" i="4"/>
  <c r="J161" i="4"/>
  <c r="J169" i="4"/>
  <c r="J177" i="4"/>
  <c r="J185" i="4"/>
  <c r="J193" i="4"/>
  <c r="J201" i="4"/>
  <c r="J209" i="4"/>
  <c r="J217" i="4"/>
  <c r="J225" i="4"/>
  <c r="J233" i="4"/>
  <c r="J241" i="4"/>
  <c r="J249" i="4"/>
  <c r="J257" i="4"/>
  <c r="J265" i="4"/>
  <c r="J273" i="4"/>
  <c r="J281" i="4"/>
  <c r="J289" i="4"/>
  <c r="J297" i="4"/>
  <c r="J305" i="4"/>
  <c r="J313" i="4"/>
  <c r="J321" i="4"/>
  <c r="J329" i="4"/>
  <c r="J337" i="4"/>
  <c r="J345" i="4"/>
  <c r="J353" i="4"/>
  <c r="J361" i="4"/>
  <c r="J369" i="4"/>
  <c r="J377" i="4"/>
  <c r="J385" i="4"/>
  <c r="J393" i="4"/>
  <c r="J401" i="4"/>
  <c r="J409" i="4"/>
  <c r="J417" i="4"/>
  <c r="J425" i="4"/>
  <c r="J433" i="4"/>
  <c r="J441" i="4"/>
  <c r="J449" i="4"/>
  <c r="J457" i="4"/>
  <c r="J465" i="4"/>
  <c r="J473" i="4"/>
  <c r="J481" i="4"/>
  <c r="J489" i="4"/>
  <c r="J497" i="4"/>
  <c r="J505" i="4"/>
  <c r="J513" i="4"/>
  <c r="J521" i="4"/>
  <c r="J529" i="4"/>
  <c r="J537" i="4"/>
  <c r="J545" i="4"/>
  <c r="J553" i="4"/>
  <c r="J561" i="4"/>
  <c r="J569" i="4"/>
  <c r="J577" i="4"/>
  <c r="J585" i="4"/>
  <c r="J593" i="4"/>
  <c r="J601" i="4"/>
  <c r="J609" i="4"/>
  <c r="J617" i="4"/>
  <c r="J625" i="4"/>
  <c r="J633" i="4"/>
  <c r="J641" i="4"/>
  <c r="J649" i="4"/>
  <c r="J657" i="4"/>
  <c r="J8" i="4"/>
  <c r="J40" i="4"/>
  <c r="J72" i="4"/>
  <c r="J104" i="4"/>
  <c r="J136" i="4"/>
  <c r="J168" i="4"/>
  <c r="J200" i="4"/>
  <c r="J232" i="4"/>
  <c r="J264" i="4"/>
  <c r="J296" i="4"/>
  <c r="J328" i="4"/>
  <c r="J360" i="4"/>
  <c r="J392" i="4"/>
  <c r="J424" i="4"/>
  <c r="J456" i="4"/>
  <c r="J488" i="4"/>
  <c r="J520" i="4"/>
  <c r="J552" i="4"/>
  <c r="J584" i="4"/>
  <c r="J615" i="4"/>
  <c r="J634" i="4"/>
  <c r="J656" i="4"/>
  <c r="J673" i="4"/>
  <c r="J685" i="4"/>
  <c r="J693" i="4"/>
  <c r="J701" i="4"/>
  <c r="J709" i="4"/>
  <c r="J717" i="4"/>
  <c r="J725" i="4"/>
  <c r="J733" i="4"/>
  <c r="J741" i="4"/>
  <c r="J749" i="4"/>
  <c r="J757" i="4"/>
  <c r="J765" i="4"/>
  <c r="J773" i="4"/>
  <c r="J781" i="4"/>
  <c r="J789" i="4"/>
  <c r="J797" i="4"/>
  <c r="J805" i="4"/>
  <c r="J813" i="4"/>
  <c r="J821" i="4"/>
  <c r="J829" i="4"/>
  <c r="J837" i="4"/>
  <c r="J845" i="4"/>
  <c r="J853" i="4"/>
  <c r="J861" i="4"/>
  <c r="J869" i="4"/>
  <c r="J877" i="4"/>
  <c r="J885" i="4"/>
  <c r="J893" i="4"/>
  <c r="J901" i="4"/>
  <c r="J909" i="4"/>
  <c r="J917" i="4"/>
  <c r="J925" i="4"/>
  <c r="J933" i="4"/>
  <c r="J941" i="4"/>
  <c r="J949" i="4"/>
  <c r="J957" i="4"/>
  <c r="J965" i="4"/>
  <c r="J973" i="4"/>
  <c r="J981" i="4"/>
  <c r="J989" i="4"/>
  <c r="J997" i="4"/>
  <c r="J1005" i="4"/>
  <c r="J1013" i="4"/>
  <c r="J1021" i="4"/>
  <c r="J1029" i="4"/>
  <c r="J1037" i="4"/>
  <c r="J1045" i="4"/>
  <c r="J1053" i="4"/>
  <c r="J1061" i="4"/>
  <c r="J1069" i="4"/>
  <c r="J1077" i="4"/>
  <c r="J1085" i="4"/>
  <c r="J1093" i="4"/>
  <c r="J1101" i="4"/>
  <c r="J1109" i="4"/>
  <c r="J1117" i="4"/>
  <c r="J1125" i="4"/>
  <c r="J1133" i="4"/>
  <c r="J1141" i="4"/>
  <c r="J1149" i="4"/>
  <c r="J1157" i="4"/>
  <c r="J1165" i="4"/>
  <c r="J1173" i="4"/>
  <c r="J1181" i="4"/>
  <c r="J1189" i="4"/>
  <c r="J1197" i="4"/>
  <c r="J1205" i="4"/>
  <c r="J1213" i="4"/>
  <c r="J1221" i="4"/>
  <c r="J1229" i="4"/>
  <c r="J1237" i="4"/>
  <c r="J1245" i="4"/>
  <c r="J1253" i="4"/>
  <c r="J1261" i="4"/>
  <c r="J1269" i="4"/>
  <c r="J1277" i="4"/>
  <c r="J1285" i="4"/>
  <c r="J1293" i="4"/>
  <c r="J1301" i="4"/>
  <c r="J1309" i="4"/>
  <c r="J1317" i="4"/>
  <c r="J1325" i="4"/>
  <c r="J1333" i="4"/>
  <c r="J1341" i="4"/>
  <c r="J1349" i="4"/>
  <c r="J1357" i="4"/>
  <c r="J1365" i="4"/>
  <c r="J1373" i="4"/>
  <c r="J1381" i="4"/>
  <c r="J1389" i="4"/>
  <c r="J1397" i="4"/>
  <c r="J1405" i="4"/>
  <c r="J1413" i="4"/>
  <c r="J1421" i="4"/>
  <c r="J1429" i="4"/>
  <c r="J1437" i="4"/>
  <c r="J1445" i="4"/>
  <c r="J1453" i="4"/>
  <c r="J1461" i="4"/>
  <c r="J1469" i="4"/>
  <c r="J1477" i="4"/>
  <c r="J1485" i="4"/>
  <c r="J1493" i="4"/>
  <c r="J1501" i="4"/>
  <c r="J1509" i="4"/>
  <c r="J1517" i="4"/>
  <c r="J1525" i="4"/>
  <c r="J1533" i="4"/>
  <c r="J1541" i="4"/>
  <c r="J1549" i="4"/>
  <c r="J1557" i="4"/>
  <c r="J1565" i="4"/>
  <c r="J1573" i="4"/>
  <c r="J1581" i="4"/>
  <c r="J1589" i="4"/>
  <c r="J1597" i="4"/>
  <c r="J1605" i="4"/>
  <c r="J1613" i="4"/>
  <c r="J1621" i="4"/>
  <c r="J1629" i="4"/>
  <c r="J1637" i="4"/>
  <c r="J1645" i="4"/>
  <c r="J1653" i="4"/>
  <c r="J1661" i="4"/>
  <c r="J1669" i="4"/>
  <c r="J10" i="4"/>
  <c r="J42" i="4"/>
  <c r="J74" i="4"/>
  <c r="J106" i="4"/>
  <c r="J138" i="4"/>
  <c r="J170" i="4"/>
  <c r="J202" i="4"/>
  <c r="J234" i="4"/>
  <c r="J266" i="4"/>
  <c r="J298" i="4"/>
  <c r="J330" i="4"/>
  <c r="J362" i="4"/>
  <c r="J394" i="4"/>
  <c r="J426" i="4"/>
  <c r="J458" i="4"/>
  <c r="J490" i="4"/>
  <c r="J522" i="4"/>
  <c r="J554" i="4"/>
  <c r="J586" i="4"/>
  <c r="J616" i="4"/>
  <c r="J639" i="4"/>
  <c r="J658" i="4"/>
  <c r="J674" i="4"/>
  <c r="J686" i="4"/>
  <c r="J694" i="4"/>
  <c r="J702" i="4"/>
  <c r="J710" i="4"/>
  <c r="J718" i="4"/>
  <c r="J726" i="4"/>
  <c r="J734" i="4"/>
  <c r="J742" i="4"/>
  <c r="J750" i="4"/>
  <c r="J758" i="4"/>
  <c r="J766" i="4"/>
  <c r="J774" i="4"/>
  <c r="J782" i="4"/>
  <c r="J790" i="4"/>
  <c r="J798" i="4"/>
  <c r="J806" i="4"/>
  <c r="J814" i="4"/>
  <c r="J822" i="4"/>
  <c r="J830" i="4"/>
  <c r="J838" i="4"/>
  <c r="J846" i="4"/>
  <c r="J854" i="4"/>
  <c r="J862" i="4"/>
  <c r="J870" i="4"/>
  <c r="J878" i="4"/>
  <c r="J886" i="4"/>
  <c r="J16" i="4"/>
  <c r="J48" i="4"/>
  <c r="J80" i="4"/>
  <c r="J112" i="4"/>
  <c r="J144" i="4"/>
  <c r="J176" i="4"/>
  <c r="J208" i="4"/>
  <c r="J240" i="4"/>
  <c r="J272" i="4"/>
  <c r="J304" i="4"/>
  <c r="J336" i="4"/>
  <c r="J368" i="4"/>
  <c r="J400" i="4"/>
  <c r="J432" i="4"/>
  <c r="J464" i="4"/>
  <c r="J496" i="4"/>
  <c r="J528" i="4"/>
  <c r="J560" i="4"/>
  <c r="J592" i="4"/>
  <c r="J618" i="4"/>
  <c r="J640" i="4"/>
  <c r="J663" i="4"/>
  <c r="J679" i="4"/>
  <c r="J687" i="4"/>
  <c r="J695" i="4"/>
  <c r="J703" i="4"/>
  <c r="J711" i="4"/>
  <c r="J719" i="4"/>
  <c r="J727" i="4"/>
  <c r="J735" i="4"/>
  <c r="J743" i="4"/>
  <c r="J751" i="4"/>
  <c r="J759" i="4"/>
  <c r="J767" i="4"/>
  <c r="J775" i="4"/>
  <c r="J783" i="4"/>
  <c r="J791" i="4"/>
  <c r="J799" i="4"/>
  <c r="J807" i="4"/>
  <c r="J815" i="4"/>
  <c r="J823" i="4"/>
  <c r="J831" i="4"/>
  <c r="J839" i="4"/>
  <c r="J847" i="4"/>
  <c r="J855" i="4"/>
  <c r="J863" i="4"/>
  <c r="J871" i="4"/>
  <c r="J879" i="4"/>
  <c r="J887" i="4"/>
  <c r="J895" i="4"/>
  <c r="J903" i="4"/>
  <c r="J911" i="4"/>
  <c r="J919" i="4"/>
  <c r="J927" i="4"/>
  <c r="J935" i="4"/>
  <c r="J943" i="4"/>
  <c r="J951" i="4"/>
  <c r="J959" i="4"/>
  <c r="J967" i="4"/>
  <c r="J975" i="4"/>
  <c r="J983" i="4"/>
  <c r="J991" i="4"/>
  <c r="J999" i="4"/>
  <c r="J1007" i="4"/>
  <c r="J1015" i="4"/>
  <c r="J1023" i="4"/>
  <c r="J1031" i="4"/>
  <c r="J1039" i="4"/>
  <c r="J1047" i="4"/>
  <c r="J1055" i="4"/>
  <c r="J18" i="4"/>
  <c r="J50" i="4"/>
  <c r="J82" i="4"/>
  <c r="J114" i="4"/>
  <c r="J146" i="4"/>
  <c r="J178" i="4"/>
  <c r="J210" i="4"/>
  <c r="J242" i="4"/>
  <c r="J274" i="4"/>
  <c r="J306" i="4"/>
  <c r="J338" i="4"/>
  <c r="J370" i="4"/>
  <c r="J402" i="4"/>
  <c r="J434" i="4"/>
  <c r="J466" i="4"/>
  <c r="J498" i="4"/>
  <c r="J530" i="4"/>
  <c r="J562" i="4"/>
  <c r="J594" i="4"/>
  <c r="J623" i="4"/>
  <c r="J642" i="4"/>
  <c r="J664" i="4"/>
  <c r="J680" i="4"/>
  <c r="J688" i="4"/>
  <c r="J696" i="4"/>
  <c r="J704" i="4"/>
  <c r="J712" i="4"/>
  <c r="J720" i="4"/>
  <c r="J728" i="4"/>
  <c r="J736" i="4"/>
  <c r="J744" i="4"/>
  <c r="J752" i="4"/>
  <c r="J760" i="4"/>
  <c r="J768" i="4"/>
  <c r="J776" i="4"/>
  <c r="J784" i="4"/>
  <c r="J792" i="4"/>
  <c r="J800" i="4"/>
  <c r="J808" i="4"/>
  <c r="J816" i="4"/>
  <c r="J824" i="4"/>
  <c r="J832" i="4"/>
  <c r="J840" i="4"/>
  <c r="J848" i="4"/>
  <c r="J856" i="4"/>
  <c r="J864" i="4"/>
  <c r="J872" i="4"/>
  <c r="J880" i="4"/>
  <c r="J888" i="4"/>
  <c r="J896" i="4"/>
  <c r="J904" i="4"/>
  <c r="J912" i="4"/>
  <c r="J920" i="4"/>
  <c r="J928" i="4"/>
  <c r="J936" i="4"/>
  <c r="J944" i="4"/>
  <c r="J952" i="4"/>
  <c r="J960" i="4"/>
  <c r="J968" i="4"/>
  <c r="J976" i="4"/>
  <c r="J984" i="4"/>
  <c r="J992" i="4"/>
  <c r="J1000" i="4"/>
  <c r="J1008" i="4"/>
  <c r="J1016" i="4"/>
  <c r="J1024" i="4"/>
  <c r="J1032" i="4"/>
  <c r="J1040" i="4"/>
  <c r="J1048" i="4"/>
  <c r="J1056" i="4"/>
  <c r="J1064" i="4"/>
  <c r="J1072" i="4"/>
  <c r="J1080" i="4"/>
  <c r="J1088" i="4"/>
  <c r="J1096" i="4"/>
  <c r="J1104" i="4"/>
  <c r="J1112" i="4"/>
  <c r="J1120" i="4"/>
  <c r="J1128" i="4"/>
  <c r="J1136" i="4"/>
  <c r="J1144" i="4"/>
  <c r="J1152" i="4"/>
  <c r="J1160" i="4"/>
  <c r="J1168" i="4"/>
  <c r="J1176" i="4"/>
  <c r="J1184" i="4"/>
  <c r="J1192" i="4"/>
  <c r="J1200" i="4"/>
  <c r="J1208" i="4"/>
  <c r="J1216" i="4"/>
  <c r="J1224" i="4"/>
  <c r="J1232" i="4"/>
  <c r="J1240" i="4"/>
  <c r="J1248" i="4"/>
  <c r="J1256" i="4"/>
  <c r="J1264" i="4"/>
  <c r="J1272" i="4"/>
  <c r="J1280" i="4"/>
  <c r="J1288" i="4"/>
  <c r="J1296" i="4"/>
  <c r="J1304" i="4"/>
  <c r="J1312" i="4"/>
  <c r="J1320" i="4"/>
  <c r="J1328" i="4"/>
  <c r="J1336" i="4"/>
  <c r="J1344" i="4"/>
  <c r="J1352" i="4"/>
  <c r="J1360" i="4"/>
  <c r="J1368" i="4"/>
  <c r="J1376" i="4"/>
  <c r="J1384" i="4"/>
  <c r="J1392" i="4"/>
  <c r="J1400" i="4"/>
  <c r="J1408" i="4"/>
  <c r="J1416" i="4"/>
  <c r="J1424" i="4"/>
  <c r="J1432" i="4"/>
  <c r="J1440" i="4"/>
  <c r="J1448" i="4"/>
  <c r="J1456" i="4"/>
  <c r="J1464" i="4"/>
  <c r="J1472" i="4"/>
  <c r="J1480" i="4"/>
  <c r="J1488" i="4"/>
  <c r="J1496" i="4"/>
  <c r="J1504" i="4"/>
  <c r="J1512" i="4"/>
  <c r="J1520" i="4"/>
  <c r="J1528" i="4"/>
  <c r="J1536" i="4"/>
  <c r="J1544" i="4"/>
  <c r="J1552" i="4"/>
  <c r="J1560" i="4"/>
  <c r="J1568" i="4"/>
  <c r="J1576" i="4"/>
  <c r="J1584" i="4"/>
  <c r="J1592" i="4"/>
  <c r="J1600" i="4"/>
  <c r="J1608" i="4"/>
  <c r="J1616" i="4"/>
  <c r="J1624" i="4"/>
  <c r="J1632" i="4"/>
  <c r="J1640" i="4"/>
  <c r="J1648" i="4"/>
  <c r="J1656" i="4"/>
  <c r="J24" i="4"/>
  <c r="J56" i="4"/>
  <c r="J88" i="4"/>
  <c r="J120" i="4"/>
  <c r="J152" i="4"/>
  <c r="J184" i="4"/>
  <c r="J216" i="4"/>
  <c r="J248" i="4"/>
  <c r="J280" i="4"/>
  <c r="J312" i="4"/>
  <c r="J344" i="4"/>
  <c r="J376" i="4"/>
  <c r="J408" i="4"/>
  <c r="J440" i="4"/>
  <c r="J472" i="4"/>
  <c r="J504" i="4"/>
  <c r="J536" i="4"/>
  <c r="J568" i="4"/>
  <c r="J600" i="4"/>
  <c r="J624" i="4"/>
  <c r="J647" i="4"/>
  <c r="J665" i="4"/>
  <c r="J681" i="4"/>
  <c r="J689" i="4"/>
  <c r="J697" i="4"/>
  <c r="J705" i="4"/>
  <c r="J713" i="4"/>
  <c r="J721" i="4"/>
  <c r="J729" i="4"/>
  <c r="J737" i="4"/>
  <c r="J745" i="4"/>
  <c r="J753" i="4"/>
  <c r="J761" i="4"/>
  <c r="J769" i="4"/>
  <c r="J777" i="4"/>
  <c r="J785" i="4"/>
  <c r="J793" i="4"/>
  <c r="J801" i="4"/>
  <c r="J809" i="4"/>
  <c r="J817" i="4"/>
  <c r="J825" i="4"/>
  <c r="J32" i="4"/>
  <c r="J64" i="4"/>
  <c r="J96" i="4"/>
  <c r="J128" i="4"/>
  <c r="J160" i="4"/>
  <c r="J192" i="4"/>
  <c r="J224" i="4"/>
  <c r="J256" i="4"/>
  <c r="J288" i="4"/>
  <c r="J320" i="4"/>
  <c r="J352" i="4"/>
  <c r="J384" i="4"/>
  <c r="J416" i="4"/>
  <c r="J448" i="4"/>
  <c r="J480" i="4"/>
  <c r="J512" i="4"/>
  <c r="J544" i="4"/>
  <c r="J576" i="4"/>
  <c r="J608" i="4"/>
  <c r="J631" i="4"/>
  <c r="J650" i="4"/>
  <c r="J671" i="4"/>
  <c r="J683" i="4"/>
  <c r="J691" i="4"/>
  <c r="J699" i="4"/>
  <c r="J707" i="4"/>
  <c r="J715" i="4"/>
  <c r="J723" i="4"/>
  <c r="J731" i="4"/>
  <c r="J739" i="4"/>
  <c r="J747" i="4"/>
  <c r="J755" i="4"/>
  <c r="J763" i="4"/>
  <c r="J771" i="4"/>
  <c r="J779" i="4"/>
  <c r="J787" i="4"/>
  <c r="J795" i="4"/>
  <c r="J803" i="4"/>
  <c r="J811" i="4"/>
  <c r="J819" i="4"/>
  <c r="J827" i="4"/>
  <c r="J835" i="4"/>
  <c r="J843" i="4"/>
  <c r="J851" i="4"/>
  <c r="J859" i="4"/>
  <c r="J867" i="4"/>
  <c r="J875" i="4"/>
  <c r="J883" i="4"/>
  <c r="J891" i="4"/>
  <c r="J899" i="4"/>
  <c r="J907" i="4"/>
  <c r="J915" i="4"/>
  <c r="J923" i="4"/>
  <c r="J931" i="4"/>
  <c r="J939" i="4"/>
  <c r="J947" i="4"/>
  <c r="J955" i="4"/>
  <c r="J963" i="4"/>
  <c r="J971" i="4"/>
  <c r="J979" i="4"/>
  <c r="J987" i="4"/>
  <c r="J995" i="4"/>
  <c r="J1003" i="4"/>
  <c r="J1011" i="4"/>
  <c r="J1019" i="4"/>
  <c r="J1027" i="4"/>
  <c r="J1035" i="4"/>
  <c r="J1043" i="4"/>
  <c r="J1051" i="4"/>
  <c r="J1059" i="4"/>
  <c r="J1067" i="4"/>
  <c r="J1075" i="4"/>
  <c r="J1083" i="4"/>
  <c r="J1091" i="4"/>
  <c r="J1099" i="4"/>
  <c r="J1107" i="4"/>
  <c r="J1115" i="4"/>
  <c r="J1123" i="4"/>
  <c r="J1131" i="4"/>
  <c r="J1139" i="4"/>
  <c r="J1147" i="4"/>
  <c r="J1155" i="4"/>
  <c r="J1163" i="4"/>
  <c r="J1171" i="4"/>
  <c r="J1179" i="4"/>
  <c r="J26" i="4"/>
  <c r="J154" i="4"/>
  <c r="J282" i="4"/>
  <c r="J410" i="4"/>
  <c r="J538" i="4"/>
  <c r="J648" i="4"/>
  <c r="J698" i="4"/>
  <c r="J730" i="4"/>
  <c r="J762" i="4"/>
  <c r="J794" i="4"/>
  <c r="J826" i="4"/>
  <c r="J849" i="4"/>
  <c r="J868" i="4"/>
  <c r="J890" i="4"/>
  <c r="J906" i="4"/>
  <c r="J922" i="4"/>
  <c r="J938" i="4"/>
  <c r="J954" i="4"/>
  <c r="J970" i="4"/>
  <c r="J986" i="4"/>
  <c r="J1002" i="4"/>
  <c r="J1018" i="4"/>
  <c r="J1034" i="4"/>
  <c r="J1050" i="4"/>
  <c r="J1065" i="4"/>
  <c r="J1078" i="4"/>
  <c r="J1090" i="4"/>
  <c r="J1103" i="4"/>
  <c r="J1116" i="4"/>
  <c r="J1129" i="4"/>
  <c r="J1142" i="4"/>
  <c r="J1154" i="4"/>
  <c r="J1167" i="4"/>
  <c r="J1180" i="4"/>
  <c r="J1191" i="4"/>
  <c r="J1202" i="4"/>
  <c r="J1212" i="4"/>
  <c r="J1223" i="4"/>
  <c r="J1234" i="4"/>
  <c r="J1244" i="4"/>
  <c r="J1255" i="4"/>
  <c r="J1266" i="4"/>
  <c r="J1276" i="4"/>
  <c r="J1287" i="4"/>
  <c r="J1298" i="4"/>
  <c r="J1308" i="4"/>
  <c r="J1319" i="4"/>
  <c r="J1330" i="4"/>
  <c r="J1340" i="4"/>
  <c r="J1351" i="4"/>
  <c r="J1362" i="4"/>
  <c r="J1372" i="4"/>
  <c r="J1383" i="4"/>
  <c r="J1394" i="4"/>
  <c r="J1404" i="4"/>
  <c r="J1415" i="4"/>
  <c r="J1426" i="4"/>
  <c r="J1436" i="4"/>
  <c r="J1447" i="4"/>
  <c r="J1458" i="4"/>
  <c r="J1468" i="4"/>
  <c r="J1479" i="4"/>
  <c r="J1490" i="4"/>
  <c r="J1500" i="4"/>
  <c r="J1511" i="4"/>
  <c r="J1522" i="4"/>
  <c r="J1532" i="4"/>
  <c r="J1543" i="4"/>
  <c r="J1554" i="4"/>
  <c r="J1564" i="4"/>
  <c r="J1575" i="4"/>
  <c r="J1586" i="4"/>
  <c r="J1596" i="4"/>
  <c r="J1607" i="4"/>
  <c r="J1618" i="4"/>
  <c r="J1628" i="4"/>
  <c r="J1639" i="4"/>
  <c r="J1650" i="4"/>
  <c r="J1660" i="4"/>
  <c r="J1670" i="4"/>
  <c r="J1678" i="4"/>
  <c r="J1686" i="4"/>
  <c r="J1694" i="4"/>
  <c r="J1702" i="4"/>
  <c r="J1710" i="4"/>
  <c r="J1718" i="4"/>
  <c r="J1726" i="4"/>
  <c r="J1734" i="4"/>
  <c r="J1742" i="4"/>
  <c r="J1750" i="4"/>
  <c r="J1758" i="4"/>
  <c r="J1766" i="4"/>
  <c r="J1774" i="4"/>
  <c r="J1782" i="4"/>
  <c r="J1790" i="4"/>
  <c r="J1798" i="4"/>
  <c r="J1806" i="4"/>
  <c r="J1814" i="4"/>
  <c r="J1822" i="4"/>
  <c r="J1830" i="4"/>
  <c r="J1838" i="4"/>
  <c r="J1846" i="4"/>
  <c r="J1854" i="4"/>
  <c r="J1862" i="4"/>
  <c r="J1870" i="4"/>
  <c r="J1878" i="4"/>
  <c r="J1886" i="4"/>
  <c r="J1894" i="4"/>
  <c r="J1902" i="4"/>
  <c r="J1910" i="4"/>
  <c r="J1918" i="4"/>
  <c r="J1926" i="4"/>
  <c r="J1934" i="4"/>
  <c r="J1942" i="4"/>
  <c r="J1950" i="4"/>
  <c r="J1958" i="4"/>
  <c r="J1966" i="4"/>
  <c r="J1974" i="4"/>
  <c r="J1982" i="4"/>
  <c r="J1990" i="4"/>
  <c r="J1998" i="4"/>
  <c r="J2006" i="4"/>
  <c r="J2014" i="4"/>
  <c r="J2022" i="4"/>
  <c r="J2030" i="4"/>
  <c r="J2038" i="4"/>
  <c r="J2046" i="4"/>
  <c r="J2054" i="4"/>
  <c r="J2062" i="4"/>
  <c r="J2070" i="4"/>
  <c r="J2078" i="4"/>
  <c r="J2086" i="4"/>
  <c r="J2094" i="4"/>
  <c r="J2102" i="4"/>
  <c r="J2110" i="4"/>
  <c r="J2118" i="4"/>
  <c r="J2126" i="4"/>
  <c r="J2134" i="4"/>
  <c r="J2142" i="4"/>
  <c r="J2150" i="4"/>
  <c r="J2158" i="4"/>
  <c r="J2166" i="4"/>
  <c r="J2174" i="4"/>
  <c r="J2182" i="4"/>
  <c r="J2190" i="4"/>
  <c r="J2198" i="4"/>
  <c r="J2206" i="4"/>
  <c r="J2214" i="4"/>
  <c r="J2222" i="4"/>
  <c r="J2230" i="4"/>
  <c r="J2238" i="4"/>
  <c r="J2246" i="4"/>
  <c r="J2254" i="4"/>
  <c r="J2262" i="4"/>
  <c r="J2270" i="4"/>
  <c r="J2278" i="4"/>
  <c r="J2286" i="4"/>
  <c r="J2294" i="4"/>
  <c r="J2302" i="4"/>
  <c r="J2310" i="4"/>
  <c r="J2318" i="4"/>
  <c r="J2326" i="4"/>
  <c r="J2334" i="4"/>
  <c r="J2342" i="4"/>
  <c r="J2350" i="4"/>
  <c r="J2358" i="4"/>
  <c r="J2366" i="4"/>
  <c r="J2374" i="4"/>
  <c r="J34" i="4"/>
  <c r="J162" i="4"/>
  <c r="J290" i="4"/>
  <c r="J418" i="4"/>
  <c r="J546" i="4"/>
  <c r="J655" i="4"/>
  <c r="J700" i="4"/>
  <c r="J732" i="4"/>
  <c r="J764" i="4"/>
  <c r="J796" i="4"/>
  <c r="J828" i="4"/>
  <c r="J850" i="4"/>
  <c r="J873" i="4"/>
  <c r="J892" i="4"/>
  <c r="J908" i="4"/>
  <c r="J924" i="4"/>
  <c r="J940" i="4"/>
  <c r="J956" i="4"/>
  <c r="J972" i="4"/>
  <c r="J988" i="4"/>
  <c r="J1004" i="4"/>
  <c r="J1020" i="4"/>
  <c r="J1036" i="4"/>
  <c r="J1052" i="4"/>
  <c r="J1066" i="4"/>
  <c r="J1079" i="4"/>
  <c r="J1092" i="4"/>
  <c r="J1105" i="4"/>
  <c r="J1118" i="4"/>
  <c r="J1130" i="4"/>
  <c r="J1143" i="4"/>
  <c r="J1156" i="4"/>
  <c r="J1169" i="4"/>
  <c r="J1182" i="4"/>
  <c r="J1193" i="4"/>
  <c r="J1203" i="4"/>
  <c r="J1214" i="4"/>
  <c r="J1225" i="4"/>
  <c r="J1235" i="4"/>
  <c r="J1246" i="4"/>
  <c r="J1257" i="4"/>
  <c r="J1267" i="4"/>
  <c r="J1278" i="4"/>
  <c r="J1289" i="4"/>
  <c r="J1299" i="4"/>
  <c r="J1310" i="4"/>
  <c r="J1321" i="4"/>
  <c r="J1331" i="4"/>
  <c r="J1342" i="4"/>
  <c r="J1353" i="4"/>
  <c r="J1363" i="4"/>
  <c r="J1374" i="4"/>
  <c r="J1385" i="4"/>
  <c r="J1395" i="4"/>
  <c r="J1406" i="4"/>
  <c r="J1417" i="4"/>
  <c r="J1427" i="4"/>
  <c r="J1438" i="4"/>
  <c r="J1449" i="4"/>
  <c r="J1459" i="4"/>
  <c r="J1470" i="4"/>
  <c r="J1481" i="4"/>
  <c r="J1491" i="4"/>
  <c r="J1502" i="4"/>
  <c r="J1513" i="4"/>
  <c r="J1523" i="4"/>
  <c r="J1534" i="4"/>
  <c r="J1545" i="4"/>
  <c r="J1555" i="4"/>
  <c r="J1566" i="4"/>
  <c r="J1577" i="4"/>
  <c r="J1587" i="4"/>
  <c r="J1598" i="4"/>
  <c r="J1609" i="4"/>
  <c r="J1619" i="4"/>
  <c r="J1630" i="4"/>
  <c r="J1641" i="4"/>
  <c r="J1651" i="4"/>
  <c r="J1662" i="4"/>
  <c r="J1671" i="4"/>
  <c r="J1679" i="4"/>
  <c r="J1687" i="4"/>
  <c r="J1695" i="4"/>
  <c r="J1703" i="4"/>
  <c r="J1711" i="4"/>
  <c r="J1719" i="4"/>
  <c r="J1727" i="4"/>
  <c r="J1735" i="4"/>
  <c r="J1743" i="4"/>
  <c r="J1751" i="4"/>
  <c r="J1759" i="4"/>
  <c r="J1767" i="4"/>
  <c r="J1775" i="4"/>
  <c r="J1783" i="4"/>
  <c r="J1791" i="4"/>
  <c r="J1799" i="4"/>
  <c r="J1807" i="4"/>
  <c r="J1815" i="4"/>
  <c r="J1823" i="4"/>
  <c r="J1831" i="4"/>
  <c r="J1839" i="4"/>
  <c r="J1847" i="4"/>
  <c r="J1855" i="4"/>
  <c r="J1863" i="4"/>
  <c r="J1871" i="4"/>
  <c r="J1879" i="4"/>
  <c r="J1887" i="4"/>
  <c r="J1895" i="4"/>
  <c r="J1903" i="4"/>
  <c r="J1911" i="4"/>
  <c r="J1919" i="4"/>
  <c r="J1927" i="4"/>
  <c r="J1935" i="4"/>
  <c r="J1943" i="4"/>
  <c r="J1951" i="4"/>
  <c r="J1959" i="4"/>
  <c r="J1967" i="4"/>
  <c r="J1975" i="4"/>
  <c r="J1983" i="4"/>
  <c r="J1991" i="4"/>
  <c r="J1999" i="4"/>
  <c r="J2007" i="4"/>
  <c r="J2015" i="4"/>
  <c r="J2023" i="4"/>
  <c r="J2031" i="4"/>
  <c r="J2039" i="4"/>
  <c r="J2047" i="4"/>
  <c r="J2055" i="4"/>
  <c r="J2063" i="4"/>
  <c r="J2071" i="4"/>
  <c r="J2079" i="4"/>
  <c r="J2087" i="4"/>
  <c r="J2095" i="4"/>
  <c r="J2103" i="4"/>
  <c r="J2111" i="4"/>
  <c r="J2119" i="4"/>
  <c r="J2127" i="4"/>
  <c r="J2135" i="4"/>
  <c r="J2143" i="4"/>
  <c r="J2151" i="4"/>
  <c r="J2159" i="4"/>
  <c r="J2167" i="4"/>
  <c r="J2175" i="4"/>
  <c r="J2183" i="4"/>
  <c r="J2191" i="4"/>
  <c r="J2199" i="4"/>
  <c r="J2207" i="4"/>
  <c r="J2215" i="4"/>
  <c r="J2223" i="4"/>
  <c r="J2231" i="4"/>
  <c r="J2239" i="4"/>
  <c r="J2247" i="4"/>
  <c r="J2255" i="4"/>
  <c r="J2263" i="4"/>
  <c r="J2271" i="4"/>
  <c r="J2279" i="4"/>
  <c r="J2287" i="4"/>
  <c r="J2295" i="4"/>
  <c r="J2303" i="4"/>
  <c r="J2311" i="4"/>
  <c r="J2319" i="4"/>
  <c r="J2327" i="4"/>
  <c r="J2335" i="4"/>
  <c r="J2343" i="4"/>
  <c r="J2351" i="4"/>
  <c r="J2359" i="4"/>
  <c r="J2367" i="4"/>
  <c r="J2375" i="4"/>
  <c r="J58" i="4"/>
  <c r="J186" i="4"/>
  <c r="J314" i="4"/>
  <c r="J442" i="4"/>
  <c r="J570" i="4"/>
  <c r="J666" i="4"/>
  <c r="J706" i="4"/>
  <c r="J738" i="4"/>
  <c r="J770" i="4"/>
  <c r="J802" i="4"/>
  <c r="J833" i="4"/>
  <c r="J852" i="4"/>
  <c r="J874" i="4"/>
  <c r="J894" i="4"/>
  <c r="J910" i="4"/>
  <c r="J926" i="4"/>
  <c r="J942" i="4"/>
  <c r="J958" i="4"/>
  <c r="J974" i="4"/>
  <c r="J990" i="4"/>
  <c r="J1006" i="4"/>
  <c r="J1022" i="4"/>
  <c r="J1038" i="4"/>
  <c r="J1054" i="4"/>
  <c r="J1068" i="4"/>
  <c r="J1081" i="4"/>
  <c r="J1094" i="4"/>
  <c r="J1106" i="4"/>
  <c r="J1119" i="4"/>
  <c r="J1132" i="4"/>
  <c r="J1145" i="4"/>
  <c r="J1158" i="4"/>
  <c r="J1170" i="4"/>
  <c r="J1183" i="4"/>
  <c r="J1194" i="4"/>
  <c r="J1204" i="4"/>
  <c r="J1215" i="4"/>
  <c r="J1226" i="4"/>
  <c r="J1236" i="4"/>
  <c r="J1247" i="4"/>
  <c r="J66" i="4"/>
  <c r="J194" i="4"/>
  <c r="J322" i="4"/>
  <c r="J450" i="4"/>
  <c r="J578" i="4"/>
  <c r="J672" i="4"/>
  <c r="J708" i="4"/>
  <c r="J740" i="4"/>
  <c r="J772" i="4"/>
  <c r="J804" i="4"/>
  <c r="J834" i="4"/>
  <c r="J857" i="4"/>
  <c r="J876" i="4"/>
  <c r="J897" i="4"/>
  <c r="J913" i="4"/>
  <c r="J929" i="4"/>
  <c r="J945" i="4"/>
  <c r="J961" i="4"/>
  <c r="J977" i="4"/>
  <c r="J993" i="4"/>
  <c r="J1009" i="4"/>
  <c r="J1025" i="4"/>
  <c r="J1041" i="4"/>
  <c r="J1057" i="4"/>
  <c r="J1070" i="4"/>
  <c r="J1082" i="4"/>
  <c r="J1095" i="4"/>
  <c r="J1108" i="4"/>
  <c r="J1121" i="4"/>
  <c r="J1134" i="4"/>
  <c r="J1146" i="4"/>
  <c r="J1159" i="4"/>
  <c r="J1172" i="4"/>
  <c r="J1185" i="4"/>
  <c r="J1195" i="4"/>
  <c r="J1206" i="4"/>
  <c r="J1217" i="4"/>
  <c r="J1227" i="4"/>
  <c r="J1238" i="4"/>
  <c r="J1249" i="4"/>
  <c r="J1259" i="4"/>
  <c r="J1270" i="4"/>
  <c r="J1281" i="4"/>
  <c r="J1291" i="4"/>
  <c r="J1302" i="4"/>
  <c r="J1313" i="4"/>
  <c r="J1323" i="4"/>
  <c r="J1334" i="4"/>
  <c r="J1345" i="4"/>
  <c r="J1355" i="4"/>
  <c r="J1366" i="4"/>
  <c r="J1377" i="4"/>
  <c r="J1387" i="4"/>
  <c r="J1398" i="4"/>
  <c r="J1409" i="4"/>
  <c r="J1419" i="4"/>
  <c r="J1430" i="4"/>
  <c r="J1441" i="4"/>
  <c r="J1451" i="4"/>
  <c r="J1462" i="4"/>
  <c r="J1473" i="4"/>
  <c r="J1483" i="4"/>
  <c r="J1494" i="4"/>
  <c r="J1505" i="4"/>
  <c r="J1515" i="4"/>
  <c r="J1526" i="4"/>
  <c r="J1537" i="4"/>
  <c r="J1547" i="4"/>
  <c r="J1558" i="4"/>
  <c r="J1569" i="4"/>
  <c r="J1579" i="4"/>
  <c r="J1590" i="4"/>
  <c r="J1601" i="4"/>
  <c r="J1611" i="4"/>
  <c r="J1622" i="4"/>
  <c r="J1633" i="4"/>
  <c r="J1643" i="4"/>
  <c r="J1654" i="4"/>
  <c r="J1664" i="4"/>
  <c r="J1673" i="4"/>
  <c r="J1681" i="4"/>
  <c r="J1689" i="4"/>
  <c r="J1697" i="4"/>
  <c r="J1705" i="4"/>
  <c r="J1713" i="4"/>
  <c r="J1721" i="4"/>
  <c r="J1729" i="4"/>
  <c r="J1737" i="4"/>
  <c r="J1745" i="4"/>
  <c r="J1753" i="4"/>
  <c r="J1761" i="4"/>
  <c r="J1769" i="4"/>
  <c r="J1777" i="4"/>
  <c r="J1785" i="4"/>
  <c r="J1793" i="4"/>
  <c r="J1801" i="4"/>
  <c r="J1809" i="4"/>
  <c r="J1817" i="4"/>
  <c r="J1825" i="4"/>
  <c r="J1833" i="4"/>
  <c r="J1841" i="4"/>
  <c r="J1849" i="4"/>
  <c r="J1857" i="4"/>
  <c r="J1865" i="4"/>
  <c r="J1873" i="4"/>
  <c r="J1881" i="4"/>
  <c r="J1889" i="4"/>
  <c r="J1897" i="4"/>
  <c r="J1905" i="4"/>
  <c r="J1913" i="4"/>
  <c r="J1921" i="4"/>
  <c r="J1929" i="4"/>
  <c r="J1937" i="4"/>
  <c r="J1945" i="4"/>
  <c r="J1953" i="4"/>
  <c r="J1961" i="4"/>
  <c r="J1969" i="4"/>
  <c r="J1977" i="4"/>
  <c r="J1985" i="4"/>
  <c r="J1993" i="4"/>
  <c r="J2001" i="4"/>
  <c r="J2009" i="4"/>
  <c r="J2017" i="4"/>
  <c r="J2025" i="4"/>
  <c r="J2033" i="4"/>
  <c r="J2041" i="4"/>
  <c r="J2049" i="4"/>
  <c r="J2057" i="4"/>
  <c r="J2065" i="4"/>
  <c r="J2073" i="4"/>
  <c r="J2081" i="4"/>
  <c r="J2089" i="4"/>
  <c r="J2097" i="4"/>
  <c r="J2105" i="4"/>
  <c r="J2113" i="4"/>
  <c r="J2121" i="4"/>
  <c r="J2129" i="4"/>
  <c r="J2137" i="4"/>
  <c r="J2145" i="4"/>
  <c r="J2153" i="4"/>
  <c r="J2161" i="4"/>
  <c r="J2169" i="4"/>
  <c r="J2177" i="4"/>
  <c r="J2185" i="4"/>
  <c r="J2193" i="4"/>
  <c r="J2201" i="4"/>
  <c r="J2209" i="4"/>
  <c r="J2217" i="4"/>
  <c r="J2225" i="4"/>
  <c r="J2233" i="4"/>
  <c r="J2241" i="4"/>
  <c r="J2249" i="4"/>
  <c r="J2257" i="4"/>
  <c r="J2265" i="4"/>
  <c r="J2273" i="4"/>
  <c r="J2281" i="4"/>
  <c r="J2289" i="4"/>
  <c r="J2297" i="4"/>
  <c r="J2305" i="4"/>
  <c r="J2313" i="4"/>
  <c r="J2321" i="4"/>
  <c r="J2329" i="4"/>
  <c r="J2337" i="4"/>
  <c r="J2345" i="4"/>
  <c r="J2353" i="4"/>
  <c r="J2361" i="4"/>
  <c r="J2369" i="4"/>
  <c r="J2377" i="4"/>
  <c r="J90" i="4"/>
  <c r="J218" i="4"/>
  <c r="J346" i="4"/>
  <c r="J474" i="4"/>
  <c r="J602" i="4"/>
  <c r="J682" i="4"/>
  <c r="J714" i="4"/>
  <c r="J746" i="4"/>
  <c r="J778" i="4"/>
  <c r="J810" i="4"/>
  <c r="J836" i="4"/>
  <c r="J858" i="4"/>
  <c r="J881" i="4"/>
  <c r="J898" i="4"/>
  <c r="J914" i="4"/>
  <c r="J930" i="4"/>
  <c r="J946" i="4"/>
  <c r="J962" i="4"/>
  <c r="J978" i="4"/>
  <c r="J994" i="4"/>
  <c r="J1010" i="4"/>
  <c r="J1026" i="4"/>
  <c r="J1042" i="4"/>
  <c r="J1058" i="4"/>
  <c r="J1071" i="4"/>
  <c r="J98" i="4"/>
  <c r="J226" i="4"/>
  <c r="J354" i="4"/>
  <c r="J482" i="4"/>
  <c r="J610" i="4"/>
  <c r="J684" i="4"/>
  <c r="J716" i="4"/>
  <c r="J748" i="4"/>
  <c r="J780" i="4"/>
  <c r="J812" i="4"/>
  <c r="J841" i="4"/>
  <c r="J860" i="4"/>
  <c r="J882" i="4"/>
  <c r="J900" i="4"/>
  <c r="J916" i="4"/>
  <c r="J932" i="4"/>
  <c r="J948" i="4"/>
  <c r="J964" i="4"/>
  <c r="J980" i="4"/>
  <c r="J996" i="4"/>
  <c r="J1012" i="4"/>
  <c r="J1028" i="4"/>
  <c r="J1044" i="4"/>
  <c r="J1060" i="4"/>
  <c r="J1073" i="4"/>
  <c r="J1086" i="4"/>
  <c r="J1098" i="4"/>
  <c r="J1111" i="4"/>
  <c r="J1124" i="4"/>
  <c r="J1137" i="4"/>
  <c r="J1150" i="4"/>
  <c r="J1162" i="4"/>
  <c r="J1175" i="4"/>
  <c r="J1187" i="4"/>
  <c r="J1198" i="4"/>
  <c r="J1209" i="4"/>
  <c r="J1219" i="4"/>
  <c r="J1230" i="4"/>
  <c r="J1241" i="4"/>
  <c r="J1251" i="4"/>
  <c r="J1262" i="4"/>
  <c r="J1273" i="4"/>
  <c r="J1283" i="4"/>
  <c r="J1294" i="4"/>
  <c r="J1305" i="4"/>
  <c r="J1315" i="4"/>
  <c r="J1326" i="4"/>
  <c r="J1337" i="4"/>
  <c r="J1347" i="4"/>
  <c r="J1358" i="4"/>
  <c r="J1369" i="4"/>
  <c r="J1379" i="4"/>
  <c r="J1390" i="4"/>
  <c r="J1401" i="4"/>
  <c r="J1411" i="4"/>
  <c r="J1422" i="4"/>
  <c r="J1433" i="4"/>
  <c r="J1443" i="4"/>
  <c r="J1454" i="4"/>
  <c r="J1465" i="4"/>
  <c r="J1475" i="4"/>
  <c r="J1486" i="4"/>
  <c r="J1497" i="4"/>
  <c r="J1507" i="4"/>
  <c r="J1518" i="4"/>
  <c r="J1529" i="4"/>
  <c r="J1539" i="4"/>
  <c r="J1550" i="4"/>
  <c r="J1561" i="4"/>
  <c r="J1571" i="4"/>
  <c r="J1582" i="4"/>
  <c r="J1593" i="4"/>
  <c r="J1603" i="4"/>
  <c r="J1614" i="4"/>
  <c r="J1625" i="4"/>
  <c r="J1635" i="4"/>
  <c r="J1646" i="4"/>
  <c r="J1657" i="4"/>
  <c r="J1666" i="4"/>
  <c r="J1675" i="4"/>
  <c r="J122" i="4"/>
  <c r="J626" i="4"/>
  <c r="J786" i="4"/>
  <c r="J884" i="4"/>
  <c r="J950" i="4"/>
  <c r="J1014" i="4"/>
  <c r="J1074" i="4"/>
  <c r="J1110" i="4"/>
  <c r="J1140" i="4"/>
  <c r="J1177" i="4"/>
  <c r="J1207" i="4"/>
  <c r="J1233" i="4"/>
  <c r="J1260" i="4"/>
  <c r="J1282" i="4"/>
  <c r="J1303" i="4"/>
  <c r="J1324" i="4"/>
  <c r="J1346" i="4"/>
  <c r="J1367" i="4"/>
  <c r="J1388" i="4"/>
  <c r="J1410" i="4"/>
  <c r="J1431" i="4"/>
  <c r="J1452" i="4"/>
  <c r="J1474" i="4"/>
  <c r="J1495" i="4"/>
  <c r="J1516" i="4"/>
  <c r="J1538" i="4"/>
  <c r="J1559" i="4"/>
  <c r="J1580" i="4"/>
  <c r="J1602" i="4"/>
  <c r="J1623" i="4"/>
  <c r="J1644" i="4"/>
  <c r="J1665" i="4"/>
  <c r="J1682" i="4"/>
  <c r="J1693" i="4"/>
  <c r="J1707" i="4"/>
  <c r="J1720" i="4"/>
  <c r="J1732" i="4"/>
  <c r="J1746" i="4"/>
  <c r="J1757" i="4"/>
  <c r="J1771" i="4"/>
  <c r="J1784" i="4"/>
  <c r="J1796" i="4"/>
  <c r="J1810" i="4"/>
  <c r="J1821" i="4"/>
  <c r="J1835" i="4"/>
  <c r="J1848" i="4"/>
  <c r="J1860" i="4"/>
  <c r="J1874" i="4"/>
  <c r="J1885" i="4"/>
  <c r="J1899" i="4"/>
  <c r="J1912" i="4"/>
  <c r="J1924" i="4"/>
  <c r="J1938" i="4"/>
  <c r="J1949" i="4"/>
  <c r="J1963" i="4"/>
  <c r="J1976" i="4"/>
  <c r="J1988" i="4"/>
  <c r="J2002" i="4"/>
  <c r="J2013" i="4"/>
  <c r="J2027" i="4"/>
  <c r="J2040" i="4"/>
  <c r="J2052" i="4"/>
  <c r="J2066" i="4"/>
  <c r="J2077" i="4"/>
  <c r="J2091" i="4"/>
  <c r="J2104" i="4"/>
  <c r="J2116" i="4"/>
  <c r="J2130" i="4"/>
  <c r="J2141" i="4"/>
  <c r="J2155" i="4"/>
  <c r="J2168" i="4"/>
  <c r="J2180" i="4"/>
  <c r="J2194" i="4"/>
  <c r="J2205" i="4"/>
  <c r="J2219" i="4"/>
  <c r="J2232" i="4"/>
  <c r="J2244" i="4"/>
  <c r="J2258" i="4"/>
  <c r="J2269" i="4"/>
  <c r="J2283" i="4"/>
  <c r="J2296" i="4"/>
  <c r="J2308" i="4"/>
  <c r="J2322" i="4"/>
  <c r="J2333" i="4"/>
  <c r="J2347" i="4"/>
  <c r="J2360" i="4"/>
  <c r="J2372" i="4"/>
  <c r="J130" i="4"/>
  <c r="J632" i="4"/>
  <c r="J788" i="4"/>
  <c r="J889" i="4"/>
  <c r="J953" i="4"/>
  <c r="J1017" i="4"/>
  <c r="J1076" i="4"/>
  <c r="J1113" i="4"/>
  <c r="J1148" i="4"/>
  <c r="J1178" i="4"/>
  <c r="J1210" i="4"/>
  <c r="J1239" i="4"/>
  <c r="J1263" i="4"/>
  <c r="J1284" i="4"/>
  <c r="J1306" i="4"/>
  <c r="J1327" i="4"/>
  <c r="J1348" i="4"/>
  <c r="J1370" i="4"/>
  <c r="J1391" i="4"/>
  <c r="J1412" i="4"/>
  <c r="J1434" i="4"/>
  <c r="J1455" i="4"/>
  <c r="J1476" i="4"/>
  <c r="J1498" i="4"/>
  <c r="J1519" i="4"/>
  <c r="J1540" i="4"/>
  <c r="J1562" i="4"/>
  <c r="J1583" i="4"/>
  <c r="J1604" i="4"/>
  <c r="J1626" i="4"/>
  <c r="J1647" i="4"/>
  <c r="J1667" i="4"/>
  <c r="J1683" i="4"/>
  <c r="J1696" i="4"/>
  <c r="J1708" i="4"/>
  <c r="J1722" i="4"/>
  <c r="J1733" i="4"/>
  <c r="J1747" i="4"/>
  <c r="J1760" i="4"/>
  <c r="J1772" i="4"/>
  <c r="J1786" i="4"/>
  <c r="J1797" i="4"/>
  <c r="J1811" i="4"/>
  <c r="J1824" i="4"/>
  <c r="J1836" i="4"/>
  <c r="J1850" i="4"/>
  <c r="J1861" i="4"/>
  <c r="J1875" i="4"/>
  <c r="J1888" i="4"/>
  <c r="J1900" i="4"/>
  <c r="J1914" i="4"/>
  <c r="J1925" i="4"/>
  <c r="J1939" i="4"/>
  <c r="J1952" i="4"/>
  <c r="J1964" i="4"/>
  <c r="J1978" i="4"/>
  <c r="J1989" i="4"/>
  <c r="J2003" i="4"/>
  <c r="J2016" i="4"/>
  <c r="J2028" i="4"/>
  <c r="J2042" i="4"/>
  <c r="J2053" i="4"/>
  <c r="J2067" i="4"/>
  <c r="J2080" i="4"/>
  <c r="J2092" i="4"/>
  <c r="J2106" i="4"/>
  <c r="J2117" i="4"/>
  <c r="J2131" i="4"/>
  <c r="J2144" i="4"/>
  <c r="J2156" i="4"/>
  <c r="J2170" i="4"/>
  <c r="J2181" i="4"/>
  <c r="J2195" i="4"/>
  <c r="J2208" i="4"/>
  <c r="J2220" i="4"/>
  <c r="J2234" i="4"/>
  <c r="J2245" i="4"/>
  <c r="J2259" i="4"/>
  <c r="J2272" i="4"/>
  <c r="J2284" i="4"/>
  <c r="J2298" i="4"/>
  <c r="J2309" i="4"/>
  <c r="J2323" i="4"/>
  <c r="J2336" i="4"/>
  <c r="J2348" i="4"/>
  <c r="J2362" i="4"/>
  <c r="J2373" i="4"/>
  <c r="J250" i="4"/>
  <c r="J690" i="4"/>
  <c r="J818" i="4"/>
  <c r="J902" i="4"/>
  <c r="J966" i="4"/>
  <c r="J1030" i="4"/>
  <c r="J1084" i="4"/>
  <c r="J1114" i="4"/>
  <c r="J1151" i="4"/>
  <c r="J1186" i="4"/>
  <c r="J1211" i="4"/>
  <c r="J1242" i="4"/>
  <c r="J1265" i="4"/>
  <c r="J1286" i="4"/>
  <c r="J1307" i="4"/>
  <c r="J1329" i="4"/>
  <c r="J1350" i="4"/>
  <c r="J1371" i="4"/>
  <c r="J1393" i="4"/>
  <c r="J1414" i="4"/>
  <c r="J1435" i="4"/>
  <c r="J1457" i="4"/>
  <c r="J1478" i="4"/>
  <c r="J1499" i="4"/>
  <c r="J1521" i="4"/>
  <c r="J1542" i="4"/>
  <c r="J1563" i="4"/>
  <c r="J1585" i="4"/>
  <c r="J1606" i="4"/>
  <c r="J1627" i="4"/>
  <c r="J1649" i="4"/>
  <c r="J1668" i="4"/>
  <c r="J1684" i="4"/>
  <c r="J1698" i="4"/>
  <c r="J1709" i="4"/>
  <c r="J1723" i="4"/>
  <c r="J1736" i="4"/>
  <c r="J1748" i="4"/>
  <c r="J1762" i="4"/>
  <c r="J1773" i="4"/>
  <c r="J1787" i="4"/>
  <c r="J1800" i="4"/>
  <c r="J1812" i="4"/>
  <c r="J1826" i="4"/>
  <c r="J1837" i="4"/>
  <c r="J1851" i="4"/>
  <c r="J1864" i="4"/>
  <c r="J1876" i="4"/>
  <c r="J1890" i="4"/>
  <c r="J1901" i="4"/>
  <c r="J1915" i="4"/>
  <c r="J1928" i="4"/>
  <c r="J1940" i="4"/>
  <c r="J1954" i="4"/>
  <c r="J1965" i="4"/>
  <c r="J1979" i="4"/>
  <c r="J1992" i="4"/>
  <c r="J2004" i="4"/>
  <c r="J2018" i="4"/>
  <c r="J2029" i="4"/>
  <c r="J2043" i="4"/>
  <c r="J2056" i="4"/>
  <c r="J2068" i="4"/>
  <c r="J2082" i="4"/>
  <c r="J2093" i="4"/>
  <c r="J2107" i="4"/>
  <c r="J2120" i="4"/>
  <c r="J2132" i="4"/>
  <c r="J2146" i="4"/>
  <c r="J2157" i="4"/>
  <c r="J2171" i="4"/>
  <c r="J2184" i="4"/>
  <c r="J2196" i="4"/>
  <c r="J2210" i="4"/>
  <c r="J2221" i="4"/>
  <c r="J2235" i="4"/>
  <c r="J2248" i="4"/>
  <c r="J2260" i="4"/>
  <c r="J258" i="4"/>
  <c r="J692" i="4"/>
  <c r="J820" i="4"/>
  <c r="J905" i="4"/>
  <c r="J969" i="4"/>
  <c r="J1033" i="4"/>
  <c r="J1087" i="4"/>
  <c r="J1122" i="4"/>
  <c r="J1153" i="4"/>
  <c r="J1188" i="4"/>
  <c r="J1218" i="4"/>
  <c r="J1243" i="4"/>
  <c r="J1268" i="4"/>
  <c r="J1290" i="4"/>
  <c r="J1311" i="4"/>
  <c r="J1332" i="4"/>
  <c r="J1354" i="4"/>
  <c r="J1375" i="4"/>
  <c r="J1396" i="4"/>
  <c r="J1418" i="4"/>
  <c r="J1439" i="4"/>
  <c r="J1460" i="4"/>
  <c r="J1482" i="4"/>
  <c r="J1503" i="4"/>
  <c r="J1524" i="4"/>
  <c r="J1546" i="4"/>
  <c r="J1567" i="4"/>
  <c r="J1588" i="4"/>
  <c r="J1610" i="4"/>
  <c r="J1631" i="4"/>
  <c r="J1652" i="4"/>
  <c r="J1672" i="4"/>
  <c r="J1685" i="4"/>
  <c r="J1699" i="4"/>
  <c r="J1712" i="4"/>
  <c r="J1724" i="4"/>
  <c r="J1738" i="4"/>
  <c r="J1749" i="4"/>
  <c r="J1763" i="4"/>
  <c r="J1776" i="4"/>
  <c r="J1788" i="4"/>
  <c r="J1802" i="4"/>
  <c r="J1813" i="4"/>
  <c r="J1827" i="4"/>
  <c r="J1840" i="4"/>
  <c r="J1852" i="4"/>
  <c r="J1866" i="4"/>
  <c r="J1877" i="4"/>
  <c r="J1891" i="4"/>
  <c r="J1904" i="4"/>
  <c r="J1916" i="4"/>
  <c r="J1930" i="4"/>
  <c r="J1941" i="4"/>
  <c r="J1955" i="4"/>
  <c r="J1968" i="4"/>
  <c r="J1980" i="4"/>
  <c r="J1994" i="4"/>
  <c r="J2005" i="4"/>
  <c r="J2019" i="4"/>
  <c r="J2032" i="4"/>
  <c r="J2044" i="4"/>
  <c r="J2058" i="4"/>
  <c r="J2069" i="4"/>
  <c r="J2083" i="4"/>
  <c r="J2096" i="4"/>
  <c r="J2108" i="4"/>
  <c r="J2122" i="4"/>
  <c r="J2133" i="4"/>
  <c r="J2147" i="4"/>
  <c r="J2160" i="4"/>
  <c r="J2172" i="4"/>
  <c r="J2186" i="4"/>
  <c r="J2197" i="4"/>
  <c r="J2211" i="4"/>
  <c r="J2224" i="4"/>
  <c r="J2236" i="4"/>
  <c r="J2250" i="4"/>
  <c r="J2261" i="4"/>
  <c r="J2275" i="4"/>
  <c r="J2288" i="4"/>
  <c r="J2300" i="4"/>
  <c r="J2314" i="4"/>
  <c r="J2325" i="4"/>
  <c r="J2339" i="4"/>
  <c r="J2352" i="4"/>
  <c r="J2364" i="4"/>
  <c r="J2378" i="4"/>
  <c r="J506" i="4"/>
  <c r="J754" i="4"/>
  <c r="J865" i="4"/>
  <c r="J934" i="4"/>
  <c r="J998" i="4"/>
  <c r="J1062" i="4"/>
  <c r="J1100" i="4"/>
  <c r="J1135" i="4"/>
  <c r="J1166" i="4"/>
  <c r="J1199" i="4"/>
  <c r="J1228" i="4"/>
  <c r="J1254" i="4"/>
  <c r="J1275" i="4"/>
  <c r="J1297" i="4"/>
  <c r="J1318" i="4"/>
  <c r="J1339" i="4"/>
  <c r="J1361" i="4"/>
  <c r="J1382" i="4"/>
  <c r="J1403" i="4"/>
  <c r="J1425" i="4"/>
  <c r="J1446" i="4"/>
  <c r="J1467" i="4"/>
  <c r="J1489" i="4"/>
  <c r="J1510" i="4"/>
  <c r="J1531" i="4"/>
  <c r="J1553" i="4"/>
  <c r="J1574" i="4"/>
  <c r="J1595" i="4"/>
  <c r="J1617" i="4"/>
  <c r="J1638" i="4"/>
  <c r="J1659" i="4"/>
  <c r="J1677" i="4"/>
  <c r="J1691" i="4"/>
  <c r="J1704" i="4"/>
  <c r="J1716" i="4"/>
  <c r="J1730" i="4"/>
  <c r="J1741" i="4"/>
  <c r="J1755" i="4"/>
  <c r="J1768" i="4"/>
  <c r="J1780" i="4"/>
  <c r="J1794" i="4"/>
  <c r="J1805" i="4"/>
  <c r="J1819" i="4"/>
  <c r="J1832" i="4"/>
  <c r="J1844" i="4"/>
  <c r="J1858" i="4"/>
  <c r="J1869" i="4"/>
  <c r="J1883" i="4"/>
  <c r="J1896" i="4"/>
  <c r="J1908" i="4"/>
  <c r="J1922" i="4"/>
  <c r="J1933" i="4"/>
  <c r="J1947" i="4"/>
  <c r="J1960" i="4"/>
  <c r="J1972" i="4"/>
  <c r="J1986" i="4"/>
  <c r="J1997" i="4"/>
  <c r="J2011" i="4"/>
  <c r="J2024" i="4"/>
  <c r="J2036" i="4"/>
  <c r="J2050" i="4"/>
  <c r="J2061" i="4"/>
  <c r="J2075" i="4"/>
  <c r="J2088" i="4"/>
  <c r="J2100" i="4"/>
  <c r="J2114" i="4"/>
  <c r="J2125" i="4"/>
  <c r="J2139" i="4"/>
  <c r="J2152" i="4"/>
  <c r="J2164" i="4"/>
  <c r="J2178" i="4"/>
  <c r="J2189" i="4"/>
  <c r="J2203" i="4"/>
  <c r="J2216" i="4"/>
  <c r="J2228" i="4"/>
  <c r="J2242" i="4"/>
  <c r="J2253" i="4"/>
  <c r="J2267" i="4"/>
  <c r="J2280" i="4"/>
  <c r="J2292" i="4"/>
  <c r="J2306" i="4"/>
  <c r="J2317" i="4"/>
  <c r="J2331" i="4"/>
  <c r="J2344" i="4"/>
  <c r="J2356" i="4"/>
  <c r="J2370" i="4"/>
  <c r="J378" i="4"/>
  <c r="J866" i="4"/>
  <c r="J1049" i="4"/>
  <c r="J1161" i="4"/>
  <c r="J1231" i="4"/>
  <c r="J1295" i="4"/>
  <c r="J1356" i="4"/>
  <c r="J1407" i="4"/>
  <c r="J1466" i="4"/>
  <c r="J1527" i="4"/>
  <c r="J1578" i="4"/>
  <c r="J1636" i="4"/>
  <c r="J1688" i="4"/>
  <c r="J1717" i="4"/>
  <c r="J1754" i="4"/>
  <c r="J1789" i="4"/>
  <c r="J1820" i="4"/>
  <c r="J1856" i="4"/>
  <c r="J1892" i="4"/>
  <c r="J1923" i="4"/>
  <c r="J1957" i="4"/>
  <c r="J1995" i="4"/>
  <c r="J2026" i="4"/>
  <c r="J2060" i="4"/>
  <c r="J2098" i="4"/>
  <c r="J2128" i="4"/>
  <c r="J2163" i="4"/>
  <c r="J2200" i="4"/>
  <c r="J2229" i="4"/>
  <c r="J2266" i="4"/>
  <c r="J2291" i="4"/>
  <c r="J2316" i="4"/>
  <c r="J2341" i="4"/>
  <c r="J2368" i="4"/>
  <c r="J386" i="4"/>
  <c r="J918" i="4"/>
  <c r="J1063" i="4"/>
  <c r="J1164" i="4"/>
  <c r="J1250" i="4"/>
  <c r="J1300" i="4"/>
  <c r="J1359" i="4"/>
  <c r="J1420" i="4"/>
  <c r="J1471" i="4"/>
  <c r="J1530" i="4"/>
  <c r="J1591" i="4"/>
  <c r="J1642" i="4"/>
  <c r="J1690" i="4"/>
  <c r="J1725" i="4"/>
  <c r="J1756" i="4"/>
  <c r="J1792" i="4"/>
  <c r="J1828" i="4"/>
  <c r="J1859" i="4"/>
  <c r="J1893" i="4"/>
  <c r="J1931" i="4"/>
  <c r="J1962" i="4"/>
  <c r="J1996" i="4"/>
  <c r="J2034" i="4"/>
  <c r="J2064" i="4"/>
  <c r="J2099" i="4"/>
  <c r="J2136" i="4"/>
  <c r="J2165" i="4"/>
  <c r="J2202" i="4"/>
  <c r="J2237" i="4"/>
  <c r="J2268" i="4"/>
  <c r="J2293" i="4"/>
  <c r="J2320" i="4"/>
  <c r="J2346" i="4"/>
  <c r="J2371" i="4"/>
  <c r="J514" i="4"/>
  <c r="J921" i="4"/>
  <c r="J1089" i="4"/>
  <c r="J1174" i="4"/>
  <c r="J1252" i="4"/>
  <c r="J1314" i="4"/>
  <c r="J1364" i="4"/>
  <c r="J1423" i="4"/>
  <c r="J1484" i="4"/>
  <c r="J1535" i="4"/>
  <c r="J1594" i="4"/>
  <c r="J1655" i="4"/>
  <c r="J1692" i="4"/>
  <c r="J1728" i="4"/>
  <c r="J1764" i="4"/>
  <c r="J1795" i="4"/>
  <c r="J1829" i="4"/>
  <c r="J1867" i="4"/>
  <c r="J1898" i="4"/>
  <c r="J1932" i="4"/>
  <c r="J1970" i="4"/>
  <c r="J2000" i="4"/>
  <c r="J2035" i="4"/>
  <c r="J2072" i="4"/>
  <c r="J2101" i="4"/>
  <c r="J2138" i="4"/>
  <c r="J2173" i="4"/>
  <c r="J2204" i="4"/>
  <c r="J2240" i="4"/>
  <c r="J2274" i="4"/>
  <c r="J2299" i="4"/>
  <c r="J2324" i="4"/>
  <c r="J2349" i="4"/>
  <c r="J2376" i="4"/>
  <c r="J722" i="4"/>
  <c r="J937" i="4"/>
  <c r="J1097" i="4"/>
  <c r="J1190" i="4"/>
  <c r="J1258" i="4"/>
  <c r="J1316" i="4"/>
  <c r="J1378" i="4"/>
  <c r="J1428" i="4"/>
  <c r="J1487" i="4"/>
  <c r="J1548" i="4"/>
  <c r="J1599" i="4"/>
  <c r="J1658" i="4"/>
  <c r="J1700" i="4"/>
  <c r="J1731" i="4"/>
  <c r="J1765" i="4"/>
  <c r="J1803" i="4"/>
  <c r="J1834" i="4"/>
  <c r="J1868" i="4"/>
  <c r="J1906" i="4"/>
  <c r="J1936" i="4"/>
  <c r="J1971" i="4"/>
  <c r="J2008" i="4"/>
  <c r="J2037" i="4"/>
  <c r="J2074" i="4"/>
  <c r="J2109" i="4"/>
  <c r="J2140" i="4"/>
  <c r="J2176" i="4"/>
  <c r="J2212" i="4"/>
  <c r="J2243" i="4"/>
  <c r="J2276" i="4"/>
  <c r="J2301" i="4"/>
  <c r="J2328" i="4"/>
  <c r="J2354" i="4"/>
  <c r="J2" i="4"/>
  <c r="J724" i="4"/>
  <c r="J982" i="4"/>
  <c r="J1102" i="4"/>
  <c r="J1196" i="4"/>
  <c r="J1271" i="4"/>
  <c r="J1322" i="4"/>
  <c r="J1380" i="4"/>
  <c r="J1442" i="4"/>
  <c r="J1492" i="4"/>
  <c r="J1551" i="4"/>
  <c r="J1612" i="4"/>
  <c r="J1663" i="4"/>
  <c r="J1701" i="4"/>
  <c r="J1739" i="4"/>
  <c r="J1770" i="4"/>
  <c r="J1804" i="4"/>
  <c r="J1842" i="4"/>
  <c r="J1872" i="4"/>
  <c r="J1907" i="4"/>
  <c r="J1944" i="4"/>
  <c r="J1973" i="4"/>
  <c r="J2010" i="4"/>
  <c r="J2045" i="4"/>
  <c r="J2076" i="4"/>
  <c r="J2112" i="4"/>
  <c r="J2148" i="4"/>
  <c r="J2179" i="4"/>
  <c r="J2213" i="4"/>
  <c r="J2251" i="4"/>
  <c r="J2277" i="4"/>
  <c r="J2304" i="4"/>
  <c r="J2330" i="4"/>
  <c r="J2355" i="4"/>
  <c r="J2312" i="4"/>
  <c r="J2227" i="4"/>
  <c r="J2149" i="4"/>
  <c r="J2051" i="4"/>
  <c r="J1956" i="4"/>
  <c r="J1880" i="4"/>
  <c r="J1779" i="4"/>
  <c r="J1680" i="4"/>
  <c r="J1556" i="4"/>
  <c r="J1399" i="4"/>
  <c r="J1222" i="4"/>
  <c r="J985" i="4"/>
  <c r="J2365" i="4"/>
  <c r="J2307" i="4"/>
  <c r="J2226" i="4"/>
  <c r="J2124" i="4"/>
  <c r="J2048" i="4"/>
  <c r="J1948" i="4"/>
  <c r="J1853" i="4"/>
  <c r="J1778" i="4"/>
  <c r="J1676" i="4"/>
  <c r="J1514" i="4"/>
  <c r="J1386" i="4"/>
  <c r="J1220" i="4"/>
  <c r="J844" i="4"/>
  <c r="J2363" i="4"/>
  <c r="J2290" i="4"/>
  <c r="J2218" i="4"/>
  <c r="J2123" i="4"/>
  <c r="J2021" i="4"/>
  <c r="J1946" i="4"/>
  <c r="J1845" i="4"/>
  <c r="J1752" i="4"/>
  <c r="J1674" i="4"/>
  <c r="J1508" i="4"/>
  <c r="J1343" i="4"/>
  <c r="J1201" i="4"/>
  <c r="J842" i="4"/>
  <c r="J2357" i="4"/>
  <c r="J2285" i="4"/>
  <c r="J2192" i="4"/>
  <c r="J2115" i="4"/>
  <c r="J2020" i="4"/>
  <c r="J1920" i="4"/>
  <c r="J1843" i="4"/>
  <c r="J1744" i="4"/>
  <c r="J1634" i="4"/>
  <c r="J1506" i="4"/>
  <c r="J1338" i="4"/>
  <c r="J1138" i="4"/>
  <c r="J75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2840B-890E-414F-A17B-4EDC56F0E4E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65B08E1-EB4C-4E06-B154-A2E5E1B3B0F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<sst xmlns="http://schemas.openxmlformats.org/spreadsheetml/2006/main" count="32563" uniqueCount="2199">
  <si>
    <t>Course</t>
  </si>
  <si>
    <t>Section</t>
  </si>
  <si>
    <t>Time</t>
  </si>
  <si>
    <t>Location</t>
  </si>
  <si>
    <t>Enrollment</t>
  </si>
  <si>
    <t>Classification</t>
  </si>
  <si>
    <t>Day</t>
  </si>
  <si>
    <t>Adjusted Enrollment</t>
  </si>
  <si>
    <t>Cluster</t>
  </si>
  <si>
    <t>ACCT 2010</t>
  </si>
  <si>
    <t>L01</t>
  </si>
  <si>
    <t>TuTh 03:00PM - 04:20PM</t>
  </si>
  <si>
    <t>Rm 4621, Lift 31-32 (126)</t>
  </si>
  <si>
    <t>Lift 31-32</t>
  </si>
  <si>
    <t>TuTh</t>
  </si>
  <si>
    <t>L02</t>
  </si>
  <si>
    <t>TuTh 04:30PM - 05:50PM</t>
  </si>
  <si>
    <t>L03</t>
  </si>
  <si>
    <t>TuTh 09:00AM - 10:20AM</t>
  </si>
  <si>
    <t>L04</t>
  </si>
  <si>
    <t>MoWe 10:30AM - 11:50AM</t>
  </si>
  <si>
    <t>Rm 1010, LSK Bldg (80)</t>
  </si>
  <si>
    <t>LSK Bldg</t>
  </si>
  <si>
    <t>MoWe</t>
  </si>
  <si>
    <t>L05</t>
  </si>
  <si>
    <t>Mo 03:00PM - 04:20PM</t>
  </si>
  <si>
    <t>Rm 1007, LSK Bldg (80)</t>
  </si>
  <si>
    <t>Mo</t>
  </si>
  <si>
    <t>Fr 10:30AM - 11:50AM</t>
  </si>
  <si>
    <t>Fr</t>
  </si>
  <si>
    <t>L06</t>
  </si>
  <si>
    <t>Mo 04:30PM - 05:50PM</t>
  </si>
  <si>
    <t>Fr 12:00PM - 01:20PM</t>
  </si>
  <si>
    <t>L07</t>
  </si>
  <si>
    <t>TuTh 01:30PM - 02:50PM</t>
  </si>
  <si>
    <t>Rm 2406, Lift 17-18 (76)</t>
  </si>
  <si>
    <t>Lift 17-18</t>
  </si>
  <si>
    <t>L08</t>
  </si>
  <si>
    <t>TuTh 10:30AM - 11:50AM</t>
  </si>
  <si>
    <t>Rm 2304, Lift 17-18 (76)</t>
  </si>
  <si>
    <t>L09</t>
  </si>
  <si>
    <t>L10</t>
  </si>
  <si>
    <t>MoWe 09:00AM - 10:20AM</t>
  </si>
  <si>
    <t>Rm 1009, LSK Bldg (80)</t>
  </si>
  <si>
    <t>L11</t>
  </si>
  <si>
    <t>L12</t>
  </si>
  <si>
    <t>MoWe 12:00PM - 01:20PM</t>
  </si>
  <si>
    <t>L13</t>
  </si>
  <si>
    <t>L14</t>
  </si>
  <si>
    <t>L15</t>
  </si>
  <si>
    <t>TuTh 12:00PM - 01:20PM</t>
  </si>
  <si>
    <t>Rm 6591, Lift 31-32 (88)</t>
  </si>
  <si>
    <t>L16</t>
  </si>
  <si>
    <t>L17</t>
  </si>
  <si>
    <t>ACCT 3010</t>
  </si>
  <si>
    <t>L1</t>
  </si>
  <si>
    <t>Mo 01:30PM - 02:50PM</t>
  </si>
  <si>
    <t>Fr 09:00AM - 10:20AM</t>
  </si>
  <si>
    <t>L2</t>
  </si>
  <si>
    <t>L3</t>
  </si>
  <si>
    <t>ACCT 3030</t>
  </si>
  <si>
    <t>Rm 1011, LSK Bldg (80)</t>
  </si>
  <si>
    <t>Rm 5583, Lift 29-30 (80)</t>
  </si>
  <si>
    <t>Lift 29-30</t>
  </si>
  <si>
    <t>ACCT 3610</t>
  </si>
  <si>
    <t>ACCT 3880</t>
  </si>
  <si>
    <t>13-SEP-2023 - 18-OCT-2023
We 04:00PM - 05:50PM</t>
  </si>
  <si>
    <t>Lecture Theater A (401)</t>
  </si>
  <si>
    <t>Lecture Theater A</t>
  </si>
  <si>
    <t>We</t>
  </si>
  <si>
    <t>ACCT 4010</t>
  </si>
  <si>
    <t>Rm 2503, Lift 25-26 (87)</t>
  </si>
  <si>
    <t>Lift 25-26</t>
  </si>
  <si>
    <t>ACCT 4510</t>
  </si>
  <si>
    <t>Rm 1034, LSK Bldg (80)</t>
  </si>
  <si>
    <t>ACCT 4710</t>
  </si>
  <si>
    <t>Rm 2407, Lift 17-18 (126)</t>
  </si>
  <si>
    <t>ACCT 5100</t>
  </si>
  <si>
    <t>31-AUG-2023 - 19-OCT-2023
Th 02:00PM - 05:20PM</t>
  </si>
  <si>
    <t>Rm 2003, LSK Bldg</t>
  </si>
  <si>
    <t>Th</t>
  </si>
  <si>
    <t>L4</t>
  </si>
  <si>
    <t>03-SEP-2023 - 03-SEP-2023
Su 09:00AM - 12:20PM</t>
  </si>
  <si>
    <t>Su</t>
  </si>
  <si>
    <t>ACCT 5160</t>
  </si>
  <si>
    <t>29-AUG-2023 - 10-OCT-2023
Tu 09:00AM - 12:20PM</t>
  </si>
  <si>
    <t>Rm 6602, Lift 31-32 (60)</t>
  </si>
  <si>
    <t>Tu</t>
  </si>
  <si>
    <t>29-AUG-2023 - 10-OCT-2023
Tu 03:00PM - 06:20PM</t>
  </si>
  <si>
    <t>G001, LSK Bldg (70)</t>
  </si>
  <si>
    <t>ACCT 5170</t>
  </si>
  <si>
    <t>30-OCT-2023 - 18-DEC-2023
Mo 09:30AM - 12:50PM</t>
  </si>
  <si>
    <t>30-OCT-2023 - 11-DEC-2023
Mo 02:30PM - 05:50PM</t>
  </si>
  <si>
    <t>ACCT 5210</t>
  </si>
  <si>
    <t>02-NOV-2023 - 21-DEC-2023
Th 09:30AM - 12:50PM</t>
  </si>
  <si>
    <t>02-NOV-2023 - 14-DEC-2023
Th 02:30PM - 05:50PM</t>
  </si>
  <si>
    <t>Rm 2001, LSK Bldg</t>
  </si>
  <si>
    <t>30-OCT-2023 - 11-DEC-2023
Mo 02:00PM - 05:20PM</t>
  </si>
  <si>
    <t>ACCT 5220</t>
  </si>
  <si>
    <t>01-NOV-2023 - 20-DEC-2023
We 09:30AM - 12:50PM</t>
  </si>
  <si>
    <t>ACCT 5410</t>
  </si>
  <si>
    <t>28-AUG-2023 - 25-SEP-2023
Mo 09:30AM - 12:50PM</t>
  </si>
  <si>
    <t>ACCT 5630</t>
  </si>
  <si>
    <t>03-NOV-2023 - 15-DEC-2023
Fr 09:00AM - 12:20PM</t>
  </si>
  <si>
    <t>03-NOV-2023 - 15-DEC-2023
Fr 02:30PM - 05:50PM</t>
  </si>
  <si>
    <t>ACCT 5710</t>
  </si>
  <si>
    <t>30-AUG-2023 - 11-OCT-2023
We 09:30AM - 12:50PM</t>
  </si>
  <si>
    <t>30-AUG-2023 - 18-OCT-2023
We 02:30PM - 05:50PM</t>
  </si>
  <si>
    <t>ACCT 5801</t>
  </si>
  <si>
    <t>05-NOV-2023 - 05-NOV-2023
Su 09:00AM - 12:20PM</t>
  </si>
  <si>
    <t>Rm 1001, LSK Bldg (70)</t>
  </si>
  <si>
    <t>ACCT 6900K</t>
  </si>
  <si>
    <t>28-AUG-2023 - 28-AUG-2023
Mo 02:30PM - 05:50PM</t>
  </si>
  <si>
    <t>G003, LSK Bldg (70)</t>
  </si>
  <si>
    <t>AESF 5210</t>
  </si>
  <si>
    <t>Th 07:00PM - 09:50PM</t>
  </si>
  <si>
    <t>Rm 2404, Lift 17-18 (81)</t>
  </si>
  <si>
    <t>AESF 5310</t>
  </si>
  <si>
    <t>Fr 07:00PM - 09:50PM</t>
  </si>
  <si>
    <t>Rm 5620, Lift 31-32 (70)</t>
  </si>
  <si>
    <t>AESF 5330</t>
  </si>
  <si>
    <t>Mo 07:00PM - 09:50PM</t>
  </si>
  <si>
    <t>AESF 5630</t>
  </si>
  <si>
    <t>Tu 07:00PM - 09:50PM</t>
  </si>
  <si>
    <t>Rm 2302, Lift 17-18 (74)</t>
  </si>
  <si>
    <t>AESF 5710</t>
  </si>
  <si>
    <t>09-SEP-2023 - 16-SEP-2023
Sa 02:00PM - 05:50PM</t>
  </si>
  <si>
    <t>Sa</t>
  </si>
  <si>
    <t>BEHI 5001</t>
  </si>
  <si>
    <t>Fr 06:00PM - 08:50PM</t>
  </si>
  <si>
    <t>Rm 1409, Lift 25-26 (60)</t>
  </si>
  <si>
    <t>BEHI 5002</t>
  </si>
  <si>
    <t>Mo 06:00PM - 08:50PM</t>
  </si>
  <si>
    <t>BEHI 5004</t>
  </si>
  <si>
    <t>Th 06:00PM - 08:50PM</t>
  </si>
  <si>
    <t>BEHI 5005</t>
  </si>
  <si>
    <t>We 06:00PM - 08:50PM</t>
  </si>
  <si>
    <t>Rm 2504, Lift 25-26 (84)</t>
  </si>
  <si>
    <t>BEHI 5009</t>
  </si>
  <si>
    <t>Tu 06:00PM - 08:50PM</t>
  </si>
  <si>
    <t>Lecture Theater H (72)</t>
  </si>
  <si>
    <t>Lecture Theater H</t>
  </si>
  <si>
    <t>BIBU 4820</t>
  </si>
  <si>
    <t>Th 01:30PM - 04:20PM</t>
  </si>
  <si>
    <t>Rm 4504, Lift 25-26 (54)</t>
  </si>
  <si>
    <t>BIEN 2310</t>
  </si>
  <si>
    <t>Rm 4402, Lift 17-18</t>
  </si>
  <si>
    <t>T1</t>
  </si>
  <si>
    <t>Mo 03:00PM - 03:50PM</t>
  </si>
  <si>
    <t>BIEN 2610</t>
  </si>
  <si>
    <t>Rm 4475, Lift 25-26 (30)</t>
  </si>
  <si>
    <t>We 10:30AM - 11:20AM</t>
  </si>
  <si>
    <t>Rm 5508, Lift 25-26 (30)</t>
  </si>
  <si>
    <t>BIEN 2990</t>
  </si>
  <si>
    <t>Mo 12:00PM - 12:50PM</t>
  </si>
  <si>
    <t>Rm 4472, Lift 25-26 (30)</t>
  </si>
  <si>
    <t>BIEN 3300</t>
  </si>
  <si>
    <t>Rm 1410, Lift 25-26 (60)</t>
  </si>
  <si>
    <t>Mo 06:00PM - 06:50PM</t>
  </si>
  <si>
    <t>BIEN 3310</t>
  </si>
  <si>
    <t>Rm 4502, Lift 25-26 (60)</t>
  </si>
  <si>
    <t>BIEN 3410</t>
  </si>
  <si>
    <t>Rm 2463, Lift 25-26 (42)</t>
  </si>
  <si>
    <t>Th 06:00PM - 06:50PM</t>
  </si>
  <si>
    <t>Rm 1014, LSK Bldg (80)</t>
  </si>
  <si>
    <t>BIEN 3910</t>
  </si>
  <si>
    <t>Mo 10:30AM - 11:50AM</t>
  </si>
  <si>
    <t>Rm 2007, CYT Bldg</t>
  </si>
  <si>
    <t>CYT Bldg</t>
  </si>
  <si>
    <t>LA1</t>
  </si>
  <si>
    <t>We 12:00PM - 04:20PM</t>
  </si>
  <si>
    <t>BIEN 4990</t>
  </si>
  <si>
    <t>Tu 12:00PM - 01:20PM</t>
  </si>
  <si>
    <t>Rm 2126D, Lift 19 (34)</t>
  </si>
  <si>
    <t>Lift 19</t>
  </si>
  <si>
    <t>BIEN 5040</t>
  </si>
  <si>
    <t>We 03:00PM - 05:50PM</t>
  </si>
  <si>
    <t>BIEN 6800Y</t>
  </si>
  <si>
    <t>BTEC 5360</t>
  </si>
  <si>
    <t>07-SEP-2023 - 07-SEP-2023
Th 03:00PM - 04:50PM</t>
  </si>
  <si>
    <t>G009B, CYT Bldg (70)</t>
  </si>
  <si>
    <t>BTEC 5630</t>
  </si>
  <si>
    <t>26-AUG-2023 - 26-AUG-2023
Sa 02:00PM - 05:20PM</t>
  </si>
  <si>
    <t>26-AUG-2023 - 26-AUG-2023
Sa 05:30PM - 05:50PM</t>
  </si>
  <si>
    <t>BTEC 5760</t>
  </si>
  <si>
    <t>26-AUG-2023 - 26-AUG-2023
Sa 09:00AM - 12:20PM</t>
  </si>
  <si>
    <t>26-AUG-2023 - 26-AUG-2023
Sa 12:30PM - 12:50PM</t>
  </si>
  <si>
    <t>BTEC 5900</t>
  </si>
  <si>
    <t>Tu 07:30PM - 09:20PM</t>
  </si>
  <si>
    <t>Tu 09:30PM - 10:20PM</t>
  </si>
  <si>
    <t>CENG 1000</t>
  </si>
  <si>
    <t>G010, CYT Bldg (140)</t>
  </si>
  <si>
    <t>Tu 06:00PM - 06:50PM</t>
  </si>
  <si>
    <t>CENG 1010</t>
  </si>
  <si>
    <t>CENG 1600</t>
  </si>
  <si>
    <t>WeFr 03:00PM - 04:20PM</t>
  </si>
  <si>
    <t>Lecture Theater B (317)</t>
  </si>
  <si>
    <t>Lecture Theater B</t>
  </si>
  <si>
    <t>WeFr</t>
  </si>
  <si>
    <t>CENG 1700</t>
  </si>
  <si>
    <t>Lecture Theater J (300)</t>
  </si>
  <si>
    <t>Lecture Theater J</t>
  </si>
  <si>
    <t>Fr 11:00AM - 11:50AM</t>
  </si>
  <si>
    <t>Lecture Theater C (211)</t>
  </si>
  <si>
    <t>Lecture Theater C</t>
  </si>
  <si>
    <t>CENG 2110</t>
  </si>
  <si>
    <t>CENG 2310</t>
  </si>
  <si>
    <t>CENG 3210</t>
  </si>
  <si>
    <t>Fr 01:30PM - 02:20PM</t>
  </si>
  <si>
    <t>CENG 3220</t>
  </si>
  <si>
    <t>CENG 3230</t>
  </si>
  <si>
    <t>Th 09:30AM - 10:20AM</t>
  </si>
  <si>
    <t>CENG 3300</t>
  </si>
  <si>
    <t>CENG 4020</t>
  </si>
  <si>
    <t>CENG 4640</t>
  </si>
  <si>
    <t>CENG 4670</t>
  </si>
  <si>
    <t>G009A, CYT Bldg (80)</t>
  </si>
  <si>
    <t>CENG 4710</t>
  </si>
  <si>
    <t>CENG 4920</t>
  </si>
  <si>
    <t>LTL, CYT Bldg (354)</t>
  </si>
  <si>
    <t>CENG 5230</t>
  </si>
  <si>
    <t>Mo 09:00AM - 11:50AM</t>
  </si>
  <si>
    <t>CENG 5550</t>
  </si>
  <si>
    <t>Tu 10:30AM - 01:20PM</t>
  </si>
  <si>
    <t>CENG 6800Y</t>
  </si>
  <si>
    <t>Fr 04:30PM - 05:20PM</t>
  </si>
  <si>
    <t>Rm 4620, Lift 31-32 (126)</t>
  </si>
  <si>
    <t>CHEM 1008</t>
  </si>
  <si>
    <t>CHEM 1020</t>
  </si>
  <si>
    <t>WeFr 04:30PM - 05:50PM</t>
  </si>
  <si>
    <t>CHEM 1030</t>
  </si>
  <si>
    <t>Rm 1104, Acad Concourse (120)</t>
  </si>
  <si>
    <t>Acad Concourse</t>
  </si>
  <si>
    <t>CHEM 1050</t>
  </si>
  <si>
    <t>UG001, CYT Bldg</t>
  </si>
  <si>
    <t>LA2</t>
  </si>
  <si>
    <t>Tu 01:30PM - 04:20PM</t>
  </si>
  <si>
    <t>LA3</t>
  </si>
  <si>
    <t>We 10:30AM - 01:20PM</t>
  </si>
  <si>
    <t>LA4</t>
  </si>
  <si>
    <t>We 01:30PM - 04:20PM</t>
  </si>
  <si>
    <t>LA5</t>
  </si>
  <si>
    <t>Th 10:30AM - 01:20PM</t>
  </si>
  <si>
    <t>LA6</t>
  </si>
  <si>
    <t>CHEM 2110</t>
  </si>
  <si>
    <t>CHEM 2210</t>
  </si>
  <si>
    <t>CHEM 2310</t>
  </si>
  <si>
    <t>CHEM 2409</t>
  </si>
  <si>
    <t>Rm 2464, Lift 25-26 (122)</t>
  </si>
  <si>
    <t>Fr 03:00PM - 04:20PM</t>
  </si>
  <si>
    <t>Rm 2465, Lift 25-26 (122)</t>
  </si>
  <si>
    <t>CHEM 2410</t>
  </si>
  <si>
    <t>CHEM 2550</t>
  </si>
  <si>
    <t>Tu 12:30PM - 04:20PM</t>
  </si>
  <si>
    <t>Rm 1003, CYT Bldg</t>
  </si>
  <si>
    <t>We 12:30PM - 04:20PM</t>
  </si>
  <si>
    <t>CHEM 2555</t>
  </si>
  <si>
    <t>Tu 10:30AM - 02:20PM</t>
  </si>
  <si>
    <t>Rm 6122</t>
  </si>
  <si>
    <t>We 10:30AM - 02:20PM</t>
  </si>
  <si>
    <t>CHEM 3010</t>
  </si>
  <si>
    <t>Rm 5562, Lift 27-28 (30)</t>
  </si>
  <si>
    <t>Lift 27-28</t>
  </si>
  <si>
    <t>CHEM 4120</t>
  </si>
  <si>
    <t>CHEM 4140</t>
  </si>
  <si>
    <t>CHEM 4150</t>
  </si>
  <si>
    <t>Rm 1004, CYT Bldg</t>
  </si>
  <si>
    <t>CHEM 4155</t>
  </si>
  <si>
    <t>CHEM 4210</t>
  </si>
  <si>
    <t>CHEM 4250</t>
  </si>
  <si>
    <t>CHEM 4255</t>
  </si>
  <si>
    <t>CHEM 4340</t>
  </si>
  <si>
    <t>Rm 5506, Lift 25-26 (30)</t>
  </si>
  <si>
    <t>CHEM 4350</t>
  </si>
  <si>
    <t>CHEM 4355</t>
  </si>
  <si>
    <t>CHEM 4410</t>
  </si>
  <si>
    <t>CHEM 4640</t>
  </si>
  <si>
    <t>G002, CYT Bldg (30)</t>
  </si>
  <si>
    <t>CHEM 4689</t>
  </si>
  <si>
    <t>Tu 09:30AM - 10:20AM</t>
  </si>
  <si>
    <t>CHEM 5110</t>
  </si>
  <si>
    <t>CHEM 5140</t>
  </si>
  <si>
    <t>CHEM 5310</t>
  </si>
  <si>
    <t>CHEM 5410</t>
  </si>
  <si>
    <t>Tu 03:00PM - 05:50PM</t>
  </si>
  <si>
    <t>CHMS 5010</t>
  </si>
  <si>
    <t>Lecture Theater K (106)</t>
  </si>
  <si>
    <t>Lecture Theater K</t>
  </si>
  <si>
    <t>CHMS 5020</t>
  </si>
  <si>
    <t>Mo 01:30PM - 04:20PM</t>
  </si>
  <si>
    <t>Rm 2502, Lift 25-26 (120)</t>
  </si>
  <si>
    <t>CHMS 5030</t>
  </si>
  <si>
    <t>CHMS 5040</t>
  </si>
  <si>
    <t>We 07:00PM - 09:50PM</t>
  </si>
  <si>
    <t>CIEM 5140</t>
  </si>
  <si>
    <t>09-SEP-2023 - 25-NOV-2023
Sa 03:00PM - 05:50PM</t>
  </si>
  <si>
    <t>Rm 2306, Lift 17-18 (111)</t>
  </si>
  <si>
    <t>CIEM 5170</t>
  </si>
  <si>
    <t>Rm 3207, Lift 21</t>
  </si>
  <si>
    <t>Lift 21</t>
  </si>
  <si>
    <t>02-SEP-2023 - 02-SEP-2023
Sa 09:30AM - 12:20PM</t>
  </si>
  <si>
    <t>CIEM 5311</t>
  </si>
  <si>
    <t>Rm 6573, Lift 29-30 (88)</t>
  </si>
  <si>
    <t>CIEM 5380</t>
  </si>
  <si>
    <t>Sa 03:00PM - 05:50PM</t>
  </si>
  <si>
    <t>CIEM 5390</t>
  </si>
  <si>
    <t>CIEM 5410</t>
  </si>
  <si>
    <t>CIEM 5460</t>
  </si>
  <si>
    <t>CIEM 5480</t>
  </si>
  <si>
    <t>CIEM 5630</t>
  </si>
  <si>
    <t>CIEM 5720</t>
  </si>
  <si>
    <t>Rm 4619, Lift 31-32 (126)</t>
  </si>
  <si>
    <t>CIEM 5740</t>
  </si>
  <si>
    <t>15-SEP-2023 - 15-SEP-2023
Fr 07:00PM - 09:50PM</t>
  </si>
  <si>
    <t>CIEM 5770</t>
  </si>
  <si>
    <t>CIVL 1010</t>
  </si>
  <si>
    <t>Mo 06:00PM - 07:20PM</t>
  </si>
  <si>
    <t>CIVL 1100</t>
  </si>
  <si>
    <t>Mo 03:00PM - 04:50PM</t>
  </si>
  <si>
    <t>Rm 2209</t>
  </si>
  <si>
    <t>We 09:00AM - 11:50AM</t>
  </si>
  <si>
    <t>CIVL 1160</t>
  </si>
  <si>
    <t>We 06:00PM - 06:50PM</t>
  </si>
  <si>
    <t>CIVL 1180</t>
  </si>
  <si>
    <t>CIVL 1190</t>
  </si>
  <si>
    <t>CIVL 1210</t>
  </si>
  <si>
    <t>Tu 12:00PM - 12:50PM</t>
  </si>
  <si>
    <t>CIVL 2110</t>
  </si>
  <si>
    <t>T2</t>
  </si>
  <si>
    <t>Th 12:00PM - 12:50PM</t>
  </si>
  <si>
    <t>CIVL 2160</t>
  </si>
  <si>
    <t>CIVL 2810</t>
  </si>
  <si>
    <t>Lecture Theater D (216)</t>
  </si>
  <si>
    <t>Lecture Theater D</t>
  </si>
  <si>
    <t>Mo 05:00PM - 05:50PM</t>
  </si>
  <si>
    <t>Fr 06:00PM - 06:50PM</t>
  </si>
  <si>
    <t>Mo 12:00PM - 02:50PM</t>
  </si>
  <si>
    <t>Rm 1206</t>
  </si>
  <si>
    <t>Tu 09:00AM - 11:50AM</t>
  </si>
  <si>
    <t>Th 09:00AM - 11:50AM</t>
  </si>
  <si>
    <t>We 04:30PM - 07:20PM</t>
  </si>
  <si>
    <t>Fr 09:00AM - 11:50AM</t>
  </si>
  <si>
    <t>CIVL 3310</t>
  </si>
  <si>
    <t>Lecture Theater G (132)</t>
  </si>
  <si>
    <t>Lecture Theater G</t>
  </si>
  <si>
    <t>Mo 11:00AM - 11:50AM</t>
  </si>
  <si>
    <t>Rm 2303, Lift 17-18 (91)</t>
  </si>
  <si>
    <t>CIVL 3510</t>
  </si>
  <si>
    <t>CIVL 3730</t>
  </si>
  <si>
    <t>Fr 12:00PM - 12:50PM</t>
  </si>
  <si>
    <t>Mo 01:30PM - 02:20PM</t>
  </si>
  <si>
    <t>Th 05:00PM - 07:50PM</t>
  </si>
  <si>
    <t>Tu 05:00PM - 07:50PM</t>
  </si>
  <si>
    <t>CIVL 4100N</t>
  </si>
  <si>
    <t>CIVL 4100Q</t>
  </si>
  <si>
    <t>CIVL 4100U</t>
  </si>
  <si>
    <t>CIVL 4210</t>
  </si>
  <si>
    <t>CIVL 4330</t>
  </si>
  <si>
    <t>Th 03:00PM - 03:50PM</t>
  </si>
  <si>
    <t>CIVL 4380</t>
  </si>
  <si>
    <t>Rm 5560, Lift 27-28 (30)</t>
  </si>
  <si>
    <t>CIVL 4460</t>
  </si>
  <si>
    <t>CIVL 4470</t>
  </si>
  <si>
    <t>CIVL 4610</t>
  </si>
  <si>
    <t>Fr 10:30AM - 11:20AM</t>
  </si>
  <si>
    <t>CIVL 4620</t>
  </si>
  <si>
    <t>CIVL 4700</t>
  </si>
  <si>
    <t>CIVL 4750</t>
  </si>
  <si>
    <t>Rm 4503, Lift 25-26 (64)</t>
  </si>
  <si>
    <t>CIVL 4810</t>
  </si>
  <si>
    <t>WeFr 01:30PM - 02:50PM</t>
  </si>
  <si>
    <t>CIVL 4910</t>
  </si>
  <si>
    <t>CIVL 4950</t>
  </si>
  <si>
    <t>CIVL 5220</t>
  </si>
  <si>
    <t>CIVL 5350</t>
  </si>
  <si>
    <t>Th 03:00PM - 05:50PM</t>
  </si>
  <si>
    <t>CIVL 5410</t>
  </si>
  <si>
    <t>Fr 10:30AM - 01:20PM</t>
  </si>
  <si>
    <t>CIVL 5450</t>
  </si>
  <si>
    <t>Tu 04:30PM - 07:20PM</t>
  </si>
  <si>
    <t>Rm 5564, Lift 27-28 (30)</t>
  </si>
  <si>
    <t>CIVL 5610</t>
  </si>
  <si>
    <t>CIVL 5770</t>
  </si>
  <si>
    <t>CIVL 6010G</t>
  </si>
  <si>
    <t>Sa 09:00AM - 01:50PM</t>
  </si>
  <si>
    <t>CIVL 6050G</t>
  </si>
  <si>
    <t>WeFr 03:30PM - 04:20PM</t>
  </si>
  <si>
    <t>CIVL 6060L</t>
  </si>
  <si>
    <t>WeFr 04:30PM - 06:20PM</t>
  </si>
  <si>
    <t>CIVL 6100P</t>
  </si>
  <si>
    <t>We 12:00PM - 02:50PM</t>
  </si>
  <si>
    <t>G003, CYT Bldg (30)</t>
  </si>
  <si>
    <t>COMP 1021</t>
  </si>
  <si>
    <t>TuTh 09:00AM - 09:50AM</t>
  </si>
  <si>
    <t>TuTh 12:00PM - 12:50PM</t>
  </si>
  <si>
    <t>WeFr 02:30PM - 03:20PM</t>
  </si>
  <si>
    <t>TuTh 03:00PM - 03:50PM</t>
  </si>
  <si>
    <t>TuTh 04:30PM - 05:20PM</t>
  </si>
  <si>
    <t>Lecture Theater F (133)</t>
  </si>
  <si>
    <t>Lecture Theater F</t>
  </si>
  <si>
    <t>TuTh 11:00AM - 11:50AM</t>
  </si>
  <si>
    <t>MoWe 12:30PM - 01:20PM</t>
  </si>
  <si>
    <t>MoWe 11:30AM - 12:20PM</t>
  </si>
  <si>
    <t>MoWe 09:00AM - 09:50AM</t>
  </si>
  <si>
    <t>WeFr 01:30PM - 02:20PM</t>
  </si>
  <si>
    <t>MoWe 10:30AM - 11:20AM</t>
  </si>
  <si>
    <t>Fr 09:00AM - 09:50AM</t>
  </si>
  <si>
    <t>WeFr 04:30PM - 05:20PM</t>
  </si>
  <si>
    <t>TuTh 02:00PM - 02:50PM</t>
  </si>
  <si>
    <t>COMP 1943</t>
  </si>
  <si>
    <t>Lecture Theater E (143)</t>
  </si>
  <si>
    <t>Lecture Theater E</t>
  </si>
  <si>
    <t>COMP 2011</t>
  </si>
  <si>
    <t>L5</t>
  </si>
  <si>
    <t>L6</t>
  </si>
  <si>
    <t>L7</t>
  </si>
  <si>
    <t>L8</t>
  </si>
  <si>
    <t>COMP 2012</t>
  </si>
  <si>
    <t>We 07:00PM - 08:50PM</t>
  </si>
  <si>
    <t>Th 06:00PM - 07:50PM</t>
  </si>
  <si>
    <t>Fr 11:30AM - 01:20PM</t>
  </si>
  <si>
    <t>COMP 2012H</t>
  </si>
  <si>
    <t>WeFr 04:00PM - 05:50PM</t>
  </si>
  <si>
    <t>COMP 2211</t>
  </si>
  <si>
    <t>Rm 2405, Lift 17-18 (92)</t>
  </si>
  <si>
    <t>Th 04:30PM - 06:20PM</t>
  </si>
  <si>
    <t>Fr 10:30AM - 12:20PM</t>
  </si>
  <si>
    <t>COMP 2611</t>
  </si>
  <si>
    <t>Mo 07:00PM - 07:50PM</t>
  </si>
  <si>
    <t>We 02:00PM - 02:50PM</t>
  </si>
  <si>
    <t>COMP 2633</t>
  </si>
  <si>
    <t>Fr 06:00PM - 09:50PM</t>
  </si>
  <si>
    <t>Rm 4210, Lift 19 (67)</t>
  </si>
  <si>
    <t>COMP 2711</t>
  </si>
  <si>
    <t>Th 02:00PM - 02:50PM</t>
  </si>
  <si>
    <t>T3</t>
  </si>
  <si>
    <t>Mo 03:30PM - 04:20PM</t>
  </si>
  <si>
    <t>COMP 2711H</t>
  </si>
  <si>
    <t>COMP 3021</t>
  </si>
  <si>
    <t>COMP 3031</t>
  </si>
  <si>
    <t>Rm 4214, Lift 19 (52)</t>
  </si>
  <si>
    <t>Sa 10:00AM - 10:50AM</t>
  </si>
  <si>
    <t>Rm 4221, Lift 19 (52)</t>
  </si>
  <si>
    <t>COMP 3111</t>
  </si>
  <si>
    <t>We 03:00PM - 04:50PM</t>
  </si>
  <si>
    <t>Mo 01:30PM - 03:20PM</t>
  </si>
  <si>
    <t>Mo 04:30PM - 06:20PM</t>
  </si>
  <si>
    <t>COMP 3111H</t>
  </si>
  <si>
    <t>Fr 01:00PM - 02:50PM</t>
  </si>
  <si>
    <t>COMP 3211</t>
  </si>
  <si>
    <t>Th 05:00PM - 05:50PM</t>
  </si>
  <si>
    <t>Fr 03:00PM - 03:50PM</t>
  </si>
  <si>
    <t>COMP 3311</t>
  </si>
  <si>
    <t>Fr 12:30PM - 01:20PM</t>
  </si>
  <si>
    <t>We 05:00PM - 05:50PM</t>
  </si>
  <si>
    <t>Mo 04:30PM - 05:20PM</t>
  </si>
  <si>
    <t>Mo 10:30AM - 11:20AM</t>
  </si>
  <si>
    <t>Mo 09:30AM - 10:20AM</t>
  </si>
  <si>
    <t>COMP 3511</t>
  </si>
  <si>
    <t>Fr 09:00AM - 10:50AM</t>
  </si>
  <si>
    <t>COMP 3632</t>
  </si>
  <si>
    <t>COMP 3711</t>
  </si>
  <si>
    <t>Tu 09:00AM - 09:50AM</t>
  </si>
  <si>
    <t>Mo 12:30PM - 01:20PM</t>
  </si>
  <si>
    <t>COMP 3721</t>
  </si>
  <si>
    <t>COMP 4021</t>
  </si>
  <si>
    <t>TuTh 01:30PM - 02:20PM</t>
  </si>
  <si>
    <t>Fr 04:00PM - 05:50PM</t>
  </si>
  <si>
    <t>COMP 4211</t>
  </si>
  <si>
    <t>COMP 4331</t>
  </si>
  <si>
    <t>Th 09:00AM - 09:50AM</t>
  </si>
  <si>
    <t>COMP 4421</t>
  </si>
  <si>
    <t>COMP 4462</t>
  </si>
  <si>
    <t>COMP 4471</t>
  </si>
  <si>
    <t>COMP 4521</t>
  </si>
  <si>
    <t>COMP 4531</t>
  </si>
  <si>
    <t>COMP 4631</t>
  </si>
  <si>
    <t>COMP 4900</t>
  </si>
  <si>
    <t>COMP 5211</t>
  </si>
  <si>
    <t>COMP 5212</t>
  </si>
  <si>
    <t>COMP 5222</t>
  </si>
  <si>
    <t>COMP 5331</t>
  </si>
  <si>
    <t>COMP 5621</t>
  </si>
  <si>
    <t>COMP 5711</t>
  </si>
  <si>
    <t>COMP 6311F</t>
  </si>
  <si>
    <t>COMP 6911</t>
  </si>
  <si>
    <t>Mo 04:00PM - 04:50PM</t>
  </si>
  <si>
    <t>COMP 6912</t>
  </si>
  <si>
    <t>CPEG 2930</t>
  </si>
  <si>
    <t>T01</t>
  </si>
  <si>
    <t>Rm 2130A, Lift 19 (28)</t>
  </si>
  <si>
    <t>T03</t>
  </si>
  <si>
    <t>Rm 2130B, Lift 19 (28)</t>
  </si>
  <si>
    <t>T05</t>
  </si>
  <si>
    <t>Rm 2130C, Lift 19 (28)</t>
  </si>
  <si>
    <t>T07</t>
  </si>
  <si>
    <t>Rm 2131A, Lift 19 (28)</t>
  </si>
  <si>
    <t>T09</t>
  </si>
  <si>
    <t>Rm 2131B, Lift 19 (28)</t>
  </si>
  <si>
    <t>T11</t>
  </si>
  <si>
    <t>Rm 2131C, Lift 19 (28)</t>
  </si>
  <si>
    <t>T13</t>
  </si>
  <si>
    <t>Rm 2132A, Lift 19 (28)</t>
  </si>
  <si>
    <t>T15</t>
  </si>
  <si>
    <t>Rm 2132B, Lift 19 (28)</t>
  </si>
  <si>
    <t>T17</t>
  </si>
  <si>
    <t>Rm 2132C, Lift 19 (28)</t>
  </si>
  <si>
    <t>T19</t>
  </si>
  <si>
    <t>Rm 2610, Lift 31-32 (26)</t>
  </si>
  <si>
    <t>T21</t>
  </si>
  <si>
    <t>Rm 2611, Lift 31-32 (28)</t>
  </si>
  <si>
    <t>T23</t>
  </si>
  <si>
    <t>Rm 2612A, Lift 31-32 (29)</t>
  </si>
  <si>
    <t>CSIT 5100</t>
  </si>
  <si>
    <t>Tu 07:30PM - 10:20PM</t>
  </si>
  <si>
    <t>CSIT 5210</t>
  </si>
  <si>
    <t>CSIT 5500</t>
  </si>
  <si>
    <t>Mo 07:30PM - 10:20PM</t>
  </si>
  <si>
    <t>CSIT 5610</t>
  </si>
  <si>
    <t>We 07:30PM - 10:20PM</t>
  </si>
  <si>
    <t>CSIT 5900</t>
  </si>
  <si>
    <t>Th 07:30PM - 10:20PM</t>
  </si>
  <si>
    <t>CSIT 5910</t>
  </si>
  <si>
    <t>Fr 07:30PM - 10:20PM</t>
  </si>
  <si>
    <t>CSIT 5940</t>
  </si>
  <si>
    <t>CSIT 6000Q</t>
  </si>
  <si>
    <t>CTDL 1901</t>
  </si>
  <si>
    <t>01-SEP-2023 - 14-OCT-2023
MoWe 09:00AM - 10:20AM</t>
  </si>
  <si>
    <t>T1A</t>
  </si>
  <si>
    <t>16-OCT-2023 - 30-NOV-2023
MoWe 09:00AM - 10:20AM</t>
  </si>
  <si>
    <t>T1B</t>
  </si>
  <si>
    <t>T1C</t>
  </si>
  <si>
    <t>Rm 2042, IAS (60)</t>
  </si>
  <si>
    <t>IAS</t>
  </si>
  <si>
    <t>T2A</t>
  </si>
  <si>
    <t>Multi-function Room, LG4, LIB</t>
  </si>
  <si>
    <t>LG4</t>
  </si>
  <si>
    <t>T2B</t>
  </si>
  <si>
    <t>T2C</t>
  </si>
  <si>
    <t>Rm 1038, IAS (60)</t>
  </si>
  <si>
    <t>DASC 2010</t>
  </si>
  <si>
    <t>Rm 3209A</t>
  </si>
  <si>
    <t>DASC 2210</t>
  </si>
  <si>
    <t>DASC 3120</t>
  </si>
  <si>
    <t>DASC 3230</t>
  </si>
  <si>
    <t>ECON 2103</t>
  </si>
  <si>
    <t>G012, LSK Bldg (199)</t>
  </si>
  <si>
    <t>ECON 2113</t>
  </si>
  <si>
    <t>Fr 03:30PM - 04:20PM</t>
  </si>
  <si>
    <t>Rm 1005, LSK Bldg (70)</t>
  </si>
  <si>
    <t>T02</t>
  </si>
  <si>
    <t>T04</t>
  </si>
  <si>
    <t>Tu 03:00PM - 03:50PM</t>
  </si>
  <si>
    <t>T06</t>
  </si>
  <si>
    <t>Tu 04:30PM - 05:20PM</t>
  </si>
  <si>
    <t>T08</t>
  </si>
  <si>
    <t>Mo 09:00AM - 09:50AM</t>
  </si>
  <si>
    <t>T10</t>
  </si>
  <si>
    <t>ECON 2123</t>
  </si>
  <si>
    <t>Rm 1033, LSK Bldg (51)</t>
  </si>
  <si>
    <t>Fr 09:30AM - 10:20AM</t>
  </si>
  <si>
    <t>Th 03:30PM - 04:20PM</t>
  </si>
  <si>
    <t>Fr 05:00PM - 05:50PM</t>
  </si>
  <si>
    <t>Tu 05:00PM - 05:50PM</t>
  </si>
  <si>
    <t>ECON 2174</t>
  </si>
  <si>
    <t>We 12:00PM - 12:50PM</t>
  </si>
  <si>
    <t>ECON 3014</t>
  </si>
  <si>
    <t>Tu 02:00PM - 02:50PM</t>
  </si>
  <si>
    <t>ECON 3024</t>
  </si>
  <si>
    <t>ECON 3123</t>
  </si>
  <si>
    <t>Rm 1003, LSK Bldg (70)</t>
  </si>
  <si>
    <t>ECON 3133</t>
  </si>
  <si>
    <t>We 03:00PM - 03:50PM</t>
  </si>
  <si>
    <t>ECON 3143</t>
  </si>
  <si>
    <t>ECON 3334</t>
  </si>
  <si>
    <t>We 04:30PM - 05:20PM</t>
  </si>
  <si>
    <t>ECON 3700</t>
  </si>
  <si>
    <t>Th 09:00AM - 10:20AM</t>
  </si>
  <si>
    <t>G001, CYT Bldg (24)</t>
  </si>
  <si>
    <t>Th 10:30AM - 11:50AM</t>
  </si>
  <si>
    <t>ECON 4124</t>
  </si>
  <si>
    <t>ECON 4274</t>
  </si>
  <si>
    <t>ECON 4305</t>
  </si>
  <si>
    <t>ECON 4334</t>
  </si>
  <si>
    <t>ECON 4364</t>
  </si>
  <si>
    <t>Rm 1032, LSK Bldg (45)</t>
  </si>
  <si>
    <t>ECON 4374</t>
  </si>
  <si>
    <t>ECON 5040</t>
  </si>
  <si>
    <t>25-OCT-2023 - 13-DEC-2023
We 02:00PM - 05:20PM</t>
  </si>
  <si>
    <t>25-OCT-2023 - 13-DEC-2023
We 06:30PM - 09:50PM</t>
  </si>
  <si>
    <t>ECON 5060</t>
  </si>
  <si>
    <t>16-OCT-2023 - 16-OCT-2023
Mo 03:00PM - 06:20PM</t>
  </si>
  <si>
    <t>ECON 5100</t>
  </si>
  <si>
    <t>05-SEP-2023 - 19-OCT-2023
TuTh 09:00AM - 11:50AM</t>
  </si>
  <si>
    <t>ECON 5110</t>
  </si>
  <si>
    <t>31-AUG-2023 - 19-OCT-2023
Th 09:30AM - 12:50PM</t>
  </si>
  <si>
    <t>02-SEP-2023 - 02-SEP-2023
Sa 09:30AM - 12:50PM</t>
  </si>
  <si>
    <t>ECON 5125</t>
  </si>
  <si>
    <t>ECON 5130</t>
  </si>
  <si>
    <t>MoWe 09:00AM - 10:50AM</t>
  </si>
  <si>
    <t>MoWe 11:30AM - 01:20PM</t>
  </si>
  <si>
    <t>ECON 5140</t>
  </si>
  <si>
    <t>TuTh 04:00PM - 05:50PM</t>
  </si>
  <si>
    <t>TuTh 01:00PM - 02:50PM</t>
  </si>
  <si>
    <t>ECON 5200</t>
  </si>
  <si>
    <t>31-AUG-2023 - 12-OCT-2023
Th 09:30AM - 12:50PM</t>
  </si>
  <si>
    <t>01-SEP-2023 - 13-OCT-2023
Fr 09:30AM - 12:50PM</t>
  </si>
  <si>
    <t>ECON 5210</t>
  </si>
  <si>
    <t>Tu 06:00PM - 07:50PM</t>
  </si>
  <si>
    <t>Rm 1027, LSK Bldg (40)</t>
  </si>
  <si>
    <t>ECON 5250</t>
  </si>
  <si>
    <t>MoWe 04:00PM - 05:50PM</t>
  </si>
  <si>
    <t>ECON 5280</t>
  </si>
  <si>
    <t>ECON 5348</t>
  </si>
  <si>
    <t>27-OCT-2023 - 15-DEC-2023
Fr 09:00AM - 12:20PM</t>
  </si>
  <si>
    <t>ECON 5620</t>
  </si>
  <si>
    <t>TuTh 09:00AM - 10:50AM</t>
  </si>
  <si>
    <t>ECON 6110R</t>
  </si>
  <si>
    <t>24-OCT-2023 - 12-DEC-2023
Tu 09:00AM - 12:20PM</t>
  </si>
  <si>
    <t>ECON 6120W</t>
  </si>
  <si>
    <t>Mo 02:00PM - 05:50PM</t>
  </si>
  <si>
    <t>Rm 1026, LSK Bldg (28)</t>
  </si>
  <si>
    <t>EEMT 5300</t>
  </si>
  <si>
    <t>EEMT 5360</t>
  </si>
  <si>
    <t>EEMT 5500</t>
  </si>
  <si>
    <t>EEMT 5510</t>
  </si>
  <si>
    <t>EESM 5000</t>
  </si>
  <si>
    <t>EESM 5060</t>
  </si>
  <si>
    <t>EESM 5100</t>
  </si>
  <si>
    <t>Fr 03:00PM - 05:50PM</t>
  </si>
  <si>
    <t>EESM 5200</t>
  </si>
  <si>
    <t>Mo 03:00PM - 05:50PM</t>
  </si>
  <si>
    <t>EESM 5515</t>
  </si>
  <si>
    <t>EESM 5536</t>
  </si>
  <si>
    <t>EESM 5539</t>
  </si>
  <si>
    <t>EESM 5620</t>
  </si>
  <si>
    <t>EESM 5650</t>
  </si>
  <si>
    <t>EESM 5730</t>
  </si>
  <si>
    <t>EESM 5780</t>
  </si>
  <si>
    <t>EESM 5790</t>
  </si>
  <si>
    <t>07-SEP-2023 - 14-SEP-2023
Th 07:00PM - 09:50PM</t>
  </si>
  <si>
    <t>EESM 5900O</t>
  </si>
  <si>
    <t>ELEC 1010</t>
  </si>
  <si>
    <t>Mo 02:00PM - 02:50PM</t>
  </si>
  <si>
    <t>Tu 10:00AM - 10:50AM</t>
  </si>
  <si>
    <t>Fr 11:30AM - 12:20PM</t>
  </si>
  <si>
    <t>T4</t>
  </si>
  <si>
    <t>Tu 01:00PM - 01:50PM</t>
  </si>
  <si>
    <t>T5</t>
  </si>
  <si>
    <t>ELEC 1100</t>
  </si>
  <si>
    <t>We 03:30PM - 04:20PM</t>
  </si>
  <si>
    <t>Rm 2133, Lift 19, 21, 22</t>
  </si>
  <si>
    <t>Mo 10:00AM - 12:50PM</t>
  </si>
  <si>
    <t>ELEC 1200</t>
  </si>
  <si>
    <t>Mo 02:00PM - 04:50PM</t>
  </si>
  <si>
    <t>ELEC 2100</t>
  </si>
  <si>
    <t>Rm 4225C, Lift 23, 24</t>
  </si>
  <si>
    <t>Lift 23</t>
  </si>
  <si>
    <t>ELEC 2350</t>
  </si>
  <si>
    <t>Th 04:00PM - 04:50PM</t>
  </si>
  <si>
    <t>Fr 06:00PM - 07:50PM</t>
  </si>
  <si>
    <t>Mo 09:30AM - 11:20AM</t>
  </si>
  <si>
    <t>ELEC 2400</t>
  </si>
  <si>
    <t>ELEC 2420</t>
  </si>
  <si>
    <t>Th 03:00PM - 04:50PM</t>
  </si>
  <si>
    <t>Tu 10:30AM - 12:20PM</t>
  </si>
  <si>
    <t>ELEC 2600</t>
  </si>
  <si>
    <t>ELEC 2910</t>
  </si>
  <si>
    <t>Rm 2126A, Lift 19 (28)</t>
  </si>
  <si>
    <t>Rm 2126B, Lift 19 (28)</t>
  </si>
  <si>
    <t>Rm 2126C, Lift 19 (28)</t>
  </si>
  <si>
    <t>Rm 2127A, Lift 19 (28)</t>
  </si>
  <si>
    <t>Rm 2127B, Lift 19 (28)</t>
  </si>
  <si>
    <t>Rm 2127C, Lift 19 (28)</t>
  </si>
  <si>
    <t>Rm 2128A, Lift 19 (28)</t>
  </si>
  <si>
    <t>Rm 2128B, Lift 19 (28)</t>
  </si>
  <si>
    <t>Rm 2128C, Lift 19 (28)</t>
  </si>
  <si>
    <t>Rm 2129A, Lift 19 (28)</t>
  </si>
  <si>
    <t>Rm 2129B, Lift 19 (28)</t>
  </si>
  <si>
    <t>T25</t>
  </si>
  <si>
    <t>Rm 2129C, Lift 19 (28)</t>
  </si>
  <si>
    <t>ELEC 3120</t>
  </si>
  <si>
    <t>We 12:30PM - 01:20PM</t>
  </si>
  <si>
    <t>ELEC 3200</t>
  </si>
  <si>
    <t>Rm 3119, Lift 19, 22</t>
  </si>
  <si>
    <t>Mo 10:30AM - 01:20PM</t>
  </si>
  <si>
    <t>ELEC 3210</t>
  </si>
  <si>
    <t>ELEC 3300</t>
  </si>
  <si>
    <t>Th 04:30PM - 05:50PM</t>
  </si>
  <si>
    <t>Fr 01:30PM - 02:50PM</t>
  </si>
  <si>
    <t>We 01:30PM - 03:20PM</t>
  </si>
  <si>
    <t>Rm 3115, Lift 19, 22</t>
  </si>
  <si>
    <t>Fr 03:00PM - 04:50PM</t>
  </si>
  <si>
    <t>ELEC 3310</t>
  </si>
  <si>
    <t>Fr 10:00AM - 10:50AM</t>
  </si>
  <si>
    <t>We 03:30PM - 05:20PM</t>
  </si>
  <si>
    <t>Mo 01:00PM - 02:50PM</t>
  </si>
  <si>
    <t>ELEC 3400</t>
  </si>
  <si>
    <t>Rm 3111, Lift 19, 22</t>
  </si>
  <si>
    <t>Mo 04:00PM - 05:50PM</t>
  </si>
  <si>
    <t>ELEC 3500</t>
  </si>
  <si>
    <t>Rm 3123A, Lift 22</t>
  </si>
  <si>
    <t>Lift 22</t>
  </si>
  <si>
    <t>Tu 01:30PM - 03:20PM</t>
  </si>
  <si>
    <t>Mo 12:00PM - 01:50PM</t>
  </si>
  <si>
    <t>ELEC 3810</t>
  </si>
  <si>
    <t>ELEC 4010O</t>
  </si>
  <si>
    <t>Tu 12:00PM - 02:50PM</t>
  </si>
  <si>
    <t>ELEC 4110</t>
  </si>
  <si>
    <t>ELEC 4220</t>
  </si>
  <si>
    <t>Tu 03:00PM - 04:50PM</t>
  </si>
  <si>
    <t>ELEC 4240</t>
  </si>
  <si>
    <t>ELEC 4320</t>
  </si>
  <si>
    <t>Mo 09:00AM - 10:50AM</t>
  </si>
  <si>
    <t>ELEC 4410</t>
  </si>
  <si>
    <t>Th 12:00PM - 02:50PM</t>
  </si>
  <si>
    <t>ELEC 4420</t>
  </si>
  <si>
    <t>ELEC 4620</t>
  </si>
  <si>
    <t>ELEC 4810</t>
  </si>
  <si>
    <t>Mo 07:00PM - 08:50PM</t>
  </si>
  <si>
    <t>Tu 07:00PM - 08:50PM</t>
  </si>
  <si>
    <t>ELEC 4820</t>
  </si>
  <si>
    <t>Rm 5619, Lift 31-32 (60)</t>
  </si>
  <si>
    <t>ELEC 5010</t>
  </si>
  <si>
    <t>Rm 5566, Lift 27-28 (24)</t>
  </si>
  <si>
    <t>ELEC 5040</t>
  </si>
  <si>
    <t>Th 04:30PM - 07:20PM</t>
  </si>
  <si>
    <t>ELEC 5070</t>
  </si>
  <si>
    <t>ELEC 5110</t>
  </si>
  <si>
    <t>ELEC 5180</t>
  </si>
  <si>
    <t>We 02:00PM - 04:50PM</t>
  </si>
  <si>
    <t>Rm 3110, Lift 19, 22</t>
  </si>
  <si>
    <t>Th 02:00PM - 04:50PM</t>
  </si>
  <si>
    <t>ELEC 5360</t>
  </si>
  <si>
    <t>ELEC 5470</t>
  </si>
  <si>
    <t>ELEC 6910A</t>
  </si>
  <si>
    <t>ELEC 6910B</t>
  </si>
  <si>
    <t>ELEC 6910C</t>
  </si>
  <si>
    <t>ELEC 6910X</t>
  </si>
  <si>
    <t>ELEC 6910Z</t>
  </si>
  <si>
    <t>ELEC 6950A</t>
  </si>
  <si>
    <t>Tu 01:30PM - 02:50PM</t>
  </si>
  <si>
    <t>EMIA 2010A</t>
  </si>
  <si>
    <t>EMIA 2010B</t>
  </si>
  <si>
    <t>EMIA 2020</t>
  </si>
  <si>
    <t>ENEG 2990</t>
  </si>
  <si>
    <t>ENEG 3110</t>
  </si>
  <si>
    <t>ENEG 4320</t>
  </si>
  <si>
    <t>ENEG 4990</t>
  </si>
  <si>
    <t>ENEG 5200</t>
  </si>
  <si>
    <t>ENGG 1100</t>
  </si>
  <si>
    <t>Rm 4582, Lift 27-28 (66)</t>
  </si>
  <si>
    <t>ENGG 1150</t>
  </si>
  <si>
    <t>Tu 10:30AM - 11:50AM</t>
  </si>
  <si>
    <t>ENGG 1300</t>
  </si>
  <si>
    <t>Rm 4219, Lift 19</t>
  </si>
  <si>
    <t>ENGG 1400</t>
  </si>
  <si>
    <t>Mo 11:30AM - 01:20PM</t>
  </si>
  <si>
    <t>ENTR 1001</t>
  </si>
  <si>
    <t>ENTR 2010</t>
  </si>
  <si>
    <t>ENTR 3100</t>
  </si>
  <si>
    <t>ENVR 1150</t>
  </si>
  <si>
    <t>ENVR 2001</t>
  </si>
  <si>
    <t>Tu 06:00PM - 07:20PM</t>
  </si>
  <si>
    <t>ENVR 2010</t>
  </si>
  <si>
    <t>ENVR 2020</t>
  </si>
  <si>
    <t>ENVR 2030</t>
  </si>
  <si>
    <t>ENVR 2080</t>
  </si>
  <si>
    <t>ENVR 2090</t>
  </si>
  <si>
    <t>Mo 01:30PM - 05:20PM</t>
  </si>
  <si>
    <t>ENVR 3001</t>
  </si>
  <si>
    <t>ENVR 3110</t>
  </si>
  <si>
    <t>ENVR 3220</t>
  </si>
  <si>
    <t>ENVR 3420</t>
  </si>
  <si>
    <t>ENVR 4001</t>
  </si>
  <si>
    <t>ENVR 4470</t>
  </si>
  <si>
    <t>ENVR 5260</t>
  </si>
  <si>
    <t>ENVR 5310</t>
  </si>
  <si>
    <t>ENVR 5340</t>
  </si>
  <si>
    <t>Sa 09:30AM - 12:20PM</t>
  </si>
  <si>
    <t>ENVR 5380</t>
  </si>
  <si>
    <t>ENVR 5410</t>
  </si>
  <si>
    <t>ENVR 6050</t>
  </si>
  <si>
    <t>ENVS 5111</t>
  </si>
  <si>
    <t>Mo 06:30PM - 09:20PM</t>
  </si>
  <si>
    <t>ENVS 5112</t>
  </si>
  <si>
    <t>We 06:30PM - 09:20PM</t>
  </si>
  <si>
    <t>ENVS 5113</t>
  </si>
  <si>
    <t>Tu 06:30PM - 09:20PM</t>
  </si>
  <si>
    <t>ENVS 5114</t>
  </si>
  <si>
    <t>Th 06:30PM - 09:20PM</t>
  </si>
  <si>
    <t>ENVS 5115</t>
  </si>
  <si>
    <t>Fr 06:30PM - 09:20PM</t>
  </si>
  <si>
    <t>EVNG 6050A</t>
  </si>
  <si>
    <t>EVSM 5220</t>
  </si>
  <si>
    <t>EVSM 5230</t>
  </si>
  <si>
    <t>EVSM 5240</t>
  </si>
  <si>
    <t>FINA 1303</t>
  </si>
  <si>
    <t>FINA 2203</t>
  </si>
  <si>
    <t>FINA 2303</t>
  </si>
  <si>
    <t>FINA 3103</t>
  </si>
  <si>
    <t>FINA 3203</t>
  </si>
  <si>
    <t>FINA 3303</t>
  </si>
  <si>
    <t>FINA 4103</t>
  </si>
  <si>
    <t>FINA 4303</t>
  </si>
  <si>
    <t>FINA 4413</t>
  </si>
  <si>
    <t>FINA 4713</t>
  </si>
  <si>
    <t>FINA 5120</t>
  </si>
  <si>
    <t>02-SEP-2023 - 14-OCT-2023
Sa 09:00AM - 12:20PM</t>
  </si>
  <si>
    <t>29-AUG-2023 - 19-SEP-2023
Tu 09:30AM - 12:50PM</t>
  </si>
  <si>
    <t>30-AUG-2023 - 18-OCT-2023
We 07:00PM - 10:20PM</t>
  </si>
  <si>
    <t>31-OCT-2023 - 12-DEC-2023
Tu 09:30AM - 12:50PM</t>
  </si>
  <si>
    <t>31-OCT-2023 - 12-DEC-2023
Tu 02:30PM - 05:50PM</t>
  </si>
  <si>
    <t>FINA 5140</t>
  </si>
  <si>
    <t>01-NOV-2023 - 20-DEC-2023
We 07:00PM - 10:20PM</t>
  </si>
  <si>
    <t>FINA 5190</t>
  </si>
  <si>
    <t>31-OCT-2023 - 19-DEC-2023
Tu 02:00PM - 05:20PM</t>
  </si>
  <si>
    <t>FINA 5210</t>
  </si>
  <si>
    <t>31-AUG-2023 - 12-OCT-2023
Th 02:00PM - 05:20PM</t>
  </si>
  <si>
    <t>02-SEP-2023 - 14-OCT-2023
Sa 02:00PM - 05:20PM</t>
  </si>
  <si>
    <t>28-OCT-2023 - 16-DEC-2023
Sa 09:30AM - 12:50PM</t>
  </si>
  <si>
    <t>FINA 5220</t>
  </si>
  <si>
    <t>01-NOV-2023 - 13-DEC-2023
We 09:30AM - 12:50PM</t>
  </si>
  <si>
    <t>02-NOV-2023 - 02-NOV-2023
Th 09:30AM - 12:50PM</t>
  </si>
  <si>
    <t>FINA 5230</t>
  </si>
  <si>
    <t>31-OCT-2023 - 19-DEC-2023
Tu 09:30AM - 12:50PM</t>
  </si>
  <si>
    <t>FINA 5240</t>
  </si>
  <si>
    <t>29-AUG-2023 - 17-OCT-2023
Tu 07:00PM - 10:20PM</t>
  </si>
  <si>
    <t>FINA 5250</t>
  </si>
  <si>
    <t>04-SEP-2023 - 16-OCT-2023
Mo 09:00AM - 12:20PM</t>
  </si>
  <si>
    <t>04-SEP-2023 - 16-OCT-2023
Mo 02:00PM - 05:20PM</t>
  </si>
  <si>
    <t>04-SEP-2023 - 16-OCT-2023
Mo 07:00PM - 10:20PM</t>
  </si>
  <si>
    <t>FINA 5290</t>
  </si>
  <si>
    <t>01-NOV-2023 - 13-DEC-2023
We 02:00PM - 05:20PM</t>
  </si>
  <si>
    <t>03-NOV-2023 - 15-DEC-2023
Fr 02:00PM - 05:20PM</t>
  </si>
  <si>
    <t>04-NOV-2023 - 23-DEC-2023
Sa 09:00AM - 12:20PM</t>
  </si>
  <si>
    <t>FINA 5360</t>
  </si>
  <si>
    <t>30-OCT-2023 - 11-DEC-2023
Mo 09:30AM - 12:50PM</t>
  </si>
  <si>
    <t>30-OCT-2023 - 11-DEC-2023
Mo 07:00PM - 10:20PM</t>
  </si>
  <si>
    <t>FINA 5520</t>
  </si>
  <si>
    <t>31-AUG-2023 - 19-OCT-2023
Th 07:00PM - 10:20PM</t>
  </si>
  <si>
    <t>03-NOV-2023 - 22-DEC-2023
Fr 07:00PM - 10:20PM</t>
  </si>
  <si>
    <t>FINA 5680</t>
  </si>
  <si>
    <t>02-NOV-2023 - 02-NOV-2023
Th 07:00PM - 10:20PM</t>
  </si>
  <si>
    <t>FINA 6910K</t>
  </si>
  <si>
    <t>30-AUG-2023 - 11-OCT-2023
We 07:00PM - 10:20PM</t>
  </si>
  <si>
    <t>FINA 6910L</t>
  </si>
  <si>
    <t>02-NOV-2023 - 21-DEC-2023
Th 02:00PM - 05:20PM</t>
  </si>
  <si>
    <t>G010, LSK Bldg</t>
  </si>
  <si>
    <t>FINA 7900C</t>
  </si>
  <si>
    <t>01-SEP-2023 - 28-SEP-2023
Th 12:00PM - 02:50PM</t>
  </si>
  <si>
    <t>FINA 7900D</t>
  </si>
  <si>
    <t>FINA 7980Y</t>
  </si>
  <si>
    <t>GBUS 2030</t>
  </si>
  <si>
    <t>Mo 02:00PM - 03:50PM</t>
  </si>
  <si>
    <t>GBUS 3030</t>
  </si>
  <si>
    <t>TuTh 12:00PM - 01:50PM</t>
  </si>
  <si>
    <t>GBUS 4000E</t>
  </si>
  <si>
    <t>We 02:00PM - 03:50PM</t>
  </si>
  <si>
    <t>GBUS 4910</t>
  </si>
  <si>
    <t>Th 06:00PM - 07:20PM</t>
  </si>
  <si>
    <t>GNED 2510</t>
  </si>
  <si>
    <t>We 05:00PM - 06:50PM</t>
  </si>
  <si>
    <t>HMAW 1905D</t>
  </si>
  <si>
    <t>HMAW 1905E</t>
  </si>
  <si>
    <t>HMMA 5001</t>
  </si>
  <si>
    <t>HUMA 1000A</t>
  </si>
  <si>
    <t>Th 11:00AM - 12:50PM</t>
  </si>
  <si>
    <t>Rm 3494, Lift 25-26 (20)</t>
  </si>
  <si>
    <t>Th 05:00PM - 06:50PM</t>
  </si>
  <si>
    <t>Tu 11:30AM - 01:20PM</t>
  </si>
  <si>
    <t>We 11:00AM - 12:50PM</t>
  </si>
  <si>
    <t>Tu 02:00PM - 03:50PM</t>
  </si>
  <si>
    <t>We 09:00AM - 10:50AM</t>
  </si>
  <si>
    <t>HUMA 1000B</t>
  </si>
  <si>
    <t>Tu 11:00AM - 12:50PM</t>
  </si>
  <si>
    <t>We 01:00PM - 02:50PM</t>
  </si>
  <si>
    <t>Fr 02:00PM - 03:50PM</t>
  </si>
  <si>
    <t>Tu 09:00AM - 10:50AM</t>
  </si>
  <si>
    <t>Th 01:00PM - 02:50PM</t>
  </si>
  <si>
    <t>Tu 04:00PM - 05:50PM</t>
  </si>
  <si>
    <t>Th 09:00AM - 10:50AM</t>
  </si>
  <si>
    <t>Fr 09:30AM - 11:20AM</t>
  </si>
  <si>
    <t>HUMA 1010</t>
  </si>
  <si>
    <t>HUMA 1060</t>
  </si>
  <si>
    <t>Fr 01:30PM - 03:20PM</t>
  </si>
  <si>
    <t>HUMA 1100</t>
  </si>
  <si>
    <t>HUMA 1102</t>
  </si>
  <si>
    <t>HUMA 1107</t>
  </si>
  <si>
    <t>HUMA 1154</t>
  </si>
  <si>
    <t>We 06:00PM - 07:50PM</t>
  </si>
  <si>
    <t>We 08:00PM - 08:50PM</t>
  </si>
  <si>
    <t>HUMA 1156</t>
  </si>
  <si>
    <t>Tu 04:00PM - 04:50PM</t>
  </si>
  <si>
    <t>HUMA 1440</t>
  </si>
  <si>
    <t>Mo 05:30PM - 05:50PM</t>
  </si>
  <si>
    <t>Fr 01:00PM - 01:20PM</t>
  </si>
  <si>
    <t>HUMA 1520</t>
  </si>
  <si>
    <t>HUMA 1674</t>
  </si>
  <si>
    <t>HUMA 1920</t>
  </si>
  <si>
    <t>HUMA 1930</t>
  </si>
  <si>
    <t>HUMA 2000D</t>
  </si>
  <si>
    <t>HUMA 2031</t>
  </si>
  <si>
    <t>HUMA 2101</t>
  </si>
  <si>
    <t>HUMA 2104</t>
  </si>
  <si>
    <t>Rm 103, Shaw Auditorium</t>
  </si>
  <si>
    <t>Shaw Auditorium</t>
  </si>
  <si>
    <t>Mo 10:00AM - 10:50AM</t>
  </si>
  <si>
    <t>We 10:00AM - 10:50AM</t>
  </si>
  <si>
    <t>We 11:00AM - 11:50AM</t>
  </si>
  <si>
    <t>HUMA 2105</t>
  </si>
  <si>
    <t>HUMA 2107</t>
  </si>
  <si>
    <t>Rm 105, Shaw Auditorium</t>
  </si>
  <si>
    <t>Th 01:00PM - 01:50PM</t>
  </si>
  <si>
    <t>HUMA 2240</t>
  </si>
  <si>
    <t>HUMA 2260</t>
  </si>
  <si>
    <t>HUMA 2621</t>
  </si>
  <si>
    <t>Tu 12:00PM - 01:50PM</t>
  </si>
  <si>
    <t>HUMA 2632</t>
  </si>
  <si>
    <t>Tu 11:00AM - 11:50AM</t>
  </si>
  <si>
    <t>HUMA 2640</t>
  </si>
  <si>
    <t>HUMA 2660</t>
  </si>
  <si>
    <t>HUMA 2680</t>
  </si>
  <si>
    <t>HUMA 3060</t>
  </si>
  <si>
    <t>HUMA 3103</t>
  </si>
  <si>
    <t>G004, CYT Bldg (30)</t>
  </si>
  <si>
    <t>HUMA 3203</t>
  </si>
  <si>
    <t>Th 12:00PM - 01:50PM</t>
  </si>
  <si>
    <t>HUMA 4250</t>
  </si>
  <si>
    <t>HUMA 4530</t>
  </si>
  <si>
    <t>HUMA 4700</t>
  </si>
  <si>
    <t>HUMA 5270</t>
  </si>
  <si>
    <t>HUMA 5300</t>
  </si>
  <si>
    <t>HUMA 5451</t>
  </si>
  <si>
    <t>HUMA 5520</t>
  </si>
  <si>
    <t>HUMA 5620</t>
  </si>
  <si>
    <t>HUMA 5685</t>
  </si>
  <si>
    <t>HUMA 5695</t>
  </si>
  <si>
    <t>HUMA 5697</t>
  </si>
  <si>
    <t>HUMA 5770</t>
  </si>
  <si>
    <t>HUMA 5800</t>
  </si>
  <si>
    <t>HUMA 5901</t>
  </si>
  <si>
    <t>HUMA 5950</t>
  </si>
  <si>
    <t>HUMA 6001Z</t>
  </si>
  <si>
    <t>IBTM 5050</t>
  </si>
  <si>
    <t>IBTM 5150</t>
  </si>
  <si>
    <t>IBTM 5460</t>
  </si>
  <si>
    <t>IBTM 5500</t>
  </si>
  <si>
    <t>IBTM 5670</t>
  </si>
  <si>
    <t>02-SEP-2023 - 07-OCT-2023
Sa 03:00PM - 05:50PM</t>
  </si>
  <si>
    <t>IBTM 5680</t>
  </si>
  <si>
    <t>IDPO 2500B</t>
  </si>
  <si>
    <t>IDPO 2910</t>
  </si>
  <si>
    <t>IEDA 1010</t>
  </si>
  <si>
    <t>IEDA 2010</t>
  </si>
  <si>
    <t>IEDA 2520</t>
  </si>
  <si>
    <t>IEDA 3010</t>
  </si>
  <si>
    <t>Mo 03:30PM - 05:50PM</t>
  </si>
  <si>
    <t>Tu 09:00AM - 10:20AM</t>
  </si>
  <si>
    <t>IEDA 3130</t>
  </si>
  <si>
    <t>We 09:30AM - 12:20PM</t>
  </si>
  <si>
    <t>IEDA 3230</t>
  </si>
  <si>
    <t>IEDA 3250</t>
  </si>
  <si>
    <t>IEDA 3300</t>
  </si>
  <si>
    <t>IEDA 3302</t>
  </si>
  <si>
    <t>IEDA 3330</t>
  </si>
  <si>
    <t>IEDA 3410</t>
  </si>
  <si>
    <t>IEDA 4410</t>
  </si>
  <si>
    <t>IEDA 4420</t>
  </si>
  <si>
    <t>IEDA 4510</t>
  </si>
  <si>
    <t>IEDA 4520</t>
  </si>
  <si>
    <t>IEDA 5230</t>
  </si>
  <si>
    <t>IEDA 5270</t>
  </si>
  <si>
    <t>IEDA 5470</t>
  </si>
  <si>
    <t>IEDA 6800Y</t>
  </si>
  <si>
    <t>IIMP 6090</t>
  </si>
  <si>
    <t>ISDN 1001</t>
  </si>
  <si>
    <t>Rm 6581, Lift 27-28</t>
  </si>
  <si>
    <t>ISDN 1002</t>
  </si>
  <si>
    <t>Rm 4223, Lift 23</t>
  </si>
  <si>
    <t>ISDN 1004</t>
  </si>
  <si>
    <t>Rm 2590, Lift 27-28</t>
  </si>
  <si>
    <t>ISDN 2000</t>
  </si>
  <si>
    <t>ISDN 2001</t>
  </si>
  <si>
    <t>ISDN 2300</t>
  </si>
  <si>
    <t>Mo 11:00AM - 12:20PM</t>
  </si>
  <si>
    <t>Mo 04:30PM - 06:50PM</t>
  </si>
  <si>
    <t>ISDN 2601</t>
  </si>
  <si>
    <t>ISDN 2603</t>
  </si>
  <si>
    <t>Th 02:00PM - 04:20PM</t>
  </si>
  <si>
    <t>ISDN 3001</t>
  </si>
  <si>
    <t>ISDN 3200</t>
  </si>
  <si>
    <t>Th 02:30PM - 04:20PM</t>
  </si>
  <si>
    <t>ISDN 4000R</t>
  </si>
  <si>
    <t>01-SEP-2023 - 06-OCT-2023
Fr 11:00AM - 12:50PM</t>
  </si>
  <si>
    <t>We 12:00PM - 01:50PM</t>
  </si>
  <si>
    <t>ISDN 5010</t>
  </si>
  <si>
    <t>Th 01:30PM - 02:20PM</t>
  </si>
  <si>
    <t>ISDN 5300</t>
  </si>
  <si>
    <t>ISDN 6660D</t>
  </si>
  <si>
    <t>ISOM 1380</t>
  </si>
  <si>
    <t>ISOM 1500</t>
  </si>
  <si>
    <t>Mo 09:00AM - 10:20AM</t>
  </si>
  <si>
    <t>ISOM 2010</t>
  </si>
  <si>
    <t>LA01</t>
  </si>
  <si>
    <t>G005, LSK Bldg</t>
  </si>
  <si>
    <t>LA02</t>
  </si>
  <si>
    <t>LA03</t>
  </si>
  <si>
    <t>We 01:30PM - 02:20PM</t>
  </si>
  <si>
    <t>G021, LSK Bldg</t>
  </si>
  <si>
    <t>LA04</t>
  </si>
  <si>
    <t>LA05</t>
  </si>
  <si>
    <t>LA06</t>
  </si>
  <si>
    <t>LA07</t>
  </si>
  <si>
    <t>LA08</t>
  </si>
  <si>
    <t>LA09</t>
  </si>
  <si>
    <t>LA10</t>
  </si>
  <si>
    <t>ISOM 2020</t>
  </si>
  <si>
    <t>01-SEP-2023 - 21-OCT-2023
Mo 03:30PM - 05:20PM</t>
  </si>
  <si>
    <t>01-SEP-2023 - 21-OCT-2023
Mo 01:30PM - 03:20PM</t>
  </si>
  <si>
    <t>01-SEP-2023 - 21-OCT-2023
Tu 09:00AM - 10:50AM</t>
  </si>
  <si>
    <t>01-SEP-2023 - 21-OCT-2023
Tu 04:00PM - 05:50PM</t>
  </si>
  <si>
    <t>01-SEP-2023 - 21-OCT-2023
Tu 11:00AM - 12:50PM</t>
  </si>
  <si>
    <t>01-SEP-2023 - 21-OCT-2023
We 01:30PM - 03:20PM</t>
  </si>
  <si>
    <t>01-SEP-2023 - 21-OCT-2023
Th 11:00AM - 12:50PM</t>
  </si>
  <si>
    <t>01-SEP-2023 - 21-OCT-2023
Th 09:00AM - 10:50AM</t>
  </si>
  <si>
    <t>01-SEP-2023 - 21-OCT-2023
We 03:00PM - 04:50PM</t>
  </si>
  <si>
    <t>01-SEP-2023 - 21-OCT-2023
Fr 12:30PM - 02:20PM</t>
  </si>
  <si>
    <t>01-SEP-2023 - 21-OCT-2023
Tu 04:30PM - 06:20PM</t>
  </si>
  <si>
    <t>01-SEP-2023 - 21-OCT-2023
Fr 02:30PM - 04:20PM</t>
  </si>
  <si>
    <t>01-SEP-2023 - 21-OCT-2023
Mo 03:00PM - 04:50PM</t>
  </si>
  <si>
    <t>01-SEP-2023 - 21-OCT-2023
Th 03:00PM - 04:50PM</t>
  </si>
  <si>
    <t>01-SEP-2023 - 21-OCT-2023
Th 05:00PM - 06:50PM</t>
  </si>
  <si>
    <t>01-SEP-2023 - 21-OCT-2023
Mo 05:00PM - 06:50PM</t>
  </si>
  <si>
    <t>01-SEP-2023 - 21-OCT-2023
We 09:00AM - 10:50AM</t>
  </si>
  <si>
    <t>LA11</t>
  </si>
  <si>
    <t>01-SEP-2023 - 21-OCT-2023
Tu 01:30PM - 03:20PM</t>
  </si>
  <si>
    <t>LA12</t>
  </si>
  <si>
    <t>01-SEP-2023 - 21-OCT-2023
Tu 11:30AM - 01:20PM</t>
  </si>
  <si>
    <t>ISOM 2500</t>
  </si>
  <si>
    <t>ISOM 2600</t>
  </si>
  <si>
    <t>23-OCT-2023 - 30-NOV-2023
Mo 03:30PM - 05:20PM</t>
  </si>
  <si>
    <t>23-OCT-2023 - 30-NOV-2023
Mo 01:30PM - 03:20PM</t>
  </si>
  <si>
    <t>23-OCT-2023 - 30-NOV-2023
Tu 09:00AM - 10:50AM</t>
  </si>
  <si>
    <t>23-OCT-2023 - 30-NOV-2023
Tu 04:00PM - 05:50PM</t>
  </si>
  <si>
    <t>23-OCT-2023 - 30-NOV-2023
Tu 11:00AM - 12:50PM</t>
  </si>
  <si>
    <t>23-OCT-2023 - 30-NOV-2023
We 01:30PM - 03:20PM</t>
  </si>
  <si>
    <t>23-OCT-2023 - 30-NOV-2023
We 03:00PM - 03:50PM</t>
  </si>
  <si>
    <t>23-OCT-2023 - 30-NOV-2023
Fr 12:30PM - 01:20PM</t>
  </si>
  <si>
    <t>23-OCT-2023 - 30-NOV-2023
Tu 04:30PM - 05:20PM</t>
  </si>
  <si>
    <t>23-OCT-2023 - 30-NOV-2023
Tu 09:00AM - 09:50AM</t>
  </si>
  <si>
    <t>23-OCT-2023 - 30-NOV-2023
Fr 02:30PM - 03:20PM</t>
  </si>
  <si>
    <t>23-OCT-2023 - 30-NOV-2023
Mo 03:00PM - 03:50PM</t>
  </si>
  <si>
    <t>LA7</t>
  </si>
  <si>
    <t>23-OCT-2023 - 30-NOV-2023
Th 03:00PM - 03:50PM</t>
  </si>
  <si>
    <t>LA8</t>
  </si>
  <si>
    <t>23-OCT-2023 - 30-NOV-2023
Th 05:00PM - 05:50PM</t>
  </si>
  <si>
    <t>ISOM 2700</t>
  </si>
  <si>
    <t>ISOM 3180</t>
  </si>
  <si>
    <t>G011, LSK Bldg</t>
  </si>
  <si>
    <t>ISOM 3210</t>
  </si>
  <si>
    <t>We 04:30PM - 05:50PM</t>
  </si>
  <si>
    <t>We 06:00PM - 07:20PM</t>
  </si>
  <si>
    <t>ISOM 3230</t>
  </si>
  <si>
    <t>Th 10:30AM - 11:20AM</t>
  </si>
  <si>
    <t>ISOM 3260</t>
  </si>
  <si>
    <t>ISOM 3330</t>
  </si>
  <si>
    <t>01-SEP-2023 - 06-OCT-2023
Mo 04:30PM - 05:50PM</t>
  </si>
  <si>
    <t>ISOM 3360</t>
  </si>
  <si>
    <t>ISOM 3400</t>
  </si>
  <si>
    <t>Tu 10:30AM - 11:20AM</t>
  </si>
  <si>
    <t>Tu 05:30PM - 06:20PM</t>
  </si>
  <si>
    <t>ISOM 3540</t>
  </si>
  <si>
    <t>ISOM 3710</t>
  </si>
  <si>
    <t>Mo 11:30AM - 12:20PM</t>
  </si>
  <si>
    <t>ISOM 3730</t>
  </si>
  <si>
    <t>We 10:30AM - 11:50AM</t>
  </si>
  <si>
    <t>ISOM 3770</t>
  </si>
  <si>
    <t>ISOM 4020</t>
  </si>
  <si>
    <t>ISOM 4030</t>
  </si>
  <si>
    <t>Fr 01:30PM - 04:20PM</t>
  </si>
  <si>
    <t>ISOM 4100</t>
  </si>
  <si>
    <t>ISOM 4300</t>
  </si>
  <si>
    <t>ISOM 4530</t>
  </si>
  <si>
    <t>ISOM 4720</t>
  </si>
  <si>
    <t>ISOM 4740</t>
  </si>
  <si>
    <t>ISOM 4750</t>
  </si>
  <si>
    <t>Tu 03:00PM - 04:20PM</t>
  </si>
  <si>
    <t>Th 03:00PM - 04:20PM</t>
  </si>
  <si>
    <t>ISOM 5020</t>
  </si>
  <si>
    <t>28-OCT-2023 - 16-DEC-2023
Sa 09:00AM - 12:20PM</t>
  </si>
  <si>
    <t>ISOM 5100</t>
  </si>
  <si>
    <t>29-AUG-2023 - 10-OCT-2023
Tu 09:30AM - 12:50PM</t>
  </si>
  <si>
    <t>ISOM 5120</t>
  </si>
  <si>
    <t>25-NOV-2023 - 16-DEC-2023
Sa 09:00AM - 12:20PM</t>
  </si>
  <si>
    <t>ISOM 5160</t>
  </si>
  <si>
    <t>30-AUG-2023 - 18-OCT-2023
We 09:30AM - 12:50PM</t>
  </si>
  <si>
    <t>ISOM 5180</t>
  </si>
  <si>
    <t>02-SEP-2023 - 16-SEP-2023
Sa 02:30PM - 05:50PM</t>
  </si>
  <si>
    <t>ISOM 5230</t>
  </si>
  <si>
    <t>30-AUG-2023 - 18-OCT-2023
We 02:00PM - 05:20PM</t>
  </si>
  <si>
    <t>ISOM 5260</t>
  </si>
  <si>
    <t>31-AUG-2023 - 19-OCT-2023
Th 02:30PM - 05:50PM</t>
  </si>
  <si>
    <t>02-SEP-2023 - 23-SEP-2023
Sa 09:00AM - 12:20PM</t>
  </si>
  <si>
    <t>01-SEP-2023 - 20-OCT-2023
Fr 09:00AM - 12:20PM</t>
  </si>
  <si>
    <t>01-SEP-2023 - 20-OCT-2023
Fr 02:30PM - 05:50PM</t>
  </si>
  <si>
    <t>ISOM 5270</t>
  </si>
  <si>
    <t>02-NOV-2023 - 21-DEC-2023
Th 02:30PM - 05:50PM</t>
  </si>
  <si>
    <t>04-NOV-2023 - 23-DEC-2023
Sa 02:30PM - 05:50PM</t>
  </si>
  <si>
    <t>02-NOV-2023 - 07-DEC-2023
Th 02:00PM - 05:20PM</t>
  </si>
  <si>
    <t>02-NOV-2023 - 07-DEC-2023
Th 07:00PM - 10:20PM</t>
  </si>
  <si>
    <t>03-NOV-2023 - 08-DEC-2023
Fr 09:30AM - 12:50PM</t>
  </si>
  <si>
    <t>ISOM 5280</t>
  </si>
  <si>
    <t>01-NOV-2023 - 29-NOV-2023
We 07:00PM - 10:20PM</t>
  </si>
  <si>
    <t>ISOM 5290</t>
  </si>
  <si>
    <t>03-NOV-2023 - 17-NOV-2023
Fr 09:00AM - 12:20PM</t>
  </si>
  <si>
    <t>ISOM 5320</t>
  </si>
  <si>
    <t>02-NOV-2023 - 07-DEC-2023
Th 09:30AM - 12:50PM</t>
  </si>
  <si>
    <t>ISOM 5340</t>
  </si>
  <si>
    <t>04-NOV-2023 - 04-NOV-2023
Sa 09:30AM - 12:50PM</t>
  </si>
  <si>
    <t>ISOM 5470</t>
  </si>
  <si>
    <t>14-SEP-2023 - 19-OCT-2023
Th 07:00PM - 10:20PM</t>
  </si>
  <si>
    <t>ISOM 5510</t>
  </si>
  <si>
    <t>01-SEP-2023 - 20-OCT-2023
Fr 07:00PM - 10:20PM</t>
  </si>
  <si>
    <t>28-AUG-2023 - 25-SEP-2023
Mo 02:00PM - 05:20PM</t>
  </si>
  <si>
    <t>ISOM 5540</t>
  </si>
  <si>
    <t>ISOM 5610</t>
  </si>
  <si>
    <t>31-OCT-2023 - 19-DEC-2023
Tu 01:30PM - 04:50PM</t>
  </si>
  <si>
    <t>31-OCT-2023 - 19-DEC-2023
Tu 07:00PM - 10:20PM</t>
  </si>
  <si>
    <t>ISOM 5620</t>
  </si>
  <si>
    <t>29-AUG-2023 - 17-OCT-2023
Tu 02:00PM - 05:20PM</t>
  </si>
  <si>
    <t>ISOM 5630</t>
  </si>
  <si>
    <t>03-NOV-2023 - 22-DEC-2023
Fr 02:00PM - 05:20PM</t>
  </si>
  <si>
    <t>03-NOV-2023 - 01-DEC-2023
Fr 07:00PM - 10:20PM</t>
  </si>
  <si>
    <t>ISOM 5650</t>
  </si>
  <si>
    <t>04-NOV-2023 - 16-DEC-2023
Sa 02:00PM - 05:20PM</t>
  </si>
  <si>
    <t>ISOM 5700</t>
  </si>
  <si>
    <t>29-AUG-2023 - 12-SEP-2023
Tu 02:00PM - 05:20PM</t>
  </si>
  <si>
    <t>30-AUG-2023 - 13-SEP-2023
We 02:00PM - 05:20PM</t>
  </si>
  <si>
    <t>24-OCT-2023 - 12-DEC-2023
Tu 02:00PM - 05:20PM</t>
  </si>
  <si>
    <t>ISOM 5730</t>
  </si>
  <si>
    <t>01-NOV-2023 - 29-NOV-2023
We 06:00PM - 09:20PM</t>
  </si>
  <si>
    <t>02-NOV-2023 - 30-NOV-2023
Th 06:00PM - 09:20PM</t>
  </si>
  <si>
    <t>ISOM 5810</t>
  </si>
  <si>
    <t>01-SEP-2023 - 20-OCT-2023
Fr 02:00PM - 05:20PM</t>
  </si>
  <si>
    <t>02-SEP-2023 - 21-OCT-2023
Sa 09:00AM - 12:20PM</t>
  </si>
  <si>
    <t>31-OCT-2023 - 12-DEC-2023
Tu 02:00PM - 05:20PM</t>
  </si>
  <si>
    <t>ISOM 5830</t>
  </si>
  <si>
    <t>30-OCT-2023 - 18-DEC-2023
Mo 02:00PM - 05:20PM</t>
  </si>
  <si>
    <t>ISOM 6790M</t>
  </si>
  <si>
    <t>06-NOV-2023 - 27-NOV-2023
Mo 06:00PM - 09:20PM</t>
  </si>
  <si>
    <t>ISOM 7000J</t>
  </si>
  <si>
    <t>ISOM 7000P</t>
  </si>
  <si>
    <t>JEVE 5260</t>
  </si>
  <si>
    <t>JEVE 5410</t>
  </si>
  <si>
    <t>JEVE 5460</t>
  </si>
  <si>
    <t>JEVE 5470</t>
  </si>
  <si>
    <t>JEVE 5480</t>
  </si>
  <si>
    <t>JEVE 5900</t>
  </si>
  <si>
    <t>LABU 2040</t>
  </si>
  <si>
    <t>T12</t>
  </si>
  <si>
    <t>T14</t>
  </si>
  <si>
    <t>T16</t>
  </si>
  <si>
    <t>T18</t>
  </si>
  <si>
    <t>T20</t>
  </si>
  <si>
    <t>T22</t>
  </si>
  <si>
    <t>T24</t>
  </si>
  <si>
    <t>Rm 2612B, Lift 31-32 (29)</t>
  </si>
  <si>
    <t>T26</t>
  </si>
  <si>
    <t>LABU 2040G</t>
  </si>
  <si>
    <t>LABU 2051</t>
  </si>
  <si>
    <t>We 02:30PM - 04:20PM</t>
  </si>
  <si>
    <t>Rm 5501, Lift 25-26 (20)</t>
  </si>
  <si>
    <t>We 10:30AM - 12:20PM</t>
  </si>
  <si>
    <t>LABU 2060</t>
  </si>
  <si>
    <t>LANG 1130</t>
  </si>
  <si>
    <t>LANG 1133</t>
  </si>
  <si>
    <t>LANG 1210</t>
  </si>
  <si>
    <t>LANG 1330</t>
  </si>
  <si>
    <t>04-SEP-2023 - 18-OCT-2023
MoWe 10:30AM - 01:20PM</t>
  </si>
  <si>
    <t>Rm 5504, Lift 25-26 (24)</t>
  </si>
  <si>
    <t>LANG 1401</t>
  </si>
  <si>
    <t>LANG 1402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</si>
  <si>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</si>
  <si>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</si>
  <si>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</si>
  <si>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</si>
  <si>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</si>
  <si>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</si>
  <si>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</si>
  <si>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</si>
  <si>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</si>
  <si>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</si>
  <si>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</si>
  <si>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</si>
  <si>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</si>
  <si>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</si>
  <si>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</si>
  <si>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</si>
  <si>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</si>
  <si>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</si>
  <si>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</si>
  <si>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</si>
  <si>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</si>
  <si>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</si>
  <si>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</si>
  <si>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</si>
  <si>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</si>
  <si>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</si>
  <si>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</si>
  <si>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</si>
  <si>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</si>
  <si>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</si>
  <si>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</si>
  <si>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</si>
  <si>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</si>
  <si>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</si>
  <si>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</si>
  <si>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</si>
  <si>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</si>
  <si>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</si>
  <si>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</si>
  <si>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</si>
  <si>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</si>
  <si>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</si>
  <si>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</si>
  <si>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</si>
  <si>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</si>
  <si>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</si>
  <si>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</si>
  <si>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</si>
  <si>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</si>
  <si>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</si>
  <si>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</si>
  <si>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</si>
  <si>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</si>
  <si>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</si>
  <si>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LANG 1403A</t>
  </si>
  <si>
    <t>LANG 1404</t>
  </si>
  <si>
    <t>LANG 1405</t>
  </si>
  <si>
    <t>Th 01:30PM - 02:50PM</t>
  </si>
  <si>
    <t>LANG 1411</t>
  </si>
  <si>
    <t>LANG 1412</t>
  </si>
  <si>
    <t>LANG 1413</t>
  </si>
  <si>
    <t>LANG 1414</t>
  </si>
  <si>
    <t>LANG 1415</t>
  </si>
  <si>
    <t>LANG 1416C</t>
  </si>
  <si>
    <t>LANG 1416I</t>
  </si>
  <si>
    <t>LANG 1416P</t>
  </si>
  <si>
    <t>LANG 1421</t>
  </si>
  <si>
    <t>LANG 1422</t>
  </si>
  <si>
    <t>LANG 1423</t>
  </si>
  <si>
    <t>LANG 1424C</t>
  </si>
  <si>
    <t>LANG 1424P</t>
  </si>
  <si>
    <t>LANG 2010</t>
  </si>
  <si>
    <t>LANG 2010H</t>
  </si>
  <si>
    <t>LANG 2030</t>
  </si>
  <si>
    <t>LANG 2030H</t>
  </si>
  <si>
    <t>LANG 2082</t>
  </si>
  <si>
    <t>Mo 10:30AM - 12:20PM</t>
  </si>
  <si>
    <t>LANG 2170</t>
  </si>
  <si>
    <t>LANG 3021</t>
  </si>
  <si>
    <t>LANG 3024</t>
  </si>
  <si>
    <t>LANG 3025</t>
  </si>
  <si>
    <t>LANG 3027</t>
  </si>
  <si>
    <t>LANG 3070</t>
  </si>
  <si>
    <t>LANG 4030</t>
  </si>
  <si>
    <t>LANG 4031</t>
  </si>
  <si>
    <t>LANG 4033</t>
  </si>
  <si>
    <t>LANG 4035</t>
  </si>
  <si>
    <t>LANG 4070</t>
  </si>
  <si>
    <t>LANG 5000</t>
  </si>
  <si>
    <t>LANG 5005E</t>
  </si>
  <si>
    <t>LANG 5030</t>
  </si>
  <si>
    <t>LANG 5070</t>
  </si>
  <si>
    <t>LANG 5072</t>
  </si>
  <si>
    <t>TuWe 04:30PM - 05:50PM</t>
  </si>
  <si>
    <t>TuWe</t>
  </si>
  <si>
    <t>LANG 5330</t>
  </si>
  <si>
    <t>23-OCT-2023 - 04-DEC-2023
MoWe 10:30AM - 12:20PM</t>
  </si>
  <si>
    <t>LIFS 1010</t>
  </si>
  <si>
    <t>LIFS 1901</t>
  </si>
  <si>
    <t>LIFS 1902</t>
  </si>
  <si>
    <t>LIFS 1903</t>
  </si>
  <si>
    <t>Rm 4160, Lift 33</t>
  </si>
  <si>
    <t>Lift 33</t>
  </si>
  <si>
    <t>LIFS 1930</t>
  </si>
  <si>
    <t>We 12:00PM - 01:20PM</t>
  </si>
  <si>
    <t>We 09:00AM - 10:20AM</t>
  </si>
  <si>
    <t>LIFS 2010</t>
  </si>
  <si>
    <t>LIFS 2060</t>
  </si>
  <si>
    <t>LIFS 2070</t>
  </si>
  <si>
    <t>LIFS 2210</t>
  </si>
  <si>
    <t>LIFS 2720</t>
  </si>
  <si>
    <t>Th 01:00PM - 04:50PM</t>
  </si>
  <si>
    <t>LIFS 2820</t>
  </si>
  <si>
    <t>LIFS 3010</t>
  </si>
  <si>
    <t>LIFS 3110</t>
  </si>
  <si>
    <t>Tu 02:00PM - 05:50PM</t>
  </si>
  <si>
    <t>LIFS 3140</t>
  </si>
  <si>
    <t>Fr 02:00PM - 02:50PM</t>
  </si>
  <si>
    <t>LIFS 4090</t>
  </si>
  <si>
    <t>LIFS 4150</t>
  </si>
  <si>
    <t>MoWe 12:00PM - 12:50PM</t>
  </si>
  <si>
    <t>LIFS 4200</t>
  </si>
  <si>
    <t>LIFS 4370</t>
  </si>
  <si>
    <t>LIFS 4550</t>
  </si>
  <si>
    <t>LIFS 4760</t>
  </si>
  <si>
    <t>LIFS 4820</t>
  </si>
  <si>
    <t>LIFS 4950</t>
  </si>
  <si>
    <t>LIFS 5710</t>
  </si>
  <si>
    <t>LIFS 6112G</t>
  </si>
  <si>
    <t>Mo 05:00PM - 06:50PM</t>
  </si>
  <si>
    <t>LIFS 6113G</t>
  </si>
  <si>
    <t>LIFS 6114G</t>
  </si>
  <si>
    <t>LIFS 6170</t>
  </si>
  <si>
    <t>TuTh 10:00AM - 10:50AM</t>
  </si>
  <si>
    <t>LIFS 6410E</t>
  </si>
  <si>
    <t>MAED 5021</t>
  </si>
  <si>
    <t>02-SEP-2023 - 07-OCT-2023
Sa 09:30AM - 12:20PM</t>
  </si>
  <si>
    <t>MAED 5121</t>
  </si>
  <si>
    <t>MAED 5211</t>
  </si>
  <si>
    <t>MAED 5321</t>
  </si>
  <si>
    <t>MAED 5731</t>
  </si>
  <si>
    <t>MAED 5851</t>
  </si>
  <si>
    <t>MAFS 5010</t>
  </si>
  <si>
    <t>MAFS 5020</t>
  </si>
  <si>
    <t>MAFS 5030</t>
  </si>
  <si>
    <t>MAFS 5140</t>
  </si>
  <si>
    <t>MAFS 5240</t>
  </si>
  <si>
    <t>MAFS 5310</t>
  </si>
  <si>
    <t>MAFS 6010D</t>
  </si>
  <si>
    <t>MAFS 6010Z</t>
  </si>
  <si>
    <t>04-SEP-2023 - 04-SEP-2023
Mo 07:30PM - 10:20PM</t>
  </si>
  <si>
    <t>MARK 1220</t>
  </si>
  <si>
    <t>MARK 2120</t>
  </si>
  <si>
    <t>MARK 3220</t>
  </si>
  <si>
    <t>MARK 3420</t>
  </si>
  <si>
    <t>MARK 3430</t>
  </si>
  <si>
    <t>MARK 3510</t>
  </si>
  <si>
    <t>Tu 07:00PM - 07:50PM</t>
  </si>
  <si>
    <t>MARK 4290H</t>
  </si>
  <si>
    <t>MARK 4450</t>
  </si>
  <si>
    <t>MARK 5120</t>
  </si>
  <si>
    <t>29-AUG-2023 - 17-OCT-2023
Tu 09:30AM - 12:50PM</t>
  </si>
  <si>
    <t>26-OCT-2023 - 26-OCT-2023
Th 09:30AM - 12:50PM</t>
  </si>
  <si>
    <t>MARK 5220</t>
  </si>
  <si>
    <t>28-OCT-2023 - 18-NOV-2023
Sa 02:00PM - 05:20PM</t>
  </si>
  <si>
    <t>Rm 2006, LSK Bldg</t>
  </si>
  <si>
    <t>MARK 5290</t>
  </si>
  <si>
    <t>MARK 5330</t>
  </si>
  <si>
    <t>MARK 5380</t>
  </si>
  <si>
    <t>09-SEP-2023 - 09-SEP-2023
Sa 02:00PM - 05:20PM</t>
  </si>
  <si>
    <t>MARK 5390</t>
  </si>
  <si>
    <t>01-SEP-2023 - 20-OCT-2023
Fr 09:30AM - 12:50PM</t>
  </si>
  <si>
    <t>MARK 5420</t>
  </si>
  <si>
    <t>Tu 05:30PM - 08:20PM</t>
  </si>
  <si>
    <t>MARK 5500</t>
  </si>
  <si>
    <t>28-AUG-2023 - 16-OCT-2023
Mo 02:00PM - 05:20PM</t>
  </si>
  <si>
    <t>MARK 5530</t>
  </si>
  <si>
    <t>MARK 5688</t>
  </si>
  <si>
    <t>MARK 5700</t>
  </si>
  <si>
    <t>28-AUG-2023 - 16-OCT-2023
Mo 07:00PM - 10:20PM</t>
  </si>
  <si>
    <t>MARK 6510L</t>
  </si>
  <si>
    <t>MASS 5010</t>
  </si>
  <si>
    <t>MASS 5020</t>
  </si>
  <si>
    <t>MASS 5030</t>
  </si>
  <si>
    <t>MASS 5240</t>
  </si>
  <si>
    <t>MASS 5250</t>
  </si>
  <si>
    <t>MASS 5980</t>
  </si>
  <si>
    <t>MASS 5982</t>
  </si>
  <si>
    <t>MATH 1003</t>
  </si>
  <si>
    <t>We 05:30PM - 06:20PM</t>
  </si>
  <si>
    <t>T1D</t>
  </si>
  <si>
    <t>T2D</t>
  </si>
  <si>
    <t>T3A</t>
  </si>
  <si>
    <t>T3B</t>
  </si>
  <si>
    <t>T3C</t>
  </si>
  <si>
    <t>T3D</t>
  </si>
  <si>
    <t>T4A</t>
  </si>
  <si>
    <t>T4B</t>
  </si>
  <si>
    <t>T4C</t>
  </si>
  <si>
    <t>T4D</t>
  </si>
  <si>
    <t>MATH 1012</t>
  </si>
  <si>
    <t>Th 10:00AM - 10:50AM</t>
  </si>
  <si>
    <t>Fr 04:00PM - 04:50PM</t>
  </si>
  <si>
    <t>MATH 1013</t>
  </si>
  <si>
    <t>T01A</t>
  </si>
  <si>
    <t>T01B</t>
  </si>
  <si>
    <t>T01C</t>
  </si>
  <si>
    <t>T01D</t>
  </si>
  <si>
    <t>T02A</t>
  </si>
  <si>
    <t>T02B</t>
  </si>
  <si>
    <t>Th 11:30AM - 12:20PM</t>
  </si>
  <si>
    <t>T02C</t>
  </si>
  <si>
    <t>T03A</t>
  </si>
  <si>
    <t>T03B</t>
  </si>
  <si>
    <t>Fr 05:30PM - 06:20PM</t>
  </si>
  <si>
    <t>T03C</t>
  </si>
  <si>
    <t>T04A</t>
  </si>
  <si>
    <t>T04B</t>
  </si>
  <si>
    <t>We 02:30PM - 03:20PM</t>
  </si>
  <si>
    <t>T04C</t>
  </si>
  <si>
    <t>T05A</t>
  </si>
  <si>
    <t>T05B</t>
  </si>
  <si>
    <t>T05C</t>
  </si>
  <si>
    <t>T06A</t>
  </si>
  <si>
    <t>T06B</t>
  </si>
  <si>
    <t>Th 11:00AM - 11:50AM</t>
  </si>
  <si>
    <t>T06C</t>
  </si>
  <si>
    <t>T07A</t>
  </si>
  <si>
    <t>Th 05:30PM - 06:20PM</t>
  </si>
  <si>
    <t>T07B</t>
  </si>
  <si>
    <t>T07C</t>
  </si>
  <si>
    <t>T08A</t>
  </si>
  <si>
    <t>T08B</t>
  </si>
  <si>
    <t>T08C</t>
  </si>
  <si>
    <t>T09A</t>
  </si>
  <si>
    <t>T09B</t>
  </si>
  <si>
    <t>Mo 05:30PM - 06:20PM</t>
  </si>
  <si>
    <t>T09C</t>
  </si>
  <si>
    <t>T10A</t>
  </si>
  <si>
    <t>T10B</t>
  </si>
  <si>
    <t>T10C</t>
  </si>
  <si>
    <t>T11A</t>
  </si>
  <si>
    <t>T11B</t>
  </si>
  <si>
    <t>01-SEP-2023 - 29-SEP-2023
Fr 06:00PM - 06:50PM</t>
  </si>
  <si>
    <t>T11C</t>
  </si>
  <si>
    <t>MATH 1014</t>
  </si>
  <si>
    <t>T1E</t>
  </si>
  <si>
    <t>MATH 1023</t>
  </si>
  <si>
    <t>MATH 2001</t>
  </si>
  <si>
    <t>MATH 2011</t>
  </si>
  <si>
    <t>MATH 2023</t>
  </si>
  <si>
    <t>MoWeFr 09:30AM - 10:20AM</t>
  </si>
  <si>
    <t>MoWeFr</t>
  </si>
  <si>
    <t>MoWeFr 10:30AM - 11:20AM</t>
  </si>
  <si>
    <t>MoWeFr 01:30PM - 02:20PM</t>
  </si>
  <si>
    <t>Tu 01:30PM - 02:20PM</t>
  </si>
  <si>
    <t>Mo 02:30PM - 03:20PM</t>
  </si>
  <si>
    <t>MATH 2033</t>
  </si>
  <si>
    <t>MATH 2111</t>
  </si>
  <si>
    <t>01-SEP-2023 - 29-SEP-2023
Fr 10:30AM - 11:20AM</t>
  </si>
  <si>
    <t>MATH 2121</t>
  </si>
  <si>
    <t>Tu 12:30PM - 01:20PM</t>
  </si>
  <si>
    <t>MATH 2131</t>
  </si>
  <si>
    <t>MATH 2350</t>
  </si>
  <si>
    <t>MATH 2351</t>
  </si>
  <si>
    <t>We 07:00PM - 07:50PM</t>
  </si>
  <si>
    <t>MATH 2411</t>
  </si>
  <si>
    <t>Th 04:30PM - 05:20PM</t>
  </si>
  <si>
    <t>MATH 2421</t>
  </si>
  <si>
    <t>MATH 2511</t>
  </si>
  <si>
    <t>MATH 2731</t>
  </si>
  <si>
    <t>MATH 3033</t>
  </si>
  <si>
    <t>MATH 3043</t>
  </si>
  <si>
    <t>MATH 3121</t>
  </si>
  <si>
    <t>MATH 3312</t>
  </si>
  <si>
    <t>MATH 3332</t>
  </si>
  <si>
    <t>MATH 3343</t>
  </si>
  <si>
    <t>MATH 3423</t>
  </si>
  <si>
    <t>MATH 4052</t>
  </si>
  <si>
    <t>MATH 4063</t>
  </si>
  <si>
    <t>MATH 4141</t>
  </si>
  <si>
    <t>MATH 4223</t>
  </si>
  <si>
    <t>MATH 4336</t>
  </si>
  <si>
    <t>MATH 4423</t>
  </si>
  <si>
    <t>We 04:00PM - 04:50PM</t>
  </si>
  <si>
    <t>MATH 4424</t>
  </si>
  <si>
    <t>Th 07:00PM - 07:50PM</t>
  </si>
  <si>
    <t>MATH 4427</t>
  </si>
  <si>
    <t>MATH 4432</t>
  </si>
  <si>
    <t>MATH 4511</t>
  </si>
  <si>
    <t>MATH 4992</t>
  </si>
  <si>
    <t>MATH 4993</t>
  </si>
  <si>
    <t>MATH 4994</t>
  </si>
  <si>
    <t>MATH 4995</t>
  </si>
  <si>
    <t>MATH 5111</t>
  </si>
  <si>
    <t>MATH 5143</t>
  </si>
  <si>
    <t>MATH 5240</t>
  </si>
  <si>
    <t>MATH 5251</t>
  </si>
  <si>
    <t>MATH 5285</t>
  </si>
  <si>
    <t>MATH 5311</t>
  </si>
  <si>
    <t>MATH 5350</t>
  </si>
  <si>
    <t>MATH 5351</t>
  </si>
  <si>
    <t>MATH 5411</t>
  </si>
  <si>
    <t>MATH 5431</t>
  </si>
  <si>
    <t>MATH 5471</t>
  </si>
  <si>
    <t>MATH 5472</t>
  </si>
  <si>
    <t>MATH 5520</t>
  </si>
  <si>
    <t>MATH 6450K</t>
  </si>
  <si>
    <t>MATH 6900A</t>
  </si>
  <si>
    <t>MATH 6911E</t>
  </si>
  <si>
    <t>MATH 6911G</t>
  </si>
  <si>
    <t>MATH 6911I</t>
  </si>
  <si>
    <t>MATH 6911J</t>
  </si>
  <si>
    <t>Th 04:00PM - 06:50PM</t>
  </si>
  <si>
    <t>MCEE 5130</t>
  </si>
  <si>
    <t>MCEE 5210</t>
  </si>
  <si>
    <t>MCEE 5520</t>
  </si>
  <si>
    <t>MCEE 5820</t>
  </si>
  <si>
    <t>MCEE 5830</t>
  </si>
  <si>
    <t>MCEE 5910</t>
  </si>
  <si>
    <t>MECH 1902</t>
  </si>
  <si>
    <t>MECH 1906</t>
  </si>
  <si>
    <t>MECH 1907</t>
  </si>
  <si>
    <t>MECH 2020</t>
  </si>
  <si>
    <t>MECH 2310</t>
  </si>
  <si>
    <t>MECH 3030</t>
  </si>
  <si>
    <t>MECH 3110</t>
  </si>
  <si>
    <t>MECH 3300</t>
  </si>
  <si>
    <t>MECH 3310</t>
  </si>
  <si>
    <t>MECH 3400</t>
  </si>
  <si>
    <t>MECH 3420</t>
  </si>
  <si>
    <t>MECH 3610</t>
  </si>
  <si>
    <t>Rm 2136, Lift 22</t>
  </si>
  <si>
    <t>MECH 3640</t>
  </si>
  <si>
    <t>MECH 3650</t>
  </si>
  <si>
    <t>MECH 3670</t>
  </si>
  <si>
    <t>MECH 3710</t>
  </si>
  <si>
    <t>MECH 4360</t>
  </si>
  <si>
    <t>MECH 4720</t>
  </si>
  <si>
    <t>MECH 4750</t>
  </si>
  <si>
    <t>MECH 4810</t>
  </si>
  <si>
    <t>MECH 5010</t>
  </si>
  <si>
    <t>MECH 5210</t>
  </si>
  <si>
    <t>MECH 5430</t>
  </si>
  <si>
    <t>MECH 5930</t>
  </si>
  <si>
    <t>MECH 5940</t>
  </si>
  <si>
    <t>MECH 5950</t>
  </si>
  <si>
    <t>MECH 5961</t>
  </si>
  <si>
    <t>MECH 6910T</t>
  </si>
  <si>
    <t>MESF 5010</t>
  </si>
  <si>
    <t>MESF 5210</t>
  </si>
  <si>
    <t>MESF 5370</t>
  </si>
  <si>
    <t>Sa 10:00AM - 12:50PM</t>
  </si>
  <si>
    <t>MESF 5430</t>
  </si>
  <si>
    <t>MESF 5930</t>
  </si>
  <si>
    <t>MESF 6910N</t>
  </si>
  <si>
    <t>MFIT 5002</t>
  </si>
  <si>
    <t>24-OCT-2023 - 12-DEC-2023
Tu 07:00PM - 10:20PM</t>
  </si>
  <si>
    <t>MFIT 5003</t>
  </si>
  <si>
    <t>MFIT 5005</t>
  </si>
  <si>
    <t>02-SEP-2023 - 07-OCT-2023
Sa 02:00PM - 05:20PM</t>
  </si>
  <si>
    <t>MFIT 5006</t>
  </si>
  <si>
    <t>MFIT 5008</t>
  </si>
  <si>
    <t>MFIT 5011</t>
  </si>
  <si>
    <t>MFIT 6000B</t>
  </si>
  <si>
    <t>02-SEP-2023 - 07-OCT-2023
Sa 06:30PM - 09:20PM</t>
  </si>
  <si>
    <t>MGCS 5001</t>
  </si>
  <si>
    <t>Tu 02:00PM - 04:50PM</t>
  </si>
  <si>
    <t>Rm 3401, Lift 17-18 (30)</t>
  </si>
  <si>
    <t>MGCS 5008</t>
  </si>
  <si>
    <t>MGCS 5010</t>
  </si>
  <si>
    <t>MGCS 5038</t>
  </si>
  <si>
    <t>MGCS 5101</t>
  </si>
  <si>
    <t>MGCS 5103</t>
  </si>
  <si>
    <t>MGMT 1110</t>
  </si>
  <si>
    <t>MGMT 1130</t>
  </si>
  <si>
    <t>MGMT 2010</t>
  </si>
  <si>
    <t>Th 01:30PM - 03:20PM</t>
  </si>
  <si>
    <t>Fr 12:30PM - 02:20PM</t>
  </si>
  <si>
    <t>Th 10:30AM - 12:20PM</t>
  </si>
  <si>
    <t>Tu 01:00PM - 02:50PM</t>
  </si>
  <si>
    <t>L9</t>
  </si>
  <si>
    <t>T6</t>
  </si>
  <si>
    <t>Fr 01:00PM - 01:50PM</t>
  </si>
  <si>
    <t>T7</t>
  </si>
  <si>
    <t>T8</t>
  </si>
  <si>
    <t>T9</t>
  </si>
  <si>
    <t>MGMT 2110</t>
  </si>
  <si>
    <t>MGMT 2130</t>
  </si>
  <si>
    <t>Mo 02:30PM - 04:20PM</t>
  </si>
  <si>
    <t>Th 12:30PM - 02:20PM</t>
  </si>
  <si>
    <t>Mo 10:00AM - 11:50AM</t>
  </si>
  <si>
    <t>MGMT 3120</t>
  </si>
  <si>
    <t>MGMT 3140</t>
  </si>
  <si>
    <t>MGMT 4210</t>
  </si>
  <si>
    <t>MGMT 4220</t>
  </si>
  <si>
    <t>MGMT 4230</t>
  </si>
  <si>
    <t>MGMT 4250</t>
  </si>
  <si>
    <t>MGMT 4270</t>
  </si>
  <si>
    <t>MGMT 4280</t>
  </si>
  <si>
    <t>MGMT 5110</t>
  </si>
  <si>
    <t>29-AUG-2023 - 10-OCT-2023
Tu 06:00PM - 09:20PM</t>
  </si>
  <si>
    <t>MGMT 5230</t>
  </si>
  <si>
    <t>09-SEP-2023 - 21-OCT-2023
Sa 09:00AM - 12:20PM</t>
  </si>
  <si>
    <t>MGMT 5410</t>
  </si>
  <si>
    <t>MGMT 5510</t>
  </si>
  <si>
    <t>MGMT 5550</t>
  </si>
  <si>
    <t>03-NOV-2023 - 01-DEC-2023
Fr 02:00PM - 05:20PM</t>
  </si>
  <si>
    <t>MGMT 5590</t>
  </si>
  <si>
    <t>MGMT 5760</t>
  </si>
  <si>
    <t>MGMT 5890</t>
  </si>
  <si>
    <t>25-NOV-2023 - 16-DEC-2023
Sa 02:00PM - 05:20PM</t>
  </si>
  <si>
    <t>MGMT 5960</t>
  </si>
  <si>
    <t>MGMT 7130</t>
  </si>
  <si>
    <t>Rm 5047, LSK Bldg</t>
  </si>
  <si>
    <t>MILE 5000</t>
  </si>
  <si>
    <t>MILE 5002</t>
  </si>
  <si>
    <t>MILE 5004</t>
  </si>
  <si>
    <t>MILE 5005</t>
  </si>
  <si>
    <t>MILE 5006</t>
  </si>
  <si>
    <t>MIMT 5110</t>
  </si>
  <si>
    <t>24-AUG-2023 - 28-AUG-2023
MoThFrSaSu 09:30AM - 12:50PM</t>
  </si>
  <si>
    <t>MoThFrSaSu</t>
  </si>
  <si>
    <t>MIMT 5120</t>
  </si>
  <si>
    <t>MIMT 5310</t>
  </si>
  <si>
    <t>01-NOV-2023 - 20-DEC-2023
We 02:00PM - 05:20PM</t>
  </si>
  <si>
    <t>MIMT 5350</t>
  </si>
  <si>
    <t>30-OCT-2023 - 20-NOV-2023
Mo 02:00PM - 05:20PM</t>
  </si>
  <si>
    <t>MIMT 5410</t>
  </si>
  <si>
    <t>MIMT 5780</t>
  </si>
  <si>
    <t>MSBD 5001</t>
  </si>
  <si>
    <t>MSBD 5004</t>
  </si>
  <si>
    <t>MSBD 5006</t>
  </si>
  <si>
    <t>MSBD 5012</t>
  </si>
  <si>
    <t>MSBD 5017</t>
  </si>
  <si>
    <t>02-SEP-2023 - 07-OCT-2023
Sa 10:00AM - 12:50PM</t>
  </si>
  <si>
    <t>MSBD 5018</t>
  </si>
  <si>
    <t>MSBD 6000L</t>
  </si>
  <si>
    <t>MSBD 6000N</t>
  </si>
  <si>
    <t>MSDM 5001</t>
  </si>
  <si>
    <t>MSDM 5002</t>
  </si>
  <si>
    <t>MSDM 5003</t>
  </si>
  <si>
    <t>MSDM 5051</t>
  </si>
  <si>
    <t>Tu 09:00PM - 09:50PM</t>
  </si>
  <si>
    <t>MSDM 5054</t>
  </si>
  <si>
    <t>Mo 09:00PM - 09:50PM</t>
  </si>
  <si>
    <t>MSDM 5056</t>
  </si>
  <si>
    <t>We 09:00PM - 09:50PM</t>
  </si>
  <si>
    <t>MSDM 6771</t>
  </si>
  <si>
    <t>MTLE 5001</t>
  </si>
  <si>
    <t>MTLE 5110</t>
  </si>
  <si>
    <t>Th 07:30PM - 09:20PM</t>
  </si>
  <si>
    <t>Th 09:30PM - 10:20PM</t>
  </si>
  <si>
    <t>MTLE 5810</t>
  </si>
  <si>
    <t>We 07:30PM - 08:20PM</t>
  </si>
  <si>
    <t>We 08:30PM - 10:20PM</t>
  </si>
  <si>
    <t>MTLE 6000A</t>
  </si>
  <si>
    <t>NANO 5250</t>
  </si>
  <si>
    <t>MoWe 05:30PM - 06:50PM</t>
  </si>
  <si>
    <t>OCES 1001</t>
  </si>
  <si>
    <t>OCES 1010</t>
  </si>
  <si>
    <t>OCES 1030</t>
  </si>
  <si>
    <t>OCES 2001</t>
  </si>
  <si>
    <t>OCES 3003</t>
  </si>
  <si>
    <t>UG002, CYT Bldg</t>
  </si>
  <si>
    <t>OCES 3130</t>
  </si>
  <si>
    <t>OCES 3160</t>
  </si>
  <si>
    <t>OCES 3302</t>
  </si>
  <si>
    <t>OCES 3330</t>
  </si>
  <si>
    <t>We 02:30PM - 05:20PM</t>
  </si>
  <si>
    <t>OCES 4201</t>
  </si>
  <si>
    <t>OCES 4203</t>
  </si>
  <si>
    <t>OCES 5001</t>
  </si>
  <si>
    <t>OCES 5400</t>
  </si>
  <si>
    <t>OCES 6011E</t>
  </si>
  <si>
    <t>OCES 6770</t>
  </si>
  <si>
    <t>PDEV 6800Z</t>
  </si>
  <si>
    <t>We 10:00AM - 11:50AM</t>
  </si>
  <si>
    <t>Rm 6558, Lift 29-30 (50)</t>
  </si>
  <si>
    <t>Th 10:00AM - 11:50AM</t>
  </si>
  <si>
    <t>Fr 10:00AM - 11:50AM</t>
  </si>
  <si>
    <t>Fr 02:30PM - 04:20PM</t>
  </si>
  <si>
    <t>PHYS 1001</t>
  </si>
  <si>
    <t>PHYS 1002</t>
  </si>
  <si>
    <t>PHYS 1003</t>
  </si>
  <si>
    <t>PHYS 1101</t>
  </si>
  <si>
    <t>PHYS 1111</t>
  </si>
  <si>
    <t>PHYS 1112</t>
  </si>
  <si>
    <t>PHYS 1113</t>
  </si>
  <si>
    <t>Mo 11:00AM - 12:50PM</t>
  </si>
  <si>
    <t>Rm 6140</t>
  </si>
  <si>
    <t>PHYS 1114</t>
  </si>
  <si>
    <t>Th 12:30PM - 01:20PM</t>
  </si>
  <si>
    <t>We 09:00AM - 09:50AM</t>
  </si>
  <si>
    <t>PHYS 1312</t>
  </si>
  <si>
    <t>PHYS 2022</t>
  </si>
  <si>
    <t>PHYS 2023</t>
  </si>
  <si>
    <t>PHYS 2080</t>
  </si>
  <si>
    <t>PHYS 3031</t>
  </si>
  <si>
    <t>PHYS 3033</t>
  </si>
  <si>
    <t>PHYS 3038</t>
  </si>
  <si>
    <t>PHYS 3053</t>
  </si>
  <si>
    <t>PHYS 3152</t>
  </si>
  <si>
    <t>Rm 6135, Lift 19, 22</t>
  </si>
  <si>
    <t>TuTh 01:30PM - 03:20PM</t>
  </si>
  <si>
    <t>PHYS 3153</t>
  </si>
  <si>
    <t>PHYS 4050</t>
  </si>
  <si>
    <t>We 09:30AM - 10:20AM</t>
  </si>
  <si>
    <t>PHYS 4051</t>
  </si>
  <si>
    <t>PHYS 4055</t>
  </si>
  <si>
    <t>PHYS 4080</t>
  </si>
  <si>
    <t>PHYS 4191</t>
  </si>
  <si>
    <t>Rm 6131, Lift 19, 22</t>
  </si>
  <si>
    <t>Tu 09:30AM - 11:20AM</t>
  </si>
  <si>
    <t>PHYS 4811</t>
  </si>
  <si>
    <t>04-SEP-2023 - 27-SEP-2023
MoWe 12:00PM - 01:20PM</t>
  </si>
  <si>
    <t>PHYS 4814</t>
  </si>
  <si>
    <t>01-NOV-2023 - 29-NOV-2023
MoWe 12:00PM - 01:20PM</t>
  </si>
  <si>
    <t>PHYS 5110</t>
  </si>
  <si>
    <t>PHYS 5120</t>
  </si>
  <si>
    <t>PHYS 5210</t>
  </si>
  <si>
    <t>PHYS 5260</t>
  </si>
  <si>
    <t>PHYS 5530</t>
  </si>
  <si>
    <t>PHYS 5820</t>
  </si>
  <si>
    <t>PHYS 6771</t>
  </si>
  <si>
    <t>PPOL 2110</t>
  </si>
  <si>
    <t>PPOL 5110</t>
  </si>
  <si>
    <t>PPOL 5130</t>
  </si>
  <si>
    <t>PPOL 5140</t>
  </si>
  <si>
    <t>Mo 04:30PM - 07:20PM</t>
  </si>
  <si>
    <t>PPOL 5180</t>
  </si>
  <si>
    <t>PPOL 5190</t>
  </si>
  <si>
    <t>PPOL 5210</t>
  </si>
  <si>
    <t>PPOL 5250</t>
  </si>
  <si>
    <t>PPOL 5270</t>
  </si>
  <si>
    <t>PPOL 5280</t>
  </si>
  <si>
    <t>PPOL 5300</t>
  </si>
  <si>
    <t>PPOL 5310</t>
  </si>
  <si>
    <t>PPOL 5330</t>
  </si>
  <si>
    <t>PPOL 5340</t>
  </si>
  <si>
    <t>PPOL 6100J</t>
  </si>
  <si>
    <t>PPOL 6100L</t>
  </si>
  <si>
    <t>PPOL 6110</t>
  </si>
  <si>
    <t>R1</t>
  </si>
  <si>
    <t>R2</t>
  </si>
  <si>
    <t>Fr 12:00PM - 02:50PM</t>
  </si>
  <si>
    <t>RMBI 1010</t>
  </si>
  <si>
    <t>RMBI 4980</t>
  </si>
  <si>
    <t>Fr 06:00PM - 08:20PM</t>
  </si>
  <si>
    <t>Sa 10:00AM - 12:20PM</t>
  </si>
  <si>
    <t>Sa 02:00PM - 04:20PM</t>
  </si>
  <si>
    <t>SBMT 5010</t>
  </si>
  <si>
    <t>SBMT 5030</t>
  </si>
  <si>
    <t>SCIE 1090C</t>
  </si>
  <si>
    <t>SCIE 1100</t>
  </si>
  <si>
    <t>SHSS 4991</t>
  </si>
  <si>
    <t>SHSS 4992</t>
  </si>
  <si>
    <t>SOSC 1050</t>
  </si>
  <si>
    <t>SOSC 1100</t>
  </si>
  <si>
    <t>SOSC 1270</t>
  </si>
  <si>
    <t>SOSC 1300</t>
  </si>
  <si>
    <t>SOSC 1350</t>
  </si>
  <si>
    <t>SOSC 1440</t>
  </si>
  <si>
    <t>SOSC 1449</t>
  </si>
  <si>
    <t>SOSC 1510</t>
  </si>
  <si>
    <t>SOSC 1700</t>
  </si>
  <si>
    <t>SOSC 1780</t>
  </si>
  <si>
    <t>SOSC 1840</t>
  </si>
  <si>
    <t>SOSC 1850</t>
  </si>
  <si>
    <t>SOSC 1960</t>
  </si>
  <si>
    <t>SOSC 1969</t>
  </si>
  <si>
    <t>SOSC 1980</t>
  </si>
  <si>
    <t>SOSC 1990</t>
  </si>
  <si>
    <t>SOSC 2140</t>
  </si>
  <si>
    <t>SOSC 2250</t>
  </si>
  <si>
    <t>SOSC 2310</t>
  </si>
  <si>
    <t>SOSC 2400</t>
  </si>
  <si>
    <t>SOSC 2740</t>
  </si>
  <si>
    <t>SOSC 2990</t>
  </si>
  <si>
    <t>SOSC 3130</t>
  </si>
  <si>
    <t>SOSC 3240</t>
  </si>
  <si>
    <t>Fr 04:30PM - 05:50PM</t>
  </si>
  <si>
    <t>SOSC 3520</t>
  </si>
  <si>
    <t>SOSC 3540</t>
  </si>
  <si>
    <t>SOSC 3700A</t>
  </si>
  <si>
    <t>SOSC 3880</t>
  </si>
  <si>
    <t>SOSC 4100</t>
  </si>
  <si>
    <t>SOSC 4280</t>
  </si>
  <si>
    <t>SOSC 4310</t>
  </si>
  <si>
    <t>SOSC 4330</t>
  </si>
  <si>
    <t>SOSC 5090</t>
  </si>
  <si>
    <t>SOSC 5720</t>
  </si>
  <si>
    <t>SOSC 5780</t>
  </si>
  <si>
    <t>SOSC 6030P</t>
  </si>
  <si>
    <t>SOSC 6030Q</t>
  </si>
  <si>
    <t>SOSC 6400</t>
  </si>
  <si>
    <t>Mo 03:30PM - 05:20PM</t>
  </si>
  <si>
    <t>SUST 1000</t>
  </si>
  <si>
    <t>TEMG 3950</t>
  </si>
  <si>
    <t>TEMG 4000G</t>
  </si>
  <si>
    <t>TEMG 4950L</t>
  </si>
  <si>
    <t>WBBA 2030</t>
  </si>
  <si>
    <t>02-SEP-2023 - 02-SEP-2023
Sa 02:00PM - 05:20PM</t>
  </si>
  <si>
    <t>TBA</t>
  </si>
  <si>
    <t>02-SEP-2023 - 14-OCT-2023
Sa 09:00AM - 10:50AM</t>
  </si>
  <si>
    <t>28-AUG-2023 - 04-SEP-2023
Mo 09:30AM - 12:50PM</t>
  </si>
  <si>
    <t>ACCT 6900I</t>
  </si>
  <si>
    <t>25-OCT-2023 - 13-DEC-2023
We 07:00PM - 10:20PM</t>
  </si>
  <si>
    <t>ACCT 6970A</t>
  </si>
  <si>
    <t>ACCT 6990</t>
  </si>
  <si>
    <t>ACCT 7990</t>
  </si>
  <si>
    <t>AESF 5370</t>
  </si>
  <si>
    <t>AESF 6950A</t>
  </si>
  <si>
    <t>AESF 6950B</t>
  </si>
  <si>
    <t>AIAA 6990</t>
  </si>
  <si>
    <t>AIAA 7990</t>
  </si>
  <si>
    <t>AMAT 6990</t>
  </si>
  <si>
    <t>AMAT 7990</t>
  </si>
  <si>
    <t>BEHI 6101B</t>
  </si>
  <si>
    <t>BEHI 6102B</t>
  </si>
  <si>
    <t>BIBU 4840</t>
  </si>
  <si>
    <t>BIBU 4850</t>
  </si>
  <si>
    <t>BIEN 4920</t>
  </si>
  <si>
    <t>BIEN 4930</t>
  </si>
  <si>
    <t>BIEN 4940</t>
  </si>
  <si>
    <t>BIEN 5050</t>
  </si>
  <si>
    <t>14-SEP-2023 - 30-NOV-2023
Th 09:00AM - 11:20AM</t>
  </si>
  <si>
    <t>BIEN 6990</t>
  </si>
  <si>
    <t>BIEN 7990</t>
  </si>
  <si>
    <t>BSBE 6990</t>
  </si>
  <si>
    <t>BSBE 7990</t>
  </si>
  <si>
    <t>BTEC 6900</t>
  </si>
  <si>
    <t>BTEC 6930</t>
  </si>
  <si>
    <t>Sa 09:00AM - 09:50AM</t>
  </si>
  <si>
    <t>CENG 4940</t>
  </si>
  <si>
    <t>CENG 4980W</t>
  </si>
  <si>
    <t>CENG 6900C</t>
  </si>
  <si>
    <t>CENG 6990</t>
  </si>
  <si>
    <t>CENG 7990</t>
  </si>
  <si>
    <t>CHEM 4550</t>
  </si>
  <si>
    <t>CHEM 4555</t>
  </si>
  <si>
    <t>CHEM 4680</t>
  </si>
  <si>
    <t>CHEM 4691</t>
  </si>
  <si>
    <t>CHEM 4692</t>
  </si>
  <si>
    <t>CHEM 6000Z</t>
  </si>
  <si>
    <t>CHEM 6772</t>
  </si>
  <si>
    <t>CHEM 6980A</t>
  </si>
  <si>
    <t>CHEM 6990</t>
  </si>
  <si>
    <t>CHEM 7990</t>
  </si>
  <si>
    <t>CHMS 5201</t>
  </si>
  <si>
    <t>Sa 11:00AM - 04:50PM</t>
  </si>
  <si>
    <t>CHMS 5202</t>
  </si>
  <si>
    <t>CHMS 6980</t>
  </si>
  <si>
    <t>CIEM 6980</t>
  </si>
  <si>
    <t>CIVL 2010</t>
  </si>
  <si>
    <t>CIVL 3010</t>
  </si>
  <si>
    <t>CIVL 6010A</t>
  </si>
  <si>
    <t>CIVL 6990</t>
  </si>
  <si>
    <t>CIVL 7990</t>
  </si>
  <si>
    <t>CMAA 6990</t>
  </si>
  <si>
    <t>CMAA 7990</t>
  </si>
  <si>
    <t>COMP 1022P</t>
  </si>
  <si>
    <t>LX</t>
  </si>
  <si>
    <t>LAX</t>
  </si>
  <si>
    <t>COMP 1029C</t>
  </si>
  <si>
    <t>COMP 1029J</t>
  </si>
  <si>
    <t>COMP 1029P</t>
  </si>
  <si>
    <t>COMP 1029V</t>
  </si>
  <si>
    <t>COMP 1991</t>
  </si>
  <si>
    <t>R3</t>
  </si>
  <si>
    <t>Mo 06:00PM - 07:50PM</t>
  </si>
  <si>
    <t>Fr 11:00AM - 12:50PM</t>
  </si>
  <si>
    <t>COMP 4633</t>
  </si>
  <si>
    <t>COMP 4910</t>
  </si>
  <si>
    <t>COMP 4971A</t>
  </si>
  <si>
    <t>COMP 4971D</t>
  </si>
  <si>
    <t>COMP 4971F</t>
  </si>
  <si>
    <t>COMP 4971L</t>
  </si>
  <si>
    <t>COMP 4981</t>
  </si>
  <si>
    <t>COMP 4981H</t>
  </si>
  <si>
    <t>COMP 6921M</t>
  </si>
  <si>
    <t>COMP 6921N</t>
  </si>
  <si>
    <t>COMP 6921O</t>
  </si>
  <si>
    <t>COMP 6921U</t>
  </si>
  <si>
    <t>COMP 6922B</t>
  </si>
  <si>
    <t>COMP 6922C</t>
  </si>
  <si>
    <t>COMP 6922D</t>
  </si>
  <si>
    <t>COMP 6922E</t>
  </si>
  <si>
    <t>COMP 6922F</t>
  </si>
  <si>
    <t>COMP 6931A</t>
  </si>
  <si>
    <t>COMP 6990</t>
  </si>
  <si>
    <t>COMP 7990</t>
  </si>
  <si>
    <t>CPEG 1971</t>
  </si>
  <si>
    <t>CPEG 3930</t>
  </si>
  <si>
    <t>CPEG 4901</t>
  </si>
  <si>
    <t>CPEG 4911</t>
  </si>
  <si>
    <t>CPEG 4912</t>
  </si>
  <si>
    <t>CSIT 6910A</t>
  </si>
  <si>
    <t>CSIT 6910D</t>
  </si>
  <si>
    <t>DBAP 5010</t>
  </si>
  <si>
    <t>DBAP 5020</t>
  </si>
  <si>
    <t>DBAP 5030</t>
  </si>
  <si>
    <t>DBAP 5110</t>
  </si>
  <si>
    <t>DBAP 5140</t>
  </si>
  <si>
    <t>DBAP 5210</t>
  </si>
  <si>
    <t>DBAP 5310</t>
  </si>
  <si>
    <t>DBAP 5510</t>
  </si>
  <si>
    <t>DBAP 5720</t>
  </si>
  <si>
    <t>DBAP 5820</t>
  </si>
  <si>
    <t>DBAP 6200</t>
  </si>
  <si>
    <t>DBAP 6300</t>
  </si>
  <si>
    <t>DSAA 6990</t>
  </si>
  <si>
    <t>DSAA 7990</t>
  </si>
  <si>
    <t>DSCT 4900</t>
  </si>
  <si>
    <t>ECON 3800</t>
  </si>
  <si>
    <t>ECON 4670</t>
  </si>
  <si>
    <t>ECON 4959E</t>
  </si>
  <si>
    <t>03-NOV-2023 - 03-NOV-2023
Fr 07:00PM - 10:20PM</t>
  </si>
  <si>
    <t>ECON 6101E</t>
  </si>
  <si>
    <t>ECON 6970E</t>
  </si>
  <si>
    <t>ECON 6980</t>
  </si>
  <si>
    <t>ECON 6990</t>
  </si>
  <si>
    <t>ECON 7800F</t>
  </si>
  <si>
    <t>ECON 7990</t>
  </si>
  <si>
    <t>EEMT 5990</t>
  </si>
  <si>
    <t>26-AUG-2023 - 26-AUG-2023
Sa 02:00PM - 09:20PM</t>
  </si>
  <si>
    <t>EESM 6900</t>
  </si>
  <si>
    <t>EESM 6980G</t>
  </si>
  <si>
    <t>EESM 6980M</t>
  </si>
  <si>
    <t>ELEC 2991</t>
  </si>
  <si>
    <t>ELEC 3910</t>
  </si>
  <si>
    <t>ELEC 4900</t>
  </si>
  <si>
    <t>ELEC 4901</t>
  </si>
  <si>
    <t>ELEC 4910</t>
  </si>
  <si>
    <t>ELEC 4940C</t>
  </si>
  <si>
    <t>ELEC 6900A</t>
  </si>
  <si>
    <t>ELEC 6900F</t>
  </si>
  <si>
    <t>ELEC 6950B</t>
  </si>
  <si>
    <t>ELEC 6990</t>
  </si>
  <si>
    <t>ELEC 7990</t>
  </si>
  <si>
    <t>EMBA 5460</t>
  </si>
  <si>
    <t>EMBA 5740</t>
  </si>
  <si>
    <t>EMIA 6500C</t>
  </si>
  <si>
    <t>Fr 02:00PM - 04:50PM</t>
  </si>
  <si>
    <t>EMIA 6950A</t>
  </si>
  <si>
    <t>EMIA 6950G</t>
  </si>
  <si>
    <t>ENEG 4920</t>
  </si>
  <si>
    <t>ENEG 4980A</t>
  </si>
  <si>
    <t>ENGG 1010</t>
  </si>
  <si>
    <t>ENGG 2010</t>
  </si>
  <si>
    <t>ENGG 2900A</t>
  </si>
  <si>
    <t>ENGG 4901</t>
  </si>
  <si>
    <t>ENGG 4902</t>
  </si>
  <si>
    <t>ENGG 4903</t>
  </si>
  <si>
    <t>ENGG 4904</t>
  </si>
  <si>
    <t>ENGG 6020A</t>
  </si>
  <si>
    <t>ENGG 6780</t>
  </si>
  <si>
    <t>ENTR 4903W</t>
  </si>
  <si>
    <t>ENVR 1811</t>
  </si>
  <si>
    <t>ENVR 4980</t>
  </si>
  <si>
    <t>ENVR 6100D</t>
  </si>
  <si>
    <t>ENVR 6100E</t>
  </si>
  <si>
    <t>ENVR 6770</t>
  </si>
  <si>
    <t>ENVR 6990</t>
  </si>
  <si>
    <t>ENVR 7990</t>
  </si>
  <si>
    <t>ENVS 6111A</t>
  </si>
  <si>
    <t>ENVS 6111B</t>
  </si>
  <si>
    <t>EOAS 6990</t>
  </si>
  <si>
    <t>EOAS 7990</t>
  </si>
  <si>
    <t>EVNG 6990</t>
  </si>
  <si>
    <t>EVNG 7990</t>
  </si>
  <si>
    <t>EVSM 6950A</t>
  </si>
  <si>
    <t>EVSM 6950B</t>
  </si>
  <si>
    <t>FINA 3001</t>
  </si>
  <si>
    <t>FINA 3810</t>
  </si>
  <si>
    <t>FINA 4919A</t>
  </si>
  <si>
    <t>28-OCT-2023 - 16-DEC-2023
Sa 09:00AM - 10:50AM</t>
  </si>
  <si>
    <t>FINA 7990</t>
  </si>
  <si>
    <t>FTEC 7990</t>
  </si>
  <si>
    <t>GBUS 1000</t>
  </si>
  <si>
    <t>GBUS 2040</t>
  </si>
  <si>
    <t>GFIN 5020</t>
  </si>
  <si>
    <t>GFIN 5200</t>
  </si>
  <si>
    <t>GFIN 6980</t>
  </si>
  <si>
    <t>HLTH 1010</t>
  </si>
  <si>
    <t>HMAW 1905A</t>
  </si>
  <si>
    <t>HMAW 1905B</t>
  </si>
  <si>
    <t>Th 12:00PM - 01:20PM</t>
  </si>
  <si>
    <t>HMAW 1905C</t>
  </si>
  <si>
    <t>HUMA 5541</t>
  </si>
  <si>
    <t>HUMA 6100A</t>
  </si>
  <si>
    <t>HUMA 6100B</t>
  </si>
  <si>
    <t>HUMA 6300</t>
  </si>
  <si>
    <t>HUMA 6990</t>
  </si>
  <si>
    <t>HUMA 7990</t>
  </si>
  <si>
    <t>IBTM 6950A</t>
  </si>
  <si>
    <t>IBTM 6950B</t>
  </si>
  <si>
    <t>IEDA 1020</t>
  </si>
  <si>
    <t>IEDA 1901</t>
  </si>
  <si>
    <t>IEDA 1991</t>
  </si>
  <si>
    <t>IEDA 4920</t>
  </si>
  <si>
    <t>IEDA 4960</t>
  </si>
  <si>
    <t>IEDA 6990</t>
  </si>
  <si>
    <t>IEDA 7990</t>
  </si>
  <si>
    <t>IIMP 2000</t>
  </si>
  <si>
    <t>IIMP 4900G</t>
  </si>
  <si>
    <t>IIMP 4980</t>
  </si>
  <si>
    <t>IIMP 6990</t>
  </si>
  <si>
    <t>IIMP 7990</t>
  </si>
  <si>
    <t>IMBA 5070</t>
  </si>
  <si>
    <t>IMBA 5110</t>
  </si>
  <si>
    <t>IMBA 5240</t>
  </si>
  <si>
    <t>28-OCT-2023 - 29-OCT-2023
SaSu 08:30AM - 05:20PM</t>
  </si>
  <si>
    <t>SaSu</t>
  </si>
  <si>
    <t>IMBA 5360</t>
  </si>
  <si>
    <t>26-OCT-2023 - 27-OCT-2023
ThFr 08:30AM - 05:20PM</t>
  </si>
  <si>
    <t>ThFr</t>
  </si>
  <si>
    <t>INTR 7990</t>
  </si>
  <si>
    <t>IOTA 6990</t>
  </si>
  <si>
    <t>IOTA 7990</t>
  </si>
  <si>
    <t>IPEN 7990</t>
  </si>
  <si>
    <t>ISDN 1010</t>
  </si>
  <si>
    <t>ISDN 2010</t>
  </si>
  <si>
    <t>ISDN 3010</t>
  </si>
  <si>
    <t>ISDN 4001</t>
  </si>
  <si>
    <t>ISDN 4010</t>
  </si>
  <si>
    <t>ISDN 6990</t>
  </si>
  <si>
    <t>ISDN 7990</t>
  </si>
  <si>
    <t>ISOM 4400</t>
  </si>
  <si>
    <t>ISOM 4880</t>
  </si>
  <si>
    <t>ISOM 5240</t>
  </si>
  <si>
    <t>29-AUG-2023 - 12-SEP-2023
Tu 07:00PM - 10:20PM</t>
  </si>
  <si>
    <t>ISOM 5310</t>
  </si>
  <si>
    <t>26-OCT-2023 - 14-DEC-2023
Th 07:00PM - 10:20PM</t>
  </si>
  <si>
    <t>ISOM 5390</t>
  </si>
  <si>
    <t>25-OCT-2023 - 06-DEC-2023
We 07:00PM - 10:20PM</t>
  </si>
  <si>
    <t>ISOM 5480</t>
  </si>
  <si>
    <t>06-SEP-2023 - 18-OCT-2023
We 07:00PM - 10:20PM</t>
  </si>
  <si>
    <t>31-AUG-2023 - 19-OCT-2023
Th 07:00PM - 08:50PM</t>
  </si>
  <si>
    <t>ISOM 5600</t>
  </si>
  <si>
    <t>02-SEP-2023 - 14-OCT-2023
Sa 11:00AM - 12:50PM</t>
  </si>
  <si>
    <t>ISOM 5800</t>
  </si>
  <si>
    <t>28-SEP-2023 - 19-OCT-2023
Th 07:00PM - 10:20PM</t>
  </si>
  <si>
    <t>ISOM 6990</t>
  </si>
  <si>
    <t>ISOM 7990</t>
  </si>
  <si>
    <t>JEVE 6980B</t>
  </si>
  <si>
    <t>T46</t>
  </si>
  <si>
    <t>LIFS 3520</t>
  </si>
  <si>
    <t>LIFS 4910A</t>
  </si>
  <si>
    <t>LIFS 4910B</t>
  </si>
  <si>
    <t>LIFS 4960</t>
  </si>
  <si>
    <t>LIFS 4961</t>
  </si>
  <si>
    <t>LIFS 4963</t>
  </si>
  <si>
    <t>LIFS 4970</t>
  </si>
  <si>
    <t>LIFS 4971</t>
  </si>
  <si>
    <t>LIFS 4973</t>
  </si>
  <si>
    <t>LIFS 4983</t>
  </si>
  <si>
    <t>LIFS 5070</t>
  </si>
  <si>
    <t>LIFS 6111S</t>
  </si>
  <si>
    <t>LIFS 6990</t>
  </si>
  <si>
    <t>LIFS 7990</t>
  </si>
  <si>
    <t>MAED 6980</t>
  </si>
  <si>
    <t>MAFS 6010C</t>
  </si>
  <si>
    <t>MAFS 6100M</t>
  </si>
  <si>
    <t>MARK 5300</t>
  </si>
  <si>
    <t>25-OCT-2023 - 22-NOV-2023
We 07:00PM - 10:20PM</t>
  </si>
  <si>
    <t>MARK 6990</t>
  </si>
  <si>
    <t>MARK 7990</t>
  </si>
  <si>
    <t>MATH 1020</t>
  </si>
  <si>
    <t>MATH 4981N</t>
  </si>
  <si>
    <t>MATH 4985I</t>
  </si>
  <si>
    <t>MATH 4985J</t>
  </si>
  <si>
    <t>MATH 4985K</t>
  </si>
  <si>
    <t>MATH 4999</t>
  </si>
  <si>
    <t>MATH 6771</t>
  </si>
  <si>
    <t>MATH 6900B</t>
  </si>
  <si>
    <t>MATH 6900C</t>
  </si>
  <si>
    <t>MATH 6900D</t>
  </si>
  <si>
    <t>MATH 6911D</t>
  </si>
  <si>
    <t>MATH 6911F</t>
  </si>
  <si>
    <t>MATH 6911H</t>
  </si>
  <si>
    <t>MATH 6911K</t>
  </si>
  <si>
    <t>MATH 6911L</t>
  </si>
  <si>
    <t>MATH 6911M</t>
  </si>
  <si>
    <t>MATH 6911N</t>
  </si>
  <si>
    <t>MATH 6911O</t>
  </si>
  <si>
    <t>MATH 6911P</t>
  </si>
  <si>
    <t>MATH 6912Z</t>
  </si>
  <si>
    <t>MATH 6915</t>
  </si>
  <si>
    <t>MATH 6915A</t>
  </si>
  <si>
    <t>MATH 6916</t>
  </si>
  <si>
    <t>MATH 6990</t>
  </si>
  <si>
    <t>MATH 7990</t>
  </si>
  <si>
    <t>MCEE 6980B</t>
  </si>
  <si>
    <t>MECH 1990</t>
  </si>
  <si>
    <t>MECH 4900</t>
  </si>
  <si>
    <t>MECH 4950</t>
  </si>
  <si>
    <t>MECH 4980</t>
  </si>
  <si>
    <t>MECH 6090Y</t>
  </si>
  <si>
    <t>MECH 6950C</t>
  </si>
  <si>
    <t>MECH 6990</t>
  </si>
  <si>
    <t>MECH 7990</t>
  </si>
  <si>
    <t>MESF 6950C</t>
  </si>
  <si>
    <t>MFIT 5012</t>
  </si>
  <si>
    <t>MGCS 5006</t>
  </si>
  <si>
    <t>MGCS 6100</t>
  </si>
  <si>
    <t>MGCS 6200</t>
  </si>
  <si>
    <t>MGCS 6980</t>
  </si>
  <si>
    <t>24-OCT-2023 - 28-NOV-2023
Tu 07:00PM - 10:20PM</t>
  </si>
  <si>
    <t>28-OCT-2023 - 09-DEC-2023
Sa 11:00AM - 12:50PM</t>
  </si>
  <si>
    <t>MGMT 5490</t>
  </si>
  <si>
    <t>28-AUG-2023 - 11-SEP-2023
Mo 07:00PM - 10:20PM</t>
  </si>
  <si>
    <t>MGMT 5570</t>
  </si>
  <si>
    <t>23-OCT-2023 - 11-DEC-2023
Mo 07:00PM - 10:20PM</t>
  </si>
  <si>
    <t>MGMT 5970</t>
  </si>
  <si>
    <t>26-OCT-2023 - 16-NOV-2023
Th 07:00PM - 10:20PM</t>
  </si>
  <si>
    <t>MGMT 6970C</t>
  </si>
  <si>
    <t>MGMT 7990</t>
  </si>
  <si>
    <t>MICS 6990</t>
  </si>
  <si>
    <t>MICS 7990</t>
  </si>
  <si>
    <t>MIMT 6300</t>
  </si>
  <si>
    <t>MSBD 5014A</t>
  </si>
  <si>
    <t>MSBD 5014B</t>
  </si>
  <si>
    <t>MTLE 6980</t>
  </si>
  <si>
    <t>NANO 7990</t>
  </si>
  <si>
    <t>OCES 2100</t>
  </si>
  <si>
    <t>Fr 08:30AM - 12:50PM</t>
  </si>
  <si>
    <t>OCES 4964</t>
  </si>
  <si>
    <t>OCES 4974</t>
  </si>
  <si>
    <t>OCES 6990</t>
  </si>
  <si>
    <t>OCES 7990</t>
  </si>
  <si>
    <t>PDEV 6770A</t>
  </si>
  <si>
    <t>PDEV 6770B</t>
  </si>
  <si>
    <t>PDEV 6770C</t>
  </si>
  <si>
    <t>PDEV 6770D</t>
  </si>
  <si>
    <t>PDEV 6770E</t>
  </si>
  <si>
    <t>PDEV 6800A</t>
  </si>
  <si>
    <t>PDEV 6800B</t>
  </si>
  <si>
    <t>PDEV 6800C</t>
  </si>
  <si>
    <t>PDEV 6800D</t>
  </si>
  <si>
    <t>PDEV 6800E</t>
  </si>
  <si>
    <t>PDEV 6800F</t>
  </si>
  <si>
    <t>PDEV 6800G</t>
  </si>
  <si>
    <t>PDEV 6800H</t>
  </si>
  <si>
    <t>PDEV 6800I</t>
  </si>
  <si>
    <t>PDEV 6800J</t>
  </si>
  <si>
    <t>PHYS 3090A</t>
  </si>
  <si>
    <t>PHYS 3090B</t>
  </si>
  <si>
    <t>PHYS 4090A</t>
  </si>
  <si>
    <t>PHYS 4090B</t>
  </si>
  <si>
    <t>PHYS 4291</t>
  </si>
  <si>
    <t>PHYS 6100B</t>
  </si>
  <si>
    <t>PHYS 6990</t>
  </si>
  <si>
    <t>PHYS 7990</t>
  </si>
  <si>
    <t>PPOL 5770</t>
  </si>
  <si>
    <t>PPOL 6000A</t>
  </si>
  <si>
    <t>PPOL 6770</t>
  </si>
  <si>
    <t>PPOL 6990</t>
  </si>
  <si>
    <t>PPOL 7990</t>
  </si>
  <si>
    <t>RMBI 2001</t>
  </si>
  <si>
    <t>RMBI 4990</t>
  </si>
  <si>
    <t>ROAS 6990</t>
  </si>
  <si>
    <t>ROAS 7990</t>
  </si>
  <si>
    <t>SBMT 1111</t>
  </si>
  <si>
    <t>SBMT 2100F</t>
  </si>
  <si>
    <t>SBMT 2100T</t>
  </si>
  <si>
    <t>SBMT 3200T</t>
  </si>
  <si>
    <t>SBMT 4000</t>
  </si>
  <si>
    <t>SBMT 5050</t>
  </si>
  <si>
    <t>SBMT 5060</t>
  </si>
  <si>
    <t>SBMT 6011N</t>
  </si>
  <si>
    <t>28-OCT-2023 - 18-NOV-2023
Sa 09:00AM - 12:20PM</t>
  </si>
  <si>
    <t>SBMT 6011O</t>
  </si>
  <si>
    <t>23-OCT-2023 - 13-NOV-2023
Mo 07:00PM - 10:20PM</t>
  </si>
  <si>
    <t>SBMT 6300G</t>
  </si>
  <si>
    <t>SBMT 6320A</t>
  </si>
  <si>
    <t>SBMT 6350A</t>
  </si>
  <si>
    <t>SBMT 6350B</t>
  </si>
  <si>
    <t>SBMT 6350C</t>
  </si>
  <si>
    <t>SBMT 6350D</t>
  </si>
  <si>
    <t>SBMT 6360D</t>
  </si>
  <si>
    <t>SBMT 6380H</t>
  </si>
  <si>
    <t>SCIE 1000</t>
  </si>
  <si>
    <t>SCIE 3500</t>
  </si>
  <si>
    <t>SCIE 3900</t>
  </si>
  <si>
    <t>SCIE 4500</t>
  </si>
  <si>
    <t>SEEN 6990</t>
  </si>
  <si>
    <t>SEEN 7990</t>
  </si>
  <si>
    <t>SMMG 7990</t>
  </si>
  <si>
    <t>SOSC 1662</t>
  </si>
  <si>
    <t>SOSC 6100A</t>
  </si>
  <si>
    <t>SOSC 6100B</t>
  </si>
  <si>
    <t>SOSC 6100C</t>
  </si>
  <si>
    <t>SOSC 6990</t>
  </si>
  <si>
    <t>SOSC 7990</t>
  </si>
  <si>
    <t>TEMG 1010</t>
  </si>
  <si>
    <t>UGOD 7990</t>
  </si>
  <si>
    <t>UROP 1100K</t>
  </si>
  <si>
    <t>UROP 2100K</t>
  </si>
  <si>
    <t>UROP 3100K</t>
  </si>
  <si>
    <t>UROP 3200</t>
  </si>
  <si>
    <t>UROP 4100K</t>
  </si>
  <si>
    <t>Adjustment Factor</t>
  </si>
  <si>
    <t>Aggregated Enrollment</t>
  </si>
  <si>
    <t>Fixed coordinate: LTA is (0, 0)</t>
  </si>
  <si>
    <t>Relative x</t>
  </si>
  <si>
    <t>Relative y</t>
  </si>
  <si>
    <t>Average x</t>
  </si>
  <si>
    <t>Average y</t>
  </si>
  <si>
    <t>x</t>
  </si>
  <si>
    <t>y</t>
  </si>
  <si>
    <t>enrollment</t>
  </si>
  <si>
    <t>weight</t>
  </si>
  <si>
    <t>Cumulative weight</t>
  </si>
  <si>
    <t>Cost</t>
  </si>
  <si>
    <t>(Assume 10% 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</si>
</sst>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Font="1" applyBorder="1"/>
    <xf numFmtId="0" fontId="14" fillId="0" borderId="10" xfId="0" applyFont="1" applyBorder="1"/>
    <xf numFmtId="0" fontId="14" fillId="0" borderId="11" xfId="0" applyFont="1" applyBorder="1"/>
    <xf numFmtId="0" fontId="14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13" fillId="36" borderId="13" xfId="0" applyFont="1" applyFill="1" applyBorder="1"/>
    <xf numFmtId="0" fontId="13" fillId="36" borderId="14" xfId="0" applyFont="1" applyFill="1" applyBorder="1"/>
    <xf numFmtId="0" fontId="13" fillId="36" borderId="15" xfId="0" applyFont="1" applyFill="1" applyBorder="1"/>
    <xf numFmtId="0" fontId="14" fillId="35" borderId="15" xfId="0" applyFont="1" applyFill="1" applyBorder="1"/>
    <xf numFmtId="0" fontId="14" fillId="35" borderId="14" xfId="0" applyFont="1" applyFill="1" applyBorder="1"/>
    <xf numFmtId="0" fontId="14" fillId="35" borderId="13" xfId="0" applyFont="1" applyFill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2CCEDB-DEA5-4415-B47D-A0D4DE2E3656}" autoFormatId="16" applyNumberFormats="0" applyBorderFormats="0" applyFontFormats="0" applyPatternFormats="0" applyAlignmentFormats="0" applyWidthHeightFormats="0">
  <queryTableRefresh nextId="3">
    <queryTableFields count="2">
      <queryTableField id="1" name="Cluster" tableColumnId="1"/>
      <queryTableField id="2" name="Aggregated Enrollme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3658E8-BA74-40CB-9594-758E43E03FFF}" autoFormatId="16" applyNumberFormats="0" applyBorderFormats="0" applyFontFormats="0" applyPatternFormats="0" applyAlignmentFormats="0" applyWidthHeightFormats="0">
  <queryTableRefresh nextId="4">
    <queryTableFields count="3">
      <queryTableField id="1" name="Cluster" tableColumnId="1"/>
      <queryTableField id="2" name="Average x" tableColumnId="2"/>
      <queryTableField id="3" name="Average y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78" totalsRowShown="0">
  <autoFilter ref="A1:J2378" xr:uid="{00000000-0009-0000-0100-000001000000}"/>
  <tableColumns count="10">
    <tableColumn id="1" xr3:uid="{00000000-0010-0000-0000-000001000000}" name="Course"/>
    <tableColumn id="2" xr3:uid="{00000000-0010-0000-0000-000002000000}" name="Section"/>
    <tableColumn id="3" xr3:uid="{00000000-0010-0000-0000-000003000000}" name="Time"/>
    <tableColumn id="4" xr3:uid="{00000000-0010-0000-0000-000004000000}" name="Location"/>
    <tableColumn id="5" xr3:uid="{00000000-0010-0000-0000-000005000000}" name="Enrollment"/>
    <tableColumn id="6" xr3:uid="{00000000-0010-0000-0000-000006000000}" name="Classification"/>
    <tableColumn id="7" xr3:uid="{00000000-0010-0000-0000-000007000000}" name="Day"/>
    <tableColumn id="8" xr3:uid="{00000000-0010-0000-0000-000008000000}" name="Adjustment Factor">
      <calculatedColumnFormula>LEN(G2)/2</calculatedColumnFormula>
    </tableColumn>
    <tableColumn id="9" xr3:uid="{00000000-0010-0000-0000-000009000000}" name="Adjusted Enrollment">
      <calculatedColumnFormula>E2*H2</calculatedColumnFormula>
    </tableColumn>
    <tableColumn id="10" xr3:uid="{00000000-0010-0000-0000-00000A000000}" name="Cluster">
      <calculatedColumnFormula>INDEX(Clustering!$A$2:$B$32,MATCH('Filtered Data'!F2,_xlfn.ANCHORARRAY(Clustering!$A$2),0),2)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D395C7-C4CA-4B5E-BB7E-EEF5006E6309}" name="Table1_1" displayName="Table1_1" ref="A1:B11" tableType="queryTable" totalsRowShown="0">
  <autoFilter ref="A1:B11" xr:uid="{FBD395C7-C4CA-4B5E-BB7E-EEF5006E6309}"/>
  <sortState xmlns:xlrd2="http://schemas.microsoft.com/office/spreadsheetml/2017/richdata2" ref="A2:B11">
    <sortCondition ref="A1:A11"/>
  </sortState>
  <tableColumns count="2">
    <tableColumn id="1" xr3:uid="{25C32E37-10D5-454A-830F-EFB1A1247506}" uniqueName="1" name="Cluster" queryTableFieldId="1"/>
    <tableColumn id="2" xr3:uid="{FC4313AB-D6C0-437D-8DE4-A57BFDE675B7}" uniqueName="2" name="Aggregated Enrollme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B85EFD-2FE5-490E-BC3D-B3BE2918E6C9}" name="Table3" displayName="Table3" ref="A3:D34" totalsRowShown="0">
  <autoFilter ref="A3:D34" xr:uid="{37B85EFD-2FE5-490E-BC3D-B3BE2918E6C9}"/>
  <tableColumns count="4">
    <tableColumn id="1" xr3:uid="{69F59523-24EB-43FC-8087-5197A258A4EC}" name="Location">
      <calculatedColumnFormula>Clustering!A2</calculatedColumnFormula>
    </tableColumn>
    <tableColumn id="2" xr3:uid="{294413F4-C9D8-47B7-85E8-D33EAB0C2B20}" name="Cluster">
      <calculatedColumnFormula>Clustering!B2</calculatedColumnFormula>
    </tableColumn>
    <tableColumn id="3" xr3:uid="{763AB160-4E48-49F9-BF33-D1C43E95FDCA}" name="Relative x"/>
    <tableColumn id="4" xr3:uid="{E26FC8CF-B6C5-45FE-800C-23F4C4A29381}" name="Relative 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F4D0A9-13C3-4252-B232-424246BD2B3F}" name="Table3_1" displayName="Table3_1" ref="A1:C11" tableType="queryTable" totalsRowShown="0">
  <autoFilter ref="A1:C11" xr:uid="{83F4D0A9-13C3-4252-B232-424246BD2B3F}"/>
  <sortState xmlns:xlrd2="http://schemas.microsoft.com/office/spreadsheetml/2017/richdata2" ref="A2:C11">
    <sortCondition ref="A1:A11"/>
  </sortState>
  <tableColumns count="3">
    <tableColumn id="1" xr3:uid="{3E7DFB10-A0D0-4515-9124-A48E10754F19}" uniqueName="1" name="Cluster" queryTableFieldId="1"/>
    <tableColumn id="2" xr3:uid="{854E1332-63FB-4FB2-AAB6-FB76B30BCBDB}" uniqueName="2" name="Average x" queryTableFieldId="2"/>
    <tableColumn id="3" xr3:uid="{AE371761-F037-4CE6-B137-5029FF535963}" uniqueName="3" name="Average y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2708E-0B7F-4B83-AAF3-BEF4A8B7636B}" name="Allocation" displayName="Allocation" ref="A1:D11" totalsRowShown="0">
  <autoFilter ref="A1:D11" xr:uid="{7192708E-0B7F-4B83-AAF3-BEF4A8B7636B}"/>
  <sortState xmlns:xlrd2="http://schemas.microsoft.com/office/spreadsheetml/2017/richdata2" ref="A2:D11">
    <sortCondition ref="C1:C11"/>
  </sortState>
  <tableColumns count="4">
    <tableColumn id="1" xr3:uid="{04791D8D-4E7A-490B-8E33-85B0CB494B10}" name="Cluster"/>
    <tableColumn id="2" xr3:uid="{2611572F-1C53-4CCD-90B2-5E6DF902E6AE}" name="x"/>
    <tableColumn id="3" xr3:uid="{52BF9B6D-E621-499F-9C0C-A8A94C3461D7}" name="y"/>
    <tableColumn id="4" xr3:uid="{5A901705-BF41-431E-9A22-012C805F950C}" name="enroll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G3044"/>
  <sheetViews>
    <sheetView workbookViewId="0">
      <selection activeCell="D6" sqref="D6"/>
    </sheetView>
  </sheetViews>
  <sheetFormatPr defaultRowHeight="13" x14ac:dyDescent="0.3"/>
  <cols>
    <col min="1" max="1" width="12.5" bestFit="1" customWidth="1"/>
    <col min="2" max="2" width="9.5" bestFit="1" customWidth="1"/>
    <col min="3" max="3" width="25.3984375" bestFit="1" customWidth="1"/>
    <col min="4" max="4" width="27.59765625" bestFit="1" customWidth="1"/>
    <col min="5" max="5" width="12.69921875" bestFit="1" customWidth="1"/>
    <col min="6" max="6" width="15.8984375" bestFit="1" customWidth="1"/>
    <col min="7" max="7" width="11.29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>
        <v>70</v>
      </c>
      <c r="F2" t="s">
        <v>13</v>
      </c>
      <c r="G2" t="s">
        <v>14</v>
      </c>
    </row>
    <row r="3" spans="1:7" x14ac:dyDescent="0.3">
      <c r="A3" t="s">
        <v>9</v>
      </c>
      <c r="B3" t="s">
        <v>15</v>
      </c>
      <c r="C3" t="s">
        <v>16</v>
      </c>
      <c r="D3" t="s">
        <v>12</v>
      </c>
      <c r="E3">
        <v>66</v>
      </c>
      <c r="F3" t="s">
        <v>13</v>
      </c>
      <c r="G3" t="s">
        <v>14</v>
      </c>
    </row>
    <row r="4" spans="1:7" x14ac:dyDescent="0.3">
      <c r="A4" t="s">
        <v>9</v>
      </c>
      <c r="B4" t="s">
        <v>17</v>
      </c>
      <c r="C4" t="s">
        <v>18</v>
      </c>
      <c r="D4" t="s">
        <v>12</v>
      </c>
      <c r="E4">
        <v>67</v>
      </c>
      <c r="F4" t="s">
        <v>13</v>
      </c>
      <c r="G4" t="s">
        <v>14</v>
      </c>
    </row>
    <row r="5" spans="1:7" x14ac:dyDescent="0.3">
      <c r="A5" t="s">
        <v>9</v>
      </c>
      <c r="B5" t="s">
        <v>19</v>
      </c>
      <c r="C5" t="s">
        <v>20</v>
      </c>
      <c r="D5" t="s">
        <v>21</v>
      </c>
      <c r="E5">
        <v>70</v>
      </c>
      <c r="F5" t="s">
        <v>22</v>
      </c>
      <c r="G5" t="s">
        <v>23</v>
      </c>
    </row>
    <row r="6" spans="1:7" x14ac:dyDescent="0.3">
      <c r="A6" t="s">
        <v>9</v>
      </c>
      <c r="B6" t="s">
        <v>24</v>
      </c>
      <c r="C6" t="s">
        <v>25</v>
      </c>
      <c r="D6" t="s">
        <v>26</v>
      </c>
      <c r="E6">
        <v>70</v>
      </c>
      <c r="F6" t="s">
        <v>22</v>
      </c>
      <c r="G6" t="s">
        <v>27</v>
      </c>
    </row>
    <row r="7" spans="1:7" x14ac:dyDescent="0.3">
      <c r="A7" t="s">
        <v>9</v>
      </c>
      <c r="B7" t="s">
        <v>24</v>
      </c>
      <c r="C7" t="s">
        <v>28</v>
      </c>
      <c r="D7" t="s">
        <v>26</v>
      </c>
      <c r="E7">
        <v>70</v>
      </c>
      <c r="F7" t="s">
        <v>22</v>
      </c>
      <c r="G7" t="s">
        <v>29</v>
      </c>
    </row>
    <row r="8" spans="1:7" x14ac:dyDescent="0.3">
      <c r="A8" t="s">
        <v>9</v>
      </c>
      <c r="B8" t="s">
        <v>30</v>
      </c>
      <c r="C8" t="s">
        <v>31</v>
      </c>
      <c r="D8" t="s">
        <v>26</v>
      </c>
      <c r="E8">
        <v>69</v>
      </c>
      <c r="F8" t="s">
        <v>22</v>
      </c>
      <c r="G8" t="s">
        <v>27</v>
      </c>
    </row>
    <row r="9" spans="1:7" x14ac:dyDescent="0.3">
      <c r="A9" t="s">
        <v>9</v>
      </c>
      <c r="B9" t="s">
        <v>30</v>
      </c>
      <c r="C9" t="s">
        <v>32</v>
      </c>
      <c r="D9" t="s">
        <v>26</v>
      </c>
      <c r="E9">
        <v>69</v>
      </c>
      <c r="F9" t="s">
        <v>22</v>
      </c>
      <c r="G9" t="s">
        <v>29</v>
      </c>
    </row>
    <row r="10" spans="1:7" x14ac:dyDescent="0.3">
      <c r="A10" t="s">
        <v>9</v>
      </c>
      <c r="B10" t="s">
        <v>33</v>
      </c>
      <c r="C10" t="s">
        <v>34</v>
      </c>
      <c r="D10" t="s">
        <v>35</v>
      </c>
      <c r="E10">
        <v>70</v>
      </c>
      <c r="F10" t="s">
        <v>36</v>
      </c>
      <c r="G10" t="s">
        <v>14</v>
      </c>
    </row>
    <row r="11" spans="1:7" x14ac:dyDescent="0.3">
      <c r="A11" t="s">
        <v>9</v>
      </c>
      <c r="B11" t="s">
        <v>37</v>
      </c>
      <c r="C11" t="s">
        <v>38</v>
      </c>
      <c r="D11" t="s">
        <v>39</v>
      </c>
      <c r="E11">
        <v>69</v>
      </c>
      <c r="F11" t="s">
        <v>36</v>
      </c>
      <c r="G11" t="s">
        <v>14</v>
      </c>
    </row>
    <row r="12" spans="1:7" x14ac:dyDescent="0.3">
      <c r="A12" t="s">
        <v>9</v>
      </c>
      <c r="B12" t="s">
        <v>40</v>
      </c>
      <c r="C12" t="s">
        <v>18</v>
      </c>
      <c r="D12" t="s">
        <v>39</v>
      </c>
      <c r="E12">
        <v>69</v>
      </c>
      <c r="F12" t="s">
        <v>36</v>
      </c>
      <c r="G12" t="s">
        <v>14</v>
      </c>
    </row>
    <row r="13" spans="1:7" x14ac:dyDescent="0.3">
      <c r="A13" t="s">
        <v>9</v>
      </c>
      <c r="B13" t="s">
        <v>41</v>
      </c>
      <c r="C13" t="s">
        <v>42</v>
      </c>
      <c r="D13" t="s">
        <v>43</v>
      </c>
      <c r="E13">
        <v>38</v>
      </c>
      <c r="F13" t="s">
        <v>22</v>
      </c>
      <c r="G13" t="s">
        <v>23</v>
      </c>
    </row>
    <row r="14" spans="1:7" x14ac:dyDescent="0.3">
      <c r="A14" t="s">
        <v>9</v>
      </c>
      <c r="B14" t="s">
        <v>44</v>
      </c>
      <c r="C14" t="s">
        <v>20</v>
      </c>
      <c r="D14" t="s">
        <v>43</v>
      </c>
      <c r="E14">
        <v>68</v>
      </c>
      <c r="F14" t="s">
        <v>22</v>
      </c>
      <c r="G14" t="s">
        <v>23</v>
      </c>
    </row>
    <row r="15" spans="1:7" x14ac:dyDescent="0.3">
      <c r="A15" t="s">
        <v>9</v>
      </c>
      <c r="B15" t="s">
        <v>45</v>
      </c>
      <c r="C15" t="s">
        <v>46</v>
      </c>
      <c r="D15" t="s">
        <v>43</v>
      </c>
      <c r="E15">
        <v>60</v>
      </c>
      <c r="F15" t="s">
        <v>22</v>
      </c>
      <c r="G15" t="s">
        <v>23</v>
      </c>
    </row>
    <row r="16" spans="1:7" x14ac:dyDescent="0.3">
      <c r="A16" t="s">
        <v>9</v>
      </c>
      <c r="B16" t="s">
        <v>47</v>
      </c>
      <c r="C16" t="s">
        <v>11</v>
      </c>
      <c r="D16" t="s">
        <v>35</v>
      </c>
      <c r="E16">
        <v>66</v>
      </c>
      <c r="F16" t="s">
        <v>36</v>
      </c>
      <c r="G16" t="s">
        <v>14</v>
      </c>
    </row>
    <row r="17" spans="1:7" x14ac:dyDescent="0.3">
      <c r="A17" t="s">
        <v>9</v>
      </c>
      <c r="B17" t="s">
        <v>48</v>
      </c>
      <c r="C17" t="s">
        <v>16</v>
      </c>
      <c r="D17" t="s">
        <v>35</v>
      </c>
      <c r="E17">
        <v>39</v>
      </c>
      <c r="F17" t="s">
        <v>36</v>
      </c>
      <c r="G17" t="s">
        <v>14</v>
      </c>
    </row>
    <row r="18" spans="1:7" x14ac:dyDescent="0.3">
      <c r="A18" t="s">
        <v>9</v>
      </c>
      <c r="B18" t="s">
        <v>49</v>
      </c>
      <c r="C18" t="s">
        <v>50</v>
      </c>
      <c r="D18" t="s">
        <v>51</v>
      </c>
      <c r="E18">
        <v>56</v>
      </c>
      <c r="F18" t="s">
        <v>13</v>
      </c>
      <c r="G18" t="s">
        <v>14</v>
      </c>
    </row>
    <row r="19" spans="1:7" x14ac:dyDescent="0.3">
      <c r="A19" t="s">
        <v>9</v>
      </c>
      <c r="B19" t="s">
        <v>52</v>
      </c>
      <c r="C19" t="s">
        <v>34</v>
      </c>
      <c r="D19" t="s">
        <v>39</v>
      </c>
      <c r="E19">
        <v>69</v>
      </c>
      <c r="F19" t="s">
        <v>36</v>
      </c>
      <c r="G19" t="s">
        <v>14</v>
      </c>
    </row>
    <row r="20" spans="1:7" x14ac:dyDescent="0.3">
      <c r="A20" t="s">
        <v>9</v>
      </c>
      <c r="B20" t="s">
        <v>53</v>
      </c>
      <c r="C20" t="s">
        <v>38</v>
      </c>
      <c r="D20" t="s">
        <v>35</v>
      </c>
      <c r="E20">
        <v>69</v>
      </c>
      <c r="F20" t="s">
        <v>36</v>
      </c>
      <c r="G20" t="s">
        <v>14</v>
      </c>
    </row>
    <row r="21" spans="1:7" x14ac:dyDescent="0.3">
      <c r="A21" t="s">
        <v>54</v>
      </c>
      <c r="B21" t="s">
        <v>55</v>
      </c>
      <c r="C21" t="s">
        <v>56</v>
      </c>
      <c r="D21" t="s">
        <v>21</v>
      </c>
      <c r="E21">
        <v>68</v>
      </c>
      <c r="F21" t="s">
        <v>22</v>
      </c>
      <c r="G21" t="s">
        <v>27</v>
      </c>
    </row>
    <row r="22" spans="1:7" x14ac:dyDescent="0.3">
      <c r="A22" t="s">
        <v>54</v>
      </c>
      <c r="B22" t="s">
        <v>55</v>
      </c>
      <c r="C22" t="s">
        <v>57</v>
      </c>
      <c r="D22" t="s">
        <v>21</v>
      </c>
      <c r="E22">
        <v>68</v>
      </c>
      <c r="F22" t="s">
        <v>22</v>
      </c>
      <c r="G22" t="s">
        <v>29</v>
      </c>
    </row>
    <row r="23" spans="1:7" x14ac:dyDescent="0.3">
      <c r="A23" t="s">
        <v>54</v>
      </c>
      <c r="B23" t="s">
        <v>58</v>
      </c>
      <c r="C23" t="s">
        <v>25</v>
      </c>
      <c r="D23" t="s">
        <v>21</v>
      </c>
      <c r="E23">
        <v>80</v>
      </c>
      <c r="F23" t="s">
        <v>22</v>
      </c>
      <c r="G23" t="s">
        <v>27</v>
      </c>
    </row>
    <row r="24" spans="1:7" x14ac:dyDescent="0.3">
      <c r="A24" t="s">
        <v>54</v>
      </c>
      <c r="B24" t="s">
        <v>58</v>
      </c>
      <c r="C24" t="s">
        <v>28</v>
      </c>
      <c r="D24" t="s">
        <v>21</v>
      </c>
      <c r="E24">
        <v>80</v>
      </c>
      <c r="F24" t="s">
        <v>22</v>
      </c>
      <c r="G24" t="s">
        <v>29</v>
      </c>
    </row>
    <row r="25" spans="1:7" x14ac:dyDescent="0.3">
      <c r="A25" t="s">
        <v>54</v>
      </c>
      <c r="B25" t="s">
        <v>59</v>
      </c>
      <c r="C25" t="s">
        <v>31</v>
      </c>
      <c r="D25" t="s">
        <v>21</v>
      </c>
      <c r="E25">
        <v>75</v>
      </c>
      <c r="F25" t="s">
        <v>22</v>
      </c>
      <c r="G25" t="s">
        <v>27</v>
      </c>
    </row>
    <row r="26" spans="1:7" x14ac:dyDescent="0.3">
      <c r="A26" t="s">
        <v>54</v>
      </c>
      <c r="B26" t="s">
        <v>59</v>
      </c>
      <c r="C26" t="s">
        <v>32</v>
      </c>
      <c r="D26" t="s">
        <v>21</v>
      </c>
      <c r="E26">
        <v>75</v>
      </c>
      <c r="F26" t="s">
        <v>22</v>
      </c>
      <c r="G26" t="s">
        <v>29</v>
      </c>
    </row>
    <row r="27" spans="1:7" x14ac:dyDescent="0.3">
      <c r="A27" t="s">
        <v>60</v>
      </c>
      <c r="B27" t="s">
        <v>55</v>
      </c>
      <c r="C27" t="s">
        <v>20</v>
      </c>
      <c r="D27" t="s">
        <v>61</v>
      </c>
      <c r="E27">
        <v>60</v>
      </c>
      <c r="F27" t="s">
        <v>22</v>
      </c>
      <c r="G27" t="s">
        <v>23</v>
      </c>
    </row>
    <row r="28" spans="1:7" x14ac:dyDescent="0.3">
      <c r="A28" t="s">
        <v>60</v>
      </c>
      <c r="B28" t="s">
        <v>58</v>
      </c>
      <c r="C28" t="s">
        <v>25</v>
      </c>
      <c r="D28" t="s">
        <v>62</v>
      </c>
      <c r="E28">
        <v>52</v>
      </c>
      <c r="F28" t="s">
        <v>63</v>
      </c>
      <c r="G28" t="s">
        <v>27</v>
      </c>
    </row>
    <row r="29" spans="1:7" x14ac:dyDescent="0.3">
      <c r="A29" t="s">
        <v>60</v>
      </c>
      <c r="B29" t="s">
        <v>58</v>
      </c>
      <c r="C29" t="s">
        <v>28</v>
      </c>
      <c r="D29" t="s">
        <v>62</v>
      </c>
      <c r="E29">
        <v>52</v>
      </c>
      <c r="F29" t="s">
        <v>63</v>
      </c>
      <c r="G29" t="s">
        <v>29</v>
      </c>
    </row>
    <row r="30" spans="1:7" x14ac:dyDescent="0.3">
      <c r="A30" t="s">
        <v>60</v>
      </c>
      <c r="B30" t="s">
        <v>59</v>
      </c>
      <c r="C30" t="s">
        <v>31</v>
      </c>
      <c r="D30" t="s">
        <v>62</v>
      </c>
      <c r="E30">
        <v>45</v>
      </c>
      <c r="F30" t="s">
        <v>63</v>
      </c>
      <c r="G30" t="s">
        <v>27</v>
      </c>
    </row>
    <row r="31" spans="1:7" x14ac:dyDescent="0.3">
      <c r="A31" t="s">
        <v>60</v>
      </c>
      <c r="B31" t="s">
        <v>59</v>
      </c>
      <c r="C31" t="s">
        <v>32</v>
      </c>
      <c r="D31" t="s">
        <v>62</v>
      </c>
      <c r="E31">
        <v>45</v>
      </c>
      <c r="F31" t="s">
        <v>63</v>
      </c>
      <c r="G31" t="s">
        <v>29</v>
      </c>
    </row>
    <row r="32" spans="1:7" x14ac:dyDescent="0.3">
      <c r="A32" t="s">
        <v>64</v>
      </c>
      <c r="B32" t="s">
        <v>55</v>
      </c>
      <c r="C32" t="s">
        <v>42</v>
      </c>
      <c r="D32" t="s">
        <v>51</v>
      </c>
      <c r="E32">
        <v>75</v>
      </c>
      <c r="F32" t="s">
        <v>13</v>
      </c>
      <c r="G32" t="s">
        <v>23</v>
      </c>
    </row>
    <row r="33" spans="1:7" x14ac:dyDescent="0.3">
      <c r="A33" t="s">
        <v>64</v>
      </c>
      <c r="B33" t="s">
        <v>58</v>
      </c>
      <c r="C33" t="s">
        <v>20</v>
      </c>
      <c r="D33" t="s">
        <v>51</v>
      </c>
      <c r="E33">
        <v>77</v>
      </c>
      <c r="F33" t="s">
        <v>13</v>
      </c>
      <c r="G33" t="s">
        <v>23</v>
      </c>
    </row>
    <row r="34" spans="1:7" ht="26" x14ac:dyDescent="0.3">
      <c r="A34" t="s">
        <v>65</v>
      </c>
      <c r="B34" t="s">
        <v>55</v>
      </c>
      <c r="C34" s="1" t="s">
        <v>66</v>
      </c>
      <c r="D34" t="s">
        <v>67</v>
      </c>
      <c r="E34">
        <v>202</v>
      </c>
      <c r="F34" t="s">
        <v>68</v>
      </c>
      <c r="G34" t="s">
        <v>69</v>
      </c>
    </row>
    <row r="35" spans="1:7" x14ac:dyDescent="0.3">
      <c r="A35" t="s">
        <v>70</v>
      </c>
      <c r="B35" t="s">
        <v>55</v>
      </c>
      <c r="C35" t="s">
        <v>25</v>
      </c>
      <c r="D35" t="s">
        <v>12</v>
      </c>
      <c r="E35">
        <v>75</v>
      </c>
      <c r="F35" t="s">
        <v>13</v>
      </c>
      <c r="G35" t="s">
        <v>27</v>
      </c>
    </row>
    <row r="36" spans="1:7" x14ac:dyDescent="0.3">
      <c r="A36" t="s">
        <v>70</v>
      </c>
      <c r="B36" t="s">
        <v>55</v>
      </c>
      <c r="C36" t="s">
        <v>28</v>
      </c>
      <c r="D36" t="s">
        <v>12</v>
      </c>
      <c r="E36">
        <v>75</v>
      </c>
      <c r="F36" t="s">
        <v>13</v>
      </c>
      <c r="G36" t="s">
        <v>29</v>
      </c>
    </row>
    <row r="37" spans="1:7" x14ac:dyDescent="0.3">
      <c r="A37" t="s">
        <v>70</v>
      </c>
      <c r="B37" t="s">
        <v>58</v>
      </c>
      <c r="C37" t="s">
        <v>11</v>
      </c>
      <c r="D37" t="s">
        <v>71</v>
      </c>
      <c r="E37">
        <v>72</v>
      </c>
      <c r="F37" t="s">
        <v>72</v>
      </c>
      <c r="G37" t="s">
        <v>14</v>
      </c>
    </row>
    <row r="38" spans="1:7" x14ac:dyDescent="0.3">
      <c r="A38" t="s">
        <v>70</v>
      </c>
      <c r="B38" t="s">
        <v>59</v>
      </c>
      <c r="C38" t="s">
        <v>31</v>
      </c>
      <c r="D38" t="s">
        <v>12</v>
      </c>
      <c r="E38">
        <v>59</v>
      </c>
      <c r="F38" t="s">
        <v>13</v>
      </c>
      <c r="G38" t="s">
        <v>27</v>
      </c>
    </row>
    <row r="39" spans="1:7" x14ac:dyDescent="0.3">
      <c r="A39" t="s">
        <v>70</v>
      </c>
      <c r="B39" t="s">
        <v>59</v>
      </c>
      <c r="C39" t="s">
        <v>32</v>
      </c>
      <c r="D39" t="s">
        <v>12</v>
      </c>
      <c r="E39">
        <v>59</v>
      </c>
      <c r="F39" t="s">
        <v>13</v>
      </c>
      <c r="G39" t="s">
        <v>29</v>
      </c>
    </row>
    <row r="40" spans="1:7" x14ac:dyDescent="0.3">
      <c r="A40" t="s">
        <v>73</v>
      </c>
      <c r="B40" t="s">
        <v>55</v>
      </c>
      <c r="C40" t="s">
        <v>20</v>
      </c>
      <c r="D40" t="s">
        <v>74</v>
      </c>
      <c r="E40">
        <v>75</v>
      </c>
      <c r="F40" t="s">
        <v>22</v>
      </c>
      <c r="G40" t="s">
        <v>23</v>
      </c>
    </row>
    <row r="41" spans="1:7" x14ac:dyDescent="0.3">
      <c r="A41" t="s">
        <v>73</v>
      </c>
      <c r="B41" t="s">
        <v>58</v>
      </c>
      <c r="C41" t="s">
        <v>31</v>
      </c>
      <c r="D41" t="s">
        <v>61</v>
      </c>
      <c r="E41">
        <v>63</v>
      </c>
      <c r="F41" t="s">
        <v>22</v>
      </c>
      <c r="G41" t="s">
        <v>27</v>
      </c>
    </row>
    <row r="42" spans="1:7" x14ac:dyDescent="0.3">
      <c r="A42" t="s">
        <v>73</v>
      </c>
      <c r="B42" t="s">
        <v>58</v>
      </c>
      <c r="C42" t="s">
        <v>32</v>
      </c>
      <c r="D42" t="s">
        <v>61</v>
      </c>
      <c r="E42">
        <v>63</v>
      </c>
      <c r="F42" t="s">
        <v>22</v>
      </c>
      <c r="G42" t="s">
        <v>29</v>
      </c>
    </row>
    <row r="43" spans="1:7" x14ac:dyDescent="0.3">
      <c r="A43" t="s">
        <v>73</v>
      </c>
      <c r="B43" t="s">
        <v>59</v>
      </c>
      <c r="C43" t="s">
        <v>42</v>
      </c>
      <c r="D43" t="s">
        <v>74</v>
      </c>
      <c r="E43">
        <v>75</v>
      </c>
      <c r="F43" t="s">
        <v>22</v>
      </c>
      <c r="G43" t="s">
        <v>23</v>
      </c>
    </row>
    <row r="44" spans="1:7" x14ac:dyDescent="0.3">
      <c r="A44" t="s">
        <v>75</v>
      </c>
      <c r="B44" t="s">
        <v>55</v>
      </c>
      <c r="C44" t="s">
        <v>25</v>
      </c>
      <c r="D44" t="s">
        <v>76</v>
      </c>
      <c r="E44">
        <v>49</v>
      </c>
      <c r="F44" t="s">
        <v>36</v>
      </c>
      <c r="G44" t="s">
        <v>27</v>
      </c>
    </row>
    <row r="45" spans="1:7" x14ac:dyDescent="0.3">
      <c r="A45" t="s">
        <v>75</v>
      </c>
      <c r="B45" t="s">
        <v>55</v>
      </c>
      <c r="C45" t="s">
        <v>28</v>
      </c>
      <c r="D45" t="s">
        <v>76</v>
      </c>
      <c r="E45">
        <v>49</v>
      </c>
      <c r="F45" t="s">
        <v>36</v>
      </c>
      <c r="G45" t="s">
        <v>29</v>
      </c>
    </row>
    <row r="46" spans="1:7" x14ac:dyDescent="0.3">
      <c r="A46" t="s">
        <v>75</v>
      </c>
      <c r="B46" t="s">
        <v>58</v>
      </c>
      <c r="C46" t="s">
        <v>31</v>
      </c>
      <c r="D46" t="s">
        <v>76</v>
      </c>
      <c r="E46">
        <v>25</v>
      </c>
      <c r="F46" t="s">
        <v>36</v>
      </c>
      <c r="G46" t="s">
        <v>27</v>
      </c>
    </row>
    <row r="47" spans="1:7" x14ac:dyDescent="0.3">
      <c r="A47" t="s">
        <v>75</v>
      </c>
      <c r="B47" t="s">
        <v>58</v>
      </c>
      <c r="C47" t="s">
        <v>32</v>
      </c>
      <c r="D47" t="s">
        <v>76</v>
      </c>
      <c r="E47">
        <v>25</v>
      </c>
      <c r="F47" t="s">
        <v>36</v>
      </c>
      <c r="G47" t="s">
        <v>29</v>
      </c>
    </row>
    <row r="48" spans="1:7" ht="26" x14ac:dyDescent="0.3">
      <c r="A48" t="s">
        <v>77</v>
      </c>
      <c r="B48" t="s">
        <v>55</v>
      </c>
      <c r="C48" s="1" t="s">
        <v>78</v>
      </c>
      <c r="D48" t="s">
        <v>79</v>
      </c>
      <c r="E48">
        <v>42</v>
      </c>
      <c r="F48" t="s">
        <v>22</v>
      </c>
      <c r="G48" t="s">
        <v>80</v>
      </c>
    </row>
    <row r="49" spans="1:7" ht="78" hidden="1" x14ac:dyDescent="0.3">
      <c r="A49" t="s">
        <v>77</v>
      </c>
      <c r="B49" t="s">
        <v>58</v>
      </c>
      <c r="C49" s="1" t="s">
        <v>1785</v>
      </c>
      <c r="D49" t="s">
        <v>1786</v>
      </c>
      <c r="E49">
        <v>54</v>
      </c>
      <c r="F49" t="s">
        <v>1786</v>
      </c>
      <c r="G49" t="s">
        <v>127</v>
      </c>
    </row>
    <row r="50" spans="1:7" ht="91" hidden="1" x14ac:dyDescent="0.3">
      <c r="A50" t="s">
        <v>77</v>
      </c>
      <c r="B50" t="s">
        <v>59</v>
      </c>
      <c r="C50" s="1" t="s">
        <v>1787</v>
      </c>
      <c r="D50" t="s">
        <v>1786</v>
      </c>
      <c r="E50">
        <v>41</v>
      </c>
      <c r="F50" t="s">
        <v>1786</v>
      </c>
      <c r="G50" t="s">
        <v>127</v>
      </c>
    </row>
    <row r="51" spans="1:7" ht="26" x14ac:dyDescent="0.3">
      <c r="A51" t="s">
        <v>77</v>
      </c>
      <c r="B51" t="s">
        <v>81</v>
      </c>
      <c r="C51" s="1" t="s">
        <v>82</v>
      </c>
      <c r="D51" t="s">
        <v>79</v>
      </c>
      <c r="E51">
        <v>57</v>
      </c>
      <c r="F51" t="s">
        <v>22</v>
      </c>
      <c r="G51" t="s">
        <v>83</v>
      </c>
    </row>
    <row r="52" spans="1:7" ht="26" x14ac:dyDescent="0.3">
      <c r="A52" t="s">
        <v>84</v>
      </c>
      <c r="B52" t="s">
        <v>55</v>
      </c>
      <c r="C52" s="1" t="s">
        <v>85</v>
      </c>
      <c r="D52" t="s">
        <v>86</v>
      </c>
      <c r="E52">
        <v>53</v>
      </c>
      <c r="F52" t="s">
        <v>13</v>
      </c>
      <c r="G52" t="s">
        <v>87</v>
      </c>
    </row>
    <row r="53" spans="1:7" ht="26" x14ac:dyDescent="0.3">
      <c r="A53" t="s">
        <v>84</v>
      </c>
      <c r="B53" t="s">
        <v>58</v>
      </c>
      <c r="C53" s="1" t="s">
        <v>88</v>
      </c>
      <c r="D53" t="s">
        <v>89</v>
      </c>
      <c r="E53">
        <v>43</v>
      </c>
      <c r="F53" t="s">
        <v>22</v>
      </c>
      <c r="G53" t="s">
        <v>87</v>
      </c>
    </row>
    <row r="54" spans="1:7" ht="26" x14ac:dyDescent="0.3">
      <c r="A54" t="s">
        <v>90</v>
      </c>
      <c r="B54" t="s">
        <v>55</v>
      </c>
      <c r="C54" s="1" t="s">
        <v>91</v>
      </c>
      <c r="D54" t="s">
        <v>89</v>
      </c>
      <c r="E54">
        <v>39</v>
      </c>
      <c r="F54" t="s">
        <v>22</v>
      </c>
      <c r="G54" t="s">
        <v>27</v>
      </c>
    </row>
    <row r="55" spans="1:7" ht="26" x14ac:dyDescent="0.3">
      <c r="A55" t="s">
        <v>90</v>
      </c>
      <c r="B55" t="s">
        <v>58</v>
      </c>
      <c r="C55" s="1" t="s">
        <v>92</v>
      </c>
      <c r="D55" t="s">
        <v>89</v>
      </c>
      <c r="E55">
        <v>60</v>
      </c>
      <c r="F55" t="s">
        <v>22</v>
      </c>
      <c r="G55" t="s">
        <v>27</v>
      </c>
    </row>
    <row r="56" spans="1:7" ht="26" x14ac:dyDescent="0.3">
      <c r="A56" t="s">
        <v>93</v>
      </c>
      <c r="B56" t="s">
        <v>55</v>
      </c>
      <c r="C56" s="1" t="s">
        <v>94</v>
      </c>
      <c r="D56" t="s">
        <v>89</v>
      </c>
      <c r="E56">
        <v>54</v>
      </c>
      <c r="F56" t="s">
        <v>22</v>
      </c>
      <c r="G56" t="s">
        <v>80</v>
      </c>
    </row>
    <row r="57" spans="1:7" ht="26" x14ac:dyDescent="0.3">
      <c r="A57" t="s">
        <v>93</v>
      </c>
      <c r="B57" t="s">
        <v>58</v>
      </c>
      <c r="C57" s="1" t="s">
        <v>95</v>
      </c>
      <c r="D57" t="s">
        <v>89</v>
      </c>
      <c r="E57">
        <v>45</v>
      </c>
      <c r="F57" t="s">
        <v>22</v>
      </c>
      <c r="G57" t="s">
        <v>80</v>
      </c>
    </row>
    <row r="58" spans="1:7" ht="26" x14ac:dyDescent="0.3">
      <c r="A58" t="s">
        <v>93</v>
      </c>
      <c r="B58" t="s">
        <v>59</v>
      </c>
      <c r="C58" s="1" t="s">
        <v>91</v>
      </c>
      <c r="D58" t="s">
        <v>96</v>
      </c>
      <c r="E58">
        <v>54</v>
      </c>
      <c r="F58" t="s">
        <v>22</v>
      </c>
      <c r="G58" t="s">
        <v>27</v>
      </c>
    </row>
    <row r="59" spans="1:7" ht="26" x14ac:dyDescent="0.3">
      <c r="A59" t="s">
        <v>93</v>
      </c>
      <c r="B59" t="s">
        <v>81</v>
      </c>
      <c r="C59" s="1" t="s">
        <v>97</v>
      </c>
      <c r="D59" t="s">
        <v>96</v>
      </c>
      <c r="E59">
        <v>56</v>
      </c>
      <c r="F59" t="s">
        <v>22</v>
      </c>
      <c r="G59" t="s">
        <v>27</v>
      </c>
    </row>
    <row r="60" spans="1:7" ht="26" x14ac:dyDescent="0.3">
      <c r="A60" t="s">
        <v>98</v>
      </c>
      <c r="B60" t="s">
        <v>55</v>
      </c>
      <c r="C60" s="1" t="s">
        <v>99</v>
      </c>
      <c r="D60" t="s">
        <v>89</v>
      </c>
      <c r="E60">
        <v>45</v>
      </c>
      <c r="F60" t="s">
        <v>22</v>
      </c>
      <c r="G60" t="s">
        <v>69</v>
      </c>
    </row>
    <row r="61" spans="1:7" ht="26" x14ac:dyDescent="0.3">
      <c r="A61" t="s">
        <v>100</v>
      </c>
      <c r="B61" t="s">
        <v>55</v>
      </c>
      <c r="C61" s="1" t="s">
        <v>101</v>
      </c>
      <c r="D61" t="s">
        <v>89</v>
      </c>
      <c r="E61">
        <v>57</v>
      </c>
      <c r="F61" t="s">
        <v>22</v>
      </c>
      <c r="G61" t="s">
        <v>27</v>
      </c>
    </row>
    <row r="62" spans="1:7" ht="78" hidden="1" x14ac:dyDescent="0.3">
      <c r="A62" t="s">
        <v>100</v>
      </c>
      <c r="B62" t="s">
        <v>58</v>
      </c>
      <c r="C62" s="1" t="s">
        <v>1788</v>
      </c>
      <c r="D62" t="s">
        <v>1786</v>
      </c>
      <c r="E62">
        <v>24</v>
      </c>
      <c r="F62" t="s">
        <v>1786</v>
      </c>
      <c r="G62" t="s">
        <v>27</v>
      </c>
    </row>
    <row r="63" spans="1:7" ht="26" x14ac:dyDescent="0.3">
      <c r="A63" t="s">
        <v>102</v>
      </c>
      <c r="B63" t="s">
        <v>55</v>
      </c>
      <c r="C63" s="1" t="s">
        <v>103</v>
      </c>
      <c r="D63" t="s">
        <v>74</v>
      </c>
      <c r="E63">
        <v>55</v>
      </c>
      <c r="F63" t="s">
        <v>22</v>
      </c>
      <c r="G63" t="s">
        <v>29</v>
      </c>
    </row>
    <row r="64" spans="1:7" ht="26" x14ac:dyDescent="0.3">
      <c r="A64" t="s">
        <v>102</v>
      </c>
      <c r="B64" t="s">
        <v>58</v>
      </c>
      <c r="C64" s="1" t="s">
        <v>104</v>
      </c>
      <c r="D64" t="s">
        <v>89</v>
      </c>
      <c r="E64">
        <v>15</v>
      </c>
      <c r="F64" t="s">
        <v>22</v>
      </c>
      <c r="G64" t="s">
        <v>29</v>
      </c>
    </row>
    <row r="65" spans="1:7" ht="26" x14ac:dyDescent="0.3">
      <c r="A65" t="s">
        <v>105</v>
      </c>
      <c r="B65" t="s">
        <v>55</v>
      </c>
      <c r="C65" s="1" t="s">
        <v>106</v>
      </c>
      <c r="D65" t="s">
        <v>89</v>
      </c>
      <c r="E65">
        <v>54</v>
      </c>
      <c r="F65" t="s">
        <v>22</v>
      </c>
      <c r="G65" t="s">
        <v>69</v>
      </c>
    </row>
    <row r="66" spans="1:7" ht="26" x14ac:dyDescent="0.3">
      <c r="A66" t="s">
        <v>105</v>
      </c>
      <c r="B66" t="s">
        <v>58</v>
      </c>
      <c r="C66" s="1" t="s">
        <v>107</v>
      </c>
      <c r="D66" t="s">
        <v>89</v>
      </c>
      <c r="E66">
        <v>41</v>
      </c>
      <c r="F66" t="s">
        <v>22</v>
      </c>
      <c r="G66" t="s">
        <v>69</v>
      </c>
    </row>
    <row r="67" spans="1:7" ht="26" x14ac:dyDescent="0.3">
      <c r="A67" t="s">
        <v>108</v>
      </c>
      <c r="B67" t="s">
        <v>55</v>
      </c>
      <c r="C67" s="1" t="s">
        <v>109</v>
      </c>
      <c r="D67" t="s">
        <v>110</v>
      </c>
      <c r="E67">
        <v>45</v>
      </c>
      <c r="F67" t="s">
        <v>22</v>
      </c>
      <c r="G67" t="s">
        <v>83</v>
      </c>
    </row>
    <row r="68" spans="1:7" ht="78" hidden="1" x14ac:dyDescent="0.3">
      <c r="A68" t="s">
        <v>1789</v>
      </c>
      <c r="B68" t="s">
        <v>55</v>
      </c>
      <c r="C68" s="1" t="s">
        <v>1790</v>
      </c>
      <c r="D68" t="s">
        <v>1786</v>
      </c>
      <c r="E68">
        <v>24</v>
      </c>
      <c r="F68" t="s">
        <v>1786</v>
      </c>
      <c r="G68" t="s">
        <v>69</v>
      </c>
    </row>
    <row r="69" spans="1:7" ht="26" x14ac:dyDescent="0.3">
      <c r="A69" t="s">
        <v>111</v>
      </c>
      <c r="B69" t="s">
        <v>55</v>
      </c>
      <c r="C69" s="1" t="s">
        <v>112</v>
      </c>
      <c r="D69" t="s">
        <v>113</v>
      </c>
      <c r="E69">
        <v>33</v>
      </c>
      <c r="F69" t="s">
        <v>22</v>
      </c>
      <c r="G69" t="s">
        <v>27</v>
      </c>
    </row>
    <row r="70" spans="1:7" hidden="1" x14ac:dyDescent="0.3">
      <c r="A70" t="s">
        <v>1791</v>
      </c>
      <c r="B70" t="s">
        <v>1726</v>
      </c>
      <c r="C70" t="s">
        <v>1786</v>
      </c>
      <c r="D70" t="s">
        <v>1786</v>
      </c>
      <c r="E70">
        <v>1</v>
      </c>
      <c r="F70" t="s">
        <v>1786</v>
      </c>
      <c r="G70" t="s">
        <v>1786</v>
      </c>
    </row>
    <row r="71" spans="1:7" hidden="1" x14ac:dyDescent="0.3">
      <c r="A71" t="s">
        <v>1792</v>
      </c>
      <c r="B71" t="s">
        <v>1726</v>
      </c>
      <c r="C71" t="s">
        <v>1786</v>
      </c>
      <c r="D71" t="s">
        <v>1786</v>
      </c>
      <c r="E71">
        <v>1</v>
      </c>
      <c r="F71" t="s">
        <v>1786</v>
      </c>
      <c r="G71" t="s">
        <v>1786</v>
      </c>
    </row>
    <row r="72" spans="1:7" hidden="1" x14ac:dyDescent="0.3">
      <c r="A72" t="s">
        <v>1793</v>
      </c>
      <c r="B72" t="s">
        <v>1726</v>
      </c>
      <c r="C72" t="s">
        <v>1786</v>
      </c>
      <c r="D72" t="s">
        <v>1786</v>
      </c>
      <c r="E72">
        <v>4</v>
      </c>
      <c r="F72" t="s">
        <v>1786</v>
      </c>
      <c r="G72" t="s">
        <v>1786</v>
      </c>
    </row>
    <row r="73" spans="1:7" x14ac:dyDescent="0.3">
      <c r="A73" t="s">
        <v>114</v>
      </c>
      <c r="B73" t="s">
        <v>55</v>
      </c>
      <c r="C73" t="s">
        <v>115</v>
      </c>
      <c r="D73" t="s">
        <v>116</v>
      </c>
      <c r="E73">
        <v>32</v>
      </c>
      <c r="F73" t="s">
        <v>36</v>
      </c>
      <c r="G73" t="s">
        <v>80</v>
      </c>
    </row>
    <row r="74" spans="1:7" x14ac:dyDescent="0.3">
      <c r="A74" t="s">
        <v>117</v>
      </c>
      <c r="B74" t="s">
        <v>55</v>
      </c>
      <c r="C74" t="s">
        <v>118</v>
      </c>
      <c r="D74" t="s">
        <v>119</v>
      </c>
      <c r="E74">
        <v>42</v>
      </c>
      <c r="F74" t="s">
        <v>13</v>
      </c>
      <c r="G74" t="s">
        <v>29</v>
      </c>
    </row>
    <row r="75" spans="1:7" x14ac:dyDescent="0.3">
      <c r="A75" t="s">
        <v>120</v>
      </c>
      <c r="B75" t="s">
        <v>55</v>
      </c>
      <c r="C75" t="s">
        <v>121</v>
      </c>
      <c r="D75" t="s">
        <v>116</v>
      </c>
      <c r="E75">
        <v>35</v>
      </c>
      <c r="F75" t="s">
        <v>36</v>
      </c>
      <c r="G75" t="s">
        <v>27</v>
      </c>
    </row>
    <row r="76" spans="1:7" hidden="1" x14ac:dyDescent="0.3">
      <c r="A76" t="s">
        <v>1794</v>
      </c>
      <c r="B76" t="s">
        <v>55</v>
      </c>
      <c r="C76" t="s">
        <v>1535</v>
      </c>
      <c r="D76" t="s">
        <v>1786</v>
      </c>
      <c r="E76">
        <v>20</v>
      </c>
      <c r="F76" t="s">
        <v>1786</v>
      </c>
      <c r="G76" t="s">
        <v>127</v>
      </c>
    </row>
    <row r="77" spans="1:7" x14ac:dyDescent="0.3">
      <c r="A77" t="s">
        <v>122</v>
      </c>
      <c r="B77" t="s">
        <v>55</v>
      </c>
      <c r="C77" t="s">
        <v>123</v>
      </c>
      <c r="D77" t="s">
        <v>124</v>
      </c>
      <c r="E77">
        <v>19</v>
      </c>
      <c r="F77" t="s">
        <v>36</v>
      </c>
      <c r="G77" t="s">
        <v>87</v>
      </c>
    </row>
    <row r="78" spans="1:7" ht="26" x14ac:dyDescent="0.3">
      <c r="A78" t="s">
        <v>125</v>
      </c>
      <c r="B78" t="s">
        <v>55</v>
      </c>
      <c r="C78" s="1" t="s">
        <v>126</v>
      </c>
      <c r="D78" t="s">
        <v>124</v>
      </c>
      <c r="E78">
        <v>28</v>
      </c>
      <c r="F78" t="s">
        <v>36</v>
      </c>
      <c r="G78" t="s">
        <v>127</v>
      </c>
    </row>
    <row r="79" spans="1:7" hidden="1" x14ac:dyDescent="0.3">
      <c r="A79" t="s">
        <v>1795</v>
      </c>
      <c r="B79" t="s">
        <v>1726</v>
      </c>
      <c r="C79" t="s">
        <v>1786</v>
      </c>
      <c r="D79" t="s">
        <v>1786</v>
      </c>
      <c r="E79">
        <v>5</v>
      </c>
      <c r="F79" t="s">
        <v>1786</v>
      </c>
      <c r="G79" t="s">
        <v>1786</v>
      </c>
    </row>
    <row r="80" spans="1:7" hidden="1" x14ac:dyDescent="0.3">
      <c r="A80" t="s">
        <v>1796</v>
      </c>
      <c r="B80" t="s">
        <v>1726</v>
      </c>
      <c r="C80" t="s">
        <v>1786</v>
      </c>
      <c r="D80" t="s">
        <v>1786</v>
      </c>
      <c r="E80">
        <v>24</v>
      </c>
      <c r="F80" t="s">
        <v>1786</v>
      </c>
      <c r="G80" t="s">
        <v>1786</v>
      </c>
    </row>
    <row r="81" spans="1:7" hidden="1" x14ac:dyDescent="0.3">
      <c r="A81" t="s">
        <v>1797</v>
      </c>
      <c r="B81" t="s">
        <v>1726</v>
      </c>
      <c r="C81" t="s">
        <v>1786</v>
      </c>
      <c r="D81" t="s">
        <v>1786</v>
      </c>
      <c r="E81">
        <v>2</v>
      </c>
      <c r="F81" t="s">
        <v>1786</v>
      </c>
      <c r="G81" t="s">
        <v>1786</v>
      </c>
    </row>
    <row r="82" spans="1:7" hidden="1" x14ac:dyDescent="0.3">
      <c r="A82" t="s">
        <v>1798</v>
      </c>
      <c r="B82" t="s">
        <v>1726</v>
      </c>
      <c r="C82" t="s">
        <v>1786</v>
      </c>
      <c r="D82" t="s">
        <v>1786</v>
      </c>
      <c r="E82">
        <v>9</v>
      </c>
      <c r="F82" t="s">
        <v>1786</v>
      </c>
      <c r="G82" t="s">
        <v>1786</v>
      </c>
    </row>
    <row r="83" spans="1:7" hidden="1" x14ac:dyDescent="0.3">
      <c r="A83" t="s">
        <v>1799</v>
      </c>
      <c r="B83" t="s">
        <v>1726</v>
      </c>
      <c r="C83" t="s">
        <v>1786</v>
      </c>
      <c r="D83" t="s">
        <v>1786</v>
      </c>
      <c r="E83">
        <v>1</v>
      </c>
      <c r="F83" t="s">
        <v>1786</v>
      </c>
      <c r="G83" t="s">
        <v>1786</v>
      </c>
    </row>
    <row r="84" spans="1:7" hidden="1" x14ac:dyDescent="0.3">
      <c r="A84" t="s">
        <v>1800</v>
      </c>
      <c r="B84" t="s">
        <v>1726</v>
      </c>
      <c r="C84" t="s">
        <v>1786</v>
      </c>
      <c r="D84" t="s">
        <v>1786</v>
      </c>
      <c r="E84">
        <v>19</v>
      </c>
      <c r="F84" t="s">
        <v>1786</v>
      </c>
      <c r="G84" t="s">
        <v>1786</v>
      </c>
    </row>
    <row r="85" spans="1:7" x14ac:dyDescent="0.3">
      <c r="A85" t="s">
        <v>128</v>
      </c>
      <c r="B85" t="s">
        <v>55</v>
      </c>
      <c r="C85" t="s">
        <v>129</v>
      </c>
      <c r="D85" t="s">
        <v>130</v>
      </c>
      <c r="E85">
        <v>40</v>
      </c>
      <c r="F85" t="s">
        <v>72</v>
      </c>
      <c r="G85" t="s">
        <v>29</v>
      </c>
    </row>
    <row r="86" spans="1:7" x14ac:dyDescent="0.3">
      <c r="A86" t="s">
        <v>131</v>
      </c>
      <c r="B86" t="s">
        <v>55</v>
      </c>
      <c r="C86" t="s">
        <v>132</v>
      </c>
      <c r="D86" t="s">
        <v>124</v>
      </c>
      <c r="E86">
        <v>36</v>
      </c>
      <c r="F86" t="s">
        <v>36</v>
      </c>
      <c r="G86" t="s">
        <v>27</v>
      </c>
    </row>
    <row r="87" spans="1:7" x14ac:dyDescent="0.3">
      <c r="A87" t="s">
        <v>133</v>
      </c>
      <c r="B87" t="s">
        <v>55</v>
      </c>
      <c r="C87" t="s">
        <v>134</v>
      </c>
      <c r="D87" t="s">
        <v>86</v>
      </c>
      <c r="E87">
        <v>25</v>
      </c>
      <c r="F87" t="s">
        <v>13</v>
      </c>
      <c r="G87" t="s">
        <v>80</v>
      </c>
    </row>
    <row r="88" spans="1:7" x14ac:dyDescent="0.3">
      <c r="A88" t="s">
        <v>135</v>
      </c>
      <c r="B88" t="s">
        <v>55</v>
      </c>
      <c r="C88" t="s">
        <v>136</v>
      </c>
      <c r="D88" t="s">
        <v>137</v>
      </c>
      <c r="E88">
        <v>35</v>
      </c>
      <c r="F88" t="s">
        <v>72</v>
      </c>
      <c r="G88" t="s">
        <v>69</v>
      </c>
    </row>
    <row r="89" spans="1:7" x14ac:dyDescent="0.3">
      <c r="A89" t="s">
        <v>138</v>
      </c>
      <c r="B89" t="s">
        <v>55</v>
      </c>
      <c r="C89" t="s">
        <v>139</v>
      </c>
      <c r="D89" t="s">
        <v>140</v>
      </c>
      <c r="E89">
        <v>24</v>
      </c>
      <c r="F89" t="s">
        <v>141</v>
      </c>
      <c r="G89" t="s">
        <v>87</v>
      </c>
    </row>
    <row r="90" spans="1:7" hidden="1" x14ac:dyDescent="0.3">
      <c r="A90" t="s">
        <v>1801</v>
      </c>
      <c r="B90" t="s">
        <v>1726</v>
      </c>
      <c r="C90" t="s">
        <v>1786</v>
      </c>
      <c r="D90" t="s">
        <v>1786</v>
      </c>
      <c r="E90">
        <v>30</v>
      </c>
      <c r="F90" t="s">
        <v>1786</v>
      </c>
      <c r="G90" t="s">
        <v>1786</v>
      </c>
    </row>
    <row r="91" spans="1:7" hidden="1" x14ac:dyDescent="0.3">
      <c r="A91" t="s">
        <v>1802</v>
      </c>
      <c r="B91" t="s">
        <v>1726</v>
      </c>
      <c r="C91" t="s">
        <v>1786</v>
      </c>
      <c r="D91" t="s">
        <v>1786</v>
      </c>
      <c r="E91">
        <v>2</v>
      </c>
      <c r="F91" t="s">
        <v>1786</v>
      </c>
      <c r="G91" t="s">
        <v>1786</v>
      </c>
    </row>
    <row r="92" spans="1:7" x14ac:dyDescent="0.3">
      <c r="A92" t="s">
        <v>142</v>
      </c>
      <c r="B92" t="s">
        <v>55</v>
      </c>
      <c r="C92" t="s">
        <v>143</v>
      </c>
      <c r="D92" t="s">
        <v>144</v>
      </c>
      <c r="E92">
        <v>39</v>
      </c>
      <c r="F92" t="s">
        <v>72</v>
      </c>
      <c r="G92" t="s">
        <v>80</v>
      </c>
    </row>
    <row r="93" spans="1:7" hidden="1" x14ac:dyDescent="0.3">
      <c r="A93" t="s">
        <v>1803</v>
      </c>
      <c r="B93" t="s">
        <v>1726</v>
      </c>
      <c r="C93" t="s">
        <v>1786</v>
      </c>
      <c r="D93" t="s">
        <v>1786</v>
      </c>
      <c r="E93">
        <v>22</v>
      </c>
      <c r="F93" t="s">
        <v>1786</v>
      </c>
      <c r="G93" t="s">
        <v>1786</v>
      </c>
    </row>
    <row r="94" spans="1:7" hidden="1" x14ac:dyDescent="0.3">
      <c r="A94" t="s">
        <v>1804</v>
      </c>
      <c r="B94" t="s">
        <v>169</v>
      </c>
      <c r="C94" t="s">
        <v>1786</v>
      </c>
      <c r="D94" t="s">
        <v>1786</v>
      </c>
      <c r="E94">
        <v>6</v>
      </c>
      <c r="F94" t="s">
        <v>1786</v>
      </c>
      <c r="G94" t="s">
        <v>1786</v>
      </c>
    </row>
    <row r="95" spans="1:7" x14ac:dyDescent="0.3">
      <c r="A95" t="s">
        <v>145</v>
      </c>
      <c r="B95" t="s">
        <v>55</v>
      </c>
      <c r="C95" t="s">
        <v>56</v>
      </c>
      <c r="D95" t="s">
        <v>146</v>
      </c>
      <c r="E95">
        <v>25</v>
      </c>
      <c r="F95" t="s">
        <v>36</v>
      </c>
      <c r="G95" t="s">
        <v>27</v>
      </c>
    </row>
    <row r="96" spans="1:7" x14ac:dyDescent="0.3">
      <c r="A96" t="s">
        <v>145</v>
      </c>
      <c r="B96" t="s">
        <v>55</v>
      </c>
      <c r="C96" t="s">
        <v>57</v>
      </c>
      <c r="D96" t="s">
        <v>146</v>
      </c>
      <c r="E96">
        <v>25</v>
      </c>
      <c r="F96" t="s">
        <v>36</v>
      </c>
      <c r="G96" t="s">
        <v>29</v>
      </c>
    </row>
    <row r="97" spans="1:7" x14ac:dyDescent="0.3">
      <c r="A97" t="s">
        <v>145</v>
      </c>
      <c r="B97" t="s">
        <v>147</v>
      </c>
      <c r="C97" t="s">
        <v>148</v>
      </c>
      <c r="D97" t="s">
        <v>146</v>
      </c>
      <c r="E97">
        <v>25</v>
      </c>
      <c r="F97" t="s">
        <v>36</v>
      </c>
      <c r="G97" t="s">
        <v>27</v>
      </c>
    </row>
    <row r="98" spans="1:7" x14ac:dyDescent="0.3">
      <c r="A98" t="s">
        <v>149</v>
      </c>
      <c r="B98" t="s">
        <v>55</v>
      </c>
      <c r="C98" t="s">
        <v>42</v>
      </c>
      <c r="D98" t="s">
        <v>150</v>
      </c>
      <c r="E98">
        <v>19</v>
      </c>
      <c r="F98" t="s">
        <v>72</v>
      </c>
      <c r="G98" t="s">
        <v>23</v>
      </c>
    </row>
    <row r="99" spans="1:7" x14ac:dyDescent="0.3">
      <c r="A99" t="s">
        <v>149</v>
      </c>
      <c r="B99" t="s">
        <v>147</v>
      </c>
      <c r="C99" t="s">
        <v>151</v>
      </c>
      <c r="D99" t="s">
        <v>152</v>
      </c>
      <c r="E99">
        <v>19</v>
      </c>
      <c r="F99" t="s">
        <v>72</v>
      </c>
      <c r="G99" t="s">
        <v>69</v>
      </c>
    </row>
    <row r="100" spans="1:7" x14ac:dyDescent="0.3">
      <c r="A100" t="s">
        <v>153</v>
      </c>
      <c r="B100" t="s">
        <v>147</v>
      </c>
      <c r="C100" t="s">
        <v>154</v>
      </c>
      <c r="D100" t="s">
        <v>155</v>
      </c>
      <c r="E100">
        <v>26</v>
      </c>
      <c r="F100" t="s">
        <v>72</v>
      </c>
      <c r="G100" t="s">
        <v>27</v>
      </c>
    </row>
    <row r="101" spans="1:7" x14ac:dyDescent="0.3">
      <c r="A101" t="s">
        <v>156</v>
      </c>
      <c r="B101" t="s">
        <v>55</v>
      </c>
      <c r="C101" t="s">
        <v>31</v>
      </c>
      <c r="D101" t="s">
        <v>157</v>
      </c>
      <c r="E101">
        <v>18</v>
      </c>
      <c r="F101" t="s">
        <v>72</v>
      </c>
      <c r="G101" t="s">
        <v>27</v>
      </c>
    </row>
    <row r="102" spans="1:7" x14ac:dyDescent="0.3">
      <c r="A102" t="s">
        <v>156</v>
      </c>
      <c r="B102" t="s">
        <v>55</v>
      </c>
      <c r="C102" t="s">
        <v>32</v>
      </c>
      <c r="D102" t="s">
        <v>157</v>
      </c>
      <c r="E102">
        <v>18</v>
      </c>
      <c r="F102" t="s">
        <v>72</v>
      </c>
      <c r="G102" t="s">
        <v>29</v>
      </c>
    </row>
    <row r="103" spans="1:7" x14ac:dyDescent="0.3">
      <c r="A103" t="s">
        <v>156</v>
      </c>
      <c r="B103" t="s">
        <v>147</v>
      </c>
      <c r="C103" t="s">
        <v>158</v>
      </c>
      <c r="D103" t="s">
        <v>157</v>
      </c>
      <c r="E103">
        <v>18</v>
      </c>
      <c r="F103" t="s">
        <v>72</v>
      </c>
      <c r="G103" t="s">
        <v>27</v>
      </c>
    </row>
    <row r="104" spans="1:7" x14ac:dyDescent="0.3">
      <c r="A104" t="s">
        <v>159</v>
      </c>
      <c r="B104" t="s">
        <v>55</v>
      </c>
      <c r="C104" t="s">
        <v>34</v>
      </c>
      <c r="D104" t="s">
        <v>160</v>
      </c>
      <c r="E104">
        <v>10</v>
      </c>
      <c r="F104" t="s">
        <v>72</v>
      </c>
      <c r="G104" t="s">
        <v>14</v>
      </c>
    </row>
    <row r="105" spans="1:7" hidden="1" x14ac:dyDescent="0.3">
      <c r="A105" t="s">
        <v>159</v>
      </c>
      <c r="B105" t="s">
        <v>147</v>
      </c>
      <c r="C105" t="s">
        <v>1786</v>
      </c>
      <c r="D105" t="s">
        <v>1786</v>
      </c>
      <c r="E105">
        <v>10</v>
      </c>
      <c r="F105" t="s">
        <v>1786</v>
      </c>
      <c r="G105" t="s">
        <v>1786</v>
      </c>
    </row>
    <row r="106" spans="1:7" x14ac:dyDescent="0.3">
      <c r="A106" t="s">
        <v>161</v>
      </c>
      <c r="B106" t="s">
        <v>55</v>
      </c>
      <c r="C106" t="s">
        <v>11</v>
      </c>
      <c r="D106" t="s">
        <v>162</v>
      </c>
      <c r="E106">
        <v>27</v>
      </c>
      <c r="F106" t="s">
        <v>72</v>
      </c>
      <c r="G106" t="s">
        <v>14</v>
      </c>
    </row>
    <row r="107" spans="1:7" x14ac:dyDescent="0.3">
      <c r="A107" t="s">
        <v>161</v>
      </c>
      <c r="B107" t="s">
        <v>147</v>
      </c>
      <c r="C107" t="s">
        <v>163</v>
      </c>
      <c r="D107" t="s">
        <v>164</v>
      </c>
      <c r="E107">
        <v>27</v>
      </c>
      <c r="F107" t="s">
        <v>22</v>
      </c>
      <c r="G107" t="s">
        <v>80</v>
      </c>
    </row>
    <row r="108" spans="1:7" x14ac:dyDescent="0.3">
      <c r="A108" t="s">
        <v>165</v>
      </c>
      <c r="B108" t="s">
        <v>147</v>
      </c>
      <c r="C108" t="s">
        <v>166</v>
      </c>
      <c r="D108" t="s">
        <v>167</v>
      </c>
      <c r="E108">
        <v>25</v>
      </c>
      <c r="F108" t="s">
        <v>168</v>
      </c>
      <c r="G108" t="s">
        <v>27</v>
      </c>
    </row>
    <row r="109" spans="1:7" x14ac:dyDescent="0.3">
      <c r="A109" t="s">
        <v>165</v>
      </c>
      <c r="B109" t="s">
        <v>169</v>
      </c>
      <c r="C109" t="s">
        <v>170</v>
      </c>
      <c r="D109" t="s">
        <v>167</v>
      </c>
      <c r="E109">
        <v>25</v>
      </c>
      <c r="F109" t="s">
        <v>168</v>
      </c>
      <c r="G109" t="s">
        <v>69</v>
      </c>
    </row>
    <row r="110" spans="1:7" hidden="1" x14ac:dyDescent="0.3">
      <c r="A110" t="s">
        <v>1805</v>
      </c>
      <c r="B110" t="s">
        <v>147</v>
      </c>
      <c r="C110" t="s">
        <v>192</v>
      </c>
      <c r="D110" t="s">
        <v>1786</v>
      </c>
      <c r="E110">
        <v>18</v>
      </c>
      <c r="F110" t="s">
        <v>1786</v>
      </c>
      <c r="G110" t="s">
        <v>87</v>
      </c>
    </row>
    <row r="111" spans="1:7" hidden="1" x14ac:dyDescent="0.3">
      <c r="A111" t="s">
        <v>1806</v>
      </c>
      <c r="B111" t="s">
        <v>147</v>
      </c>
      <c r="C111" t="s">
        <v>192</v>
      </c>
      <c r="D111" t="s">
        <v>1786</v>
      </c>
      <c r="E111">
        <v>5</v>
      </c>
      <c r="F111" t="s">
        <v>1786</v>
      </c>
      <c r="G111" t="s">
        <v>87</v>
      </c>
    </row>
    <row r="112" spans="1:7" hidden="1" x14ac:dyDescent="0.3">
      <c r="A112" t="s">
        <v>1807</v>
      </c>
      <c r="B112" t="s">
        <v>147</v>
      </c>
      <c r="C112" t="s">
        <v>192</v>
      </c>
      <c r="D112" t="s">
        <v>1786</v>
      </c>
      <c r="E112">
        <v>4</v>
      </c>
      <c r="F112" t="s">
        <v>1786</v>
      </c>
      <c r="G112" t="s">
        <v>87</v>
      </c>
    </row>
    <row r="113" spans="1:7" x14ac:dyDescent="0.3">
      <c r="A113" t="s">
        <v>171</v>
      </c>
      <c r="B113" t="s">
        <v>147</v>
      </c>
      <c r="C113" t="s">
        <v>172</v>
      </c>
      <c r="D113" t="s">
        <v>173</v>
      </c>
      <c r="E113">
        <v>31</v>
      </c>
      <c r="F113" t="s">
        <v>174</v>
      </c>
      <c r="G113" t="s">
        <v>87</v>
      </c>
    </row>
    <row r="114" spans="1:7" x14ac:dyDescent="0.3">
      <c r="A114" t="s">
        <v>175</v>
      </c>
      <c r="B114" t="s">
        <v>55</v>
      </c>
      <c r="C114" t="s">
        <v>176</v>
      </c>
      <c r="D114" t="s">
        <v>140</v>
      </c>
      <c r="E114">
        <v>48</v>
      </c>
      <c r="F114" t="s">
        <v>141</v>
      </c>
      <c r="G114" t="s">
        <v>69</v>
      </c>
    </row>
    <row r="115" spans="1:7" ht="91" hidden="1" x14ac:dyDescent="0.3">
      <c r="A115" t="s">
        <v>1808</v>
      </c>
      <c r="B115" t="s">
        <v>55</v>
      </c>
      <c r="C115" s="1" t="s">
        <v>1809</v>
      </c>
      <c r="D115" t="s">
        <v>1786</v>
      </c>
      <c r="E115">
        <v>25</v>
      </c>
      <c r="F115" t="s">
        <v>1786</v>
      </c>
      <c r="G115" t="s">
        <v>80</v>
      </c>
    </row>
    <row r="116" spans="1:7" hidden="1" x14ac:dyDescent="0.3">
      <c r="A116" t="s">
        <v>1808</v>
      </c>
      <c r="B116" t="s">
        <v>147</v>
      </c>
      <c r="C116" t="s">
        <v>1786</v>
      </c>
      <c r="D116" t="s">
        <v>1786</v>
      </c>
      <c r="E116">
        <v>25</v>
      </c>
      <c r="F116" t="s">
        <v>1786</v>
      </c>
      <c r="G116" t="s">
        <v>1786</v>
      </c>
    </row>
    <row r="117" spans="1:7" x14ac:dyDescent="0.3">
      <c r="A117" t="s">
        <v>177</v>
      </c>
      <c r="B117" t="s">
        <v>147</v>
      </c>
      <c r="C117" t="s">
        <v>25</v>
      </c>
      <c r="D117" t="s">
        <v>140</v>
      </c>
      <c r="E117">
        <v>45</v>
      </c>
      <c r="F117" t="s">
        <v>141</v>
      </c>
      <c r="G117" t="s">
        <v>27</v>
      </c>
    </row>
    <row r="118" spans="1:7" hidden="1" x14ac:dyDescent="0.3">
      <c r="A118" t="s">
        <v>1810</v>
      </c>
      <c r="B118" t="s">
        <v>1726</v>
      </c>
      <c r="C118" t="s">
        <v>1786</v>
      </c>
      <c r="D118" t="s">
        <v>1786</v>
      </c>
      <c r="E118">
        <v>4</v>
      </c>
      <c r="F118" t="s">
        <v>1786</v>
      </c>
      <c r="G118" t="s">
        <v>1786</v>
      </c>
    </row>
    <row r="119" spans="1:7" hidden="1" x14ac:dyDescent="0.3">
      <c r="A119" t="s">
        <v>1811</v>
      </c>
      <c r="B119" t="s">
        <v>1726</v>
      </c>
      <c r="C119" t="s">
        <v>1786</v>
      </c>
      <c r="D119" t="s">
        <v>1786</v>
      </c>
      <c r="E119">
        <v>26</v>
      </c>
      <c r="F119" t="s">
        <v>1786</v>
      </c>
      <c r="G119" t="s">
        <v>1786</v>
      </c>
    </row>
    <row r="120" spans="1:7" hidden="1" x14ac:dyDescent="0.3">
      <c r="A120" t="s">
        <v>1812</v>
      </c>
      <c r="B120" t="s">
        <v>1726</v>
      </c>
      <c r="C120" t="s">
        <v>1786</v>
      </c>
      <c r="D120" t="s">
        <v>1786</v>
      </c>
      <c r="E120">
        <v>1</v>
      </c>
      <c r="F120" t="s">
        <v>1786</v>
      </c>
      <c r="G120" t="s">
        <v>1786</v>
      </c>
    </row>
    <row r="121" spans="1:7" hidden="1" x14ac:dyDescent="0.3">
      <c r="A121" t="s">
        <v>1813</v>
      </c>
      <c r="B121" t="s">
        <v>1726</v>
      </c>
      <c r="C121" t="s">
        <v>1786</v>
      </c>
      <c r="D121" t="s">
        <v>1786</v>
      </c>
      <c r="E121">
        <v>10</v>
      </c>
      <c r="F121" t="s">
        <v>1786</v>
      </c>
      <c r="G121" t="s">
        <v>1786</v>
      </c>
    </row>
    <row r="122" spans="1:7" ht="26" x14ac:dyDescent="0.3">
      <c r="A122" t="s">
        <v>178</v>
      </c>
      <c r="B122" t="s">
        <v>55</v>
      </c>
      <c r="C122" s="1" t="s">
        <v>179</v>
      </c>
      <c r="D122" t="s">
        <v>180</v>
      </c>
      <c r="E122">
        <v>30</v>
      </c>
      <c r="F122" t="s">
        <v>168</v>
      </c>
      <c r="G122" t="s">
        <v>80</v>
      </c>
    </row>
    <row r="123" spans="1:7" hidden="1" x14ac:dyDescent="0.3">
      <c r="A123" t="s">
        <v>178</v>
      </c>
      <c r="B123" t="s">
        <v>169</v>
      </c>
      <c r="C123" t="s">
        <v>1786</v>
      </c>
      <c r="D123" t="s">
        <v>1786</v>
      </c>
      <c r="E123">
        <v>30</v>
      </c>
      <c r="F123" t="s">
        <v>1786</v>
      </c>
      <c r="G123" t="s">
        <v>1786</v>
      </c>
    </row>
    <row r="124" spans="1:7" ht="26" x14ac:dyDescent="0.3">
      <c r="A124" t="s">
        <v>181</v>
      </c>
      <c r="B124" t="s">
        <v>55</v>
      </c>
      <c r="C124" s="1" t="s">
        <v>182</v>
      </c>
      <c r="D124" t="s">
        <v>39</v>
      </c>
      <c r="E124">
        <v>54</v>
      </c>
      <c r="F124" t="s">
        <v>36</v>
      </c>
      <c r="G124" t="s">
        <v>127</v>
      </c>
    </row>
    <row r="125" spans="1:7" ht="26" x14ac:dyDescent="0.3">
      <c r="A125" t="s">
        <v>181</v>
      </c>
      <c r="B125" t="s">
        <v>147</v>
      </c>
      <c r="C125" s="1" t="s">
        <v>183</v>
      </c>
      <c r="D125" t="s">
        <v>39</v>
      </c>
      <c r="E125">
        <v>54</v>
      </c>
      <c r="F125" t="s">
        <v>36</v>
      </c>
      <c r="G125" t="s">
        <v>127</v>
      </c>
    </row>
    <row r="126" spans="1:7" ht="26" x14ac:dyDescent="0.3">
      <c r="A126" t="s">
        <v>184</v>
      </c>
      <c r="B126" t="s">
        <v>55</v>
      </c>
      <c r="C126" s="1" t="s">
        <v>185</v>
      </c>
      <c r="D126" t="s">
        <v>39</v>
      </c>
      <c r="E126">
        <v>67</v>
      </c>
      <c r="F126" t="s">
        <v>36</v>
      </c>
      <c r="G126" t="s">
        <v>127</v>
      </c>
    </row>
    <row r="127" spans="1:7" ht="26" x14ac:dyDescent="0.3">
      <c r="A127" t="s">
        <v>184</v>
      </c>
      <c r="B127" t="s">
        <v>147</v>
      </c>
      <c r="C127" s="1" t="s">
        <v>186</v>
      </c>
      <c r="D127" t="s">
        <v>39</v>
      </c>
      <c r="E127">
        <v>67</v>
      </c>
      <c r="F127" t="s">
        <v>36</v>
      </c>
      <c r="G127" t="s">
        <v>127</v>
      </c>
    </row>
    <row r="128" spans="1:7" x14ac:dyDescent="0.3">
      <c r="A128" t="s">
        <v>187</v>
      </c>
      <c r="B128" t="s">
        <v>55</v>
      </c>
      <c r="C128" t="s">
        <v>188</v>
      </c>
      <c r="D128" t="s">
        <v>157</v>
      </c>
      <c r="E128">
        <v>32</v>
      </c>
      <c r="F128" t="s">
        <v>72</v>
      </c>
      <c r="G128" t="s">
        <v>87</v>
      </c>
    </row>
    <row r="129" spans="1:7" x14ac:dyDescent="0.3">
      <c r="A129" t="s">
        <v>187</v>
      </c>
      <c r="B129" t="s">
        <v>147</v>
      </c>
      <c r="C129" t="s">
        <v>189</v>
      </c>
      <c r="D129" t="s">
        <v>157</v>
      </c>
      <c r="E129">
        <v>32</v>
      </c>
      <c r="F129" t="s">
        <v>72</v>
      </c>
      <c r="G129" t="s">
        <v>87</v>
      </c>
    </row>
    <row r="130" spans="1:7" hidden="1" x14ac:dyDescent="0.3">
      <c r="A130" t="s">
        <v>1814</v>
      </c>
      <c r="B130" t="s">
        <v>55</v>
      </c>
      <c r="C130" t="s">
        <v>1786</v>
      </c>
      <c r="D130" t="s">
        <v>1786</v>
      </c>
      <c r="E130">
        <v>25</v>
      </c>
      <c r="F130" t="s">
        <v>1786</v>
      </c>
      <c r="G130" t="s">
        <v>1786</v>
      </c>
    </row>
    <row r="131" spans="1:7" hidden="1" x14ac:dyDescent="0.3">
      <c r="A131" t="s">
        <v>1814</v>
      </c>
      <c r="B131" t="s">
        <v>147</v>
      </c>
      <c r="C131" t="s">
        <v>1786</v>
      </c>
      <c r="D131" t="s">
        <v>1786</v>
      </c>
      <c r="E131">
        <v>25</v>
      </c>
      <c r="F131" t="s">
        <v>1786</v>
      </c>
      <c r="G131" t="s">
        <v>1786</v>
      </c>
    </row>
    <row r="132" spans="1:7" hidden="1" x14ac:dyDescent="0.3">
      <c r="A132" t="s">
        <v>1815</v>
      </c>
      <c r="B132" t="s">
        <v>55</v>
      </c>
      <c r="C132" t="s">
        <v>1786</v>
      </c>
      <c r="D132" t="s">
        <v>1786</v>
      </c>
      <c r="E132">
        <v>25</v>
      </c>
      <c r="F132" t="s">
        <v>1786</v>
      </c>
      <c r="G132" t="s">
        <v>1786</v>
      </c>
    </row>
    <row r="133" spans="1:7" hidden="1" x14ac:dyDescent="0.3">
      <c r="A133" t="s">
        <v>1815</v>
      </c>
      <c r="B133" t="s">
        <v>169</v>
      </c>
      <c r="C133" t="s">
        <v>1786</v>
      </c>
      <c r="D133" t="s">
        <v>1786</v>
      </c>
      <c r="E133">
        <v>25</v>
      </c>
      <c r="F133" t="s">
        <v>1786</v>
      </c>
      <c r="G133" t="s">
        <v>1786</v>
      </c>
    </row>
    <row r="134" spans="1:7" x14ac:dyDescent="0.3">
      <c r="A134" t="s">
        <v>190</v>
      </c>
      <c r="B134" t="s">
        <v>55</v>
      </c>
      <c r="C134" t="s">
        <v>16</v>
      </c>
      <c r="D134" t="s">
        <v>191</v>
      </c>
      <c r="E134">
        <v>95</v>
      </c>
      <c r="F134" t="s">
        <v>168</v>
      </c>
      <c r="G134" t="s">
        <v>14</v>
      </c>
    </row>
    <row r="135" spans="1:7" x14ac:dyDescent="0.3">
      <c r="A135" t="s">
        <v>190</v>
      </c>
      <c r="B135" t="s">
        <v>147</v>
      </c>
      <c r="C135" t="s">
        <v>192</v>
      </c>
      <c r="D135" t="s">
        <v>191</v>
      </c>
      <c r="E135">
        <v>95</v>
      </c>
      <c r="F135" t="s">
        <v>168</v>
      </c>
      <c r="G135" t="s">
        <v>87</v>
      </c>
    </row>
    <row r="136" spans="1:7" x14ac:dyDescent="0.3">
      <c r="A136" t="s">
        <v>193</v>
      </c>
      <c r="B136" t="s">
        <v>147</v>
      </c>
      <c r="C136" t="s">
        <v>154</v>
      </c>
      <c r="D136" t="s">
        <v>191</v>
      </c>
      <c r="E136">
        <v>23</v>
      </c>
      <c r="F136" t="s">
        <v>168</v>
      </c>
      <c r="G136" t="s">
        <v>27</v>
      </c>
    </row>
    <row r="137" spans="1:7" x14ac:dyDescent="0.3">
      <c r="A137" t="s">
        <v>194</v>
      </c>
      <c r="B137" t="s">
        <v>55</v>
      </c>
      <c r="C137" t="s">
        <v>195</v>
      </c>
      <c r="D137" t="s">
        <v>196</v>
      </c>
      <c r="E137">
        <v>184</v>
      </c>
      <c r="F137" t="s">
        <v>197</v>
      </c>
      <c r="G137" t="s">
        <v>198</v>
      </c>
    </row>
    <row r="138" spans="1:7" x14ac:dyDescent="0.3">
      <c r="A138" t="s">
        <v>199</v>
      </c>
      <c r="B138" t="s">
        <v>55</v>
      </c>
      <c r="C138" t="s">
        <v>20</v>
      </c>
      <c r="D138" t="s">
        <v>200</v>
      </c>
      <c r="E138">
        <v>59</v>
      </c>
      <c r="F138" t="s">
        <v>201</v>
      </c>
      <c r="G138" t="s">
        <v>23</v>
      </c>
    </row>
    <row r="139" spans="1:7" x14ac:dyDescent="0.3">
      <c r="A139" t="s">
        <v>199</v>
      </c>
      <c r="B139" t="s">
        <v>147</v>
      </c>
      <c r="C139" t="s">
        <v>202</v>
      </c>
      <c r="D139" t="s">
        <v>203</v>
      </c>
      <c r="E139">
        <v>59</v>
      </c>
      <c r="F139" t="s">
        <v>204</v>
      </c>
      <c r="G139" t="s">
        <v>29</v>
      </c>
    </row>
    <row r="140" spans="1:7" x14ac:dyDescent="0.3">
      <c r="A140" t="s">
        <v>205</v>
      </c>
      <c r="B140" t="s">
        <v>55</v>
      </c>
      <c r="C140" t="s">
        <v>31</v>
      </c>
      <c r="D140" t="s">
        <v>137</v>
      </c>
      <c r="E140">
        <v>32</v>
      </c>
      <c r="F140" t="s">
        <v>72</v>
      </c>
      <c r="G140" t="s">
        <v>27</v>
      </c>
    </row>
    <row r="141" spans="1:7" x14ac:dyDescent="0.3">
      <c r="A141" t="s">
        <v>205</v>
      </c>
      <c r="B141" t="s">
        <v>55</v>
      </c>
      <c r="C141" t="s">
        <v>32</v>
      </c>
      <c r="D141" t="s">
        <v>137</v>
      </c>
      <c r="E141">
        <v>32</v>
      </c>
      <c r="F141" t="s">
        <v>72</v>
      </c>
      <c r="G141" t="s">
        <v>29</v>
      </c>
    </row>
    <row r="142" spans="1:7" x14ac:dyDescent="0.3">
      <c r="A142" t="s">
        <v>205</v>
      </c>
      <c r="B142" t="s">
        <v>147</v>
      </c>
      <c r="C142" t="s">
        <v>158</v>
      </c>
      <c r="D142" t="s">
        <v>137</v>
      </c>
      <c r="E142">
        <v>32</v>
      </c>
      <c r="F142" t="s">
        <v>72</v>
      </c>
      <c r="G142" t="s">
        <v>27</v>
      </c>
    </row>
    <row r="143" spans="1:7" x14ac:dyDescent="0.3">
      <c r="A143" t="s">
        <v>206</v>
      </c>
      <c r="B143" t="s">
        <v>55</v>
      </c>
      <c r="C143" t="s">
        <v>56</v>
      </c>
      <c r="D143" t="s">
        <v>146</v>
      </c>
      <c r="E143">
        <v>22</v>
      </c>
      <c r="F143" t="s">
        <v>36</v>
      </c>
      <c r="G143" t="s">
        <v>27</v>
      </c>
    </row>
    <row r="144" spans="1:7" x14ac:dyDescent="0.3">
      <c r="A144" t="s">
        <v>206</v>
      </c>
      <c r="B144" t="s">
        <v>55</v>
      </c>
      <c r="C144" t="s">
        <v>57</v>
      </c>
      <c r="D144" t="s">
        <v>146</v>
      </c>
      <c r="E144">
        <v>22</v>
      </c>
      <c r="F144" t="s">
        <v>36</v>
      </c>
      <c r="G144" t="s">
        <v>29</v>
      </c>
    </row>
    <row r="145" spans="1:7" x14ac:dyDescent="0.3">
      <c r="A145" t="s">
        <v>206</v>
      </c>
      <c r="B145" t="s">
        <v>147</v>
      </c>
      <c r="C145" t="s">
        <v>148</v>
      </c>
      <c r="D145" t="s">
        <v>146</v>
      </c>
      <c r="E145">
        <v>22</v>
      </c>
      <c r="F145" t="s">
        <v>36</v>
      </c>
      <c r="G145" t="s">
        <v>27</v>
      </c>
    </row>
    <row r="146" spans="1:7" x14ac:dyDescent="0.3">
      <c r="A146" t="s">
        <v>207</v>
      </c>
      <c r="B146" t="s">
        <v>55</v>
      </c>
      <c r="C146" t="s">
        <v>34</v>
      </c>
      <c r="D146" t="s">
        <v>157</v>
      </c>
      <c r="E146">
        <v>32</v>
      </c>
      <c r="F146" t="s">
        <v>72</v>
      </c>
      <c r="G146" t="s">
        <v>14</v>
      </c>
    </row>
    <row r="147" spans="1:7" x14ac:dyDescent="0.3">
      <c r="A147" t="s">
        <v>207</v>
      </c>
      <c r="B147" t="s">
        <v>147</v>
      </c>
      <c r="C147" t="s">
        <v>208</v>
      </c>
      <c r="D147" t="s">
        <v>116</v>
      </c>
      <c r="E147">
        <v>32</v>
      </c>
      <c r="F147" t="s">
        <v>36</v>
      </c>
      <c r="G147" t="s">
        <v>29</v>
      </c>
    </row>
    <row r="148" spans="1:7" x14ac:dyDescent="0.3">
      <c r="A148" t="s">
        <v>209</v>
      </c>
      <c r="B148" t="s">
        <v>55</v>
      </c>
      <c r="C148" t="s">
        <v>11</v>
      </c>
      <c r="D148" t="s">
        <v>86</v>
      </c>
      <c r="E148">
        <v>41</v>
      </c>
      <c r="F148" t="s">
        <v>13</v>
      </c>
      <c r="G148" t="s">
        <v>14</v>
      </c>
    </row>
    <row r="149" spans="1:7" x14ac:dyDescent="0.3">
      <c r="A149" t="s">
        <v>209</v>
      </c>
      <c r="B149" t="s">
        <v>147</v>
      </c>
      <c r="C149" t="s">
        <v>163</v>
      </c>
      <c r="D149" t="s">
        <v>124</v>
      </c>
      <c r="E149">
        <v>41</v>
      </c>
      <c r="F149" t="s">
        <v>36</v>
      </c>
      <c r="G149" t="s">
        <v>80</v>
      </c>
    </row>
    <row r="150" spans="1:7" x14ac:dyDescent="0.3">
      <c r="A150" t="s">
        <v>210</v>
      </c>
      <c r="B150" t="s">
        <v>55</v>
      </c>
      <c r="C150" t="s">
        <v>38</v>
      </c>
      <c r="D150" t="s">
        <v>160</v>
      </c>
      <c r="E150">
        <v>43</v>
      </c>
      <c r="F150" t="s">
        <v>72</v>
      </c>
      <c r="G150" t="s">
        <v>14</v>
      </c>
    </row>
    <row r="151" spans="1:7" x14ac:dyDescent="0.3">
      <c r="A151" t="s">
        <v>210</v>
      </c>
      <c r="B151" t="s">
        <v>147</v>
      </c>
      <c r="C151" t="s">
        <v>211</v>
      </c>
      <c r="D151" t="s">
        <v>86</v>
      </c>
      <c r="E151">
        <v>43</v>
      </c>
      <c r="F151" t="s">
        <v>13</v>
      </c>
      <c r="G151" t="s">
        <v>80</v>
      </c>
    </row>
    <row r="152" spans="1:7" x14ac:dyDescent="0.3">
      <c r="A152" t="s">
        <v>212</v>
      </c>
      <c r="B152" t="s">
        <v>55</v>
      </c>
      <c r="C152" t="s">
        <v>31</v>
      </c>
      <c r="D152" t="s">
        <v>157</v>
      </c>
      <c r="E152">
        <v>12</v>
      </c>
      <c r="F152" t="s">
        <v>72</v>
      </c>
      <c r="G152" t="s">
        <v>27</v>
      </c>
    </row>
    <row r="153" spans="1:7" x14ac:dyDescent="0.3">
      <c r="A153" t="s">
        <v>212</v>
      </c>
      <c r="B153" t="s">
        <v>55</v>
      </c>
      <c r="C153" t="s">
        <v>32</v>
      </c>
      <c r="D153" t="s">
        <v>157</v>
      </c>
      <c r="E153">
        <v>12</v>
      </c>
      <c r="F153" t="s">
        <v>72</v>
      </c>
      <c r="G153" t="s">
        <v>29</v>
      </c>
    </row>
    <row r="154" spans="1:7" x14ac:dyDescent="0.3">
      <c r="A154" t="s">
        <v>212</v>
      </c>
      <c r="B154" t="s">
        <v>147</v>
      </c>
      <c r="C154" t="s">
        <v>158</v>
      </c>
      <c r="D154" t="s">
        <v>157</v>
      </c>
      <c r="E154">
        <v>12</v>
      </c>
      <c r="F154" t="s">
        <v>72</v>
      </c>
      <c r="G154" t="s">
        <v>27</v>
      </c>
    </row>
    <row r="155" spans="1:7" x14ac:dyDescent="0.3">
      <c r="A155" t="s">
        <v>213</v>
      </c>
      <c r="B155" t="s">
        <v>147</v>
      </c>
      <c r="C155" t="s">
        <v>172</v>
      </c>
      <c r="D155" t="s">
        <v>191</v>
      </c>
      <c r="E155">
        <v>20</v>
      </c>
      <c r="F155" t="s">
        <v>168</v>
      </c>
      <c r="G155" t="s">
        <v>87</v>
      </c>
    </row>
    <row r="156" spans="1:7" x14ac:dyDescent="0.3">
      <c r="A156" t="s">
        <v>214</v>
      </c>
      <c r="B156" t="s">
        <v>55</v>
      </c>
      <c r="C156" t="s">
        <v>42</v>
      </c>
      <c r="D156" t="s">
        <v>86</v>
      </c>
      <c r="E156">
        <v>7</v>
      </c>
      <c r="F156" t="s">
        <v>13</v>
      </c>
      <c r="G156" t="s">
        <v>23</v>
      </c>
    </row>
    <row r="157" spans="1:7" x14ac:dyDescent="0.3">
      <c r="A157" t="s">
        <v>214</v>
      </c>
      <c r="B157" t="s">
        <v>147</v>
      </c>
      <c r="C157" t="s">
        <v>202</v>
      </c>
      <c r="D157" t="s">
        <v>140</v>
      </c>
      <c r="E157">
        <v>7</v>
      </c>
      <c r="F157" t="s">
        <v>141</v>
      </c>
      <c r="G157" t="s">
        <v>29</v>
      </c>
    </row>
    <row r="158" spans="1:7" x14ac:dyDescent="0.3">
      <c r="A158" t="s">
        <v>215</v>
      </c>
      <c r="B158" t="s">
        <v>55</v>
      </c>
      <c r="C158" t="s">
        <v>16</v>
      </c>
      <c r="D158" t="s">
        <v>216</v>
      </c>
      <c r="E158">
        <v>45</v>
      </c>
      <c r="F158" t="s">
        <v>168</v>
      </c>
      <c r="G158" t="s">
        <v>14</v>
      </c>
    </row>
    <row r="159" spans="1:7" x14ac:dyDescent="0.3">
      <c r="A159" t="s">
        <v>217</v>
      </c>
      <c r="B159" t="s">
        <v>55</v>
      </c>
      <c r="C159" t="s">
        <v>195</v>
      </c>
      <c r="D159" t="s">
        <v>35</v>
      </c>
      <c r="E159">
        <v>23</v>
      </c>
      <c r="F159" t="s">
        <v>36</v>
      </c>
      <c r="G159" t="s">
        <v>198</v>
      </c>
    </row>
    <row r="160" spans="1:7" x14ac:dyDescent="0.3">
      <c r="A160" t="s">
        <v>218</v>
      </c>
      <c r="B160" t="s">
        <v>147</v>
      </c>
      <c r="C160" t="s">
        <v>192</v>
      </c>
      <c r="D160" t="s">
        <v>219</v>
      </c>
      <c r="E160">
        <v>15</v>
      </c>
      <c r="F160" t="s">
        <v>168</v>
      </c>
      <c r="G160" t="s">
        <v>87</v>
      </c>
    </row>
    <row r="161" spans="1:7" hidden="1" x14ac:dyDescent="0.3">
      <c r="A161" t="s">
        <v>218</v>
      </c>
      <c r="B161" t="s">
        <v>328</v>
      </c>
      <c r="C161" t="s">
        <v>1816</v>
      </c>
      <c r="D161" t="s">
        <v>1786</v>
      </c>
      <c r="E161">
        <v>1</v>
      </c>
      <c r="F161" t="s">
        <v>1786</v>
      </c>
      <c r="G161" t="s">
        <v>127</v>
      </c>
    </row>
    <row r="162" spans="1:7" hidden="1" x14ac:dyDescent="0.3">
      <c r="A162" t="s">
        <v>1817</v>
      </c>
      <c r="B162" t="s">
        <v>147</v>
      </c>
      <c r="C162" t="s">
        <v>192</v>
      </c>
      <c r="D162" t="s">
        <v>1786</v>
      </c>
      <c r="E162">
        <v>2</v>
      </c>
      <c r="F162" t="s">
        <v>1786</v>
      </c>
      <c r="G162" t="s">
        <v>87</v>
      </c>
    </row>
    <row r="163" spans="1:7" hidden="1" x14ac:dyDescent="0.3">
      <c r="A163" t="s">
        <v>1818</v>
      </c>
      <c r="B163" t="s">
        <v>147</v>
      </c>
      <c r="C163" t="s">
        <v>1786</v>
      </c>
      <c r="D163" t="s">
        <v>1786</v>
      </c>
      <c r="E163">
        <v>2</v>
      </c>
      <c r="F163" t="s">
        <v>1786</v>
      </c>
      <c r="G163" t="s">
        <v>1786</v>
      </c>
    </row>
    <row r="164" spans="1:7" hidden="1" x14ac:dyDescent="0.3">
      <c r="A164" t="s">
        <v>1818</v>
      </c>
      <c r="B164" t="s">
        <v>169</v>
      </c>
      <c r="C164" t="s">
        <v>1786</v>
      </c>
      <c r="D164" t="s">
        <v>1786</v>
      </c>
      <c r="E164">
        <v>2</v>
      </c>
      <c r="F164" t="s">
        <v>1786</v>
      </c>
      <c r="G164" t="s">
        <v>1786</v>
      </c>
    </row>
    <row r="165" spans="1:7" x14ac:dyDescent="0.3">
      <c r="A165" t="s">
        <v>220</v>
      </c>
      <c r="B165" t="s">
        <v>55</v>
      </c>
      <c r="C165" t="s">
        <v>221</v>
      </c>
      <c r="D165" t="s">
        <v>155</v>
      </c>
      <c r="E165">
        <v>13</v>
      </c>
      <c r="F165" t="s">
        <v>72</v>
      </c>
      <c r="G165" t="s">
        <v>27</v>
      </c>
    </row>
    <row r="166" spans="1:7" x14ac:dyDescent="0.3">
      <c r="A166" t="s">
        <v>222</v>
      </c>
      <c r="B166" t="s">
        <v>55</v>
      </c>
      <c r="C166" t="s">
        <v>223</v>
      </c>
      <c r="D166" t="s">
        <v>144</v>
      </c>
      <c r="E166">
        <v>24</v>
      </c>
      <c r="F166" t="s">
        <v>72</v>
      </c>
      <c r="G166" t="s">
        <v>87</v>
      </c>
    </row>
    <row r="167" spans="1:7" x14ac:dyDescent="0.3">
      <c r="A167" t="s">
        <v>224</v>
      </c>
      <c r="B167" t="s">
        <v>147</v>
      </c>
      <c r="C167" t="s">
        <v>225</v>
      </c>
      <c r="D167" t="s">
        <v>226</v>
      </c>
      <c r="E167">
        <v>55</v>
      </c>
      <c r="F167" t="s">
        <v>13</v>
      </c>
      <c r="G167" t="s">
        <v>29</v>
      </c>
    </row>
    <row r="168" spans="1:7" hidden="1" x14ac:dyDescent="0.3">
      <c r="A168" t="s">
        <v>1819</v>
      </c>
      <c r="B168" t="s">
        <v>1726</v>
      </c>
      <c r="C168" t="s">
        <v>1786</v>
      </c>
      <c r="D168" t="s">
        <v>1786</v>
      </c>
      <c r="E168">
        <v>7</v>
      </c>
      <c r="F168" t="s">
        <v>1786</v>
      </c>
      <c r="G168" t="s">
        <v>1786</v>
      </c>
    </row>
    <row r="169" spans="1:7" hidden="1" x14ac:dyDescent="0.3">
      <c r="A169" t="s">
        <v>1820</v>
      </c>
      <c r="B169" t="s">
        <v>1726</v>
      </c>
      <c r="C169" t="s">
        <v>1786</v>
      </c>
      <c r="D169" t="s">
        <v>1786</v>
      </c>
      <c r="E169">
        <v>24</v>
      </c>
      <c r="F169" t="s">
        <v>1786</v>
      </c>
      <c r="G169" t="s">
        <v>1786</v>
      </c>
    </row>
    <row r="170" spans="1:7" hidden="1" x14ac:dyDescent="0.3">
      <c r="A170" t="s">
        <v>1821</v>
      </c>
      <c r="B170" t="s">
        <v>1726</v>
      </c>
      <c r="C170" t="s">
        <v>1786</v>
      </c>
      <c r="D170" t="s">
        <v>1786</v>
      </c>
      <c r="E170">
        <v>87</v>
      </c>
      <c r="F170" t="s">
        <v>1786</v>
      </c>
      <c r="G170" t="s">
        <v>1786</v>
      </c>
    </row>
    <row r="171" spans="1:7" x14ac:dyDescent="0.3">
      <c r="A171" t="s">
        <v>227</v>
      </c>
      <c r="B171" t="s">
        <v>55</v>
      </c>
      <c r="C171" t="s">
        <v>34</v>
      </c>
      <c r="D171" t="s">
        <v>219</v>
      </c>
      <c r="E171">
        <v>194</v>
      </c>
      <c r="F171" t="s">
        <v>168</v>
      </c>
      <c r="G171" t="s">
        <v>14</v>
      </c>
    </row>
    <row r="172" spans="1:7" x14ac:dyDescent="0.3">
      <c r="A172" t="s">
        <v>228</v>
      </c>
      <c r="B172" t="s">
        <v>55</v>
      </c>
      <c r="C172" t="s">
        <v>195</v>
      </c>
      <c r="D172" t="s">
        <v>200</v>
      </c>
      <c r="E172">
        <v>250</v>
      </c>
      <c r="F172" t="s">
        <v>201</v>
      </c>
      <c r="G172" t="s">
        <v>198</v>
      </c>
    </row>
    <row r="173" spans="1:7" x14ac:dyDescent="0.3">
      <c r="A173" t="s">
        <v>228</v>
      </c>
      <c r="B173" t="s">
        <v>58</v>
      </c>
      <c r="C173" t="s">
        <v>229</v>
      </c>
      <c r="D173" t="s">
        <v>200</v>
      </c>
      <c r="E173">
        <v>249</v>
      </c>
      <c r="F173" t="s">
        <v>201</v>
      </c>
      <c r="G173" t="s">
        <v>198</v>
      </c>
    </row>
    <row r="174" spans="1:7" x14ac:dyDescent="0.3">
      <c r="A174" t="s">
        <v>230</v>
      </c>
      <c r="B174" t="s">
        <v>55</v>
      </c>
      <c r="C174" t="s">
        <v>34</v>
      </c>
      <c r="D174" t="s">
        <v>231</v>
      </c>
      <c r="E174">
        <v>103</v>
      </c>
      <c r="F174" t="s">
        <v>232</v>
      </c>
      <c r="G174" t="s">
        <v>14</v>
      </c>
    </row>
    <row r="175" spans="1:7" hidden="1" x14ac:dyDescent="0.3">
      <c r="A175" t="s">
        <v>230</v>
      </c>
      <c r="B175" t="s">
        <v>58</v>
      </c>
      <c r="C175" t="s">
        <v>1786</v>
      </c>
      <c r="D175" t="s">
        <v>1786</v>
      </c>
      <c r="E175">
        <v>5</v>
      </c>
      <c r="F175" t="s">
        <v>1786</v>
      </c>
      <c r="G175" t="s">
        <v>1786</v>
      </c>
    </row>
    <row r="176" spans="1:7" x14ac:dyDescent="0.3">
      <c r="A176" t="s">
        <v>233</v>
      </c>
      <c r="B176" t="s">
        <v>169</v>
      </c>
      <c r="C176" t="s">
        <v>223</v>
      </c>
      <c r="D176" t="s">
        <v>234</v>
      </c>
      <c r="E176">
        <v>42</v>
      </c>
      <c r="F176" t="s">
        <v>168</v>
      </c>
      <c r="G176" t="s">
        <v>87</v>
      </c>
    </row>
    <row r="177" spans="1:7" x14ac:dyDescent="0.3">
      <c r="A177" t="s">
        <v>233</v>
      </c>
      <c r="B177" t="s">
        <v>235</v>
      </c>
      <c r="C177" t="s">
        <v>236</v>
      </c>
      <c r="D177" t="s">
        <v>234</v>
      </c>
      <c r="E177">
        <v>54</v>
      </c>
      <c r="F177" t="s">
        <v>168</v>
      </c>
      <c r="G177" t="s">
        <v>87</v>
      </c>
    </row>
    <row r="178" spans="1:7" x14ac:dyDescent="0.3">
      <c r="A178" t="s">
        <v>233</v>
      </c>
      <c r="B178" t="s">
        <v>237</v>
      </c>
      <c r="C178" t="s">
        <v>238</v>
      </c>
      <c r="D178" t="s">
        <v>234</v>
      </c>
      <c r="E178">
        <v>53</v>
      </c>
      <c r="F178" t="s">
        <v>168</v>
      </c>
      <c r="G178" t="s">
        <v>69</v>
      </c>
    </row>
    <row r="179" spans="1:7" x14ac:dyDescent="0.3">
      <c r="A179" t="s">
        <v>233</v>
      </c>
      <c r="B179" t="s">
        <v>239</v>
      </c>
      <c r="C179" t="s">
        <v>240</v>
      </c>
      <c r="D179" t="s">
        <v>234</v>
      </c>
      <c r="E179">
        <v>54</v>
      </c>
      <c r="F179" t="s">
        <v>168</v>
      </c>
      <c r="G179" t="s">
        <v>69</v>
      </c>
    </row>
    <row r="180" spans="1:7" x14ac:dyDescent="0.3">
      <c r="A180" t="s">
        <v>233</v>
      </c>
      <c r="B180" t="s">
        <v>241</v>
      </c>
      <c r="C180" t="s">
        <v>242</v>
      </c>
      <c r="D180" t="s">
        <v>234</v>
      </c>
      <c r="E180">
        <v>37</v>
      </c>
      <c r="F180" t="s">
        <v>168</v>
      </c>
      <c r="G180" t="s">
        <v>80</v>
      </c>
    </row>
    <row r="181" spans="1:7" x14ac:dyDescent="0.3">
      <c r="A181" t="s">
        <v>233</v>
      </c>
      <c r="B181" t="s">
        <v>243</v>
      </c>
      <c r="C181" t="s">
        <v>143</v>
      </c>
      <c r="D181" t="s">
        <v>234</v>
      </c>
      <c r="E181">
        <v>54</v>
      </c>
      <c r="F181" t="s">
        <v>168</v>
      </c>
      <c r="G181" t="s">
        <v>80</v>
      </c>
    </row>
    <row r="182" spans="1:7" x14ac:dyDescent="0.3">
      <c r="A182" t="s">
        <v>244</v>
      </c>
      <c r="B182" t="s">
        <v>55</v>
      </c>
      <c r="C182" t="s">
        <v>229</v>
      </c>
      <c r="D182" t="s">
        <v>196</v>
      </c>
      <c r="E182">
        <v>174</v>
      </c>
      <c r="F182" t="s">
        <v>197</v>
      </c>
      <c r="G182" t="s">
        <v>198</v>
      </c>
    </row>
    <row r="183" spans="1:7" x14ac:dyDescent="0.3">
      <c r="A183" t="s">
        <v>245</v>
      </c>
      <c r="B183" t="s">
        <v>55</v>
      </c>
      <c r="C183" t="s">
        <v>20</v>
      </c>
      <c r="D183" t="s">
        <v>226</v>
      </c>
      <c r="E183">
        <v>95</v>
      </c>
      <c r="F183" t="s">
        <v>13</v>
      </c>
      <c r="G183" t="s">
        <v>23</v>
      </c>
    </row>
    <row r="184" spans="1:7" x14ac:dyDescent="0.3">
      <c r="A184" t="s">
        <v>246</v>
      </c>
      <c r="B184" t="s">
        <v>55</v>
      </c>
      <c r="C184" t="s">
        <v>18</v>
      </c>
      <c r="D184" t="s">
        <v>116</v>
      </c>
      <c r="E184">
        <v>77</v>
      </c>
      <c r="F184" t="s">
        <v>36</v>
      </c>
      <c r="G184" t="s">
        <v>14</v>
      </c>
    </row>
    <row r="185" spans="1:7" x14ac:dyDescent="0.3">
      <c r="A185" t="s">
        <v>247</v>
      </c>
      <c r="B185" t="s">
        <v>55</v>
      </c>
      <c r="C185" t="s">
        <v>25</v>
      </c>
      <c r="D185" t="s">
        <v>248</v>
      </c>
      <c r="E185">
        <v>73</v>
      </c>
      <c r="F185" t="s">
        <v>72</v>
      </c>
      <c r="G185" t="s">
        <v>27</v>
      </c>
    </row>
    <row r="186" spans="1:7" x14ac:dyDescent="0.3">
      <c r="A186" t="s">
        <v>247</v>
      </c>
      <c r="B186" t="s">
        <v>55</v>
      </c>
      <c r="C186" t="s">
        <v>28</v>
      </c>
      <c r="D186" t="s">
        <v>248</v>
      </c>
      <c r="E186">
        <v>73</v>
      </c>
      <c r="F186" t="s">
        <v>72</v>
      </c>
      <c r="G186" t="s">
        <v>29</v>
      </c>
    </row>
    <row r="187" spans="1:7" x14ac:dyDescent="0.3">
      <c r="A187" t="s">
        <v>247</v>
      </c>
      <c r="B187" t="s">
        <v>147</v>
      </c>
      <c r="C187" t="s">
        <v>249</v>
      </c>
      <c r="D187" t="s">
        <v>250</v>
      </c>
      <c r="E187">
        <v>73</v>
      </c>
      <c r="F187" t="s">
        <v>72</v>
      </c>
      <c r="G187" t="s">
        <v>29</v>
      </c>
    </row>
    <row r="188" spans="1:7" x14ac:dyDescent="0.3">
      <c r="A188" t="s">
        <v>251</v>
      </c>
      <c r="B188" t="s">
        <v>55</v>
      </c>
      <c r="C188" t="s">
        <v>56</v>
      </c>
      <c r="D188" t="s">
        <v>62</v>
      </c>
      <c r="E188">
        <v>81</v>
      </c>
      <c r="F188" t="s">
        <v>63</v>
      </c>
      <c r="G188" t="s">
        <v>27</v>
      </c>
    </row>
    <row r="189" spans="1:7" x14ac:dyDescent="0.3">
      <c r="A189" t="s">
        <v>251</v>
      </c>
      <c r="B189" t="s">
        <v>55</v>
      </c>
      <c r="C189" t="s">
        <v>57</v>
      </c>
      <c r="D189" t="s">
        <v>62</v>
      </c>
      <c r="E189">
        <v>81</v>
      </c>
      <c r="F189" t="s">
        <v>63</v>
      </c>
      <c r="G189" t="s">
        <v>29</v>
      </c>
    </row>
    <row r="190" spans="1:7" x14ac:dyDescent="0.3">
      <c r="A190" t="s">
        <v>252</v>
      </c>
      <c r="B190" t="s">
        <v>169</v>
      </c>
      <c r="C190" t="s">
        <v>253</v>
      </c>
      <c r="D190" t="s">
        <v>254</v>
      </c>
      <c r="E190">
        <v>34</v>
      </c>
      <c r="F190" t="s">
        <v>168</v>
      </c>
      <c r="G190" t="s">
        <v>87</v>
      </c>
    </row>
    <row r="191" spans="1:7" x14ac:dyDescent="0.3">
      <c r="A191" t="s">
        <v>252</v>
      </c>
      <c r="B191" t="s">
        <v>235</v>
      </c>
      <c r="C191" t="s">
        <v>255</v>
      </c>
      <c r="D191" t="s">
        <v>254</v>
      </c>
      <c r="E191">
        <v>38</v>
      </c>
      <c r="F191" t="s">
        <v>168</v>
      </c>
      <c r="G191" t="s">
        <v>69</v>
      </c>
    </row>
    <row r="192" spans="1:7" x14ac:dyDescent="0.3">
      <c r="A192" t="s">
        <v>256</v>
      </c>
      <c r="B192" t="s">
        <v>169</v>
      </c>
      <c r="C192" t="s">
        <v>257</v>
      </c>
      <c r="D192" t="s">
        <v>258</v>
      </c>
      <c r="E192">
        <v>38</v>
      </c>
      <c r="F192" t="s">
        <v>258</v>
      </c>
      <c r="G192" t="s">
        <v>87</v>
      </c>
    </row>
    <row r="193" spans="1:7" x14ac:dyDescent="0.3">
      <c r="A193" t="s">
        <v>256</v>
      </c>
      <c r="B193" t="s">
        <v>235</v>
      </c>
      <c r="C193" t="s">
        <v>259</v>
      </c>
      <c r="D193" t="s">
        <v>258</v>
      </c>
      <c r="E193">
        <v>36</v>
      </c>
      <c r="F193" t="s">
        <v>258</v>
      </c>
      <c r="G193" t="s">
        <v>69</v>
      </c>
    </row>
    <row r="194" spans="1:7" x14ac:dyDescent="0.3">
      <c r="A194" t="s">
        <v>260</v>
      </c>
      <c r="B194" t="s">
        <v>55</v>
      </c>
      <c r="C194" t="s">
        <v>16</v>
      </c>
      <c r="D194" t="s">
        <v>261</v>
      </c>
      <c r="E194">
        <v>19</v>
      </c>
      <c r="F194" t="s">
        <v>262</v>
      </c>
      <c r="G194" t="s">
        <v>14</v>
      </c>
    </row>
    <row r="195" spans="1:7" x14ac:dyDescent="0.3">
      <c r="A195" t="s">
        <v>263</v>
      </c>
      <c r="B195" t="s">
        <v>55</v>
      </c>
      <c r="C195" t="s">
        <v>195</v>
      </c>
      <c r="D195" t="s">
        <v>152</v>
      </c>
      <c r="E195">
        <v>15</v>
      </c>
      <c r="F195" t="s">
        <v>72</v>
      </c>
      <c r="G195" t="s">
        <v>198</v>
      </c>
    </row>
    <row r="196" spans="1:7" x14ac:dyDescent="0.3">
      <c r="A196" t="s">
        <v>264</v>
      </c>
      <c r="B196" t="s">
        <v>55</v>
      </c>
      <c r="C196" t="s">
        <v>46</v>
      </c>
      <c r="D196" t="s">
        <v>180</v>
      </c>
      <c r="E196">
        <v>30</v>
      </c>
      <c r="F196" t="s">
        <v>168</v>
      </c>
      <c r="G196" t="s">
        <v>23</v>
      </c>
    </row>
    <row r="197" spans="1:7" x14ac:dyDescent="0.3">
      <c r="A197" t="s">
        <v>265</v>
      </c>
      <c r="B197" t="s">
        <v>169</v>
      </c>
      <c r="C197" t="s">
        <v>242</v>
      </c>
      <c r="D197" t="s">
        <v>266</v>
      </c>
      <c r="E197">
        <v>10</v>
      </c>
      <c r="F197" t="s">
        <v>168</v>
      </c>
      <c r="G197" t="s">
        <v>80</v>
      </c>
    </row>
    <row r="198" spans="1:7" x14ac:dyDescent="0.3">
      <c r="A198" t="s">
        <v>267</v>
      </c>
      <c r="B198" t="s">
        <v>169</v>
      </c>
      <c r="C198" t="s">
        <v>143</v>
      </c>
      <c r="D198" t="s">
        <v>266</v>
      </c>
      <c r="E198">
        <v>10</v>
      </c>
      <c r="F198" t="s">
        <v>168</v>
      </c>
      <c r="G198" t="s">
        <v>80</v>
      </c>
    </row>
    <row r="199" spans="1:7" x14ac:dyDescent="0.3">
      <c r="A199" t="s">
        <v>268</v>
      </c>
      <c r="B199" t="s">
        <v>55</v>
      </c>
      <c r="C199" t="s">
        <v>229</v>
      </c>
      <c r="D199" t="s">
        <v>216</v>
      </c>
      <c r="E199">
        <v>17</v>
      </c>
      <c r="F199" t="s">
        <v>168</v>
      </c>
      <c r="G199" t="s">
        <v>198</v>
      </c>
    </row>
    <row r="200" spans="1:7" x14ac:dyDescent="0.3">
      <c r="A200" t="s">
        <v>269</v>
      </c>
      <c r="B200" t="s">
        <v>169</v>
      </c>
      <c r="C200" t="s">
        <v>242</v>
      </c>
      <c r="D200" t="s">
        <v>254</v>
      </c>
      <c r="E200">
        <v>7</v>
      </c>
      <c r="F200" t="s">
        <v>168</v>
      </c>
      <c r="G200" t="s">
        <v>80</v>
      </c>
    </row>
    <row r="201" spans="1:7" x14ac:dyDescent="0.3">
      <c r="A201" t="s">
        <v>270</v>
      </c>
      <c r="B201" t="s">
        <v>169</v>
      </c>
      <c r="C201" t="s">
        <v>143</v>
      </c>
      <c r="D201" t="s">
        <v>254</v>
      </c>
      <c r="E201">
        <v>7</v>
      </c>
      <c r="F201" t="s">
        <v>168</v>
      </c>
      <c r="G201" t="s">
        <v>80</v>
      </c>
    </row>
    <row r="202" spans="1:7" x14ac:dyDescent="0.3">
      <c r="A202" t="s">
        <v>271</v>
      </c>
      <c r="B202" t="s">
        <v>55</v>
      </c>
      <c r="C202" t="s">
        <v>25</v>
      </c>
      <c r="D202" t="s">
        <v>272</v>
      </c>
      <c r="E202">
        <v>8</v>
      </c>
      <c r="F202" t="s">
        <v>72</v>
      </c>
      <c r="G202" t="s">
        <v>27</v>
      </c>
    </row>
    <row r="203" spans="1:7" x14ac:dyDescent="0.3">
      <c r="A203" t="s">
        <v>271</v>
      </c>
      <c r="B203" t="s">
        <v>55</v>
      </c>
      <c r="C203" t="s">
        <v>28</v>
      </c>
      <c r="D203" t="s">
        <v>272</v>
      </c>
      <c r="E203">
        <v>8</v>
      </c>
      <c r="F203" t="s">
        <v>72</v>
      </c>
      <c r="G203" t="s">
        <v>29</v>
      </c>
    </row>
    <row r="204" spans="1:7" x14ac:dyDescent="0.3">
      <c r="A204" t="s">
        <v>273</v>
      </c>
      <c r="B204" t="s">
        <v>169</v>
      </c>
      <c r="C204" t="s">
        <v>242</v>
      </c>
      <c r="D204" t="s">
        <v>258</v>
      </c>
      <c r="E204">
        <v>10</v>
      </c>
      <c r="F204" t="s">
        <v>258</v>
      </c>
      <c r="G204" t="s">
        <v>80</v>
      </c>
    </row>
    <row r="205" spans="1:7" x14ac:dyDescent="0.3">
      <c r="A205" t="s">
        <v>274</v>
      </c>
      <c r="B205" t="s">
        <v>169</v>
      </c>
      <c r="C205" t="s">
        <v>143</v>
      </c>
      <c r="D205" t="s">
        <v>258</v>
      </c>
      <c r="E205">
        <v>10</v>
      </c>
      <c r="F205" t="s">
        <v>258</v>
      </c>
      <c r="G205" t="s">
        <v>80</v>
      </c>
    </row>
    <row r="206" spans="1:7" x14ac:dyDescent="0.3">
      <c r="A206" t="s">
        <v>275</v>
      </c>
      <c r="B206" t="s">
        <v>55</v>
      </c>
      <c r="C206" t="s">
        <v>20</v>
      </c>
      <c r="D206" t="s">
        <v>261</v>
      </c>
      <c r="E206">
        <v>6</v>
      </c>
      <c r="F206" t="s">
        <v>262</v>
      </c>
      <c r="G206" t="s">
        <v>23</v>
      </c>
    </row>
    <row r="207" spans="1:7" hidden="1" x14ac:dyDescent="0.3">
      <c r="A207" t="s">
        <v>1822</v>
      </c>
      <c r="B207" t="s">
        <v>169</v>
      </c>
      <c r="C207" t="s">
        <v>242</v>
      </c>
      <c r="D207" t="s">
        <v>1786</v>
      </c>
      <c r="E207">
        <v>3</v>
      </c>
      <c r="F207" t="s">
        <v>1786</v>
      </c>
      <c r="G207" t="s">
        <v>80</v>
      </c>
    </row>
    <row r="208" spans="1:7" hidden="1" x14ac:dyDescent="0.3">
      <c r="A208" t="s">
        <v>1823</v>
      </c>
      <c r="B208" t="s">
        <v>169</v>
      </c>
      <c r="C208" t="s">
        <v>143</v>
      </c>
      <c r="D208" t="s">
        <v>1786</v>
      </c>
      <c r="E208">
        <v>3</v>
      </c>
      <c r="F208" t="s">
        <v>1786</v>
      </c>
      <c r="G208" t="s">
        <v>80</v>
      </c>
    </row>
    <row r="209" spans="1:7" x14ac:dyDescent="0.3">
      <c r="A209" t="s">
        <v>276</v>
      </c>
      <c r="B209" t="s">
        <v>55</v>
      </c>
      <c r="C209" t="s">
        <v>42</v>
      </c>
      <c r="D209" t="s">
        <v>277</v>
      </c>
      <c r="E209">
        <v>18</v>
      </c>
      <c r="F209" t="s">
        <v>168</v>
      </c>
      <c r="G209" t="s">
        <v>23</v>
      </c>
    </row>
    <row r="210" spans="1:7" hidden="1" x14ac:dyDescent="0.3">
      <c r="A210" t="s">
        <v>1824</v>
      </c>
      <c r="B210" t="s">
        <v>1726</v>
      </c>
      <c r="C210" t="s">
        <v>1786</v>
      </c>
      <c r="D210" t="s">
        <v>1786</v>
      </c>
      <c r="E210">
        <v>1</v>
      </c>
      <c r="F210" t="s">
        <v>1786</v>
      </c>
      <c r="G210" t="s">
        <v>1786</v>
      </c>
    </row>
    <row r="211" spans="1:7" x14ac:dyDescent="0.3">
      <c r="A211" t="s">
        <v>278</v>
      </c>
      <c r="B211" t="s">
        <v>169</v>
      </c>
      <c r="C211" t="s">
        <v>279</v>
      </c>
      <c r="D211" t="s">
        <v>119</v>
      </c>
      <c r="E211">
        <v>16</v>
      </c>
      <c r="F211" t="s">
        <v>13</v>
      </c>
      <c r="G211" t="s">
        <v>87</v>
      </c>
    </row>
    <row r="212" spans="1:7" hidden="1" x14ac:dyDescent="0.3">
      <c r="A212" t="s">
        <v>1825</v>
      </c>
      <c r="B212" t="s">
        <v>169</v>
      </c>
      <c r="C212" t="s">
        <v>279</v>
      </c>
      <c r="D212" t="s">
        <v>1786</v>
      </c>
      <c r="E212">
        <v>17</v>
      </c>
      <c r="F212" t="s">
        <v>1786</v>
      </c>
      <c r="G212" t="s">
        <v>87</v>
      </c>
    </row>
    <row r="213" spans="1:7" hidden="1" x14ac:dyDescent="0.3">
      <c r="A213" t="s">
        <v>1826</v>
      </c>
      <c r="B213" t="s">
        <v>169</v>
      </c>
      <c r="C213" t="s">
        <v>1786</v>
      </c>
      <c r="D213" t="s">
        <v>1786</v>
      </c>
      <c r="E213">
        <v>2</v>
      </c>
      <c r="F213" t="s">
        <v>1786</v>
      </c>
      <c r="G213" t="s">
        <v>1786</v>
      </c>
    </row>
    <row r="214" spans="1:7" x14ac:dyDescent="0.3">
      <c r="A214" t="s">
        <v>280</v>
      </c>
      <c r="B214" t="s">
        <v>55</v>
      </c>
      <c r="C214" t="s">
        <v>176</v>
      </c>
      <c r="D214" t="s">
        <v>144</v>
      </c>
      <c r="E214">
        <v>25</v>
      </c>
      <c r="F214" t="s">
        <v>72</v>
      </c>
      <c r="G214" t="s">
        <v>69</v>
      </c>
    </row>
    <row r="215" spans="1:7" x14ac:dyDescent="0.3">
      <c r="A215" t="s">
        <v>281</v>
      </c>
      <c r="B215" t="s">
        <v>55</v>
      </c>
      <c r="C215" t="s">
        <v>20</v>
      </c>
      <c r="D215" t="s">
        <v>144</v>
      </c>
      <c r="E215">
        <v>30</v>
      </c>
      <c r="F215" t="s">
        <v>72</v>
      </c>
      <c r="G215" t="s">
        <v>23</v>
      </c>
    </row>
    <row r="216" spans="1:7" x14ac:dyDescent="0.3">
      <c r="A216" t="s">
        <v>282</v>
      </c>
      <c r="B216" t="s">
        <v>55</v>
      </c>
      <c r="C216" t="s">
        <v>18</v>
      </c>
      <c r="D216" t="s">
        <v>261</v>
      </c>
      <c r="E216">
        <v>15</v>
      </c>
      <c r="F216" t="s">
        <v>262</v>
      </c>
      <c r="G216" t="s">
        <v>14</v>
      </c>
    </row>
    <row r="217" spans="1:7" x14ac:dyDescent="0.3">
      <c r="A217" t="s">
        <v>283</v>
      </c>
      <c r="B217" t="s">
        <v>55</v>
      </c>
      <c r="C217" t="s">
        <v>284</v>
      </c>
      <c r="D217" t="s">
        <v>62</v>
      </c>
      <c r="E217">
        <v>7</v>
      </c>
      <c r="F217" t="s">
        <v>63</v>
      </c>
      <c r="G217" t="s">
        <v>87</v>
      </c>
    </row>
    <row r="218" spans="1:7" hidden="1" x14ac:dyDescent="0.3">
      <c r="A218" t="s">
        <v>1827</v>
      </c>
      <c r="B218" t="s">
        <v>147</v>
      </c>
      <c r="C218" t="s">
        <v>1786</v>
      </c>
      <c r="D218" t="s">
        <v>1786</v>
      </c>
      <c r="E218">
        <v>149</v>
      </c>
      <c r="F218" t="s">
        <v>1786</v>
      </c>
      <c r="G218" t="s">
        <v>1786</v>
      </c>
    </row>
    <row r="219" spans="1:7" hidden="1" x14ac:dyDescent="0.3">
      <c r="A219" t="s">
        <v>1828</v>
      </c>
      <c r="B219" t="s">
        <v>147</v>
      </c>
      <c r="C219" t="s">
        <v>1786</v>
      </c>
      <c r="D219" t="s">
        <v>1786</v>
      </c>
      <c r="E219">
        <v>91</v>
      </c>
      <c r="F219" t="s">
        <v>1786</v>
      </c>
      <c r="G219" t="s">
        <v>1786</v>
      </c>
    </row>
    <row r="220" spans="1:7" hidden="1" x14ac:dyDescent="0.3">
      <c r="A220" t="s">
        <v>1829</v>
      </c>
      <c r="B220" t="s">
        <v>1726</v>
      </c>
      <c r="C220" t="s">
        <v>1786</v>
      </c>
      <c r="D220" t="s">
        <v>1786</v>
      </c>
      <c r="E220">
        <v>1</v>
      </c>
      <c r="F220" t="s">
        <v>1786</v>
      </c>
      <c r="G220" t="s">
        <v>1786</v>
      </c>
    </row>
    <row r="221" spans="1:7" hidden="1" x14ac:dyDescent="0.3">
      <c r="A221" t="s">
        <v>1830</v>
      </c>
      <c r="B221" t="s">
        <v>1726</v>
      </c>
      <c r="C221" t="s">
        <v>1786</v>
      </c>
      <c r="D221" t="s">
        <v>1786</v>
      </c>
      <c r="E221">
        <v>27</v>
      </c>
      <c r="F221" t="s">
        <v>1786</v>
      </c>
      <c r="G221" t="s">
        <v>1786</v>
      </c>
    </row>
    <row r="222" spans="1:7" hidden="1" x14ac:dyDescent="0.3">
      <c r="A222" t="s">
        <v>1831</v>
      </c>
      <c r="B222" t="s">
        <v>1726</v>
      </c>
      <c r="C222" t="s">
        <v>1786</v>
      </c>
      <c r="D222" t="s">
        <v>1786</v>
      </c>
      <c r="E222">
        <v>145</v>
      </c>
      <c r="F222" t="s">
        <v>1786</v>
      </c>
      <c r="G222" t="s">
        <v>1786</v>
      </c>
    </row>
    <row r="223" spans="1:7" x14ac:dyDescent="0.3">
      <c r="A223" t="s">
        <v>285</v>
      </c>
      <c r="B223" t="s">
        <v>55</v>
      </c>
      <c r="C223" t="s">
        <v>123</v>
      </c>
      <c r="D223" t="s">
        <v>286</v>
      </c>
      <c r="E223">
        <v>100</v>
      </c>
      <c r="F223" t="s">
        <v>287</v>
      </c>
      <c r="G223" t="s">
        <v>87</v>
      </c>
    </row>
    <row r="224" spans="1:7" x14ac:dyDescent="0.3">
      <c r="A224" t="s">
        <v>288</v>
      </c>
      <c r="B224" t="s">
        <v>55</v>
      </c>
      <c r="C224" t="s">
        <v>289</v>
      </c>
      <c r="D224" t="s">
        <v>290</v>
      </c>
      <c r="E224">
        <v>97</v>
      </c>
      <c r="F224" t="s">
        <v>72</v>
      </c>
      <c r="G224" t="s">
        <v>27</v>
      </c>
    </row>
    <row r="225" spans="1:7" x14ac:dyDescent="0.3">
      <c r="A225" t="s">
        <v>291</v>
      </c>
      <c r="B225" t="s">
        <v>55</v>
      </c>
      <c r="C225" t="s">
        <v>115</v>
      </c>
      <c r="D225" t="s">
        <v>12</v>
      </c>
      <c r="E225">
        <v>97</v>
      </c>
      <c r="F225" t="s">
        <v>13</v>
      </c>
      <c r="G225" t="s">
        <v>80</v>
      </c>
    </row>
    <row r="226" spans="1:7" x14ac:dyDescent="0.3">
      <c r="A226" t="s">
        <v>292</v>
      </c>
      <c r="B226" t="s">
        <v>55</v>
      </c>
      <c r="C226" t="s">
        <v>293</v>
      </c>
      <c r="D226" t="s">
        <v>286</v>
      </c>
      <c r="E226">
        <v>104</v>
      </c>
      <c r="F226" t="s">
        <v>287</v>
      </c>
      <c r="G226" t="s">
        <v>69</v>
      </c>
    </row>
    <row r="227" spans="1:7" hidden="1" x14ac:dyDescent="0.3">
      <c r="A227" t="s">
        <v>1832</v>
      </c>
      <c r="B227" t="s">
        <v>147</v>
      </c>
      <c r="C227" t="s">
        <v>441</v>
      </c>
      <c r="D227" t="s">
        <v>1786</v>
      </c>
      <c r="E227">
        <v>98</v>
      </c>
      <c r="F227" t="s">
        <v>1786</v>
      </c>
      <c r="G227" t="s">
        <v>127</v>
      </c>
    </row>
    <row r="228" spans="1:7" hidden="1" x14ac:dyDescent="0.3">
      <c r="A228" t="s">
        <v>1832</v>
      </c>
      <c r="B228" t="s">
        <v>169</v>
      </c>
      <c r="C228" t="s">
        <v>1833</v>
      </c>
      <c r="D228" t="s">
        <v>1786</v>
      </c>
      <c r="E228">
        <v>98</v>
      </c>
      <c r="F228" t="s">
        <v>1786</v>
      </c>
      <c r="G228" t="s">
        <v>127</v>
      </c>
    </row>
    <row r="229" spans="1:7" hidden="1" x14ac:dyDescent="0.3">
      <c r="A229" t="s">
        <v>1834</v>
      </c>
      <c r="B229" t="s">
        <v>147</v>
      </c>
      <c r="C229" t="s">
        <v>441</v>
      </c>
      <c r="D229" t="s">
        <v>1786</v>
      </c>
      <c r="E229">
        <v>1</v>
      </c>
      <c r="F229" t="s">
        <v>1786</v>
      </c>
      <c r="G229" t="s">
        <v>127</v>
      </c>
    </row>
    <row r="230" spans="1:7" hidden="1" x14ac:dyDescent="0.3">
      <c r="A230" t="s">
        <v>1834</v>
      </c>
      <c r="B230" t="s">
        <v>169</v>
      </c>
      <c r="C230" t="s">
        <v>1833</v>
      </c>
      <c r="D230" t="s">
        <v>1786</v>
      </c>
      <c r="E230">
        <v>1</v>
      </c>
      <c r="F230" t="s">
        <v>1786</v>
      </c>
      <c r="G230" t="s">
        <v>127</v>
      </c>
    </row>
    <row r="231" spans="1:7" hidden="1" x14ac:dyDescent="0.3">
      <c r="A231" t="s">
        <v>1835</v>
      </c>
      <c r="B231" t="s">
        <v>1726</v>
      </c>
      <c r="C231" t="s">
        <v>1786</v>
      </c>
      <c r="D231" t="s">
        <v>1786</v>
      </c>
      <c r="E231">
        <v>5</v>
      </c>
      <c r="F231" t="s">
        <v>1786</v>
      </c>
      <c r="G231" t="s">
        <v>1786</v>
      </c>
    </row>
    <row r="232" spans="1:7" ht="26" x14ac:dyDescent="0.3">
      <c r="A232" t="s">
        <v>294</v>
      </c>
      <c r="B232" t="s">
        <v>55</v>
      </c>
      <c r="C232" s="1" t="s">
        <v>295</v>
      </c>
      <c r="D232" t="s">
        <v>296</v>
      </c>
      <c r="E232">
        <v>88</v>
      </c>
      <c r="F232" t="s">
        <v>36</v>
      </c>
      <c r="G232" t="s">
        <v>127</v>
      </c>
    </row>
    <row r="233" spans="1:7" x14ac:dyDescent="0.3">
      <c r="A233" t="s">
        <v>297</v>
      </c>
      <c r="B233" t="s">
        <v>55</v>
      </c>
      <c r="C233" t="s">
        <v>293</v>
      </c>
      <c r="D233" t="s">
        <v>298</v>
      </c>
      <c r="E233">
        <v>65</v>
      </c>
      <c r="F233" t="s">
        <v>299</v>
      </c>
      <c r="G233" t="s">
        <v>69</v>
      </c>
    </row>
    <row r="234" spans="1:7" ht="26" x14ac:dyDescent="0.3">
      <c r="A234" t="s">
        <v>297</v>
      </c>
      <c r="B234" t="s">
        <v>58</v>
      </c>
      <c r="C234" s="1" t="s">
        <v>300</v>
      </c>
      <c r="D234" t="s">
        <v>51</v>
      </c>
      <c r="E234">
        <v>64</v>
      </c>
      <c r="F234" t="s">
        <v>13</v>
      </c>
      <c r="G234" t="s">
        <v>127</v>
      </c>
    </row>
    <row r="235" spans="1:7" x14ac:dyDescent="0.3">
      <c r="A235" t="s">
        <v>301</v>
      </c>
      <c r="B235" t="s">
        <v>55</v>
      </c>
      <c r="C235" t="s">
        <v>121</v>
      </c>
      <c r="D235" t="s">
        <v>302</v>
      </c>
      <c r="E235">
        <v>19</v>
      </c>
      <c r="F235" t="s">
        <v>63</v>
      </c>
      <c r="G235" t="s">
        <v>27</v>
      </c>
    </row>
    <row r="236" spans="1:7" x14ac:dyDescent="0.3">
      <c r="A236" t="s">
        <v>303</v>
      </c>
      <c r="B236" t="s">
        <v>55</v>
      </c>
      <c r="C236" t="s">
        <v>304</v>
      </c>
      <c r="D236" t="s">
        <v>71</v>
      </c>
      <c r="E236">
        <v>62</v>
      </c>
      <c r="F236" t="s">
        <v>72</v>
      </c>
      <c r="G236" t="s">
        <v>127</v>
      </c>
    </row>
    <row r="237" spans="1:7" x14ac:dyDescent="0.3">
      <c r="A237" t="s">
        <v>305</v>
      </c>
      <c r="B237" t="s">
        <v>55</v>
      </c>
      <c r="C237" t="s">
        <v>121</v>
      </c>
      <c r="D237" t="s">
        <v>248</v>
      </c>
      <c r="E237">
        <v>17</v>
      </c>
      <c r="F237" t="s">
        <v>72</v>
      </c>
      <c r="G237" t="s">
        <v>27</v>
      </c>
    </row>
    <row r="238" spans="1:7" x14ac:dyDescent="0.3">
      <c r="A238" t="s">
        <v>306</v>
      </c>
      <c r="B238" t="s">
        <v>55</v>
      </c>
      <c r="C238" t="s">
        <v>118</v>
      </c>
      <c r="D238" t="s">
        <v>76</v>
      </c>
      <c r="E238">
        <v>2</v>
      </c>
      <c r="F238" t="s">
        <v>36</v>
      </c>
      <c r="G238" t="s">
        <v>29</v>
      </c>
    </row>
    <row r="239" spans="1:7" x14ac:dyDescent="0.3">
      <c r="A239" t="s">
        <v>307</v>
      </c>
      <c r="B239" t="s">
        <v>55</v>
      </c>
      <c r="C239" t="s">
        <v>123</v>
      </c>
      <c r="D239" t="s">
        <v>62</v>
      </c>
      <c r="E239">
        <v>6</v>
      </c>
      <c r="F239" t="s">
        <v>63</v>
      </c>
      <c r="G239" t="s">
        <v>87</v>
      </c>
    </row>
    <row r="240" spans="1:7" x14ac:dyDescent="0.3">
      <c r="A240" t="s">
        <v>308</v>
      </c>
      <c r="B240" t="s">
        <v>55</v>
      </c>
      <c r="C240" t="s">
        <v>115</v>
      </c>
      <c r="D240" t="s">
        <v>62</v>
      </c>
      <c r="E240">
        <v>5</v>
      </c>
      <c r="F240" t="s">
        <v>63</v>
      </c>
      <c r="G240" t="s">
        <v>80</v>
      </c>
    </row>
    <row r="241" spans="1:7" x14ac:dyDescent="0.3">
      <c r="A241" t="s">
        <v>309</v>
      </c>
      <c r="B241" t="s">
        <v>55</v>
      </c>
      <c r="C241" t="s">
        <v>115</v>
      </c>
      <c r="D241" t="s">
        <v>39</v>
      </c>
      <c r="E241">
        <v>31</v>
      </c>
      <c r="F241" t="s">
        <v>36</v>
      </c>
      <c r="G241" t="s">
        <v>80</v>
      </c>
    </row>
    <row r="242" spans="1:7" x14ac:dyDescent="0.3">
      <c r="A242" t="s">
        <v>310</v>
      </c>
      <c r="B242" t="s">
        <v>55</v>
      </c>
      <c r="C242" t="s">
        <v>123</v>
      </c>
      <c r="D242" t="s">
        <v>311</v>
      </c>
      <c r="E242">
        <v>88</v>
      </c>
      <c r="F242" t="s">
        <v>13</v>
      </c>
      <c r="G242" t="s">
        <v>87</v>
      </c>
    </row>
    <row r="243" spans="1:7" ht="26" x14ac:dyDescent="0.3">
      <c r="A243" t="s">
        <v>312</v>
      </c>
      <c r="B243" t="s">
        <v>55</v>
      </c>
      <c r="C243" s="1" t="s">
        <v>313</v>
      </c>
      <c r="D243" t="s">
        <v>298</v>
      </c>
      <c r="E243">
        <v>56</v>
      </c>
      <c r="F243" t="s">
        <v>299</v>
      </c>
      <c r="G243" t="s">
        <v>29</v>
      </c>
    </row>
    <row r="244" spans="1:7" x14ac:dyDescent="0.3">
      <c r="A244" t="s">
        <v>314</v>
      </c>
      <c r="B244" t="s">
        <v>55</v>
      </c>
      <c r="C244" t="s">
        <v>115</v>
      </c>
      <c r="D244" t="s">
        <v>35</v>
      </c>
      <c r="E244">
        <v>23</v>
      </c>
      <c r="F244" t="s">
        <v>36</v>
      </c>
      <c r="G244" t="s">
        <v>80</v>
      </c>
    </row>
    <row r="245" spans="1:7" hidden="1" x14ac:dyDescent="0.3">
      <c r="A245" t="s">
        <v>1836</v>
      </c>
      <c r="B245" t="s">
        <v>1726</v>
      </c>
      <c r="C245" t="s">
        <v>1786</v>
      </c>
      <c r="D245" t="s">
        <v>1786</v>
      </c>
      <c r="E245">
        <v>158</v>
      </c>
      <c r="F245" t="s">
        <v>1786</v>
      </c>
      <c r="G245" t="s">
        <v>1786</v>
      </c>
    </row>
    <row r="246" spans="1:7" x14ac:dyDescent="0.3">
      <c r="A246" t="s">
        <v>315</v>
      </c>
      <c r="B246" t="s">
        <v>147</v>
      </c>
      <c r="C246" t="s">
        <v>316</v>
      </c>
      <c r="D246" t="s">
        <v>196</v>
      </c>
      <c r="E246">
        <v>178</v>
      </c>
      <c r="F246" t="s">
        <v>197</v>
      </c>
      <c r="G246" t="s">
        <v>27</v>
      </c>
    </row>
    <row r="247" spans="1:7" x14ac:dyDescent="0.3">
      <c r="A247" t="s">
        <v>317</v>
      </c>
      <c r="B247" t="s">
        <v>55</v>
      </c>
      <c r="C247" t="s">
        <v>318</v>
      </c>
      <c r="D247" t="s">
        <v>203</v>
      </c>
      <c r="E247">
        <v>172</v>
      </c>
      <c r="F247" t="s">
        <v>204</v>
      </c>
      <c r="G247" t="s">
        <v>27</v>
      </c>
    </row>
    <row r="248" spans="1:7" x14ac:dyDescent="0.3">
      <c r="A248" t="s">
        <v>317</v>
      </c>
      <c r="B248" t="s">
        <v>169</v>
      </c>
      <c r="C248" t="s">
        <v>240</v>
      </c>
      <c r="D248" t="s">
        <v>319</v>
      </c>
      <c r="E248">
        <v>86</v>
      </c>
      <c r="F248" t="s">
        <v>319</v>
      </c>
      <c r="G248" t="s">
        <v>69</v>
      </c>
    </row>
    <row r="249" spans="1:7" x14ac:dyDescent="0.3">
      <c r="A249" t="s">
        <v>317</v>
      </c>
      <c r="B249" t="s">
        <v>235</v>
      </c>
      <c r="C249" t="s">
        <v>320</v>
      </c>
      <c r="D249" t="s">
        <v>319</v>
      </c>
      <c r="E249">
        <v>86</v>
      </c>
      <c r="F249" t="s">
        <v>319</v>
      </c>
      <c r="G249" t="s">
        <v>69</v>
      </c>
    </row>
    <row r="250" spans="1:7" x14ac:dyDescent="0.3">
      <c r="A250" t="s">
        <v>321</v>
      </c>
      <c r="B250" t="s">
        <v>55</v>
      </c>
      <c r="C250" t="s">
        <v>229</v>
      </c>
      <c r="D250" t="s">
        <v>203</v>
      </c>
      <c r="E250">
        <v>155</v>
      </c>
      <c r="F250" t="s">
        <v>204</v>
      </c>
      <c r="G250" t="s">
        <v>198</v>
      </c>
    </row>
    <row r="251" spans="1:7" x14ac:dyDescent="0.3">
      <c r="A251" t="s">
        <v>321</v>
      </c>
      <c r="B251" t="s">
        <v>147</v>
      </c>
      <c r="C251" t="s">
        <v>322</v>
      </c>
      <c r="D251" t="s">
        <v>203</v>
      </c>
      <c r="E251">
        <v>155</v>
      </c>
      <c r="F251" t="s">
        <v>204</v>
      </c>
      <c r="G251" t="s">
        <v>69</v>
      </c>
    </row>
    <row r="252" spans="1:7" x14ac:dyDescent="0.3">
      <c r="A252" t="s">
        <v>323</v>
      </c>
      <c r="B252" t="s">
        <v>55</v>
      </c>
      <c r="C252" t="s">
        <v>20</v>
      </c>
      <c r="D252" t="s">
        <v>67</v>
      </c>
      <c r="E252">
        <v>51</v>
      </c>
      <c r="F252" t="s">
        <v>68</v>
      </c>
      <c r="G252" t="s">
        <v>23</v>
      </c>
    </row>
    <row r="253" spans="1:7" x14ac:dyDescent="0.3">
      <c r="A253" t="s">
        <v>324</v>
      </c>
      <c r="B253" t="s">
        <v>55</v>
      </c>
      <c r="C253" t="s">
        <v>38</v>
      </c>
      <c r="D253" t="s">
        <v>140</v>
      </c>
      <c r="E253">
        <v>48</v>
      </c>
      <c r="F253" t="s">
        <v>141</v>
      </c>
      <c r="G253" t="s">
        <v>14</v>
      </c>
    </row>
    <row r="254" spans="1:7" x14ac:dyDescent="0.3">
      <c r="A254" t="s">
        <v>325</v>
      </c>
      <c r="B254" t="s">
        <v>55</v>
      </c>
      <c r="C254" t="s">
        <v>18</v>
      </c>
      <c r="D254" t="s">
        <v>62</v>
      </c>
      <c r="E254">
        <v>12</v>
      </c>
      <c r="F254" t="s">
        <v>63</v>
      </c>
      <c r="G254" t="s">
        <v>14</v>
      </c>
    </row>
    <row r="255" spans="1:7" x14ac:dyDescent="0.3">
      <c r="A255" t="s">
        <v>325</v>
      </c>
      <c r="B255" t="s">
        <v>147</v>
      </c>
      <c r="C255" t="s">
        <v>326</v>
      </c>
      <c r="D255" t="s">
        <v>157</v>
      </c>
      <c r="E255">
        <v>12</v>
      </c>
      <c r="F255" t="s">
        <v>72</v>
      </c>
      <c r="G255" t="s">
        <v>87</v>
      </c>
    </row>
    <row r="256" spans="1:7" hidden="1" x14ac:dyDescent="0.3">
      <c r="A256" t="s">
        <v>1837</v>
      </c>
      <c r="B256" t="s">
        <v>147</v>
      </c>
      <c r="C256" t="s">
        <v>316</v>
      </c>
      <c r="D256" t="s">
        <v>1786</v>
      </c>
      <c r="E256">
        <v>162</v>
      </c>
      <c r="F256" t="s">
        <v>1786</v>
      </c>
      <c r="G256" t="s">
        <v>27</v>
      </c>
    </row>
    <row r="257" spans="1:7" x14ac:dyDescent="0.3">
      <c r="A257" t="s">
        <v>327</v>
      </c>
      <c r="B257" t="s">
        <v>55</v>
      </c>
      <c r="C257" t="s">
        <v>18</v>
      </c>
      <c r="D257" t="s">
        <v>219</v>
      </c>
      <c r="E257">
        <v>144</v>
      </c>
      <c r="F257" t="s">
        <v>168</v>
      </c>
      <c r="G257" t="s">
        <v>14</v>
      </c>
    </row>
    <row r="258" spans="1:7" x14ac:dyDescent="0.3">
      <c r="A258" t="s">
        <v>327</v>
      </c>
      <c r="B258" t="s">
        <v>147</v>
      </c>
      <c r="C258" t="s">
        <v>322</v>
      </c>
      <c r="D258" t="s">
        <v>51</v>
      </c>
      <c r="E258">
        <v>36</v>
      </c>
      <c r="F258" t="s">
        <v>13</v>
      </c>
      <c r="G258" t="s">
        <v>69</v>
      </c>
    </row>
    <row r="259" spans="1:7" x14ac:dyDescent="0.3">
      <c r="A259" t="s">
        <v>327</v>
      </c>
      <c r="B259" t="s">
        <v>328</v>
      </c>
      <c r="C259" t="s">
        <v>329</v>
      </c>
      <c r="D259" t="s">
        <v>191</v>
      </c>
      <c r="E259">
        <v>108</v>
      </c>
      <c r="F259" t="s">
        <v>168</v>
      </c>
      <c r="G259" t="s">
        <v>80</v>
      </c>
    </row>
    <row r="260" spans="1:7" x14ac:dyDescent="0.3">
      <c r="A260" t="s">
        <v>330</v>
      </c>
      <c r="B260" t="s">
        <v>55</v>
      </c>
      <c r="C260" t="s">
        <v>46</v>
      </c>
      <c r="D260" t="s">
        <v>200</v>
      </c>
      <c r="E260">
        <v>182</v>
      </c>
      <c r="F260" t="s">
        <v>201</v>
      </c>
      <c r="G260" t="s">
        <v>23</v>
      </c>
    </row>
    <row r="261" spans="1:7" x14ac:dyDescent="0.3">
      <c r="A261" t="s">
        <v>330</v>
      </c>
      <c r="B261" t="s">
        <v>147</v>
      </c>
      <c r="C261" t="s">
        <v>163</v>
      </c>
      <c r="D261" t="s">
        <v>286</v>
      </c>
      <c r="E261">
        <v>94</v>
      </c>
      <c r="F261" t="s">
        <v>287</v>
      </c>
      <c r="G261" t="s">
        <v>80</v>
      </c>
    </row>
    <row r="262" spans="1:7" x14ac:dyDescent="0.3">
      <c r="A262" t="s">
        <v>330</v>
      </c>
      <c r="B262" t="s">
        <v>328</v>
      </c>
      <c r="C262" t="s">
        <v>322</v>
      </c>
      <c r="D262" t="s">
        <v>71</v>
      </c>
      <c r="E262">
        <v>88</v>
      </c>
      <c r="F262" t="s">
        <v>72</v>
      </c>
      <c r="G262" t="s">
        <v>69</v>
      </c>
    </row>
    <row r="263" spans="1:7" x14ac:dyDescent="0.3">
      <c r="A263" t="s">
        <v>331</v>
      </c>
      <c r="B263" t="s">
        <v>55</v>
      </c>
      <c r="C263" t="s">
        <v>195</v>
      </c>
      <c r="D263" t="s">
        <v>332</v>
      </c>
      <c r="E263">
        <v>164</v>
      </c>
      <c r="F263" t="s">
        <v>333</v>
      </c>
      <c r="G263" t="s">
        <v>198</v>
      </c>
    </row>
    <row r="264" spans="1:7" x14ac:dyDescent="0.3">
      <c r="A264" t="s">
        <v>331</v>
      </c>
      <c r="B264" t="s">
        <v>147</v>
      </c>
      <c r="C264" t="s">
        <v>334</v>
      </c>
      <c r="D264" t="s">
        <v>203</v>
      </c>
      <c r="E264">
        <v>89</v>
      </c>
      <c r="F264" t="s">
        <v>204</v>
      </c>
      <c r="G264" t="s">
        <v>27</v>
      </c>
    </row>
    <row r="265" spans="1:7" x14ac:dyDescent="0.3">
      <c r="A265" t="s">
        <v>331</v>
      </c>
      <c r="B265" t="s">
        <v>328</v>
      </c>
      <c r="C265" t="s">
        <v>335</v>
      </c>
      <c r="D265" t="s">
        <v>76</v>
      </c>
      <c r="E265">
        <v>75</v>
      </c>
      <c r="F265" t="s">
        <v>36</v>
      </c>
      <c r="G265" t="s">
        <v>29</v>
      </c>
    </row>
    <row r="266" spans="1:7" x14ac:dyDescent="0.3">
      <c r="A266" t="s">
        <v>331</v>
      </c>
      <c r="B266" t="s">
        <v>169</v>
      </c>
      <c r="C266" t="s">
        <v>336</v>
      </c>
      <c r="D266" t="s">
        <v>337</v>
      </c>
      <c r="E266">
        <v>29</v>
      </c>
      <c r="F266" t="s">
        <v>337</v>
      </c>
      <c r="G266" t="s">
        <v>27</v>
      </c>
    </row>
    <row r="267" spans="1:7" x14ac:dyDescent="0.3">
      <c r="A267" t="s">
        <v>331</v>
      </c>
      <c r="B267" t="s">
        <v>235</v>
      </c>
      <c r="C267" t="s">
        <v>338</v>
      </c>
      <c r="D267" t="s">
        <v>337</v>
      </c>
      <c r="E267">
        <v>34</v>
      </c>
      <c r="F267" t="s">
        <v>337</v>
      </c>
      <c r="G267" t="s">
        <v>87</v>
      </c>
    </row>
    <row r="268" spans="1:7" x14ac:dyDescent="0.3">
      <c r="A268" t="s">
        <v>331</v>
      </c>
      <c r="B268" t="s">
        <v>237</v>
      </c>
      <c r="C268" t="s">
        <v>339</v>
      </c>
      <c r="D268" t="s">
        <v>337</v>
      </c>
      <c r="E268">
        <v>34</v>
      </c>
      <c r="F268" t="s">
        <v>337</v>
      </c>
      <c r="G268" t="s">
        <v>80</v>
      </c>
    </row>
    <row r="269" spans="1:7" x14ac:dyDescent="0.3">
      <c r="A269" t="s">
        <v>331</v>
      </c>
      <c r="B269" t="s">
        <v>239</v>
      </c>
      <c r="C269" t="s">
        <v>340</v>
      </c>
      <c r="D269" t="s">
        <v>337</v>
      </c>
      <c r="E269">
        <v>34</v>
      </c>
      <c r="F269" t="s">
        <v>337</v>
      </c>
      <c r="G269" t="s">
        <v>69</v>
      </c>
    </row>
    <row r="270" spans="1:7" x14ac:dyDescent="0.3">
      <c r="A270" t="s">
        <v>331</v>
      </c>
      <c r="B270" t="s">
        <v>241</v>
      </c>
      <c r="C270" t="s">
        <v>341</v>
      </c>
      <c r="D270" t="s">
        <v>337</v>
      </c>
      <c r="E270">
        <v>33</v>
      </c>
      <c r="F270" t="s">
        <v>337</v>
      </c>
      <c r="G270" t="s">
        <v>29</v>
      </c>
    </row>
    <row r="271" spans="1:7" hidden="1" x14ac:dyDescent="0.3">
      <c r="A271" t="s">
        <v>1838</v>
      </c>
      <c r="B271" t="s">
        <v>147</v>
      </c>
      <c r="C271" t="s">
        <v>316</v>
      </c>
      <c r="D271" t="s">
        <v>1786</v>
      </c>
      <c r="E271">
        <v>166</v>
      </c>
      <c r="F271" t="s">
        <v>1786</v>
      </c>
      <c r="G271" t="s">
        <v>27</v>
      </c>
    </row>
    <row r="272" spans="1:7" x14ac:dyDescent="0.3">
      <c r="A272" t="s">
        <v>342</v>
      </c>
      <c r="B272" t="s">
        <v>55</v>
      </c>
      <c r="C272" t="s">
        <v>11</v>
      </c>
      <c r="D272" t="s">
        <v>203</v>
      </c>
      <c r="E272">
        <v>178</v>
      </c>
      <c r="F272" t="s">
        <v>204</v>
      </c>
      <c r="G272" t="s">
        <v>14</v>
      </c>
    </row>
    <row r="273" spans="1:7" x14ac:dyDescent="0.3">
      <c r="A273" t="s">
        <v>342</v>
      </c>
      <c r="B273" t="s">
        <v>147</v>
      </c>
      <c r="C273" t="s">
        <v>202</v>
      </c>
      <c r="D273" t="s">
        <v>343</v>
      </c>
      <c r="E273">
        <v>87</v>
      </c>
      <c r="F273" t="s">
        <v>344</v>
      </c>
      <c r="G273" t="s">
        <v>29</v>
      </c>
    </row>
    <row r="274" spans="1:7" x14ac:dyDescent="0.3">
      <c r="A274" t="s">
        <v>342</v>
      </c>
      <c r="B274" t="s">
        <v>328</v>
      </c>
      <c r="C274" t="s">
        <v>345</v>
      </c>
      <c r="D274" t="s">
        <v>346</v>
      </c>
      <c r="E274">
        <v>91</v>
      </c>
      <c r="F274" t="s">
        <v>36</v>
      </c>
      <c r="G274" t="s">
        <v>27</v>
      </c>
    </row>
    <row r="275" spans="1:7" hidden="1" x14ac:dyDescent="0.3">
      <c r="A275" t="s">
        <v>342</v>
      </c>
      <c r="B275" t="s">
        <v>169</v>
      </c>
      <c r="C275" t="s">
        <v>1786</v>
      </c>
      <c r="D275" t="s">
        <v>1786</v>
      </c>
      <c r="E275">
        <v>91</v>
      </c>
      <c r="F275" t="s">
        <v>1786</v>
      </c>
      <c r="G275" t="s">
        <v>1786</v>
      </c>
    </row>
    <row r="276" spans="1:7" hidden="1" x14ac:dyDescent="0.3">
      <c r="A276" t="s">
        <v>342</v>
      </c>
      <c r="B276" t="s">
        <v>235</v>
      </c>
      <c r="C276" t="s">
        <v>1786</v>
      </c>
      <c r="D276" t="s">
        <v>1786</v>
      </c>
      <c r="E276">
        <v>87</v>
      </c>
      <c r="F276" t="s">
        <v>1786</v>
      </c>
      <c r="G276" t="s">
        <v>1786</v>
      </c>
    </row>
    <row r="277" spans="1:7" x14ac:dyDescent="0.3">
      <c r="A277" t="s">
        <v>347</v>
      </c>
      <c r="B277" t="s">
        <v>55</v>
      </c>
      <c r="C277" t="s">
        <v>42</v>
      </c>
      <c r="D277" t="s">
        <v>203</v>
      </c>
      <c r="E277">
        <v>175</v>
      </c>
      <c r="F277" t="s">
        <v>204</v>
      </c>
      <c r="G277" t="s">
        <v>23</v>
      </c>
    </row>
    <row r="278" spans="1:7" x14ac:dyDescent="0.3">
      <c r="A278" t="s">
        <v>347</v>
      </c>
      <c r="B278" t="s">
        <v>147</v>
      </c>
      <c r="C278" t="s">
        <v>151</v>
      </c>
      <c r="D278" t="s">
        <v>203</v>
      </c>
      <c r="E278">
        <v>175</v>
      </c>
      <c r="F278" t="s">
        <v>204</v>
      </c>
      <c r="G278" t="s">
        <v>69</v>
      </c>
    </row>
    <row r="279" spans="1:7" x14ac:dyDescent="0.3">
      <c r="A279" t="s">
        <v>348</v>
      </c>
      <c r="B279" t="s">
        <v>55</v>
      </c>
      <c r="C279" t="s">
        <v>50</v>
      </c>
      <c r="D279" t="s">
        <v>203</v>
      </c>
      <c r="E279">
        <v>170</v>
      </c>
      <c r="F279" t="s">
        <v>204</v>
      </c>
      <c r="G279" t="s">
        <v>14</v>
      </c>
    </row>
    <row r="280" spans="1:7" x14ac:dyDescent="0.3">
      <c r="A280" t="s">
        <v>348</v>
      </c>
      <c r="B280" t="s">
        <v>147</v>
      </c>
      <c r="C280" t="s">
        <v>349</v>
      </c>
      <c r="D280" t="s">
        <v>290</v>
      </c>
      <c r="E280">
        <v>86</v>
      </c>
      <c r="F280" t="s">
        <v>72</v>
      </c>
      <c r="G280" t="s">
        <v>29</v>
      </c>
    </row>
    <row r="281" spans="1:7" x14ac:dyDescent="0.3">
      <c r="A281" t="s">
        <v>348</v>
      </c>
      <c r="B281" t="s">
        <v>328</v>
      </c>
      <c r="C281" t="s">
        <v>350</v>
      </c>
      <c r="D281" t="s">
        <v>219</v>
      </c>
      <c r="E281">
        <v>84</v>
      </c>
      <c r="F281" t="s">
        <v>168</v>
      </c>
      <c r="G281" t="s">
        <v>27</v>
      </c>
    </row>
    <row r="282" spans="1:7" x14ac:dyDescent="0.3">
      <c r="A282" t="s">
        <v>348</v>
      </c>
      <c r="B282" t="s">
        <v>169</v>
      </c>
      <c r="C282" t="s">
        <v>351</v>
      </c>
      <c r="D282" t="s">
        <v>319</v>
      </c>
      <c r="E282">
        <v>84</v>
      </c>
      <c r="F282" t="s">
        <v>319</v>
      </c>
      <c r="G282" t="s">
        <v>80</v>
      </c>
    </row>
    <row r="283" spans="1:7" x14ac:dyDescent="0.3">
      <c r="A283" t="s">
        <v>348</v>
      </c>
      <c r="B283" t="s">
        <v>235</v>
      </c>
      <c r="C283" t="s">
        <v>352</v>
      </c>
      <c r="D283" t="s">
        <v>319</v>
      </c>
      <c r="E283">
        <v>86</v>
      </c>
      <c r="F283" t="s">
        <v>319</v>
      </c>
      <c r="G283" t="s">
        <v>87</v>
      </c>
    </row>
    <row r="284" spans="1:7" x14ac:dyDescent="0.3">
      <c r="A284" t="s">
        <v>353</v>
      </c>
      <c r="B284" t="s">
        <v>55</v>
      </c>
      <c r="C284" t="s">
        <v>38</v>
      </c>
      <c r="D284" t="s">
        <v>261</v>
      </c>
      <c r="E284">
        <v>25</v>
      </c>
      <c r="F284" t="s">
        <v>262</v>
      </c>
      <c r="G284" t="s">
        <v>14</v>
      </c>
    </row>
    <row r="285" spans="1:7" x14ac:dyDescent="0.3">
      <c r="A285" t="s">
        <v>354</v>
      </c>
      <c r="B285" t="s">
        <v>55</v>
      </c>
      <c r="C285" t="s">
        <v>320</v>
      </c>
      <c r="D285" t="s">
        <v>272</v>
      </c>
      <c r="E285">
        <v>15</v>
      </c>
      <c r="F285" t="s">
        <v>72</v>
      </c>
      <c r="G285" t="s">
        <v>69</v>
      </c>
    </row>
    <row r="286" spans="1:7" x14ac:dyDescent="0.3">
      <c r="A286" t="s">
        <v>355</v>
      </c>
      <c r="B286" t="s">
        <v>55</v>
      </c>
      <c r="C286" t="s">
        <v>236</v>
      </c>
      <c r="D286" t="s">
        <v>261</v>
      </c>
      <c r="E286">
        <v>7</v>
      </c>
      <c r="F286" t="s">
        <v>262</v>
      </c>
      <c r="G286" t="s">
        <v>87</v>
      </c>
    </row>
    <row r="287" spans="1:7" x14ac:dyDescent="0.3">
      <c r="A287" t="s">
        <v>356</v>
      </c>
      <c r="B287" t="s">
        <v>55</v>
      </c>
      <c r="C287" t="s">
        <v>240</v>
      </c>
      <c r="D287" t="s">
        <v>298</v>
      </c>
      <c r="E287">
        <v>10</v>
      </c>
      <c r="F287" t="s">
        <v>299</v>
      </c>
      <c r="G287" t="s">
        <v>69</v>
      </c>
    </row>
    <row r="288" spans="1:7" x14ac:dyDescent="0.3">
      <c r="A288" t="s">
        <v>357</v>
      </c>
      <c r="B288" t="s">
        <v>55</v>
      </c>
      <c r="C288" t="s">
        <v>34</v>
      </c>
      <c r="D288" t="s">
        <v>162</v>
      </c>
      <c r="E288">
        <v>29</v>
      </c>
      <c r="F288" t="s">
        <v>72</v>
      </c>
      <c r="G288" t="s">
        <v>14</v>
      </c>
    </row>
    <row r="289" spans="1:7" x14ac:dyDescent="0.3">
      <c r="A289" t="s">
        <v>357</v>
      </c>
      <c r="B289" t="s">
        <v>147</v>
      </c>
      <c r="C289" t="s">
        <v>358</v>
      </c>
      <c r="D289" t="s">
        <v>173</v>
      </c>
      <c r="E289">
        <v>29</v>
      </c>
      <c r="F289" t="s">
        <v>174</v>
      </c>
      <c r="G289" t="s">
        <v>80</v>
      </c>
    </row>
    <row r="290" spans="1:7" x14ac:dyDescent="0.3">
      <c r="A290" t="s">
        <v>359</v>
      </c>
      <c r="B290" t="s">
        <v>55</v>
      </c>
      <c r="C290" t="s">
        <v>42</v>
      </c>
      <c r="D290" t="s">
        <v>360</v>
      </c>
      <c r="E290">
        <v>12</v>
      </c>
      <c r="F290" t="s">
        <v>262</v>
      </c>
      <c r="G290" t="s">
        <v>23</v>
      </c>
    </row>
    <row r="291" spans="1:7" x14ac:dyDescent="0.3">
      <c r="A291" t="s">
        <v>361</v>
      </c>
      <c r="B291" t="s">
        <v>55</v>
      </c>
      <c r="C291" t="s">
        <v>229</v>
      </c>
      <c r="D291" t="s">
        <v>261</v>
      </c>
      <c r="E291">
        <v>17</v>
      </c>
      <c r="F291" t="s">
        <v>262</v>
      </c>
      <c r="G291" t="s">
        <v>198</v>
      </c>
    </row>
    <row r="292" spans="1:7" x14ac:dyDescent="0.3">
      <c r="A292" t="s">
        <v>361</v>
      </c>
      <c r="B292" t="s">
        <v>147</v>
      </c>
      <c r="C292" t="s">
        <v>350</v>
      </c>
      <c r="D292" t="s">
        <v>277</v>
      </c>
      <c r="E292">
        <v>17</v>
      </c>
      <c r="F292" t="s">
        <v>168</v>
      </c>
      <c r="G292" t="s">
        <v>27</v>
      </c>
    </row>
    <row r="293" spans="1:7" x14ac:dyDescent="0.3">
      <c r="A293" t="s">
        <v>362</v>
      </c>
      <c r="B293" t="s">
        <v>55</v>
      </c>
      <c r="C293" t="s">
        <v>42</v>
      </c>
      <c r="D293" t="s">
        <v>71</v>
      </c>
      <c r="E293">
        <v>12</v>
      </c>
      <c r="F293" t="s">
        <v>72</v>
      </c>
      <c r="G293" t="s">
        <v>23</v>
      </c>
    </row>
    <row r="294" spans="1:7" x14ac:dyDescent="0.3">
      <c r="A294" t="s">
        <v>363</v>
      </c>
      <c r="B294" t="s">
        <v>55</v>
      </c>
      <c r="C294" t="s">
        <v>50</v>
      </c>
      <c r="D294" t="s">
        <v>130</v>
      </c>
      <c r="E294">
        <v>6</v>
      </c>
      <c r="F294" t="s">
        <v>72</v>
      </c>
      <c r="G294" t="s">
        <v>14</v>
      </c>
    </row>
    <row r="295" spans="1:7" x14ac:dyDescent="0.3">
      <c r="A295" t="s">
        <v>363</v>
      </c>
      <c r="B295" t="s">
        <v>147</v>
      </c>
      <c r="C295" t="s">
        <v>364</v>
      </c>
      <c r="D295" t="s">
        <v>216</v>
      </c>
      <c r="E295">
        <v>6</v>
      </c>
      <c r="F295" t="s">
        <v>168</v>
      </c>
      <c r="G295" t="s">
        <v>29</v>
      </c>
    </row>
    <row r="296" spans="1:7" x14ac:dyDescent="0.3">
      <c r="A296" t="s">
        <v>365</v>
      </c>
      <c r="B296" t="s">
        <v>55</v>
      </c>
      <c r="C296" t="s">
        <v>195</v>
      </c>
      <c r="D296" t="s">
        <v>71</v>
      </c>
      <c r="E296">
        <v>21</v>
      </c>
      <c r="F296" t="s">
        <v>72</v>
      </c>
      <c r="G296" t="s">
        <v>198</v>
      </c>
    </row>
    <row r="297" spans="1:7" x14ac:dyDescent="0.3">
      <c r="A297" t="s">
        <v>365</v>
      </c>
      <c r="B297" t="s">
        <v>147</v>
      </c>
      <c r="C297" t="s">
        <v>322</v>
      </c>
      <c r="D297" t="s">
        <v>250</v>
      </c>
      <c r="E297">
        <v>21</v>
      </c>
      <c r="F297" t="s">
        <v>72</v>
      </c>
      <c r="G297" t="s">
        <v>69</v>
      </c>
    </row>
    <row r="298" spans="1:7" x14ac:dyDescent="0.3">
      <c r="A298" t="s">
        <v>366</v>
      </c>
      <c r="B298" t="s">
        <v>55</v>
      </c>
      <c r="C298" t="s">
        <v>50</v>
      </c>
      <c r="D298" t="s">
        <v>137</v>
      </c>
      <c r="E298">
        <v>68</v>
      </c>
      <c r="F298" t="s">
        <v>72</v>
      </c>
      <c r="G298" t="s">
        <v>14</v>
      </c>
    </row>
    <row r="299" spans="1:7" hidden="1" x14ac:dyDescent="0.3">
      <c r="A299" t="s">
        <v>366</v>
      </c>
      <c r="B299" t="s">
        <v>169</v>
      </c>
      <c r="C299" t="s">
        <v>1786</v>
      </c>
      <c r="D299" t="s">
        <v>1786</v>
      </c>
      <c r="E299">
        <v>68</v>
      </c>
      <c r="F299" t="s">
        <v>1786</v>
      </c>
      <c r="G299" t="s">
        <v>1786</v>
      </c>
    </row>
    <row r="300" spans="1:7" x14ac:dyDescent="0.3">
      <c r="A300" t="s">
        <v>367</v>
      </c>
      <c r="B300" t="s">
        <v>55</v>
      </c>
      <c r="C300" t="s">
        <v>336</v>
      </c>
      <c r="D300" t="s">
        <v>368</v>
      </c>
      <c r="E300">
        <v>33</v>
      </c>
      <c r="F300" t="s">
        <v>72</v>
      </c>
      <c r="G300" t="s">
        <v>27</v>
      </c>
    </row>
    <row r="301" spans="1:7" x14ac:dyDescent="0.3">
      <c r="A301" t="s">
        <v>369</v>
      </c>
      <c r="B301" t="s">
        <v>55</v>
      </c>
      <c r="C301" t="s">
        <v>370</v>
      </c>
      <c r="D301" t="s">
        <v>277</v>
      </c>
      <c r="E301">
        <v>17</v>
      </c>
      <c r="F301" t="s">
        <v>168</v>
      </c>
      <c r="G301" t="s">
        <v>198</v>
      </c>
    </row>
    <row r="302" spans="1:7" x14ac:dyDescent="0.3">
      <c r="A302" t="s">
        <v>369</v>
      </c>
      <c r="B302" t="s">
        <v>147</v>
      </c>
      <c r="C302" t="s">
        <v>192</v>
      </c>
      <c r="D302" t="s">
        <v>250</v>
      </c>
      <c r="E302">
        <v>17</v>
      </c>
      <c r="F302" t="s">
        <v>72</v>
      </c>
      <c r="G302" t="s">
        <v>87</v>
      </c>
    </row>
    <row r="303" spans="1:7" x14ac:dyDescent="0.3">
      <c r="A303" t="s">
        <v>371</v>
      </c>
      <c r="B303" t="s">
        <v>147</v>
      </c>
      <c r="C303" t="s">
        <v>163</v>
      </c>
      <c r="D303" t="s">
        <v>203</v>
      </c>
      <c r="E303">
        <v>169</v>
      </c>
      <c r="F303" t="s">
        <v>204</v>
      </c>
      <c r="G303" t="s">
        <v>80</v>
      </c>
    </row>
    <row r="304" spans="1:7" x14ac:dyDescent="0.3">
      <c r="A304" t="s">
        <v>372</v>
      </c>
      <c r="B304" t="s">
        <v>55</v>
      </c>
      <c r="C304" t="s">
        <v>318</v>
      </c>
      <c r="D304" t="s">
        <v>332</v>
      </c>
      <c r="E304">
        <v>161</v>
      </c>
      <c r="F304" t="s">
        <v>333</v>
      </c>
      <c r="G304" t="s">
        <v>27</v>
      </c>
    </row>
    <row r="305" spans="1:7" x14ac:dyDescent="0.3">
      <c r="A305" t="s">
        <v>372</v>
      </c>
      <c r="B305" t="s">
        <v>147</v>
      </c>
      <c r="C305" t="s">
        <v>334</v>
      </c>
      <c r="D305" t="s">
        <v>332</v>
      </c>
      <c r="E305">
        <v>161</v>
      </c>
      <c r="F305" t="s">
        <v>333</v>
      </c>
      <c r="G305" t="s">
        <v>27</v>
      </c>
    </row>
    <row r="306" spans="1:7" x14ac:dyDescent="0.3">
      <c r="A306" t="s">
        <v>373</v>
      </c>
      <c r="B306" t="s">
        <v>55</v>
      </c>
      <c r="C306" t="s">
        <v>236</v>
      </c>
      <c r="D306" t="s">
        <v>74</v>
      </c>
      <c r="E306">
        <v>66</v>
      </c>
      <c r="F306" t="s">
        <v>22</v>
      </c>
      <c r="G306" t="s">
        <v>87</v>
      </c>
    </row>
    <row r="307" spans="1:7" x14ac:dyDescent="0.3">
      <c r="A307" t="s">
        <v>374</v>
      </c>
      <c r="B307" t="s">
        <v>55</v>
      </c>
      <c r="C307" t="s">
        <v>375</v>
      </c>
      <c r="D307" t="s">
        <v>277</v>
      </c>
      <c r="E307">
        <v>7</v>
      </c>
      <c r="F307" t="s">
        <v>168</v>
      </c>
      <c r="G307" t="s">
        <v>80</v>
      </c>
    </row>
    <row r="308" spans="1:7" x14ac:dyDescent="0.3">
      <c r="A308" t="s">
        <v>376</v>
      </c>
      <c r="B308" t="s">
        <v>55</v>
      </c>
      <c r="C308" t="s">
        <v>377</v>
      </c>
      <c r="D308" t="s">
        <v>173</v>
      </c>
      <c r="E308">
        <v>13</v>
      </c>
      <c r="F308" t="s">
        <v>174</v>
      </c>
      <c r="G308" t="s">
        <v>29</v>
      </c>
    </row>
    <row r="309" spans="1:7" x14ac:dyDescent="0.3">
      <c r="A309" t="s">
        <v>378</v>
      </c>
      <c r="B309" t="s">
        <v>55</v>
      </c>
      <c r="C309" t="s">
        <v>379</v>
      </c>
      <c r="D309" t="s">
        <v>380</v>
      </c>
      <c r="E309">
        <v>4</v>
      </c>
      <c r="F309" t="s">
        <v>262</v>
      </c>
      <c r="G309" t="s">
        <v>87</v>
      </c>
    </row>
    <row r="310" spans="1:7" x14ac:dyDescent="0.3">
      <c r="A310" t="s">
        <v>381</v>
      </c>
      <c r="B310" t="s">
        <v>55</v>
      </c>
      <c r="C310" t="s">
        <v>115</v>
      </c>
      <c r="D310" t="s">
        <v>155</v>
      </c>
      <c r="E310">
        <v>14</v>
      </c>
      <c r="F310" t="s">
        <v>72</v>
      </c>
      <c r="G310" t="s">
        <v>80</v>
      </c>
    </row>
    <row r="311" spans="1:7" x14ac:dyDescent="0.3">
      <c r="A311" t="s">
        <v>382</v>
      </c>
      <c r="B311" t="s">
        <v>55</v>
      </c>
      <c r="C311" t="s">
        <v>339</v>
      </c>
      <c r="D311" t="s">
        <v>277</v>
      </c>
      <c r="E311">
        <v>17</v>
      </c>
      <c r="F311" t="s">
        <v>168</v>
      </c>
      <c r="G311" t="s">
        <v>80</v>
      </c>
    </row>
    <row r="312" spans="1:7" hidden="1" x14ac:dyDescent="0.3">
      <c r="A312" t="s">
        <v>1839</v>
      </c>
      <c r="B312" t="s">
        <v>1726</v>
      </c>
      <c r="C312" t="s">
        <v>1786</v>
      </c>
      <c r="D312" t="s">
        <v>1786</v>
      </c>
      <c r="E312">
        <v>6</v>
      </c>
      <c r="F312" t="s">
        <v>1786</v>
      </c>
      <c r="G312" t="s">
        <v>1786</v>
      </c>
    </row>
    <row r="313" spans="1:7" x14ac:dyDescent="0.3">
      <c r="A313" t="s">
        <v>383</v>
      </c>
      <c r="B313" t="s">
        <v>147</v>
      </c>
      <c r="C313" t="s">
        <v>384</v>
      </c>
      <c r="D313" t="s">
        <v>160</v>
      </c>
      <c r="E313">
        <v>23</v>
      </c>
      <c r="F313" t="s">
        <v>72</v>
      </c>
      <c r="G313" t="s">
        <v>127</v>
      </c>
    </row>
    <row r="314" spans="1:7" x14ac:dyDescent="0.3">
      <c r="A314" t="s">
        <v>385</v>
      </c>
      <c r="B314" t="s">
        <v>55</v>
      </c>
      <c r="C314" t="s">
        <v>386</v>
      </c>
      <c r="D314" t="s">
        <v>12</v>
      </c>
      <c r="E314">
        <v>124</v>
      </c>
      <c r="F314" t="s">
        <v>13</v>
      </c>
      <c r="G314" t="s">
        <v>198</v>
      </c>
    </row>
    <row r="315" spans="1:7" x14ac:dyDescent="0.3">
      <c r="A315" t="s">
        <v>387</v>
      </c>
      <c r="B315" t="s">
        <v>55</v>
      </c>
      <c r="C315" t="s">
        <v>388</v>
      </c>
      <c r="D315" t="s">
        <v>12</v>
      </c>
      <c r="E315">
        <v>60</v>
      </c>
      <c r="F315" t="s">
        <v>13</v>
      </c>
      <c r="G315" t="s">
        <v>198</v>
      </c>
    </row>
    <row r="316" spans="1:7" x14ac:dyDescent="0.3">
      <c r="A316" t="s">
        <v>389</v>
      </c>
      <c r="B316" t="s">
        <v>55</v>
      </c>
      <c r="C316" t="s">
        <v>390</v>
      </c>
      <c r="D316" t="s">
        <v>391</v>
      </c>
      <c r="E316">
        <v>5</v>
      </c>
      <c r="F316" t="s">
        <v>168</v>
      </c>
      <c r="G316" t="s">
        <v>69</v>
      </c>
    </row>
    <row r="317" spans="1:7" hidden="1" x14ac:dyDescent="0.3">
      <c r="A317" t="s">
        <v>1840</v>
      </c>
      <c r="B317" t="s">
        <v>1726</v>
      </c>
      <c r="C317" t="s">
        <v>1786</v>
      </c>
      <c r="D317" t="s">
        <v>1786</v>
      </c>
      <c r="E317">
        <v>31</v>
      </c>
      <c r="F317" t="s">
        <v>1786</v>
      </c>
      <c r="G317" t="s">
        <v>1786</v>
      </c>
    </row>
    <row r="318" spans="1:7" hidden="1" x14ac:dyDescent="0.3">
      <c r="A318" t="s">
        <v>1841</v>
      </c>
      <c r="B318" t="s">
        <v>1726</v>
      </c>
      <c r="C318" t="s">
        <v>1786</v>
      </c>
      <c r="D318" t="s">
        <v>1786</v>
      </c>
      <c r="E318">
        <v>157</v>
      </c>
      <c r="F318" t="s">
        <v>1786</v>
      </c>
      <c r="G318" t="s">
        <v>1786</v>
      </c>
    </row>
    <row r="319" spans="1:7" hidden="1" x14ac:dyDescent="0.3">
      <c r="A319" t="s">
        <v>1842</v>
      </c>
      <c r="B319" t="s">
        <v>1726</v>
      </c>
      <c r="C319" t="s">
        <v>1786</v>
      </c>
      <c r="D319" t="s">
        <v>1786</v>
      </c>
      <c r="E319">
        <v>1</v>
      </c>
      <c r="F319" t="s">
        <v>1786</v>
      </c>
      <c r="G319" t="s">
        <v>1786</v>
      </c>
    </row>
    <row r="320" spans="1:7" hidden="1" x14ac:dyDescent="0.3">
      <c r="A320" t="s">
        <v>1843</v>
      </c>
      <c r="B320" t="s">
        <v>1726</v>
      </c>
      <c r="C320" t="s">
        <v>1786</v>
      </c>
      <c r="D320" t="s">
        <v>1786</v>
      </c>
      <c r="E320">
        <v>5</v>
      </c>
      <c r="F320" t="s">
        <v>1786</v>
      </c>
      <c r="G320" t="s">
        <v>1786</v>
      </c>
    </row>
    <row r="321" spans="1:7" x14ac:dyDescent="0.3">
      <c r="A321" t="s">
        <v>392</v>
      </c>
      <c r="B321" t="s">
        <v>10</v>
      </c>
      <c r="C321" t="s">
        <v>393</v>
      </c>
      <c r="D321" t="s">
        <v>346</v>
      </c>
      <c r="E321">
        <v>89</v>
      </c>
      <c r="F321" t="s">
        <v>36</v>
      </c>
      <c r="G321" t="s">
        <v>14</v>
      </c>
    </row>
    <row r="322" spans="1:7" x14ac:dyDescent="0.3">
      <c r="A322" t="s">
        <v>392</v>
      </c>
      <c r="B322" t="s">
        <v>15</v>
      </c>
      <c r="C322" t="s">
        <v>394</v>
      </c>
      <c r="D322" t="s">
        <v>346</v>
      </c>
      <c r="E322">
        <v>89</v>
      </c>
      <c r="F322" t="s">
        <v>36</v>
      </c>
      <c r="G322" t="s">
        <v>14</v>
      </c>
    </row>
    <row r="323" spans="1:7" x14ac:dyDescent="0.3">
      <c r="A323" t="s">
        <v>392</v>
      </c>
      <c r="B323" t="s">
        <v>17</v>
      </c>
      <c r="C323" t="s">
        <v>395</v>
      </c>
      <c r="D323" t="s">
        <v>346</v>
      </c>
      <c r="E323">
        <v>89</v>
      </c>
      <c r="F323" t="s">
        <v>36</v>
      </c>
      <c r="G323" t="s">
        <v>198</v>
      </c>
    </row>
    <row r="324" spans="1:7" x14ac:dyDescent="0.3">
      <c r="A324" t="s">
        <v>392</v>
      </c>
      <c r="B324" t="s">
        <v>19</v>
      </c>
      <c r="C324" t="s">
        <v>386</v>
      </c>
      <c r="D324" t="s">
        <v>346</v>
      </c>
      <c r="E324">
        <v>90</v>
      </c>
      <c r="F324" t="s">
        <v>36</v>
      </c>
      <c r="G324" t="s">
        <v>198</v>
      </c>
    </row>
    <row r="325" spans="1:7" x14ac:dyDescent="0.3">
      <c r="A325" t="s">
        <v>392</v>
      </c>
      <c r="B325" t="s">
        <v>24</v>
      </c>
      <c r="C325" t="s">
        <v>396</v>
      </c>
      <c r="D325" t="s">
        <v>76</v>
      </c>
      <c r="E325">
        <v>100</v>
      </c>
      <c r="F325" t="s">
        <v>36</v>
      </c>
      <c r="G325" t="s">
        <v>14</v>
      </c>
    </row>
    <row r="326" spans="1:7" x14ac:dyDescent="0.3">
      <c r="A326" t="s">
        <v>392</v>
      </c>
      <c r="B326" t="s">
        <v>30</v>
      </c>
      <c r="C326" t="s">
        <v>397</v>
      </c>
      <c r="D326" t="s">
        <v>398</v>
      </c>
      <c r="E326">
        <v>99</v>
      </c>
      <c r="F326" t="s">
        <v>399</v>
      </c>
      <c r="G326" t="s">
        <v>14</v>
      </c>
    </row>
    <row r="327" spans="1:7" x14ac:dyDescent="0.3">
      <c r="A327" t="s">
        <v>392</v>
      </c>
      <c r="B327" t="s">
        <v>33</v>
      </c>
      <c r="C327" t="s">
        <v>400</v>
      </c>
      <c r="D327" t="s">
        <v>346</v>
      </c>
      <c r="E327">
        <v>90</v>
      </c>
      <c r="F327" t="s">
        <v>36</v>
      </c>
      <c r="G327" t="s">
        <v>14</v>
      </c>
    </row>
    <row r="328" spans="1:7" x14ac:dyDescent="0.3">
      <c r="A328" t="s">
        <v>392</v>
      </c>
      <c r="B328" t="s">
        <v>37</v>
      </c>
      <c r="C328" t="s">
        <v>401</v>
      </c>
      <c r="D328" t="s">
        <v>12</v>
      </c>
      <c r="E328">
        <v>100</v>
      </c>
      <c r="F328" t="s">
        <v>13</v>
      </c>
      <c r="G328" t="s">
        <v>23</v>
      </c>
    </row>
    <row r="329" spans="1:7" x14ac:dyDescent="0.3">
      <c r="A329" t="s">
        <v>392</v>
      </c>
      <c r="B329" t="s">
        <v>40</v>
      </c>
      <c r="C329" t="s">
        <v>402</v>
      </c>
      <c r="D329" t="s">
        <v>12</v>
      </c>
      <c r="E329">
        <v>92</v>
      </c>
      <c r="F329" t="s">
        <v>13</v>
      </c>
      <c r="G329" t="s">
        <v>23</v>
      </c>
    </row>
    <row r="330" spans="1:7" x14ac:dyDescent="0.3">
      <c r="A330" t="s">
        <v>392</v>
      </c>
      <c r="B330" t="s">
        <v>41</v>
      </c>
      <c r="C330" t="s">
        <v>403</v>
      </c>
      <c r="D330" t="s">
        <v>346</v>
      </c>
      <c r="E330">
        <v>88</v>
      </c>
      <c r="F330" t="s">
        <v>36</v>
      </c>
      <c r="G330" t="s">
        <v>23</v>
      </c>
    </row>
    <row r="331" spans="1:7" x14ac:dyDescent="0.3">
      <c r="A331" t="s">
        <v>392</v>
      </c>
      <c r="B331" t="s">
        <v>44</v>
      </c>
      <c r="C331" t="s">
        <v>404</v>
      </c>
      <c r="D331" t="s">
        <v>346</v>
      </c>
      <c r="E331">
        <v>88</v>
      </c>
      <c r="F331" t="s">
        <v>36</v>
      </c>
      <c r="G331" t="s">
        <v>198</v>
      </c>
    </row>
    <row r="332" spans="1:7" x14ac:dyDescent="0.3">
      <c r="A332" t="s">
        <v>392</v>
      </c>
      <c r="B332" t="s">
        <v>45</v>
      </c>
      <c r="C332" t="s">
        <v>405</v>
      </c>
      <c r="D332" t="s">
        <v>12</v>
      </c>
      <c r="E332">
        <v>95</v>
      </c>
      <c r="F332" t="s">
        <v>13</v>
      </c>
      <c r="G332" t="s">
        <v>23</v>
      </c>
    </row>
    <row r="333" spans="1:7" x14ac:dyDescent="0.3">
      <c r="A333" t="s">
        <v>392</v>
      </c>
      <c r="B333" t="s">
        <v>47</v>
      </c>
      <c r="C333" t="s">
        <v>350</v>
      </c>
      <c r="D333" t="s">
        <v>346</v>
      </c>
      <c r="E333">
        <v>85</v>
      </c>
      <c r="F333" t="s">
        <v>36</v>
      </c>
      <c r="G333" t="s">
        <v>27</v>
      </c>
    </row>
    <row r="334" spans="1:7" x14ac:dyDescent="0.3">
      <c r="A334" t="s">
        <v>392</v>
      </c>
      <c r="B334" t="s">
        <v>47</v>
      </c>
      <c r="C334" t="s">
        <v>406</v>
      </c>
      <c r="D334" t="s">
        <v>346</v>
      </c>
      <c r="E334">
        <v>85</v>
      </c>
      <c r="F334" t="s">
        <v>36</v>
      </c>
      <c r="G334" t="s">
        <v>29</v>
      </c>
    </row>
    <row r="335" spans="1:7" x14ac:dyDescent="0.3">
      <c r="A335" t="s">
        <v>392</v>
      </c>
      <c r="B335" t="s">
        <v>48</v>
      </c>
      <c r="C335" t="s">
        <v>407</v>
      </c>
      <c r="D335" t="s">
        <v>346</v>
      </c>
      <c r="E335">
        <v>82</v>
      </c>
      <c r="F335" t="s">
        <v>36</v>
      </c>
      <c r="G335" t="s">
        <v>198</v>
      </c>
    </row>
    <row r="336" spans="1:7" x14ac:dyDescent="0.3">
      <c r="A336" t="s">
        <v>392</v>
      </c>
      <c r="B336" t="s">
        <v>49</v>
      </c>
      <c r="C336" t="s">
        <v>408</v>
      </c>
      <c r="D336" t="s">
        <v>346</v>
      </c>
      <c r="E336">
        <v>89</v>
      </c>
      <c r="F336" t="s">
        <v>36</v>
      </c>
      <c r="G336" t="s">
        <v>14</v>
      </c>
    </row>
    <row r="337" spans="1:7" hidden="1" x14ac:dyDescent="0.3">
      <c r="A337" t="s">
        <v>392</v>
      </c>
      <c r="B337" t="s">
        <v>1004</v>
      </c>
      <c r="C337" t="s">
        <v>873</v>
      </c>
      <c r="D337" t="s">
        <v>1786</v>
      </c>
      <c r="E337">
        <v>138</v>
      </c>
      <c r="F337" t="s">
        <v>1786</v>
      </c>
      <c r="G337" t="s">
        <v>69</v>
      </c>
    </row>
    <row r="338" spans="1:7" hidden="1" x14ac:dyDescent="0.3">
      <c r="A338" t="s">
        <v>392</v>
      </c>
      <c r="B338" t="s">
        <v>1006</v>
      </c>
      <c r="C338" t="s">
        <v>710</v>
      </c>
      <c r="D338" t="s">
        <v>1786</v>
      </c>
      <c r="E338">
        <v>154</v>
      </c>
      <c r="F338" t="s">
        <v>1786</v>
      </c>
      <c r="G338" t="s">
        <v>87</v>
      </c>
    </row>
    <row r="339" spans="1:7" hidden="1" x14ac:dyDescent="0.3">
      <c r="A339" t="s">
        <v>392</v>
      </c>
      <c r="B339" t="s">
        <v>1007</v>
      </c>
      <c r="C339" t="s">
        <v>875</v>
      </c>
      <c r="D339" t="s">
        <v>1786</v>
      </c>
      <c r="E339">
        <v>155</v>
      </c>
      <c r="F339" t="s">
        <v>1786</v>
      </c>
      <c r="G339" t="s">
        <v>87</v>
      </c>
    </row>
    <row r="340" spans="1:7" hidden="1" x14ac:dyDescent="0.3">
      <c r="A340" t="s">
        <v>392</v>
      </c>
      <c r="B340" t="s">
        <v>1010</v>
      </c>
      <c r="C340" t="s">
        <v>1563</v>
      </c>
      <c r="D340" t="s">
        <v>1786</v>
      </c>
      <c r="E340">
        <v>160</v>
      </c>
      <c r="F340" t="s">
        <v>1786</v>
      </c>
      <c r="G340" t="s">
        <v>87</v>
      </c>
    </row>
    <row r="341" spans="1:7" hidden="1" x14ac:dyDescent="0.3">
      <c r="A341" t="s">
        <v>392</v>
      </c>
      <c r="B341" t="s">
        <v>1011</v>
      </c>
      <c r="C341" t="s">
        <v>757</v>
      </c>
      <c r="D341" t="s">
        <v>1786</v>
      </c>
      <c r="E341">
        <v>161</v>
      </c>
      <c r="F341" t="s">
        <v>1786</v>
      </c>
      <c r="G341" t="s">
        <v>27</v>
      </c>
    </row>
    <row r="342" spans="1:7" hidden="1" x14ac:dyDescent="0.3">
      <c r="A342" t="s">
        <v>392</v>
      </c>
      <c r="B342" t="s">
        <v>1012</v>
      </c>
      <c r="C342" t="s">
        <v>445</v>
      </c>
      <c r="D342" t="s">
        <v>1786</v>
      </c>
      <c r="E342">
        <v>159</v>
      </c>
      <c r="F342" t="s">
        <v>1786</v>
      </c>
      <c r="G342" t="s">
        <v>27</v>
      </c>
    </row>
    <row r="343" spans="1:7" hidden="1" x14ac:dyDescent="0.3">
      <c r="A343" t="s">
        <v>392</v>
      </c>
      <c r="B343" t="s">
        <v>1013</v>
      </c>
      <c r="C343" t="s">
        <v>1779</v>
      </c>
      <c r="D343" t="s">
        <v>1786</v>
      </c>
      <c r="E343">
        <v>156</v>
      </c>
      <c r="F343" t="s">
        <v>1786</v>
      </c>
      <c r="G343" t="s">
        <v>27</v>
      </c>
    </row>
    <row r="344" spans="1:7" hidden="1" x14ac:dyDescent="0.3">
      <c r="A344" t="s">
        <v>392</v>
      </c>
      <c r="B344" t="s">
        <v>1014</v>
      </c>
      <c r="C344" t="s">
        <v>878</v>
      </c>
      <c r="D344" t="s">
        <v>1786</v>
      </c>
      <c r="E344">
        <v>159</v>
      </c>
      <c r="F344" t="s">
        <v>1786</v>
      </c>
      <c r="G344" t="s">
        <v>87</v>
      </c>
    </row>
    <row r="345" spans="1:7" hidden="1" x14ac:dyDescent="0.3">
      <c r="A345" t="s">
        <v>392</v>
      </c>
      <c r="B345" t="s">
        <v>1015</v>
      </c>
      <c r="C345" t="s">
        <v>661</v>
      </c>
      <c r="D345" t="s">
        <v>1786</v>
      </c>
      <c r="E345">
        <v>123</v>
      </c>
      <c r="F345" t="s">
        <v>1786</v>
      </c>
      <c r="G345" t="s">
        <v>27</v>
      </c>
    </row>
    <row r="346" spans="1:7" hidden="1" x14ac:dyDescent="0.3">
      <c r="A346" t="s">
        <v>1844</v>
      </c>
      <c r="B346" t="s">
        <v>1845</v>
      </c>
      <c r="C346" t="s">
        <v>1786</v>
      </c>
      <c r="D346" t="s">
        <v>1786</v>
      </c>
      <c r="E346">
        <v>67</v>
      </c>
      <c r="F346" t="s">
        <v>1786</v>
      </c>
      <c r="G346" t="s">
        <v>1786</v>
      </c>
    </row>
    <row r="347" spans="1:7" hidden="1" x14ac:dyDescent="0.3">
      <c r="A347" t="s">
        <v>1844</v>
      </c>
      <c r="B347" t="s">
        <v>1846</v>
      </c>
      <c r="C347" t="s">
        <v>1786</v>
      </c>
      <c r="D347" t="s">
        <v>1786</v>
      </c>
      <c r="E347">
        <v>67</v>
      </c>
      <c r="F347" t="s">
        <v>1786</v>
      </c>
      <c r="G347" t="s">
        <v>1786</v>
      </c>
    </row>
    <row r="348" spans="1:7" hidden="1" x14ac:dyDescent="0.3">
      <c r="A348" t="s">
        <v>1847</v>
      </c>
      <c r="B348" t="s">
        <v>55</v>
      </c>
      <c r="C348" t="s">
        <v>1786</v>
      </c>
      <c r="D348" t="s">
        <v>1786</v>
      </c>
      <c r="E348">
        <v>14</v>
      </c>
      <c r="F348" t="s">
        <v>1786</v>
      </c>
      <c r="G348" t="s">
        <v>1786</v>
      </c>
    </row>
    <row r="349" spans="1:7" hidden="1" x14ac:dyDescent="0.3">
      <c r="A349" t="s">
        <v>1847</v>
      </c>
      <c r="B349" t="s">
        <v>169</v>
      </c>
      <c r="C349" t="s">
        <v>1786</v>
      </c>
      <c r="D349" t="s">
        <v>1786</v>
      </c>
      <c r="E349">
        <v>14</v>
      </c>
      <c r="F349" t="s">
        <v>1786</v>
      </c>
      <c r="G349" t="s">
        <v>1786</v>
      </c>
    </row>
    <row r="350" spans="1:7" hidden="1" x14ac:dyDescent="0.3">
      <c r="A350" t="s">
        <v>1848</v>
      </c>
      <c r="B350" t="s">
        <v>55</v>
      </c>
      <c r="C350" t="s">
        <v>1786</v>
      </c>
      <c r="D350" t="s">
        <v>1786</v>
      </c>
      <c r="E350">
        <v>21</v>
      </c>
      <c r="F350" t="s">
        <v>1786</v>
      </c>
      <c r="G350" t="s">
        <v>1786</v>
      </c>
    </row>
    <row r="351" spans="1:7" hidden="1" x14ac:dyDescent="0.3">
      <c r="A351" t="s">
        <v>1848</v>
      </c>
      <c r="B351" t="s">
        <v>169</v>
      </c>
      <c r="C351" t="s">
        <v>1786</v>
      </c>
      <c r="D351" t="s">
        <v>1786</v>
      </c>
      <c r="E351">
        <v>21</v>
      </c>
      <c r="F351" t="s">
        <v>1786</v>
      </c>
      <c r="G351" t="s">
        <v>1786</v>
      </c>
    </row>
    <row r="352" spans="1:7" hidden="1" x14ac:dyDescent="0.3">
      <c r="A352" t="s">
        <v>1849</v>
      </c>
      <c r="B352" t="s">
        <v>55</v>
      </c>
      <c r="C352" t="s">
        <v>1786</v>
      </c>
      <c r="D352" t="s">
        <v>1786</v>
      </c>
      <c r="E352">
        <v>14</v>
      </c>
      <c r="F352" t="s">
        <v>1786</v>
      </c>
      <c r="G352" t="s">
        <v>1786</v>
      </c>
    </row>
    <row r="353" spans="1:7" hidden="1" x14ac:dyDescent="0.3">
      <c r="A353" t="s">
        <v>1849</v>
      </c>
      <c r="B353" t="s">
        <v>169</v>
      </c>
      <c r="C353" t="s">
        <v>1786</v>
      </c>
      <c r="D353" t="s">
        <v>1786</v>
      </c>
      <c r="E353">
        <v>14</v>
      </c>
      <c r="F353" t="s">
        <v>1786</v>
      </c>
      <c r="G353" t="s">
        <v>1786</v>
      </c>
    </row>
    <row r="354" spans="1:7" hidden="1" x14ac:dyDescent="0.3">
      <c r="A354" t="s">
        <v>1850</v>
      </c>
      <c r="B354" t="s">
        <v>55</v>
      </c>
      <c r="C354" t="s">
        <v>1786</v>
      </c>
      <c r="D354" t="s">
        <v>1786</v>
      </c>
      <c r="E354">
        <v>41</v>
      </c>
      <c r="F354" t="s">
        <v>1786</v>
      </c>
      <c r="G354" t="s">
        <v>1786</v>
      </c>
    </row>
    <row r="355" spans="1:7" hidden="1" x14ac:dyDescent="0.3">
      <c r="A355" t="s">
        <v>1850</v>
      </c>
      <c r="B355" t="s">
        <v>169</v>
      </c>
      <c r="C355" t="s">
        <v>1786</v>
      </c>
      <c r="D355" t="s">
        <v>1786</v>
      </c>
      <c r="E355">
        <v>41</v>
      </c>
      <c r="F355" t="s">
        <v>1786</v>
      </c>
      <c r="G355" t="s">
        <v>1786</v>
      </c>
    </row>
    <row r="356" spans="1:7" x14ac:dyDescent="0.3">
      <c r="A356" t="s">
        <v>409</v>
      </c>
      <c r="B356" t="s">
        <v>55</v>
      </c>
      <c r="C356" t="s">
        <v>34</v>
      </c>
      <c r="D356" t="s">
        <v>410</v>
      </c>
      <c r="E356">
        <v>60</v>
      </c>
      <c r="F356" t="s">
        <v>411</v>
      </c>
      <c r="G356" t="s">
        <v>14</v>
      </c>
    </row>
    <row r="357" spans="1:7" hidden="1" x14ac:dyDescent="0.3">
      <c r="A357" t="s">
        <v>1851</v>
      </c>
      <c r="B357" t="s">
        <v>1726</v>
      </c>
      <c r="C357" t="s">
        <v>1786</v>
      </c>
      <c r="D357" t="s">
        <v>1786</v>
      </c>
      <c r="E357">
        <v>118</v>
      </c>
      <c r="F357" t="s">
        <v>1786</v>
      </c>
      <c r="G357" t="s">
        <v>1786</v>
      </c>
    </row>
    <row r="358" spans="1:7" hidden="1" x14ac:dyDescent="0.3">
      <c r="A358" t="s">
        <v>1851</v>
      </c>
      <c r="B358" t="s">
        <v>1727</v>
      </c>
      <c r="C358" t="s">
        <v>1786</v>
      </c>
      <c r="D358" t="s">
        <v>1786</v>
      </c>
      <c r="E358">
        <v>104</v>
      </c>
      <c r="F358" t="s">
        <v>1786</v>
      </c>
      <c r="G358" t="s">
        <v>1786</v>
      </c>
    </row>
    <row r="359" spans="1:7" hidden="1" x14ac:dyDescent="0.3">
      <c r="A359" t="s">
        <v>1851</v>
      </c>
      <c r="B359" t="s">
        <v>1852</v>
      </c>
      <c r="C359" t="s">
        <v>1786</v>
      </c>
      <c r="D359" t="s">
        <v>1786</v>
      </c>
      <c r="E359">
        <v>1</v>
      </c>
      <c r="F359" t="s">
        <v>1786</v>
      </c>
      <c r="G359" t="s">
        <v>1786</v>
      </c>
    </row>
    <row r="360" spans="1:7" x14ac:dyDescent="0.3">
      <c r="A360" t="s">
        <v>412</v>
      </c>
      <c r="B360" t="s">
        <v>55</v>
      </c>
      <c r="C360" t="s">
        <v>56</v>
      </c>
      <c r="D360" t="s">
        <v>76</v>
      </c>
      <c r="E360">
        <v>109</v>
      </c>
      <c r="F360" t="s">
        <v>36</v>
      </c>
      <c r="G360" t="s">
        <v>27</v>
      </c>
    </row>
    <row r="361" spans="1:7" x14ac:dyDescent="0.3">
      <c r="A361" t="s">
        <v>412</v>
      </c>
      <c r="B361" t="s">
        <v>55</v>
      </c>
      <c r="C361" t="s">
        <v>57</v>
      </c>
      <c r="D361" t="s">
        <v>76</v>
      </c>
      <c r="E361">
        <v>109</v>
      </c>
      <c r="F361" t="s">
        <v>36</v>
      </c>
      <c r="G361" t="s">
        <v>29</v>
      </c>
    </row>
    <row r="362" spans="1:7" x14ac:dyDescent="0.3">
      <c r="A362" t="s">
        <v>412</v>
      </c>
      <c r="B362" t="s">
        <v>58</v>
      </c>
      <c r="C362" t="s">
        <v>38</v>
      </c>
      <c r="D362" t="s">
        <v>290</v>
      </c>
      <c r="E362">
        <v>70</v>
      </c>
      <c r="F362" t="s">
        <v>72</v>
      </c>
      <c r="G362" t="s">
        <v>14</v>
      </c>
    </row>
    <row r="363" spans="1:7" x14ac:dyDescent="0.3">
      <c r="A363" t="s">
        <v>412</v>
      </c>
      <c r="B363" t="s">
        <v>59</v>
      </c>
      <c r="C363" t="s">
        <v>16</v>
      </c>
      <c r="D363" t="s">
        <v>248</v>
      </c>
      <c r="E363">
        <v>63</v>
      </c>
      <c r="F363" t="s">
        <v>72</v>
      </c>
      <c r="G363" t="s">
        <v>14</v>
      </c>
    </row>
    <row r="364" spans="1:7" x14ac:dyDescent="0.3">
      <c r="A364" t="s">
        <v>412</v>
      </c>
      <c r="B364" t="s">
        <v>81</v>
      </c>
      <c r="C364" t="s">
        <v>18</v>
      </c>
      <c r="D364" t="s">
        <v>290</v>
      </c>
      <c r="E364">
        <v>67</v>
      </c>
      <c r="F364" t="s">
        <v>72</v>
      </c>
      <c r="G364" t="s">
        <v>14</v>
      </c>
    </row>
    <row r="365" spans="1:7" x14ac:dyDescent="0.3">
      <c r="A365" t="s">
        <v>412</v>
      </c>
      <c r="B365" t="s">
        <v>413</v>
      </c>
      <c r="C365" t="s">
        <v>370</v>
      </c>
      <c r="D365" t="s">
        <v>290</v>
      </c>
      <c r="E365">
        <v>66</v>
      </c>
      <c r="F365" t="s">
        <v>72</v>
      </c>
      <c r="G365" t="s">
        <v>198</v>
      </c>
    </row>
    <row r="366" spans="1:7" x14ac:dyDescent="0.3">
      <c r="A366" t="s">
        <v>412</v>
      </c>
      <c r="B366" t="s">
        <v>414</v>
      </c>
      <c r="C366" t="s">
        <v>34</v>
      </c>
      <c r="D366" t="s">
        <v>290</v>
      </c>
      <c r="E366">
        <v>70</v>
      </c>
      <c r="F366" t="s">
        <v>72</v>
      </c>
      <c r="G366" t="s">
        <v>14</v>
      </c>
    </row>
    <row r="367" spans="1:7" x14ac:dyDescent="0.3">
      <c r="A367" t="s">
        <v>412</v>
      </c>
      <c r="B367" t="s">
        <v>415</v>
      </c>
      <c r="C367" t="s">
        <v>195</v>
      </c>
      <c r="D367" t="s">
        <v>248</v>
      </c>
      <c r="E367">
        <v>63</v>
      </c>
      <c r="F367" t="s">
        <v>72</v>
      </c>
      <c r="G367" t="s">
        <v>198</v>
      </c>
    </row>
    <row r="368" spans="1:7" x14ac:dyDescent="0.3">
      <c r="A368" t="s">
        <v>412</v>
      </c>
      <c r="B368" t="s">
        <v>416</v>
      </c>
      <c r="C368" t="s">
        <v>42</v>
      </c>
      <c r="D368" t="s">
        <v>12</v>
      </c>
      <c r="E368">
        <v>28</v>
      </c>
      <c r="F368" t="s">
        <v>13</v>
      </c>
      <c r="G368" t="s">
        <v>23</v>
      </c>
    </row>
    <row r="369" spans="1:7" hidden="1" x14ac:dyDescent="0.3">
      <c r="A369" t="s">
        <v>412</v>
      </c>
      <c r="B369" t="s">
        <v>169</v>
      </c>
      <c r="C369" t="s">
        <v>690</v>
      </c>
      <c r="D369" t="s">
        <v>1786</v>
      </c>
      <c r="E369">
        <v>109</v>
      </c>
      <c r="F369" t="s">
        <v>1786</v>
      </c>
      <c r="G369" t="s">
        <v>69</v>
      </c>
    </row>
    <row r="370" spans="1:7" hidden="1" x14ac:dyDescent="0.3">
      <c r="A370" t="s">
        <v>412</v>
      </c>
      <c r="B370" t="s">
        <v>235</v>
      </c>
      <c r="C370" t="s">
        <v>318</v>
      </c>
      <c r="D370" t="s">
        <v>1786</v>
      </c>
      <c r="E370">
        <v>70</v>
      </c>
      <c r="F370" t="s">
        <v>1786</v>
      </c>
      <c r="G370" t="s">
        <v>27</v>
      </c>
    </row>
    <row r="371" spans="1:7" hidden="1" x14ac:dyDescent="0.3">
      <c r="A371" t="s">
        <v>412</v>
      </c>
      <c r="B371" t="s">
        <v>237</v>
      </c>
      <c r="C371" t="s">
        <v>448</v>
      </c>
      <c r="D371" t="s">
        <v>1786</v>
      </c>
      <c r="E371">
        <v>63</v>
      </c>
      <c r="F371" t="s">
        <v>1786</v>
      </c>
      <c r="G371" t="s">
        <v>29</v>
      </c>
    </row>
    <row r="372" spans="1:7" hidden="1" x14ac:dyDescent="0.3">
      <c r="A372" t="s">
        <v>412</v>
      </c>
      <c r="B372" t="s">
        <v>239</v>
      </c>
      <c r="C372" t="s">
        <v>467</v>
      </c>
      <c r="D372" t="s">
        <v>1786</v>
      </c>
      <c r="E372">
        <v>67</v>
      </c>
      <c r="F372" t="s">
        <v>1786</v>
      </c>
      <c r="G372" t="s">
        <v>29</v>
      </c>
    </row>
    <row r="373" spans="1:7" hidden="1" x14ac:dyDescent="0.3">
      <c r="A373" t="s">
        <v>412</v>
      </c>
      <c r="B373" t="s">
        <v>241</v>
      </c>
      <c r="C373" t="s">
        <v>660</v>
      </c>
      <c r="D373" t="s">
        <v>1786</v>
      </c>
      <c r="E373">
        <v>66</v>
      </c>
      <c r="F373" t="s">
        <v>1786</v>
      </c>
      <c r="G373" t="s">
        <v>29</v>
      </c>
    </row>
    <row r="374" spans="1:7" hidden="1" x14ac:dyDescent="0.3">
      <c r="A374" t="s">
        <v>412</v>
      </c>
      <c r="B374" t="s">
        <v>243</v>
      </c>
      <c r="C374" t="s">
        <v>1853</v>
      </c>
      <c r="D374" t="s">
        <v>1786</v>
      </c>
      <c r="E374">
        <v>70</v>
      </c>
      <c r="F374" t="s">
        <v>1786</v>
      </c>
      <c r="G374" t="s">
        <v>27</v>
      </c>
    </row>
    <row r="375" spans="1:7" hidden="1" x14ac:dyDescent="0.3">
      <c r="A375" t="s">
        <v>412</v>
      </c>
      <c r="B375" t="s">
        <v>1053</v>
      </c>
      <c r="C375" t="s">
        <v>419</v>
      </c>
      <c r="D375" t="s">
        <v>1786</v>
      </c>
      <c r="E375">
        <v>63</v>
      </c>
      <c r="F375" t="s">
        <v>1786</v>
      </c>
      <c r="G375" t="s">
        <v>80</v>
      </c>
    </row>
    <row r="376" spans="1:7" hidden="1" x14ac:dyDescent="0.3">
      <c r="A376" t="s">
        <v>412</v>
      </c>
      <c r="B376" t="s">
        <v>1055</v>
      </c>
      <c r="C376" t="s">
        <v>1854</v>
      </c>
      <c r="D376" t="s">
        <v>1786</v>
      </c>
      <c r="E376">
        <v>28</v>
      </c>
      <c r="F376" t="s">
        <v>1786</v>
      </c>
      <c r="G376" t="s">
        <v>29</v>
      </c>
    </row>
    <row r="377" spans="1:7" x14ac:dyDescent="0.3">
      <c r="A377" t="s">
        <v>417</v>
      </c>
      <c r="B377" t="s">
        <v>55</v>
      </c>
      <c r="C377" t="s">
        <v>56</v>
      </c>
      <c r="D377" t="s">
        <v>231</v>
      </c>
      <c r="E377">
        <v>84</v>
      </c>
      <c r="F377" t="s">
        <v>232</v>
      </c>
      <c r="G377" t="s">
        <v>27</v>
      </c>
    </row>
    <row r="378" spans="1:7" x14ac:dyDescent="0.3">
      <c r="A378" t="s">
        <v>417</v>
      </c>
      <c r="B378" t="s">
        <v>55</v>
      </c>
      <c r="C378" t="s">
        <v>57</v>
      </c>
      <c r="D378" t="s">
        <v>231</v>
      </c>
      <c r="E378">
        <v>84</v>
      </c>
      <c r="F378" t="s">
        <v>232</v>
      </c>
      <c r="G378" t="s">
        <v>29</v>
      </c>
    </row>
    <row r="379" spans="1:7" x14ac:dyDescent="0.3">
      <c r="A379" t="s">
        <v>417</v>
      </c>
      <c r="B379" t="s">
        <v>58</v>
      </c>
      <c r="C379" t="s">
        <v>18</v>
      </c>
      <c r="D379" t="s">
        <v>226</v>
      </c>
      <c r="E379">
        <v>90</v>
      </c>
      <c r="F379" t="s">
        <v>13</v>
      </c>
      <c r="G379" t="s">
        <v>14</v>
      </c>
    </row>
    <row r="380" spans="1:7" x14ac:dyDescent="0.3">
      <c r="A380" t="s">
        <v>417</v>
      </c>
      <c r="B380" t="s">
        <v>59</v>
      </c>
      <c r="C380" t="s">
        <v>42</v>
      </c>
      <c r="D380" t="s">
        <v>76</v>
      </c>
      <c r="E380">
        <v>54</v>
      </c>
      <c r="F380" t="s">
        <v>36</v>
      </c>
      <c r="G380" t="s">
        <v>23</v>
      </c>
    </row>
    <row r="381" spans="1:7" x14ac:dyDescent="0.3">
      <c r="A381" t="s">
        <v>417</v>
      </c>
      <c r="B381" t="s">
        <v>169</v>
      </c>
      <c r="C381" t="s">
        <v>418</v>
      </c>
      <c r="D381" t="s">
        <v>76</v>
      </c>
      <c r="E381">
        <v>84</v>
      </c>
      <c r="F381" t="s">
        <v>36</v>
      </c>
      <c r="G381" t="s">
        <v>69</v>
      </c>
    </row>
    <row r="382" spans="1:7" x14ac:dyDescent="0.3">
      <c r="A382" t="s">
        <v>417</v>
      </c>
      <c r="B382" t="s">
        <v>235</v>
      </c>
      <c r="C382" t="s">
        <v>419</v>
      </c>
      <c r="D382" t="s">
        <v>226</v>
      </c>
      <c r="E382">
        <v>90</v>
      </c>
      <c r="F382" t="s">
        <v>13</v>
      </c>
      <c r="G382" t="s">
        <v>80</v>
      </c>
    </row>
    <row r="383" spans="1:7" x14ac:dyDescent="0.3">
      <c r="A383" t="s">
        <v>417</v>
      </c>
      <c r="B383" t="s">
        <v>237</v>
      </c>
      <c r="C383" t="s">
        <v>420</v>
      </c>
      <c r="D383" t="s">
        <v>311</v>
      </c>
      <c r="E383">
        <v>54</v>
      </c>
      <c r="F383" t="s">
        <v>13</v>
      </c>
      <c r="G383" t="s">
        <v>29</v>
      </c>
    </row>
    <row r="384" spans="1:7" x14ac:dyDescent="0.3">
      <c r="A384" t="s">
        <v>421</v>
      </c>
      <c r="B384" t="s">
        <v>55</v>
      </c>
      <c r="C384" t="s">
        <v>422</v>
      </c>
      <c r="D384" t="s">
        <v>180</v>
      </c>
      <c r="E384">
        <v>53</v>
      </c>
      <c r="F384" t="s">
        <v>168</v>
      </c>
      <c r="G384" t="s">
        <v>198</v>
      </c>
    </row>
    <row r="385" spans="1:7" x14ac:dyDescent="0.3">
      <c r="A385" t="s">
        <v>421</v>
      </c>
      <c r="B385" t="s">
        <v>169</v>
      </c>
      <c r="C385" t="s">
        <v>418</v>
      </c>
      <c r="D385" t="s">
        <v>124</v>
      </c>
      <c r="E385">
        <v>53</v>
      </c>
      <c r="F385" t="s">
        <v>36</v>
      </c>
      <c r="G385" t="s">
        <v>69</v>
      </c>
    </row>
    <row r="386" spans="1:7" x14ac:dyDescent="0.3">
      <c r="A386" t="s">
        <v>423</v>
      </c>
      <c r="B386" t="s">
        <v>55</v>
      </c>
      <c r="C386" t="s">
        <v>50</v>
      </c>
      <c r="D386" t="s">
        <v>424</v>
      </c>
      <c r="E386">
        <v>92</v>
      </c>
      <c r="F386" t="s">
        <v>36</v>
      </c>
      <c r="G386" t="s">
        <v>14</v>
      </c>
    </row>
    <row r="387" spans="1:7" x14ac:dyDescent="0.3">
      <c r="A387" t="s">
        <v>423</v>
      </c>
      <c r="B387" t="s">
        <v>58</v>
      </c>
      <c r="C387" t="s">
        <v>20</v>
      </c>
      <c r="D387" t="s">
        <v>424</v>
      </c>
      <c r="E387">
        <v>85</v>
      </c>
      <c r="F387" t="s">
        <v>36</v>
      </c>
      <c r="G387" t="s">
        <v>23</v>
      </c>
    </row>
    <row r="388" spans="1:7" x14ac:dyDescent="0.3">
      <c r="A388" t="s">
        <v>423</v>
      </c>
      <c r="B388" t="s">
        <v>169</v>
      </c>
      <c r="C388" t="s">
        <v>425</v>
      </c>
      <c r="D388" t="s">
        <v>51</v>
      </c>
      <c r="E388">
        <v>89</v>
      </c>
      <c r="F388" t="s">
        <v>13</v>
      </c>
      <c r="G388" t="s">
        <v>80</v>
      </c>
    </row>
    <row r="389" spans="1:7" x14ac:dyDescent="0.3">
      <c r="A389" t="s">
        <v>423</v>
      </c>
      <c r="B389" t="s">
        <v>235</v>
      </c>
      <c r="C389" t="s">
        <v>426</v>
      </c>
      <c r="D389" t="s">
        <v>398</v>
      </c>
      <c r="E389">
        <v>88</v>
      </c>
      <c r="F389" t="s">
        <v>399</v>
      </c>
      <c r="G389" t="s">
        <v>29</v>
      </c>
    </row>
    <row r="390" spans="1:7" x14ac:dyDescent="0.3">
      <c r="A390" t="s">
        <v>427</v>
      </c>
      <c r="B390" t="s">
        <v>55</v>
      </c>
      <c r="C390" t="s">
        <v>34</v>
      </c>
      <c r="D390" t="s">
        <v>248</v>
      </c>
      <c r="E390">
        <v>100</v>
      </c>
      <c r="F390" t="s">
        <v>72</v>
      </c>
      <c r="G390" t="s">
        <v>14</v>
      </c>
    </row>
    <row r="391" spans="1:7" x14ac:dyDescent="0.3">
      <c r="A391" t="s">
        <v>427</v>
      </c>
      <c r="B391" t="s">
        <v>147</v>
      </c>
      <c r="C391" t="s">
        <v>428</v>
      </c>
      <c r="D391" t="s">
        <v>286</v>
      </c>
      <c r="E391">
        <v>100</v>
      </c>
      <c r="F391" t="s">
        <v>287</v>
      </c>
      <c r="G391" t="s">
        <v>27</v>
      </c>
    </row>
    <row r="392" spans="1:7" x14ac:dyDescent="0.3">
      <c r="A392" t="s">
        <v>427</v>
      </c>
      <c r="B392" t="s">
        <v>169</v>
      </c>
      <c r="C392" t="s">
        <v>429</v>
      </c>
      <c r="D392" t="s">
        <v>116</v>
      </c>
      <c r="E392">
        <v>51</v>
      </c>
      <c r="F392" t="s">
        <v>36</v>
      </c>
      <c r="G392" t="s">
        <v>69</v>
      </c>
    </row>
    <row r="393" spans="1:7" x14ac:dyDescent="0.3">
      <c r="A393" t="s">
        <v>427</v>
      </c>
      <c r="B393" t="s">
        <v>235</v>
      </c>
      <c r="C393" t="s">
        <v>358</v>
      </c>
      <c r="D393" t="s">
        <v>157</v>
      </c>
      <c r="E393">
        <v>49</v>
      </c>
      <c r="F393" t="s">
        <v>72</v>
      </c>
      <c r="G393" t="s">
        <v>80</v>
      </c>
    </row>
    <row r="394" spans="1:7" x14ac:dyDescent="0.3">
      <c r="A394" t="s">
        <v>430</v>
      </c>
      <c r="B394" t="s">
        <v>169</v>
      </c>
      <c r="C394" t="s">
        <v>431</v>
      </c>
      <c r="D394" t="s">
        <v>432</v>
      </c>
      <c r="E394">
        <v>51</v>
      </c>
      <c r="F394" t="s">
        <v>174</v>
      </c>
      <c r="G394" t="s">
        <v>29</v>
      </c>
    </row>
    <row r="395" spans="1:7" x14ac:dyDescent="0.3">
      <c r="A395" t="s">
        <v>433</v>
      </c>
      <c r="B395" t="s">
        <v>55</v>
      </c>
      <c r="C395" t="s">
        <v>42</v>
      </c>
      <c r="D395" t="s">
        <v>248</v>
      </c>
      <c r="E395">
        <v>82</v>
      </c>
      <c r="F395" t="s">
        <v>72</v>
      </c>
      <c r="G395" t="s">
        <v>23</v>
      </c>
    </row>
    <row r="396" spans="1:7" x14ac:dyDescent="0.3">
      <c r="A396" t="s">
        <v>433</v>
      </c>
      <c r="B396" t="s">
        <v>58</v>
      </c>
      <c r="C396" t="s">
        <v>50</v>
      </c>
      <c r="D396" t="s">
        <v>231</v>
      </c>
      <c r="E396">
        <v>93</v>
      </c>
      <c r="F396" t="s">
        <v>232</v>
      </c>
      <c r="G396" t="s">
        <v>14</v>
      </c>
    </row>
    <row r="397" spans="1:7" x14ac:dyDescent="0.3">
      <c r="A397" t="s">
        <v>433</v>
      </c>
      <c r="B397" t="s">
        <v>59</v>
      </c>
      <c r="C397" t="s">
        <v>46</v>
      </c>
      <c r="D397" t="s">
        <v>76</v>
      </c>
      <c r="E397">
        <v>95</v>
      </c>
      <c r="F397" t="s">
        <v>36</v>
      </c>
      <c r="G397" t="s">
        <v>23</v>
      </c>
    </row>
    <row r="398" spans="1:7" x14ac:dyDescent="0.3">
      <c r="A398" t="s">
        <v>433</v>
      </c>
      <c r="B398" t="s">
        <v>147</v>
      </c>
      <c r="C398" t="s">
        <v>335</v>
      </c>
      <c r="D398" t="s">
        <v>290</v>
      </c>
      <c r="E398">
        <v>65</v>
      </c>
      <c r="F398" t="s">
        <v>72</v>
      </c>
      <c r="G398" t="s">
        <v>29</v>
      </c>
    </row>
    <row r="399" spans="1:7" x14ac:dyDescent="0.3">
      <c r="A399" t="s">
        <v>433</v>
      </c>
      <c r="B399" t="s">
        <v>328</v>
      </c>
      <c r="C399" t="s">
        <v>434</v>
      </c>
      <c r="D399" t="s">
        <v>398</v>
      </c>
      <c r="E399">
        <v>81</v>
      </c>
      <c r="F399" t="s">
        <v>399</v>
      </c>
      <c r="G399" t="s">
        <v>80</v>
      </c>
    </row>
    <row r="400" spans="1:7" x14ac:dyDescent="0.3">
      <c r="A400" t="s">
        <v>433</v>
      </c>
      <c r="B400" t="s">
        <v>435</v>
      </c>
      <c r="C400" t="s">
        <v>436</v>
      </c>
      <c r="D400" t="s">
        <v>343</v>
      </c>
      <c r="E400">
        <v>124</v>
      </c>
      <c r="F400" t="s">
        <v>344</v>
      </c>
      <c r="G400" t="s">
        <v>27</v>
      </c>
    </row>
    <row r="401" spans="1:7" x14ac:dyDescent="0.3">
      <c r="A401" t="s">
        <v>437</v>
      </c>
      <c r="B401" t="s">
        <v>55</v>
      </c>
      <c r="C401" t="s">
        <v>42</v>
      </c>
      <c r="D401" t="s">
        <v>424</v>
      </c>
      <c r="E401">
        <v>92</v>
      </c>
      <c r="F401" t="s">
        <v>36</v>
      </c>
      <c r="G401" t="s">
        <v>23</v>
      </c>
    </row>
    <row r="402" spans="1:7" x14ac:dyDescent="0.3">
      <c r="A402" t="s">
        <v>437</v>
      </c>
      <c r="B402" t="s">
        <v>147</v>
      </c>
      <c r="C402" t="s">
        <v>335</v>
      </c>
      <c r="D402" t="s">
        <v>343</v>
      </c>
      <c r="E402">
        <v>92</v>
      </c>
      <c r="F402" t="s">
        <v>344</v>
      </c>
      <c r="G402" t="s">
        <v>29</v>
      </c>
    </row>
    <row r="403" spans="1:7" x14ac:dyDescent="0.3">
      <c r="A403" t="s">
        <v>438</v>
      </c>
      <c r="B403" t="s">
        <v>55</v>
      </c>
      <c r="C403" t="s">
        <v>38</v>
      </c>
      <c r="D403" t="s">
        <v>62</v>
      </c>
      <c r="E403">
        <v>50</v>
      </c>
      <c r="F403" t="s">
        <v>63</v>
      </c>
      <c r="G403" t="s">
        <v>14</v>
      </c>
    </row>
    <row r="404" spans="1:7" x14ac:dyDescent="0.3">
      <c r="A404" t="s">
        <v>438</v>
      </c>
      <c r="B404" t="s">
        <v>169</v>
      </c>
      <c r="C404" t="s">
        <v>406</v>
      </c>
      <c r="D404" t="s">
        <v>61</v>
      </c>
      <c r="E404">
        <v>50</v>
      </c>
      <c r="F404" t="s">
        <v>22</v>
      </c>
      <c r="G404" t="s">
        <v>29</v>
      </c>
    </row>
    <row r="405" spans="1:7" x14ac:dyDescent="0.3">
      <c r="A405" t="s">
        <v>439</v>
      </c>
      <c r="B405" t="s">
        <v>55</v>
      </c>
      <c r="C405" t="s">
        <v>16</v>
      </c>
      <c r="D405" t="s">
        <v>250</v>
      </c>
      <c r="E405">
        <v>39</v>
      </c>
      <c r="F405" t="s">
        <v>72</v>
      </c>
      <c r="G405" t="s">
        <v>14</v>
      </c>
    </row>
    <row r="406" spans="1:7" x14ac:dyDescent="0.3">
      <c r="A406" t="s">
        <v>439</v>
      </c>
      <c r="B406" t="s">
        <v>169</v>
      </c>
      <c r="C406" t="s">
        <v>334</v>
      </c>
      <c r="D406" t="s">
        <v>440</v>
      </c>
      <c r="E406">
        <v>36</v>
      </c>
      <c r="F406" t="s">
        <v>174</v>
      </c>
      <c r="G406" t="s">
        <v>27</v>
      </c>
    </row>
    <row r="407" spans="1:7" x14ac:dyDescent="0.3">
      <c r="A407" t="s">
        <v>439</v>
      </c>
      <c r="B407" t="s">
        <v>235</v>
      </c>
      <c r="C407" t="s">
        <v>441</v>
      </c>
      <c r="D407" t="s">
        <v>442</v>
      </c>
      <c r="E407">
        <v>3</v>
      </c>
      <c r="F407" t="s">
        <v>174</v>
      </c>
      <c r="G407" t="s">
        <v>127</v>
      </c>
    </row>
    <row r="408" spans="1:7" x14ac:dyDescent="0.3">
      <c r="A408" t="s">
        <v>443</v>
      </c>
      <c r="B408" t="s">
        <v>55</v>
      </c>
      <c r="C408" t="s">
        <v>444</v>
      </c>
      <c r="D408" t="s">
        <v>76</v>
      </c>
      <c r="E408">
        <v>93</v>
      </c>
      <c r="F408" t="s">
        <v>36</v>
      </c>
      <c r="G408" t="s">
        <v>69</v>
      </c>
    </row>
    <row r="409" spans="1:7" x14ac:dyDescent="0.3">
      <c r="A409" t="s">
        <v>443</v>
      </c>
      <c r="B409" t="s">
        <v>58</v>
      </c>
      <c r="C409" t="s">
        <v>445</v>
      </c>
      <c r="D409" t="s">
        <v>71</v>
      </c>
      <c r="E409">
        <v>57</v>
      </c>
      <c r="F409" t="s">
        <v>72</v>
      </c>
      <c r="G409" t="s">
        <v>27</v>
      </c>
    </row>
    <row r="410" spans="1:7" x14ac:dyDescent="0.3">
      <c r="A410" t="s">
        <v>443</v>
      </c>
      <c r="B410" t="s">
        <v>169</v>
      </c>
      <c r="C410" t="s">
        <v>418</v>
      </c>
      <c r="D410" t="s">
        <v>290</v>
      </c>
      <c r="E410">
        <v>95</v>
      </c>
      <c r="F410" t="s">
        <v>72</v>
      </c>
      <c r="G410" t="s">
        <v>69</v>
      </c>
    </row>
    <row r="411" spans="1:7" x14ac:dyDescent="0.3">
      <c r="A411" t="s">
        <v>443</v>
      </c>
      <c r="B411" t="s">
        <v>235</v>
      </c>
      <c r="C411" t="s">
        <v>446</v>
      </c>
      <c r="D411" t="s">
        <v>346</v>
      </c>
      <c r="E411">
        <v>55</v>
      </c>
      <c r="F411" t="s">
        <v>36</v>
      </c>
      <c r="G411" t="s">
        <v>27</v>
      </c>
    </row>
    <row r="412" spans="1:7" x14ac:dyDescent="0.3">
      <c r="A412" t="s">
        <v>447</v>
      </c>
      <c r="B412" t="s">
        <v>55</v>
      </c>
      <c r="C412" t="s">
        <v>444</v>
      </c>
      <c r="D412" t="s">
        <v>76</v>
      </c>
      <c r="E412">
        <v>24</v>
      </c>
      <c r="F412" t="s">
        <v>36</v>
      </c>
      <c r="G412" t="s">
        <v>69</v>
      </c>
    </row>
    <row r="413" spans="1:7" x14ac:dyDescent="0.3">
      <c r="A413" t="s">
        <v>447</v>
      </c>
      <c r="B413" t="s">
        <v>169</v>
      </c>
      <c r="C413" t="s">
        <v>448</v>
      </c>
      <c r="D413" t="s">
        <v>432</v>
      </c>
      <c r="E413">
        <v>24</v>
      </c>
      <c r="F413" t="s">
        <v>174</v>
      </c>
      <c r="G413" t="s">
        <v>29</v>
      </c>
    </row>
    <row r="414" spans="1:7" x14ac:dyDescent="0.3">
      <c r="A414" t="s">
        <v>449</v>
      </c>
      <c r="B414" t="s">
        <v>55</v>
      </c>
      <c r="C414" t="s">
        <v>56</v>
      </c>
      <c r="D414" t="s">
        <v>116</v>
      </c>
      <c r="E414">
        <v>47</v>
      </c>
      <c r="F414" t="s">
        <v>36</v>
      </c>
      <c r="G414" t="s">
        <v>27</v>
      </c>
    </row>
    <row r="415" spans="1:7" x14ac:dyDescent="0.3">
      <c r="A415" t="s">
        <v>449</v>
      </c>
      <c r="B415" t="s">
        <v>55</v>
      </c>
      <c r="C415" t="s">
        <v>57</v>
      </c>
      <c r="D415" t="s">
        <v>116</v>
      </c>
      <c r="E415">
        <v>47</v>
      </c>
      <c r="F415" t="s">
        <v>36</v>
      </c>
      <c r="G415" t="s">
        <v>29</v>
      </c>
    </row>
    <row r="416" spans="1:7" x14ac:dyDescent="0.3">
      <c r="A416" t="s">
        <v>449</v>
      </c>
      <c r="B416" t="s">
        <v>58</v>
      </c>
      <c r="C416" t="s">
        <v>46</v>
      </c>
      <c r="D416" t="s">
        <v>250</v>
      </c>
      <c r="E416">
        <v>61</v>
      </c>
      <c r="F416" t="s">
        <v>72</v>
      </c>
      <c r="G416" t="s">
        <v>23</v>
      </c>
    </row>
    <row r="417" spans="1:7" x14ac:dyDescent="0.3">
      <c r="A417" t="s">
        <v>449</v>
      </c>
      <c r="B417" t="s">
        <v>147</v>
      </c>
      <c r="C417" t="s">
        <v>450</v>
      </c>
      <c r="D417" t="s">
        <v>343</v>
      </c>
      <c r="E417">
        <v>51</v>
      </c>
      <c r="F417" t="s">
        <v>344</v>
      </c>
      <c r="G417" t="s">
        <v>80</v>
      </c>
    </row>
    <row r="418" spans="1:7" x14ac:dyDescent="0.3">
      <c r="A418" t="s">
        <v>449</v>
      </c>
      <c r="B418" t="s">
        <v>328</v>
      </c>
      <c r="C418" t="s">
        <v>451</v>
      </c>
      <c r="D418" t="s">
        <v>140</v>
      </c>
      <c r="E418">
        <v>57</v>
      </c>
      <c r="F418" t="s">
        <v>141</v>
      </c>
      <c r="G418" t="s">
        <v>29</v>
      </c>
    </row>
    <row r="419" spans="1:7" x14ac:dyDescent="0.3">
      <c r="A419" t="s">
        <v>452</v>
      </c>
      <c r="B419" t="s">
        <v>55</v>
      </c>
      <c r="C419" t="s">
        <v>50</v>
      </c>
      <c r="D419" t="s">
        <v>286</v>
      </c>
      <c r="E419">
        <v>72</v>
      </c>
      <c r="F419" t="s">
        <v>287</v>
      </c>
      <c r="G419" t="s">
        <v>14</v>
      </c>
    </row>
    <row r="420" spans="1:7" x14ac:dyDescent="0.3">
      <c r="A420" t="s">
        <v>452</v>
      </c>
      <c r="B420" t="s">
        <v>147</v>
      </c>
      <c r="C420" t="s">
        <v>453</v>
      </c>
      <c r="D420" t="s">
        <v>124</v>
      </c>
      <c r="E420">
        <v>26</v>
      </c>
      <c r="F420" t="s">
        <v>36</v>
      </c>
      <c r="G420" t="s">
        <v>29</v>
      </c>
    </row>
    <row r="421" spans="1:7" x14ac:dyDescent="0.3">
      <c r="A421" t="s">
        <v>452</v>
      </c>
      <c r="B421" t="s">
        <v>328</v>
      </c>
      <c r="C421" t="s">
        <v>454</v>
      </c>
      <c r="D421" t="s">
        <v>277</v>
      </c>
      <c r="E421">
        <v>27</v>
      </c>
      <c r="F421" t="s">
        <v>168</v>
      </c>
      <c r="G421" t="s">
        <v>69</v>
      </c>
    </row>
    <row r="422" spans="1:7" x14ac:dyDescent="0.3">
      <c r="A422" t="s">
        <v>452</v>
      </c>
      <c r="B422" t="s">
        <v>435</v>
      </c>
      <c r="C422" t="s">
        <v>455</v>
      </c>
      <c r="D422" t="s">
        <v>261</v>
      </c>
      <c r="E422">
        <v>19</v>
      </c>
      <c r="F422" t="s">
        <v>262</v>
      </c>
      <c r="G422" t="s">
        <v>27</v>
      </c>
    </row>
    <row r="423" spans="1:7" x14ac:dyDescent="0.3">
      <c r="A423" t="s">
        <v>452</v>
      </c>
      <c r="B423" t="s">
        <v>169</v>
      </c>
      <c r="C423" t="s">
        <v>350</v>
      </c>
      <c r="D423" t="s">
        <v>432</v>
      </c>
      <c r="E423">
        <v>25</v>
      </c>
      <c r="F423" t="s">
        <v>174</v>
      </c>
      <c r="G423" t="s">
        <v>27</v>
      </c>
    </row>
    <row r="424" spans="1:7" x14ac:dyDescent="0.3">
      <c r="A424" t="s">
        <v>452</v>
      </c>
      <c r="B424" t="s">
        <v>235</v>
      </c>
      <c r="C424" t="s">
        <v>456</v>
      </c>
      <c r="D424" t="s">
        <v>432</v>
      </c>
      <c r="E424">
        <v>31</v>
      </c>
      <c r="F424" t="s">
        <v>174</v>
      </c>
      <c r="G424" t="s">
        <v>27</v>
      </c>
    </row>
    <row r="425" spans="1:7" x14ac:dyDescent="0.3">
      <c r="A425" t="s">
        <v>452</v>
      </c>
      <c r="B425" t="s">
        <v>237</v>
      </c>
      <c r="C425" t="s">
        <v>457</v>
      </c>
      <c r="D425" t="s">
        <v>432</v>
      </c>
      <c r="E425">
        <v>16</v>
      </c>
      <c r="F425" t="s">
        <v>174</v>
      </c>
      <c r="G425" t="s">
        <v>27</v>
      </c>
    </row>
    <row r="426" spans="1:7" x14ac:dyDescent="0.3">
      <c r="A426" t="s">
        <v>458</v>
      </c>
      <c r="B426" t="s">
        <v>55</v>
      </c>
      <c r="C426" t="s">
        <v>42</v>
      </c>
      <c r="D426" t="s">
        <v>398</v>
      </c>
      <c r="E426">
        <v>86</v>
      </c>
      <c r="F426" t="s">
        <v>399</v>
      </c>
      <c r="G426" t="s">
        <v>23</v>
      </c>
    </row>
    <row r="427" spans="1:7" x14ac:dyDescent="0.3">
      <c r="A427" t="s">
        <v>458</v>
      </c>
      <c r="B427" t="s">
        <v>58</v>
      </c>
      <c r="C427" t="s">
        <v>34</v>
      </c>
      <c r="D427" t="s">
        <v>343</v>
      </c>
      <c r="E427">
        <v>85</v>
      </c>
      <c r="F427" t="s">
        <v>344</v>
      </c>
      <c r="G427" t="s">
        <v>14</v>
      </c>
    </row>
    <row r="428" spans="1:7" x14ac:dyDescent="0.3">
      <c r="A428" t="s">
        <v>458</v>
      </c>
      <c r="B428" t="s">
        <v>59</v>
      </c>
      <c r="C428" t="s">
        <v>38</v>
      </c>
      <c r="D428" t="s">
        <v>248</v>
      </c>
      <c r="E428">
        <v>78</v>
      </c>
      <c r="F428" t="s">
        <v>72</v>
      </c>
      <c r="G428" t="s">
        <v>14</v>
      </c>
    </row>
    <row r="429" spans="1:7" x14ac:dyDescent="0.3">
      <c r="A429" t="s">
        <v>458</v>
      </c>
      <c r="B429" t="s">
        <v>169</v>
      </c>
      <c r="C429" t="s">
        <v>318</v>
      </c>
      <c r="D429" t="s">
        <v>219</v>
      </c>
      <c r="E429">
        <v>91</v>
      </c>
      <c r="F429" t="s">
        <v>168</v>
      </c>
      <c r="G429" t="s">
        <v>27</v>
      </c>
    </row>
    <row r="430" spans="1:7" x14ac:dyDescent="0.3">
      <c r="A430" t="s">
        <v>458</v>
      </c>
      <c r="B430" t="s">
        <v>235</v>
      </c>
      <c r="C430" t="s">
        <v>448</v>
      </c>
      <c r="D430" t="s">
        <v>398</v>
      </c>
      <c r="E430">
        <v>81</v>
      </c>
      <c r="F430" t="s">
        <v>399</v>
      </c>
      <c r="G430" t="s">
        <v>29</v>
      </c>
    </row>
    <row r="431" spans="1:7" x14ac:dyDescent="0.3">
      <c r="A431" t="s">
        <v>458</v>
      </c>
      <c r="B431" t="s">
        <v>237</v>
      </c>
      <c r="C431" t="s">
        <v>459</v>
      </c>
      <c r="D431" t="s">
        <v>203</v>
      </c>
      <c r="E431">
        <v>77</v>
      </c>
      <c r="F431" t="s">
        <v>204</v>
      </c>
      <c r="G431" t="s">
        <v>29</v>
      </c>
    </row>
    <row r="432" spans="1:7" x14ac:dyDescent="0.3">
      <c r="A432" t="s">
        <v>460</v>
      </c>
      <c r="B432" t="s">
        <v>55</v>
      </c>
      <c r="C432" t="s">
        <v>46</v>
      </c>
      <c r="D432" t="s">
        <v>51</v>
      </c>
      <c r="E432">
        <v>61</v>
      </c>
      <c r="F432" t="s">
        <v>13</v>
      </c>
      <c r="G432" t="s">
        <v>23</v>
      </c>
    </row>
    <row r="433" spans="1:7" hidden="1" x14ac:dyDescent="0.3">
      <c r="A433" t="s">
        <v>460</v>
      </c>
      <c r="B433" t="s">
        <v>147</v>
      </c>
      <c r="C433" t="s">
        <v>350</v>
      </c>
      <c r="D433" t="s">
        <v>1786</v>
      </c>
      <c r="E433">
        <v>61</v>
      </c>
      <c r="F433" t="s">
        <v>1786</v>
      </c>
      <c r="G433" t="s">
        <v>27</v>
      </c>
    </row>
    <row r="434" spans="1:7" x14ac:dyDescent="0.3">
      <c r="A434" t="s">
        <v>461</v>
      </c>
      <c r="B434" t="s">
        <v>55</v>
      </c>
      <c r="C434" t="s">
        <v>20</v>
      </c>
      <c r="D434" t="s">
        <v>191</v>
      </c>
      <c r="E434">
        <v>76</v>
      </c>
      <c r="F434" t="s">
        <v>168</v>
      </c>
      <c r="G434" t="s">
        <v>23</v>
      </c>
    </row>
    <row r="435" spans="1:7" x14ac:dyDescent="0.3">
      <c r="A435" t="s">
        <v>461</v>
      </c>
      <c r="B435" t="s">
        <v>58</v>
      </c>
      <c r="C435" t="s">
        <v>370</v>
      </c>
      <c r="D435" t="s">
        <v>191</v>
      </c>
      <c r="E435">
        <v>63</v>
      </c>
      <c r="F435" t="s">
        <v>168</v>
      </c>
      <c r="G435" t="s">
        <v>198</v>
      </c>
    </row>
    <row r="436" spans="1:7" x14ac:dyDescent="0.3">
      <c r="A436" t="s">
        <v>461</v>
      </c>
      <c r="B436" t="s">
        <v>59</v>
      </c>
      <c r="C436" t="s">
        <v>34</v>
      </c>
      <c r="D436" t="s">
        <v>180</v>
      </c>
      <c r="E436">
        <v>41</v>
      </c>
      <c r="F436" t="s">
        <v>168</v>
      </c>
      <c r="G436" t="s">
        <v>14</v>
      </c>
    </row>
    <row r="437" spans="1:7" x14ac:dyDescent="0.3">
      <c r="A437" t="s">
        <v>461</v>
      </c>
      <c r="B437" t="s">
        <v>147</v>
      </c>
      <c r="C437" t="s">
        <v>462</v>
      </c>
      <c r="D437" t="s">
        <v>410</v>
      </c>
      <c r="E437">
        <v>53</v>
      </c>
      <c r="F437" t="s">
        <v>411</v>
      </c>
      <c r="G437" t="s">
        <v>87</v>
      </c>
    </row>
    <row r="438" spans="1:7" x14ac:dyDescent="0.3">
      <c r="A438" t="s">
        <v>461</v>
      </c>
      <c r="B438" t="s">
        <v>328</v>
      </c>
      <c r="C438" t="s">
        <v>158</v>
      </c>
      <c r="D438" t="s">
        <v>219</v>
      </c>
      <c r="E438">
        <v>58</v>
      </c>
      <c r="F438" t="s">
        <v>168</v>
      </c>
      <c r="G438" t="s">
        <v>27</v>
      </c>
    </row>
    <row r="439" spans="1:7" x14ac:dyDescent="0.3">
      <c r="A439" t="s">
        <v>461</v>
      </c>
      <c r="B439" t="s">
        <v>435</v>
      </c>
      <c r="C439" t="s">
        <v>463</v>
      </c>
      <c r="D439" t="s">
        <v>124</v>
      </c>
      <c r="E439">
        <v>69</v>
      </c>
      <c r="F439" t="s">
        <v>36</v>
      </c>
      <c r="G439" t="s">
        <v>27</v>
      </c>
    </row>
    <row r="440" spans="1:7" x14ac:dyDescent="0.3">
      <c r="A440" t="s">
        <v>464</v>
      </c>
      <c r="B440" t="s">
        <v>55</v>
      </c>
      <c r="C440" t="s">
        <v>34</v>
      </c>
      <c r="D440" t="s">
        <v>12</v>
      </c>
      <c r="E440">
        <v>59</v>
      </c>
      <c r="F440" t="s">
        <v>13</v>
      </c>
      <c r="G440" t="s">
        <v>14</v>
      </c>
    </row>
    <row r="441" spans="1:7" x14ac:dyDescent="0.3">
      <c r="A441" t="s">
        <v>464</v>
      </c>
      <c r="B441" t="s">
        <v>147</v>
      </c>
      <c r="C441" t="s">
        <v>364</v>
      </c>
      <c r="D441" t="s">
        <v>311</v>
      </c>
      <c r="E441">
        <v>59</v>
      </c>
      <c r="F441" t="s">
        <v>13</v>
      </c>
      <c r="G441" t="s">
        <v>29</v>
      </c>
    </row>
    <row r="442" spans="1:7" x14ac:dyDescent="0.3">
      <c r="A442" t="s">
        <v>465</v>
      </c>
      <c r="B442" t="s">
        <v>55</v>
      </c>
      <c r="C442" t="s">
        <v>466</v>
      </c>
      <c r="D442" t="s">
        <v>51</v>
      </c>
      <c r="E442">
        <v>69</v>
      </c>
      <c r="F442" t="s">
        <v>13</v>
      </c>
      <c r="G442" t="s">
        <v>14</v>
      </c>
    </row>
    <row r="443" spans="1:7" x14ac:dyDescent="0.3">
      <c r="A443" t="s">
        <v>465</v>
      </c>
      <c r="B443" t="s">
        <v>169</v>
      </c>
      <c r="C443" t="s">
        <v>467</v>
      </c>
      <c r="D443" t="s">
        <v>398</v>
      </c>
      <c r="E443">
        <v>69</v>
      </c>
      <c r="F443" t="s">
        <v>399</v>
      </c>
      <c r="G443" t="s">
        <v>29</v>
      </c>
    </row>
    <row r="444" spans="1:7" x14ac:dyDescent="0.3">
      <c r="A444" t="s">
        <v>468</v>
      </c>
      <c r="B444" t="s">
        <v>55</v>
      </c>
      <c r="C444" t="s">
        <v>38</v>
      </c>
      <c r="D444" t="s">
        <v>137</v>
      </c>
      <c r="E444">
        <v>77</v>
      </c>
      <c r="F444" t="s">
        <v>72</v>
      </c>
      <c r="G444" t="s">
        <v>14</v>
      </c>
    </row>
    <row r="445" spans="1:7" x14ac:dyDescent="0.3">
      <c r="A445" t="s">
        <v>468</v>
      </c>
      <c r="B445" t="s">
        <v>147</v>
      </c>
      <c r="C445" t="s">
        <v>158</v>
      </c>
      <c r="D445" t="s">
        <v>248</v>
      </c>
      <c r="E445">
        <v>77</v>
      </c>
      <c r="F445" t="s">
        <v>72</v>
      </c>
      <c r="G445" t="s">
        <v>27</v>
      </c>
    </row>
    <row r="446" spans="1:7" x14ac:dyDescent="0.3">
      <c r="A446" t="s">
        <v>469</v>
      </c>
      <c r="B446" t="s">
        <v>55</v>
      </c>
      <c r="C446" t="s">
        <v>46</v>
      </c>
      <c r="D446" t="s">
        <v>140</v>
      </c>
      <c r="E446">
        <v>64</v>
      </c>
      <c r="F446" t="s">
        <v>141</v>
      </c>
      <c r="G446" t="s">
        <v>23</v>
      </c>
    </row>
    <row r="447" spans="1:7" x14ac:dyDescent="0.3">
      <c r="A447" t="s">
        <v>469</v>
      </c>
      <c r="B447" t="s">
        <v>147</v>
      </c>
      <c r="C447" t="s">
        <v>470</v>
      </c>
      <c r="D447" t="s">
        <v>51</v>
      </c>
      <c r="E447">
        <v>64</v>
      </c>
      <c r="F447" t="s">
        <v>13</v>
      </c>
      <c r="G447" t="s">
        <v>80</v>
      </c>
    </row>
    <row r="448" spans="1:7" x14ac:dyDescent="0.3">
      <c r="A448" t="s">
        <v>471</v>
      </c>
      <c r="B448" t="s">
        <v>55</v>
      </c>
      <c r="C448" t="s">
        <v>370</v>
      </c>
      <c r="D448" t="s">
        <v>248</v>
      </c>
      <c r="E448">
        <v>75</v>
      </c>
      <c r="F448" t="s">
        <v>72</v>
      </c>
      <c r="G448" t="s">
        <v>198</v>
      </c>
    </row>
    <row r="449" spans="1:7" x14ac:dyDescent="0.3">
      <c r="A449" t="s">
        <v>471</v>
      </c>
      <c r="B449" t="s">
        <v>147</v>
      </c>
      <c r="C449" t="s">
        <v>453</v>
      </c>
      <c r="D449" t="s">
        <v>216</v>
      </c>
      <c r="E449">
        <v>75</v>
      </c>
      <c r="F449" t="s">
        <v>168</v>
      </c>
      <c r="G449" t="s">
        <v>29</v>
      </c>
    </row>
    <row r="450" spans="1:7" x14ac:dyDescent="0.3">
      <c r="A450" t="s">
        <v>472</v>
      </c>
      <c r="B450" t="s">
        <v>55</v>
      </c>
      <c r="C450" t="s">
        <v>56</v>
      </c>
      <c r="D450" t="s">
        <v>137</v>
      </c>
      <c r="E450">
        <v>40</v>
      </c>
      <c r="F450" t="s">
        <v>72</v>
      </c>
      <c r="G450" t="s">
        <v>27</v>
      </c>
    </row>
    <row r="451" spans="1:7" x14ac:dyDescent="0.3">
      <c r="A451" t="s">
        <v>472</v>
      </c>
      <c r="B451" t="s">
        <v>55</v>
      </c>
      <c r="C451" t="s">
        <v>57</v>
      </c>
      <c r="D451" t="s">
        <v>137</v>
      </c>
      <c r="E451">
        <v>40</v>
      </c>
      <c r="F451" t="s">
        <v>72</v>
      </c>
      <c r="G451" t="s">
        <v>29</v>
      </c>
    </row>
    <row r="452" spans="1:7" x14ac:dyDescent="0.3">
      <c r="A452" t="s">
        <v>472</v>
      </c>
      <c r="B452" t="s">
        <v>169</v>
      </c>
      <c r="C452" t="s">
        <v>470</v>
      </c>
      <c r="D452" t="s">
        <v>410</v>
      </c>
      <c r="E452">
        <v>40</v>
      </c>
      <c r="F452" t="s">
        <v>411</v>
      </c>
      <c r="G452" t="s">
        <v>80</v>
      </c>
    </row>
    <row r="453" spans="1:7" x14ac:dyDescent="0.3">
      <c r="A453" t="s">
        <v>473</v>
      </c>
      <c r="B453" t="s">
        <v>55</v>
      </c>
      <c r="C453" t="s">
        <v>50</v>
      </c>
      <c r="D453" t="s">
        <v>71</v>
      </c>
      <c r="E453">
        <v>50</v>
      </c>
      <c r="F453" t="s">
        <v>72</v>
      </c>
      <c r="G453" t="s">
        <v>14</v>
      </c>
    </row>
    <row r="454" spans="1:7" x14ac:dyDescent="0.3">
      <c r="A454" t="s">
        <v>473</v>
      </c>
      <c r="B454" t="s">
        <v>169</v>
      </c>
      <c r="C454" t="s">
        <v>358</v>
      </c>
      <c r="D454" t="s">
        <v>343</v>
      </c>
      <c r="E454">
        <v>50</v>
      </c>
      <c r="F454" t="s">
        <v>344</v>
      </c>
      <c r="G454" t="s">
        <v>80</v>
      </c>
    </row>
    <row r="455" spans="1:7" x14ac:dyDescent="0.3">
      <c r="A455" t="s">
        <v>474</v>
      </c>
      <c r="B455" t="s">
        <v>55</v>
      </c>
      <c r="C455" t="s">
        <v>123</v>
      </c>
      <c r="D455" t="s">
        <v>39</v>
      </c>
      <c r="E455">
        <v>70</v>
      </c>
      <c r="F455" t="s">
        <v>36</v>
      </c>
      <c r="G455" t="s">
        <v>87</v>
      </c>
    </row>
    <row r="456" spans="1:7" x14ac:dyDescent="0.3">
      <c r="A456" t="s">
        <v>474</v>
      </c>
      <c r="B456" t="s">
        <v>169</v>
      </c>
      <c r="C456" t="s">
        <v>426</v>
      </c>
      <c r="D456" t="s">
        <v>124</v>
      </c>
      <c r="E456">
        <v>70</v>
      </c>
      <c r="F456" t="s">
        <v>36</v>
      </c>
      <c r="G456" t="s">
        <v>29</v>
      </c>
    </row>
    <row r="457" spans="1:7" x14ac:dyDescent="0.3">
      <c r="A457" t="s">
        <v>475</v>
      </c>
      <c r="B457" t="s">
        <v>55</v>
      </c>
      <c r="C457" t="s">
        <v>370</v>
      </c>
      <c r="D457" t="s">
        <v>140</v>
      </c>
      <c r="E457">
        <v>27</v>
      </c>
      <c r="F457" t="s">
        <v>141</v>
      </c>
      <c r="G457" t="s">
        <v>198</v>
      </c>
    </row>
    <row r="458" spans="1:7" x14ac:dyDescent="0.3">
      <c r="A458" t="s">
        <v>475</v>
      </c>
      <c r="B458" t="s">
        <v>169</v>
      </c>
      <c r="C458" t="s">
        <v>454</v>
      </c>
      <c r="D458" t="s">
        <v>39</v>
      </c>
      <c r="E458">
        <v>27</v>
      </c>
      <c r="F458" t="s">
        <v>36</v>
      </c>
      <c r="G458" t="s">
        <v>69</v>
      </c>
    </row>
    <row r="459" spans="1:7" x14ac:dyDescent="0.3">
      <c r="A459" t="s">
        <v>476</v>
      </c>
      <c r="B459" t="s">
        <v>55</v>
      </c>
      <c r="C459" t="s">
        <v>50</v>
      </c>
      <c r="D459" t="s">
        <v>160</v>
      </c>
      <c r="E459">
        <v>43</v>
      </c>
      <c r="F459" t="s">
        <v>72</v>
      </c>
      <c r="G459" t="s">
        <v>14</v>
      </c>
    </row>
    <row r="460" spans="1:7" hidden="1" x14ac:dyDescent="0.3">
      <c r="A460" t="s">
        <v>1855</v>
      </c>
      <c r="B460" t="s">
        <v>169</v>
      </c>
      <c r="C460" t="s">
        <v>431</v>
      </c>
      <c r="D460" t="s">
        <v>1786</v>
      </c>
      <c r="E460">
        <v>8</v>
      </c>
      <c r="F460" t="s">
        <v>1786</v>
      </c>
      <c r="G460" t="s">
        <v>29</v>
      </c>
    </row>
    <row r="461" spans="1:7" x14ac:dyDescent="0.3">
      <c r="A461" t="s">
        <v>477</v>
      </c>
      <c r="B461" t="s">
        <v>147</v>
      </c>
      <c r="C461" t="s">
        <v>322</v>
      </c>
      <c r="D461" t="s">
        <v>332</v>
      </c>
      <c r="E461">
        <v>483</v>
      </c>
      <c r="F461" t="s">
        <v>333</v>
      </c>
      <c r="G461" t="s">
        <v>69</v>
      </c>
    </row>
    <row r="462" spans="1:7" hidden="1" x14ac:dyDescent="0.3">
      <c r="A462" t="s">
        <v>477</v>
      </c>
      <c r="B462" t="s">
        <v>328</v>
      </c>
      <c r="C462" t="s">
        <v>1786</v>
      </c>
      <c r="D462" t="s">
        <v>1786</v>
      </c>
      <c r="E462">
        <v>113</v>
      </c>
      <c r="F462" t="s">
        <v>1786</v>
      </c>
      <c r="G462" t="s">
        <v>1786</v>
      </c>
    </row>
    <row r="463" spans="1:7" hidden="1" x14ac:dyDescent="0.3">
      <c r="A463" t="s">
        <v>477</v>
      </c>
      <c r="B463" t="s">
        <v>435</v>
      </c>
      <c r="C463" t="s">
        <v>1786</v>
      </c>
      <c r="D463" t="s">
        <v>1786</v>
      </c>
      <c r="E463">
        <v>10</v>
      </c>
      <c r="F463" t="s">
        <v>1786</v>
      </c>
      <c r="G463" t="s">
        <v>1786</v>
      </c>
    </row>
    <row r="464" spans="1:7" hidden="1" x14ac:dyDescent="0.3">
      <c r="A464" t="s">
        <v>1856</v>
      </c>
      <c r="B464" t="s">
        <v>1726</v>
      </c>
      <c r="C464" t="s">
        <v>1786</v>
      </c>
      <c r="D464" t="s">
        <v>1786</v>
      </c>
      <c r="E464">
        <v>1</v>
      </c>
      <c r="F464" t="s">
        <v>1786</v>
      </c>
      <c r="G464" t="s">
        <v>1786</v>
      </c>
    </row>
    <row r="465" spans="1:7" hidden="1" x14ac:dyDescent="0.3">
      <c r="A465" t="s">
        <v>1857</v>
      </c>
      <c r="B465" t="s">
        <v>1726</v>
      </c>
      <c r="C465" t="s">
        <v>1786</v>
      </c>
      <c r="D465" t="s">
        <v>1786</v>
      </c>
      <c r="E465">
        <v>43</v>
      </c>
      <c r="F465" t="s">
        <v>1786</v>
      </c>
      <c r="G465" t="s">
        <v>1786</v>
      </c>
    </row>
    <row r="466" spans="1:7" hidden="1" x14ac:dyDescent="0.3">
      <c r="A466" t="s">
        <v>1858</v>
      </c>
      <c r="B466" t="s">
        <v>1726</v>
      </c>
      <c r="C466" t="s">
        <v>1786</v>
      </c>
      <c r="D466" t="s">
        <v>1786</v>
      </c>
      <c r="E466">
        <v>2</v>
      </c>
      <c r="F466" t="s">
        <v>1786</v>
      </c>
      <c r="G466" t="s">
        <v>1786</v>
      </c>
    </row>
    <row r="467" spans="1:7" hidden="1" x14ac:dyDescent="0.3">
      <c r="A467" t="s">
        <v>1859</v>
      </c>
      <c r="B467" t="s">
        <v>1726</v>
      </c>
      <c r="C467" t="s">
        <v>1786</v>
      </c>
      <c r="D467" t="s">
        <v>1786</v>
      </c>
      <c r="E467">
        <v>2</v>
      </c>
      <c r="F467" t="s">
        <v>1786</v>
      </c>
      <c r="G467" t="s">
        <v>1786</v>
      </c>
    </row>
    <row r="468" spans="1:7" hidden="1" x14ac:dyDescent="0.3">
      <c r="A468" t="s">
        <v>1860</v>
      </c>
      <c r="B468" t="s">
        <v>1726</v>
      </c>
      <c r="C468" t="s">
        <v>1786</v>
      </c>
      <c r="D468" t="s">
        <v>1786</v>
      </c>
      <c r="E468">
        <v>3</v>
      </c>
      <c r="F468" t="s">
        <v>1786</v>
      </c>
      <c r="G468" t="s">
        <v>1786</v>
      </c>
    </row>
    <row r="469" spans="1:7" hidden="1" x14ac:dyDescent="0.3">
      <c r="A469" t="s">
        <v>1861</v>
      </c>
      <c r="B469" t="s">
        <v>1726</v>
      </c>
      <c r="C469" t="s">
        <v>1786</v>
      </c>
      <c r="D469" t="s">
        <v>1786</v>
      </c>
      <c r="E469">
        <v>159</v>
      </c>
      <c r="F469" t="s">
        <v>1786</v>
      </c>
      <c r="G469" t="s">
        <v>1786</v>
      </c>
    </row>
    <row r="470" spans="1:7" hidden="1" x14ac:dyDescent="0.3">
      <c r="A470" t="s">
        <v>1862</v>
      </c>
      <c r="B470" t="s">
        <v>1726</v>
      </c>
      <c r="C470" t="s">
        <v>1786</v>
      </c>
      <c r="D470" t="s">
        <v>1786</v>
      </c>
      <c r="E470">
        <v>16</v>
      </c>
      <c r="F470" t="s">
        <v>1786</v>
      </c>
      <c r="G470" t="s">
        <v>1786</v>
      </c>
    </row>
    <row r="471" spans="1:7" x14ac:dyDescent="0.3">
      <c r="A471" t="s">
        <v>478</v>
      </c>
      <c r="B471" t="s">
        <v>55</v>
      </c>
      <c r="C471" t="s">
        <v>50</v>
      </c>
      <c r="D471" t="s">
        <v>216</v>
      </c>
      <c r="E471">
        <v>31</v>
      </c>
      <c r="F471" t="s">
        <v>168</v>
      </c>
      <c r="G471" t="s">
        <v>14</v>
      </c>
    </row>
    <row r="472" spans="1:7" x14ac:dyDescent="0.3">
      <c r="A472" t="s">
        <v>479</v>
      </c>
      <c r="B472" t="s">
        <v>55</v>
      </c>
      <c r="C472" t="s">
        <v>229</v>
      </c>
      <c r="D472" t="s">
        <v>51</v>
      </c>
      <c r="E472">
        <v>64</v>
      </c>
      <c r="F472" t="s">
        <v>13</v>
      </c>
      <c r="G472" t="s">
        <v>198</v>
      </c>
    </row>
    <row r="473" spans="1:7" x14ac:dyDescent="0.3">
      <c r="A473" t="s">
        <v>480</v>
      </c>
      <c r="B473" t="s">
        <v>55</v>
      </c>
      <c r="C473" t="s">
        <v>16</v>
      </c>
      <c r="D473" t="s">
        <v>290</v>
      </c>
      <c r="E473">
        <v>19</v>
      </c>
      <c r="F473" t="s">
        <v>72</v>
      </c>
      <c r="G473" t="s">
        <v>14</v>
      </c>
    </row>
    <row r="474" spans="1:7" x14ac:dyDescent="0.3">
      <c r="A474" t="s">
        <v>481</v>
      </c>
      <c r="B474" t="s">
        <v>55</v>
      </c>
      <c r="C474" t="s">
        <v>38</v>
      </c>
      <c r="D474" t="s">
        <v>12</v>
      </c>
      <c r="E474">
        <v>99</v>
      </c>
      <c r="F474" t="s">
        <v>13</v>
      </c>
      <c r="G474" t="s">
        <v>14</v>
      </c>
    </row>
    <row r="475" spans="1:7" x14ac:dyDescent="0.3">
      <c r="A475" t="s">
        <v>482</v>
      </c>
      <c r="B475" t="s">
        <v>55</v>
      </c>
      <c r="C475" t="s">
        <v>20</v>
      </c>
      <c r="D475" t="s">
        <v>216</v>
      </c>
      <c r="E475">
        <v>71</v>
      </c>
      <c r="F475" t="s">
        <v>168</v>
      </c>
      <c r="G475" t="s">
        <v>23</v>
      </c>
    </row>
    <row r="476" spans="1:7" x14ac:dyDescent="0.3">
      <c r="A476" t="s">
        <v>483</v>
      </c>
      <c r="B476" t="s">
        <v>55</v>
      </c>
      <c r="C476" t="s">
        <v>46</v>
      </c>
      <c r="D476" t="s">
        <v>71</v>
      </c>
      <c r="E476">
        <v>45</v>
      </c>
      <c r="F476" t="s">
        <v>72</v>
      </c>
      <c r="G476" t="s">
        <v>23</v>
      </c>
    </row>
    <row r="477" spans="1:7" x14ac:dyDescent="0.3">
      <c r="A477" t="s">
        <v>484</v>
      </c>
      <c r="B477" t="s">
        <v>55</v>
      </c>
      <c r="C477" t="s">
        <v>56</v>
      </c>
      <c r="D477" t="s">
        <v>311</v>
      </c>
      <c r="E477">
        <v>28</v>
      </c>
      <c r="F477" t="s">
        <v>13</v>
      </c>
      <c r="G477" t="s">
        <v>27</v>
      </c>
    </row>
    <row r="478" spans="1:7" x14ac:dyDescent="0.3">
      <c r="A478" t="s">
        <v>484</v>
      </c>
      <c r="B478" t="s">
        <v>55</v>
      </c>
      <c r="C478" t="s">
        <v>57</v>
      </c>
      <c r="D478" t="s">
        <v>311</v>
      </c>
      <c r="E478">
        <v>28</v>
      </c>
      <c r="F478" t="s">
        <v>13</v>
      </c>
      <c r="G478" t="s">
        <v>29</v>
      </c>
    </row>
    <row r="479" spans="1:7" x14ac:dyDescent="0.3">
      <c r="A479" t="s">
        <v>485</v>
      </c>
      <c r="B479" t="s">
        <v>147</v>
      </c>
      <c r="C479" t="s">
        <v>486</v>
      </c>
      <c r="D479" t="s">
        <v>398</v>
      </c>
      <c r="E479">
        <v>83</v>
      </c>
      <c r="F479" t="s">
        <v>399</v>
      </c>
      <c r="G479" t="s">
        <v>27</v>
      </c>
    </row>
    <row r="480" spans="1:7" x14ac:dyDescent="0.3">
      <c r="A480" t="s">
        <v>487</v>
      </c>
      <c r="B480" t="s">
        <v>147</v>
      </c>
      <c r="C480" t="s">
        <v>486</v>
      </c>
      <c r="D480" t="s">
        <v>398</v>
      </c>
      <c r="E480">
        <v>32</v>
      </c>
      <c r="F480" t="s">
        <v>399</v>
      </c>
      <c r="G480" t="s">
        <v>27</v>
      </c>
    </row>
    <row r="481" spans="1:7" hidden="1" x14ac:dyDescent="0.3">
      <c r="A481" t="s">
        <v>1863</v>
      </c>
      <c r="B481" t="s">
        <v>1726</v>
      </c>
      <c r="C481" t="s">
        <v>1786</v>
      </c>
      <c r="D481" t="s">
        <v>1786</v>
      </c>
      <c r="E481">
        <v>1</v>
      </c>
      <c r="F481" t="s">
        <v>1786</v>
      </c>
      <c r="G481" t="s">
        <v>1786</v>
      </c>
    </row>
    <row r="482" spans="1:7" hidden="1" x14ac:dyDescent="0.3">
      <c r="A482" t="s">
        <v>1864</v>
      </c>
      <c r="B482" t="s">
        <v>1726</v>
      </c>
      <c r="C482" t="s">
        <v>1786</v>
      </c>
      <c r="D482" t="s">
        <v>1786</v>
      </c>
      <c r="E482">
        <v>1</v>
      </c>
      <c r="F482" t="s">
        <v>1786</v>
      </c>
      <c r="G482" t="s">
        <v>1786</v>
      </c>
    </row>
    <row r="483" spans="1:7" hidden="1" x14ac:dyDescent="0.3">
      <c r="A483" t="s">
        <v>1865</v>
      </c>
      <c r="B483" t="s">
        <v>1726</v>
      </c>
      <c r="C483" t="s">
        <v>1786</v>
      </c>
      <c r="D483" t="s">
        <v>1786</v>
      </c>
      <c r="E483">
        <v>1</v>
      </c>
      <c r="F483" t="s">
        <v>1786</v>
      </c>
      <c r="G483" t="s">
        <v>1786</v>
      </c>
    </row>
    <row r="484" spans="1:7" hidden="1" x14ac:dyDescent="0.3">
      <c r="A484" t="s">
        <v>1866</v>
      </c>
      <c r="B484" t="s">
        <v>1726</v>
      </c>
      <c r="C484" t="s">
        <v>1786</v>
      </c>
      <c r="D484" t="s">
        <v>1786</v>
      </c>
      <c r="E484">
        <v>2</v>
      </c>
      <c r="F484" t="s">
        <v>1786</v>
      </c>
      <c r="G484" t="s">
        <v>1786</v>
      </c>
    </row>
    <row r="485" spans="1:7" hidden="1" x14ac:dyDescent="0.3">
      <c r="A485" t="s">
        <v>1867</v>
      </c>
      <c r="B485" t="s">
        <v>1726</v>
      </c>
      <c r="C485" t="s">
        <v>1786</v>
      </c>
      <c r="D485" t="s">
        <v>1786</v>
      </c>
      <c r="E485">
        <v>2</v>
      </c>
      <c r="F485" t="s">
        <v>1786</v>
      </c>
      <c r="G485" t="s">
        <v>1786</v>
      </c>
    </row>
    <row r="486" spans="1:7" hidden="1" x14ac:dyDescent="0.3">
      <c r="A486" t="s">
        <v>1868</v>
      </c>
      <c r="B486" t="s">
        <v>1726</v>
      </c>
      <c r="C486" t="s">
        <v>1786</v>
      </c>
      <c r="D486" t="s">
        <v>1786</v>
      </c>
      <c r="E486">
        <v>5</v>
      </c>
      <c r="F486" t="s">
        <v>1786</v>
      </c>
      <c r="G486" t="s">
        <v>1786</v>
      </c>
    </row>
    <row r="487" spans="1:7" hidden="1" x14ac:dyDescent="0.3">
      <c r="A487" t="s">
        <v>1869</v>
      </c>
      <c r="B487" t="s">
        <v>1726</v>
      </c>
      <c r="C487" t="s">
        <v>1786</v>
      </c>
      <c r="D487" t="s">
        <v>1786</v>
      </c>
      <c r="E487">
        <v>4</v>
      </c>
      <c r="F487" t="s">
        <v>1786</v>
      </c>
      <c r="G487" t="s">
        <v>1786</v>
      </c>
    </row>
    <row r="488" spans="1:7" hidden="1" x14ac:dyDescent="0.3">
      <c r="A488" t="s">
        <v>1870</v>
      </c>
      <c r="B488" t="s">
        <v>1726</v>
      </c>
      <c r="C488" t="s">
        <v>1786</v>
      </c>
      <c r="D488" t="s">
        <v>1786</v>
      </c>
      <c r="E488">
        <v>3</v>
      </c>
      <c r="F488" t="s">
        <v>1786</v>
      </c>
      <c r="G488" t="s">
        <v>1786</v>
      </c>
    </row>
    <row r="489" spans="1:7" hidden="1" x14ac:dyDescent="0.3">
      <c r="A489" t="s">
        <v>1871</v>
      </c>
      <c r="B489" t="s">
        <v>1726</v>
      </c>
      <c r="C489" t="s">
        <v>1786</v>
      </c>
      <c r="D489" t="s">
        <v>1786</v>
      </c>
      <c r="E489">
        <v>1</v>
      </c>
      <c r="F489" t="s">
        <v>1786</v>
      </c>
      <c r="G489" t="s">
        <v>1786</v>
      </c>
    </row>
    <row r="490" spans="1:7" hidden="1" x14ac:dyDescent="0.3">
      <c r="A490" t="s">
        <v>1872</v>
      </c>
      <c r="B490" t="s">
        <v>1726</v>
      </c>
      <c r="C490" t="s">
        <v>1786</v>
      </c>
      <c r="D490" t="s">
        <v>1786</v>
      </c>
      <c r="E490">
        <v>10</v>
      </c>
      <c r="F490" t="s">
        <v>1786</v>
      </c>
      <c r="G490" t="s">
        <v>1786</v>
      </c>
    </row>
    <row r="491" spans="1:7" hidden="1" x14ac:dyDescent="0.3">
      <c r="A491" t="s">
        <v>1873</v>
      </c>
      <c r="B491" t="s">
        <v>1726</v>
      </c>
      <c r="C491" t="s">
        <v>1786</v>
      </c>
      <c r="D491" t="s">
        <v>1786</v>
      </c>
      <c r="E491">
        <v>25</v>
      </c>
      <c r="F491" t="s">
        <v>1786</v>
      </c>
      <c r="G491" t="s">
        <v>1786</v>
      </c>
    </row>
    <row r="492" spans="1:7" hidden="1" x14ac:dyDescent="0.3">
      <c r="A492" t="s">
        <v>1874</v>
      </c>
      <c r="B492" t="s">
        <v>1726</v>
      </c>
      <c r="C492" t="s">
        <v>1786</v>
      </c>
      <c r="D492" t="s">
        <v>1786</v>
      </c>
      <c r="E492">
        <v>172</v>
      </c>
      <c r="F492" t="s">
        <v>1786</v>
      </c>
      <c r="G492" t="s">
        <v>1786</v>
      </c>
    </row>
    <row r="493" spans="1:7" hidden="1" x14ac:dyDescent="0.3">
      <c r="A493" t="s">
        <v>1875</v>
      </c>
      <c r="B493" t="s">
        <v>1726</v>
      </c>
      <c r="C493" t="s">
        <v>1786</v>
      </c>
      <c r="D493" t="s">
        <v>1786</v>
      </c>
      <c r="E493">
        <v>229</v>
      </c>
      <c r="F493" t="s">
        <v>1786</v>
      </c>
      <c r="G493" t="s">
        <v>1786</v>
      </c>
    </row>
    <row r="494" spans="1:7" x14ac:dyDescent="0.3">
      <c r="A494" t="s">
        <v>488</v>
      </c>
      <c r="B494" t="s">
        <v>489</v>
      </c>
      <c r="C494" t="s">
        <v>322</v>
      </c>
      <c r="D494" t="s">
        <v>490</v>
      </c>
      <c r="E494">
        <v>5</v>
      </c>
      <c r="F494" t="s">
        <v>174</v>
      </c>
      <c r="G494" t="s">
        <v>69</v>
      </c>
    </row>
    <row r="495" spans="1:7" hidden="1" x14ac:dyDescent="0.3">
      <c r="A495" t="s">
        <v>488</v>
      </c>
      <c r="B495" t="s">
        <v>550</v>
      </c>
      <c r="C495" t="s">
        <v>322</v>
      </c>
      <c r="D495" t="s">
        <v>1786</v>
      </c>
      <c r="E495">
        <v>13</v>
      </c>
      <c r="F495" t="s">
        <v>1786</v>
      </c>
      <c r="G495" t="s">
        <v>69</v>
      </c>
    </row>
    <row r="496" spans="1:7" x14ac:dyDescent="0.3">
      <c r="A496" t="s">
        <v>488</v>
      </c>
      <c r="B496" t="s">
        <v>491</v>
      </c>
      <c r="C496" t="s">
        <v>322</v>
      </c>
      <c r="D496" t="s">
        <v>492</v>
      </c>
      <c r="E496">
        <v>7</v>
      </c>
      <c r="F496" t="s">
        <v>174</v>
      </c>
      <c r="G496" t="s">
        <v>69</v>
      </c>
    </row>
    <row r="497" spans="1:7" hidden="1" x14ac:dyDescent="0.3">
      <c r="A497" t="s">
        <v>488</v>
      </c>
      <c r="B497" t="s">
        <v>551</v>
      </c>
      <c r="C497" t="s">
        <v>322</v>
      </c>
      <c r="D497" t="s">
        <v>1786</v>
      </c>
      <c r="E497">
        <v>6</v>
      </c>
      <c r="F497" t="s">
        <v>1786</v>
      </c>
      <c r="G497" t="s">
        <v>69</v>
      </c>
    </row>
    <row r="498" spans="1:7" x14ac:dyDescent="0.3">
      <c r="A498" t="s">
        <v>488</v>
      </c>
      <c r="B498" t="s">
        <v>493</v>
      </c>
      <c r="C498" t="s">
        <v>322</v>
      </c>
      <c r="D498" t="s">
        <v>494</v>
      </c>
      <c r="E498">
        <v>9</v>
      </c>
      <c r="F498" t="s">
        <v>174</v>
      </c>
      <c r="G498" t="s">
        <v>69</v>
      </c>
    </row>
    <row r="499" spans="1:7" hidden="1" x14ac:dyDescent="0.3">
      <c r="A499" t="s">
        <v>488</v>
      </c>
      <c r="B499" t="s">
        <v>553</v>
      </c>
      <c r="C499" t="s">
        <v>322</v>
      </c>
      <c r="D499" t="s">
        <v>1786</v>
      </c>
      <c r="E499">
        <v>9</v>
      </c>
      <c r="F499" t="s">
        <v>1786</v>
      </c>
      <c r="G499" t="s">
        <v>69</v>
      </c>
    </row>
    <row r="500" spans="1:7" x14ac:dyDescent="0.3">
      <c r="A500" t="s">
        <v>488</v>
      </c>
      <c r="B500" t="s">
        <v>495</v>
      </c>
      <c r="C500" t="s">
        <v>322</v>
      </c>
      <c r="D500" t="s">
        <v>496</v>
      </c>
      <c r="E500">
        <v>5</v>
      </c>
      <c r="F500" t="s">
        <v>174</v>
      </c>
      <c r="G500" t="s">
        <v>69</v>
      </c>
    </row>
    <row r="501" spans="1:7" hidden="1" x14ac:dyDescent="0.3">
      <c r="A501" t="s">
        <v>488</v>
      </c>
      <c r="B501" t="s">
        <v>555</v>
      </c>
      <c r="C501" t="s">
        <v>322</v>
      </c>
      <c r="D501" t="s">
        <v>1786</v>
      </c>
      <c r="E501">
        <v>5</v>
      </c>
      <c r="F501" t="s">
        <v>1786</v>
      </c>
      <c r="G501" t="s">
        <v>69</v>
      </c>
    </row>
    <row r="502" spans="1:7" x14ac:dyDescent="0.3">
      <c r="A502" t="s">
        <v>488</v>
      </c>
      <c r="B502" t="s">
        <v>497</v>
      </c>
      <c r="C502" t="s">
        <v>322</v>
      </c>
      <c r="D502" t="s">
        <v>498</v>
      </c>
      <c r="E502">
        <v>9</v>
      </c>
      <c r="F502" t="s">
        <v>174</v>
      </c>
      <c r="G502" t="s">
        <v>69</v>
      </c>
    </row>
    <row r="503" spans="1:7" hidden="1" x14ac:dyDescent="0.3">
      <c r="A503" t="s">
        <v>488</v>
      </c>
      <c r="B503" t="s">
        <v>557</v>
      </c>
      <c r="C503" t="s">
        <v>322</v>
      </c>
      <c r="D503" t="s">
        <v>1786</v>
      </c>
      <c r="E503">
        <v>9</v>
      </c>
      <c r="F503" t="s">
        <v>1786</v>
      </c>
      <c r="G503" t="s">
        <v>69</v>
      </c>
    </row>
    <row r="504" spans="1:7" x14ac:dyDescent="0.3">
      <c r="A504" t="s">
        <v>488</v>
      </c>
      <c r="B504" t="s">
        <v>499</v>
      </c>
      <c r="C504" t="s">
        <v>322</v>
      </c>
      <c r="D504" t="s">
        <v>500</v>
      </c>
      <c r="E504">
        <v>9</v>
      </c>
      <c r="F504" t="s">
        <v>174</v>
      </c>
      <c r="G504" t="s">
        <v>69</v>
      </c>
    </row>
    <row r="505" spans="1:7" hidden="1" x14ac:dyDescent="0.3">
      <c r="A505" t="s">
        <v>488</v>
      </c>
      <c r="B505" t="s">
        <v>1160</v>
      </c>
      <c r="C505" t="s">
        <v>322</v>
      </c>
      <c r="D505" t="s">
        <v>1786</v>
      </c>
      <c r="E505">
        <v>6</v>
      </c>
      <c r="F505" t="s">
        <v>1786</v>
      </c>
      <c r="G505" t="s">
        <v>69</v>
      </c>
    </row>
    <row r="506" spans="1:7" x14ac:dyDescent="0.3">
      <c r="A506" t="s">
        <v>488</v>
      </c>
      <c r="B506" t="s">
        <v>501</v>
      </c>
      <c r="C506" t="s">
        <v>322</v>
      </c>
      <c r="D506" t="s">
        <v>502</v>
      </c>
      <c r="E506">
        <v>10</v>
      </c>
      <c r="F506" t="s">
        <v>174</v>
      </c>
      <c r="G506" t="s">
        <v>69</v>
      </c>
    </row>
    <row r="507" spans="1:7" hidden="1" x14ac:dyDescent="0.3">
      <c r="A507" t="s">
        <v>488</v>
      </c>
      <c r="B507" t="s">
        <v>1161</v>
      </c>
      <c r="C507" t="s">
        <v>322</v>
      </c>
      <c r="D507" t="s">
        <v>1786</v>
      </c>
      <c r="E507">
        <v>10</v>
      </c>
      <c r="F507" t="s">
        <v>1786</v>
      </c>
      <c r="G507" t="s">
        <v>69</v>
      </c>
    </row>
    <row r="508" spans="1:7" x14ac:dyDescent="0.3">
      <c r="A508" t="s">
        <v>488</v>
      </c>
      <c r="B508" t="s">
        <v>503</v>
      </c>
      <c r="C508" t="s">
        <v>322</v>
      </c>
      <c r="D508" t="s">
        <v>504</v>
      </c>
      <c r="E508">
        <v>3</v>
      </c>
      <c r="F508" t="s">
        <v>174</v>
      </c>
      <c r="G508" t="s">
        <v>69</v>
      </c>
    </row>
    <row r="509" spans="1:7" hidden="1" x14ac:dyDescent="0.3">
      <c r="A509" t="s">
        <v>488</v>
      </c>
      <c r="B509" t="s">
        <v>1162</v>
      </c>
      <c r="C509" t="s">
        <v>322</v>
      </c>
      <c r="D509" t="s">
        <v>1786</v>
      </c>
      <c r="E509">
        <v>6</v>
      </c>
      <c r="F509" t="s">
        <v>1786</v>
      </c>
      <c r="G509" t="s">
        <v>69</v>
      </c>
    </row>
    <row r="510" spans="1:7" x14ac:dyDescent="0.3">
      <c r="A510" t="s">
        <v>488</v>
      </c>
      <c r="B510" t="s">
        <v>505</v>
      </c>
      <c r="C510" t="s">
        <v>322</v>
      </c>
      <c r="D510" t="s">
        <v>506</v>
      </c>
      <c r="E510">
        <v>4</v>
      </c>
      <c r="F510" t="s">
        <v>174</v>
      </c>
      <c r="G510" t="s">
        <v>69</v>
      </c>
    </row>
    <row r="511" spans="1:7" hidden="1" x14ac:dyDescent="0.3">
      <c r="A511" t="s">
        <v>488</v>
      </c>
      <c r="B511" t="s">
        <v>1163</v>
      </c>
      <c r="C511" t="s">
        <v>322</v>
      </c>
      <c r="D511" t="s">
        <v>1786</v>
      </c>
      <c r="E511">
        <v>5</v>
      </c>
      <c r="F511" t="s">
        <v>1786</v>
      </c>
      <c r="G511" t="s">
        <v>69</v>
      </c>
    </row>
    <row r="512" spans="1:7" x14ac:dyDescent="0.3">
      <c r="A512" t="s">
        <v>488</v>
      </c>
      <c r="B512" t="s">
        <v>507</v>
      </c>
      <c r="C512" t="s">
        <v>322</v>
      </c>
      <c r="D512" t="s">
        <v>508</v>
      </c>
      <c r="E512">
        <v>4</v>
      </c>
      <c r="F512" t="s">
        <v>13</v>
      </c>
      <c r="G512" t="s">
        <v>69</v>
      </c>
    </row>
    <row r="513" spans="1:7" hidden="1" x14ac:dyDescent="0.3">
      <c r="A513" t="s">
        <v>488</v>
      </c>
      <c r="B513" t="s">
        <v>1164</v>
      </c>
      <c r="C513" t="s">
        <v>322</v>
      </c>
      <c r="D513" t="s">
        <v>1786</v>
      </c>
      <c r="E513">
        <v>8</v>
      </c>
      <c r="F513" t="s">
        <v>1786</v>
      </c>
      <c r="G513" t="s">
        <v>69</v>
      </c>
    </row>
    <row r="514" spans="1:7" x14ac:dyDescent="0.3">
      <c r="A514" t="s">
        <v>488</v>
      </c>
      <c r="B514" t="s">
        <v>509</v>
      </c>
      <c r="C514" t="s">
        <v>322</v>
      </c>
      <c r="D514" t="s">
        <v>510</v>
      </c>
      <c r="E514">
        <v>5</v>
      </c>
      <c r="F514" t="s">
        <v>13</v>
      </c>
      <c r="G514" t="s">
        <v>69</v>
      </c>
    </row>
    <row r="515" spans="1:7" x14ac:dyDescent="0.3">
      <c r="A515" t="s">
        <v>488</v>
      </c>
      <c r="B515" t="s">
        <v>511</v>
      </c>
      <c r="C515" t="s">
        <v>322</v>
      </c>
      <c r="D515" t="s">
        <v>512</v>
      </c>
      <c r="E515">
        <v>6</v>
      </c>
      <c r="F515" t="s">
        <v>13</v>
      </c>
      <c r="G515" t="s">
        <v>69</v>
      </c>
    </row>
    <row r="516" spans="1:7" hidden="1" x14ac:dyDescent="0.3">
      <c r="A516" t="s">
        <v>1876</v>
      </c>
      <c r="B516" t="s">
        <v>489</v>
      </c>
      <c r="C516" t="s">
        <v>322</v>
      </c>
      <c r="D516" t="s">
        <v>1786</v>
      </c>
      <c r="E516">
        <v>6</v>
      </c>
      <c r="F516" t="s">
        <v>1786</v>
      </c>
      <c r="G516" t="s">
        <v>69</v>
      </c>
    </row>
    <row r="517" spans="1:7" hidden="1" x14ac:dyDescent="0.3">
      <c r="A517" t="s">
        <v>1876</v>
      </c>
      <c r="B517" t="s">
        <v>550</v>
      </c>
      <c r="C517" t="s">
        <v>322</v>
      </c>
      <c r="D517" t="s">
        <v>1786</v>
      </c>
      <c r="E517">
        <v>5</v>
      </c>
      <c r="F517" t="s">
        <v>1786</v>
      </c>
      <c r="G517" t="s">
        <v>69</v>
      </c>
    </row>
    <row r="518" spans="1:7" hidden="1" x14ac:dyDescent="0.3">
      <c r="A518" t="s">
        <v>1876</v>
      </c>
      <c r="B518" t="s">
        <v>491</v>
      </c>
      <c r="C518" t="s">
        <v>322</v>
      </c>
      <c r="D518" t="s">
        <v>1786</v>
      </c>
      <c r="E518">
        <v>13</v>
      </c>
      <c r="F518" t="s">
        <v>1786</v>
      </c>
      <c r="G518" t="s">
        <v>69</v>
      </c>
    </row>
    <row r="519" spans="1:7" hidden="1" x14ac:dyDescent="0.3">
      <c r="A519" t="s">
        <v>1876</v>
      </c>
      <c r="B519" t="s">
        <v>551</v>
      </c>
      <c r="C519" t="s">
        <v>322</v>
      </c>
      <c r="D519" t="s">
        <v>1786</v>
      </c>
      <c r="E519">
        <v>5</v>
      </c>
      <c r="F519" t="s">
        <v>1786</v>
      </c>
      <c r="G519" t="s">
        <v>69</v>
      </c>
    </row>
    <row r="520" spans="1:7" hidden="1" x14ac:dyDescent="0.3">
      <c r="A520" t="s">
        <v>1876</v>
      </c>
      <c r="B520" t="s">
        <v>493</v>
      </c>
      <c r="C520" t="s">
        <v>322</v>
      </c>
      <c r="D520" t="s">
        <v>1786</v>
      </c>
      <c r="E520">
        <v>9</v>
      </c>
      <c r="F520" t="s">
        <v>1786</v>
      </c>
      <c r="G520" t="s">
        <v>69</v>
      </c>
    </row>
    <row r="521" spans="1:7" hidden="1" x14ac:dyDescent="0.3">
      <c r="A521" t="s">
        <v>1876</v>
      </c>
      <c r="B521" t="s">
        <v>553</v>
      </c>
      <c r="C521" t="s">
        <v>322</v>
      </c>
      <c r="D521" t="s">
        <v>1786</v>
      </c>
      <c r="E521">
        <v>9</v>
      </c>
      <c r="F521" t="s">
        <v>1786</v>
      </c>
      <c r="G521" t="s">
        <v>69</v>
      </c>
    </row>
    <row r="522" spans="1:7" hidden="1" x14ac:dyDescent="0.3">
      <c r="A522" t="s">
        <v>1876</v>
      </c>
      <c r="B522" t="s">
        <v>495</v>
      </c>
      <c r="C522" t="s">
        <v>322</v>
      </c>
      <c r="D522" t="s">
        <v>1786</v>
      </c>
      <c r="E522">
        <v>7</v>
      </c>
      <c r="F522" t="s">
        <v>1786</v>
      </c>
      <c r="G522" t="s">
        <v>69</v>
      </c>
    </row>
    <row r="523" spans="1:7" hidden="1" x14ac:dyDescent="0.3">
      <c r="A523" t="s">
        <v>1876</v>
      </c>
      <c r="B523" t="s">
        <v>555</v>
      </c>
      <c r="C523" t="s">
        <v>322</v>
      </c>
      <c r="D523" t="s">
        <v>1786</v>
      </c>
      <c r="E523">
        <v>4</v>
      </c>
      <c r="F523" t="s">
        <v>1786</v>
      </c>
      <c r="G523" t="s">
        <v>69</v>
      </c>
    </row>
    <row r="524" spans="1:7" hidden="1" x14ac:dyDescent="0.3">
      <c r="A524" t="s">
        <v>1876</v>
      </c>
      <c r="B524" t="s">
        <v>497</v>
      </c>
      <c r="C524" t="s">
        <v>322</v>
      </c>
      <c r="D524" t="s">
        <v>1786</v>
      </c>
      <c r="E524">
        <v>6</v>
      </c>
      <c r="F524" t="s">
        <v>1786</v>
      </c>
      <c r="G524" t="s">
        <v>69</v>
      </c>
    </row>
    <row r="525" spans="1:7" hidden="1" x14ac:dyDescent="0.3">
      <c r="A525" t="s">
        <v>1876</v>
      </c>
      <c r="B525" t="s">
        <v>557</v>
      </c>
      <c r="C525" t="s">
        <v>322</v>
      </c>
      <c r="D525" t="s">
        <v>1786</v>
      </c>
      <c r="E525">
        <v>6</v>
      </c>
      <c r="F525" t="s">
        <v>1786</v>
      </c>
      <c r="G525" t="s">
        <v>69</v>
      </c>
    </row>
    <row r="526" spans="1:7" hidden="1" x14ac:dyDescent="0.3">
      <c r="A526" t="s">
        <v>1876</v>
      </c>
      <c r="B526" t="s">
        <v>501</v>
      </c>
      <c r="C526" t="s">
        <v>322</v>
      </c>
      <c r="D526" t="s">
        <v>1786</v>
      </c>
      <c r="E526">
        <v>10</v>
      </c>
      <c r="F526" t="s">
        <v>1786</v>
      </c>
      <c r="G526" t="s">
        <v>69</v>
      </c>
    </row>
    <row r="527" spans="1:7" hidden="1" x14ac:dyDescent="0.3">
      <c r="A527" t="s">
        <v>1876</v>
      </c>
      <c r="B527" t="s">
        <v>1161</v>
      </c>
      <c r="C527" t="s">
        <v>322</v>
      </c>
      <c r="D527" t="s">
        <v>1786</v>
      </c>
      <c r="E527">
        <v>8</v>
      </c>
      <c r="F527" t="s">
        <v>1786</v>
      </c>
      <c r="G527" t="s">
        <v>69</v>
      </c>
    </row>
    <row r="528" spans="1:7" hidden="1" x14ac:dyDescent="0.3">
      <c r="A528" t="s">
        <v>1876</v>
      </c>
      <c r="B528" t="s">
        <v>503</v>
      </c>
      <c r="C528" t="s">
        <v>322</v>
      </c>
      <c r="D528" t="s">
        <v>1786</v>
      </c>
      <c r="E528">
        <v>10</v>
      </c>
      <c r="F528" t="s">
        <v>1786</v>
      </c>
      <c r="G528" t="s">
        <v>69</v>
      </c>
    </row>
    <row r="529" spans="1:7" hidden="1" x14ac:dyDescent="0.3">
      <c r="A529" t="s">
        <v>1876</v>
      </c>
      <c r="B529" t="s">
        <v>505</v>
      </c>
      <c r="C529" t="s">
        <v>322</v>
      </c>
      <c r="D529" t="s">
        <v>1786</v>
      </c>
      <c r="E529">
        <v>3</v>
      </c>
      <c r="F529" t="s">
        <v>1786</v>
      </c>
      <c r="G529" t="s">
        <v>69</v>
      </c>
    </row>
    <row r="530" spans="1:7" hidden="1" x14ac:dyDescent="0.3">
      <c r="A530" t="s">
        <v>1876</v>
      </c>
      <c r="B530" t="s">
        <v>1163</v>
      </c>
      <c r="C530" t="s">
        <v>322</v>
      </c>
      <c r="D530" t="s">
        <v>1786</v>
      </c>
      <c r="E530">
        <v>14</v>
      </c>
      <c r="F530" t="s">
        <v>1786</v>
      </c>
      <c r="G530" t="s">
        <v>69</v>
      </c>
    </row>
    <row r="531" spans="1:7" hidden="1" x14ac:dyDescent="0.3">
      <c r="A531" t="s">
        <v>1876</v>
      </c>
      <c r="B531" t="s">
        <v>507</v>
      </c>
      <c r="C531" t="s">
        <v>322</v>
      </c>
      <c r="D531" t="s">
        <v>1786</v>
      </c>
      <c r="E531">
        <v>6</v>
      </c>
      <c r="F531" t="s">
        <v>1786</v>
      </c>
      <c r="G531" t="s">
        <v>69</v>
      </c>
    </row>
    <row r="532" spans="1:7" hidden="1" x14ac:dyDescent="0.3">
      <c r="A532" t="s">
        <v>1876</v>
      </c>
      <c r="B532" t="s">
        <v>1164</v>
      </c>
      <c r="C532" t="s">
        <v>322</v>
      </c>
      <c r="D532" t="s">
        <v>1786</v>
      </c>
      <c r="E532">
        <v>4</v>
      </c>
      <c r="F532" t="s">
        <v>1786</v>
      </c>
      <c r="G532" t="s">
        <v>69</v>
      </c>
    </row>
    <row r="533" spans="1:7" hidden="1" x14ac:dyDescent="0.3">
      <c r="A533" t="s">
        <v>1876</v>
      </c>
      <c r="B533" t="s">
        <v>509</v>
      </c>
      <c r="C533" t="s">
        <v>322</v>
      </c>
      <c r="D533" t="s">
        <v>1786</v>
      </c>
      <c r="E533">
        <v>2</v>
      </c>
      <c r="F533" t="s">
        <v>1786</v>
      </c>
      <c r="G533" t="s">
        <v>69</v>
      </c>
    </row>
    <row r="534" spans="1:7" hidden="1" x14ac:dyDescent="0.3">
      <c r="A534" t="s">
        <v>1876</v>
      </c>
      <c r="B534" t="s">
        <v>1165</v>
      </c>
      <c r="C534" t="s">
        <v>322</v>
      </c>
      <c r="D534" t="s">
        <v>1786</v>
      </c>
      <c r="E534">
        <v>4</v>
      </c>
      <c r="F534" t="s">
        <v>1786</v>
      </c>
      <c r="G534" t="s">
        <v>69</v>
      </c>
    </row>
    <row r="535" spans="1:7" hidden="1" x14ac:dyDescent="0.3">
      <c r="A535" t="s">
        <v>1876</v>
      </c>
      <c r="B535" t="s">
        <v>511</v>
      </c>
      <c r="C535" t="s">
        <v>322</v>
      </c>
      <c r="D535" t="s">
        <v>1786</v>
      </c>
      <c r="E535">
        <v>4</v>
      </c>
      <c r="F535" t="s">
        <v>1786</v>
      </c>
      <c r="G535" t="s">
        <v>69</v>
      </c>
    </row>
    <row r="536" spans="1:7" hidden="1" x14ac:dyDescent="0.3">
      <c r="A536" t="s">
        <v>1877</v>
      </c>
      <c r="B536" t="s">
        <v>1726</v>
      </c>
      <c r="C536" t="s">
        <v>1786</v>
      </c>
      <c r="D536" t="s">
        <v>1786</v>
      </c>
      <c r="E536">
        <v>98</v>
      </c>
      <c r="F536" t="s">
        <v>1786</v>
      </c>
      <c r="G536" t="s">
        <v>1786</v>
      </c>
    </row>
    <row r="537" spans="1:7" hidden="1" x14ac:dyDescent="0.3">
      <c r="A537" t="s">
        <v>1878</v>
      </c>
      <c r="B537" t="s">
        <v>1726</v>
      </c>
      <c r="C537" t="s">
        <v>1786</v>
      </c>
      <c r="D537" t="s">
        <v>1786</v>
      </c>
      <c r="E537">
        <v>23</v>
      </c>
      <c r="F537" t="s">
        <v>1786</v>
      </c>
      <c r="G537" t="s">
        <v>1786</v>
      </c>
    </row>
    <row r="538" spans="1:7" hidden="1" x14ac:dyDescent="0.3">
      <c r="A538" t="s">
        <v>1879</v>
      </c>
      <c r="B538" t="s">
        <v>1726</v>
      </c>
      <c r="C538" t="s">
        <v>1786</v>
      </c>
      <c r="D538" t="s">
        <v>1786</v>
      </c>
      <c r="E538">
        <v>1</v>
      </c>
      <c r="F538" t="s">
        <v>1786</v>
      </c>
      <c r="G538" t="s">
        <v>1786</v>
      </c>
    </row>
    <row r="539" spans="1:7" x14ac:dyDescent="0.3">
      <c r="A539" t="s">
        <v>513</v>
      </c>
      <c r="B539" t="s">
        <v>55</v>
      </c>
      <c r="C539" t="s">
        <v>514</v>
      </c>
      <c r="D539" t="s">
        <v>296</v>
      </c>
      <c r="E539">
        <v>62</v>
      </c>
      <c r="F539" t="s">
        <v>36</v>
      </c>
      <c r="G539" t="s">
        <v>87</v>
      </c>
    </row>
    <row r="540" spans="1:7" x14ac:dyDescent="0.3">
      <c r="A540" t="s">
        <v>515</v>
      </c>
      <c r="B540" t="s">
        <v>55</v>
      </c>
      <c r="C540" t="s">
        <v>284</v>
      </c>
      <c r="D540" t="s">
        <v>346</v>
      </c>
      <c r="E540">
        <v>49</v>
      </c>
      <c r="F540" t="s">
        <v>36</v>
      </c>
      <c r="G540" t="s">
        <v>87</v>
      </c>
    </row>
    <row r="541" spans="1:7" x14ac:dyDescent="0.3">
      <c r="A541" t="s">
        <v>516</v>
      </c>
      <c r="B541" t="s">
        <v>55</v>
      </c>
      <c r="C541" t="s">
        <v>517</v>
      </c>
      <c r="D541" t="s">
        <v>346</v>
      </c>
      <c r="E541">
        <v>31</v>
      </c>
      <c r="F541" t="s">
        <v>36</v>
      </c>
      <c r="G541" t="s">
        <v>27</v>
      </c>
    </row>
    <row r="542" spans="1:7" x14ac:dyDescent="0.3">
      <c r="A542" t="s">
        <v>518</v>
      </c>
      <c r="B542" t="s">
        <v>55</v>
      </c>
      <c r="C542" t="s">
        <v>519</v>
      </c>
      <c r="D542" t="s">
        <v>226</v>
      </c>
      <c r="E542">
        <v>68</v>
      </c>
      <c r="F542" t="s">
        <v>13</v>
      </c>
      <c r="G542" t="s">
        <v>69</v>
      </c>
    </row>
    <row r="543" spans="1:7" x14ac:dyDescent="0.3">
      <c r="A543" t="s">
        <v>520</v>
      </c>
      <c r="B543" t="s">
        <v>55</v>
      </c>
      <c r="C543" t="s">
        <v>521</v>
      </c>
      <c r="D543" t="s">
        <v>346</v>
      </c>
      <c r="E543">
        <v>59</v>
      </c>
      <c r="F543" t="s">
        <v>36</v>
      </c>
      <c r="G543" t="s">
        <v>80</v>
      </c>
    </row>
    <row r="544" spans="1:7" x14ac:dyDescent="0.3">
      <c r="A544" t="s">
        <v>522</v>
      </c>
      <c r="B544" t="s">
        <v>55</v>
      </c>
      <c r="C544" t="s">
        <v>523</v>
      </c>
      <c r="D544" t="s">
        <v>250</v>
      </c>
      <c r="E544">
        <v>48</v>
      </c>
      <c r="F544" t="s">
        <v>72</v>
      </c>
      <c r="G544" t="s">
        <v>29</v>
      </c>
    </row>
    <row r="545" spans="1:7" x14ac:dyDescent="0.3">
      <c r="A545" t="s">
        <v>524</v>
      </c>
      <c r="B545" t="s">
        <v>55</v>
      </c>
      <c r="C545" t="s">
        <v>176</v>
      </c>
      <c r="D545" t="s">
        <v>157</v>
      </c>
      <c r="E545">
        <v>19</v>
      </c>
      <c r="F545" t="s">
        <v>72</v>
      </c>
      <c r="G545" t="s">
        <v>69</v>
      </c>
    </row>
    <row r="546" spans="1:7" x14ac:dyDescent="0.3">
      <c r="A546" t="s">
        <v>525</v>
      </c>
      <c r="B546" t="s">
        <v>55</v>
      </c>
      <c r="C546" t="s">
        <v>304</v>
      </c>
      <c r="D546" t="s">
        <v>346</v>
      </c>
      <c r="E546">
        <v>34</v>
      </c>
      <c r="F546" t="s">
        <v>36</v>
      </c>
      <c r="G546" t="s">
        <v>127</v>
      </c>
    </row>
    <row r="547" spans="1:7" hidden="1" x14ac:dyDescent="0.3">
      <c r="A547" t="s">
        <v>1880</v>
      </c>
      <c r="B547" t="s">
        <v>1726</v>
      </c>
      <c r="C547" t="s">
        <v>1786</v>
      </c>
      <c r="D547" t="s">
        <v>1786</v>
      </c>
      <c r="E547">
        <v>23</v>
      </c>
      <c r="F547" t="s">
        <v>1786</v>
      </c>
      <c r="G547" t="s">
        <v>1786</v>
      </c>
    </row>
    <row r="548" spans="1:7" hidden="1" x14ac:dyDescent="0.3">
      <c r="A548" t="s">
        <v>1881</v>
      </c>
      <c r="B548" t="s">
        <v>1726</v>
      </c>
      <c r="C548" t="s">
        <v>1786</v>
      </c>
      <c r="D548" t="s">
        <v>1786</v>
      </c>
      <c r="E548">
        <v>1</v>
      </c>
      <c r="F548" t="s">
        <v>1786</v>
      </c>
      <c r="G548" t="s">
        <v>1786</v>
      </c>
    </row>
    <row r="549" spans="1:7" ht="26" x14ac:dyDescent="0.3">
      <c r="A549" t="s">
        <v>526</v>
      </c>
      <c r="B549" t="s">
        <v>55</v>
      </c>
      <c r="C549" s="1" t="s">
        <v>527</v>
      </c>
      <c r="D549" t="s">
        <v>200</v>
      </c>
      <c r="E549">
        <v>70</v>
      </c>
      <c r="F549" t="s">
        <v>201</v>
      </c>
      <c r="G549" t="s">
        <v>23</v>
      </c>
    </row>
    <row r="550" spans="1:7" ht="91" hidden="1" x14ac:dyDescent="0.3">
      <c r="A550" t="s">
        <v>526</v>
      </c>
      <c r="B550" t="s">
        <v>58</v>
      </c>
      <c r="C550" s="1" t="s">
        <v>527</v>
      </c>
      <c r="D550" t="s">
        <v>1786</v>
      </c>
      <c r="E550">
        <v>71</v>
      </c>
      <c r="F550" t="s">
        <v>1786</v>
      </c>
      <c r="G550" t="s">
        <v>23</v>
      </c>
    </row>
    <row r="551" spans="1:7" ht="26" x14ac:dyDescent="0.3">
      <c r="A551" t="s">
        <v>526</v>
      </c>
      <c r="B551" t="s">
        <v>528</v>
      </c>
      <c r="C551" s="1" t="s">
        <v>529</v>
      </c>
      <c r="D551" t="s">
        <v>200</v>
      </c>
      <c r="E551">
        <v>29</v>
      </c>
      <c r="F551" t="s">
        <v>201</v>
      </c>
      <c r="G551" t="s">
        <v>23</v>
      </c>
    </row>
    <row r="552" spans="1:7" ht="26" x14ac:dyDescent="0.3">
      <c r="A552" t="s">
        <v>526</v>
      </c>
      <c r="B552" t="s">
        <v>530</v>
      </c>
      <c r="C552" s="1" t="s">
        <v>529</v>
      </c>
      <c r="D552" t="s">
        <v>130</v>
      </c>
      <c r="E552">
        <v>28</v>
      </c>
      <c r="F552" t="s">
        <v>72</v>
      </c>
      <c r="G552" t="s">
        <v>23</v>
      </c>
    </row>
    <row r="553" spans="1:7" ht="26" x14ac:dyDescent="0.3">
      <c r="A553" t="s">
        <v>526</v>
      </c>
      <c r="B553" t="s">
        <v>531</v>
      </c>
      <c r="C553" s="1" t="s">
        <v>529</v>
      </c>
      <c r="D553" t="s">
        <v>532</v>
      </c>
      <c r="E553">
        <v>13</v>
      </c>
      <c r="F553" t="s">
        <v>533</v>
      </c>
      <c r="G553" t="s">
        <v>23</v>
      </c>
    </row>
    <row r="554" spans="1:7" ht="26" x14ac:dyDescent="0.3">
      <c r="A554" t="s">
        <v>526</v>
      </c>
      <c r="B554" t="s">
        <v>534</v>
      </c>
      <c r="C554" s="1" t="s">
        <v>529</v>
      </c>
      <c r="D554" t="s">
        <v>535</v>
      </c>
      <c r="E554">
        <v>23</v>
      </c>
      <c r="F554" t="s">
        <v>536</v>
      </c>
      <c r="G554" t="s">
        <v>23</v>
      </c>
    </row>
    <row r="555" spans="1:7" ht="26" x14ac:dyDescent="0.3">
      <c r="A555" t="s">
        <v>526</v>
      </c>
      <c r="B555" t="s">
        <v>537</v>
      </c>
      <c r="C555" s="1" t="s">
        <v>529</v>
      </c>
      <c r="D555" t="s">
        <v>39</v>
      </c>
      <c r="E555">
        <v>26</v>
      </c>
      <c r="F555" t="s">
        <v>36</v>
      </c>
      <c r="G555" t="s">
        <v>23</v>
      </c>
    </row>
    <row r="556" spans="1:7" ht="26" x14ac:dyDescent="0.3">
      <c r="A556" t="s">
        <v>526</v>
      </c>
      <c r="B556" t="s">
        <v>538</v>
      </c>
      <c r="C556" s="1" t="s">
        <v>529</v>
      </c>
      <c r="D556" t="s">
        <v>539</v>
      </c>
      <c r="E556">
        <v>22</v>
      </c>
      <c r="F556" t="s">
        <v>533</v>
      </c>
      <c r="G556" t="s">
        <v>23</v>
      </c>
    </row>
    <row r="557" spans="1:7" x14ac:dyDescent="0.3">
      <c r="A557" t="s">
        <v>540</v>
      </c>
      <c r="B557" t="s">
        <v>55</v>
      </c>
      <c r="C557" t="s">
        <v>370</v>
      </c>
      <c r="D557" t="s">
        <v>124</v>
      </c>
      <c r="E557">
        <v>32</v>
      </c>
      <c r="F557" t="s">
        <v>36</v>
      </c>
      <c r="G557" t="s">
        <v>198</v>
      </c>
    </row>
    <row r="558" spans="1:7" x14ac:dyDescent="0.3">
      <c r="A558" t="s">
        <v>540</v>
      </c>
      <c r="B558" t="s">
        <v>147</v>
      </c>
      <c r="C558" t="s">
        <v>202</v>
      </c>
      <c r="D558" t="s">
        <v>541</v>
      </c>
      <c r="E558">
        <v>32</v>
      </c>
      <c r="F558" t="s">
        <v>541</v>
      </c>
      <c r="G558" t="s">
        <v>29</v>
      </c>
    </row>
    <row r="559" spans="1:7" x14ac:dyDescent="0.3">
      <c r="A559" t="s">
        <v>542</v>
      </c>
      <c r="B559" t="s">
        <v>55</v>
      </c>
      <c r="C559" t="s">
        <v>25</v>
      </c>
      <c r="D559" t="s">
        <v>302</v>
      </c>
      <c r="E559">
        <v>48</v>
      </c>
      <c r="F559" t="s">
        <v>63</v>
      </c>
      <c r="G559" t="s">
        <v>27</v>
      </c>
    </row>
    <row r="560" spans="1:7" x14ac:dyDescent="0.3">
      <c r="A560" t="s">
        <v>543</v>
      </c>
      <c r="B560" t="s">
        <v>55</v>
      </c>
      <c r="C560" t="s">
        <v>56</v>
      </c>
      <c r="D560" t="s">
        <v>302</v>
      </c>
      <c r="E560">
        <v>32</v>
      </c>
      <c r="F560" t="s">
        <v>63</v>
      </c>
      <c r="G560" t="s">
        <v>27</v>
      </c>
    </row>
    <row r="561" spans="1:7" x14ac:dyDescent="0.3">
      <c r="A561" t="s">
        <v>543</v>
      </c>
      <c r="B561" t="s">
        <v>55</v>
      </c>
      <c r="C561" t="s">
        <v>57</v>
      </c>
      <c r="D561" t="s">
        <v>302</v>
      </c>
      <c r="E561">
        <v>32</v>
      </c>
      <c r="F561" t="s">
        <v>63</v>
      </c>
      <c r="G561" t="s">
        <v>29</v>
      </c>
    </row>
    <row r="562" spans="1:7" x14ac:dyDescent="0.3">
      <c r="A562" t="s">
        <v>543</v>
      </c>
      <c r="B562" t="s">
        <v>147</v>
      </c>
      <c r="C562" t="s">
        <v>158</v>
      </c>
      <c r="D562" t="s">
        <v>116</v>
      </c>
      <c r="E562">
        <v>32</v>
      </c>
      <c r="F562" t="s">
        <v>36</v>
      </c>
      <c r="G562" t="s">
        <v>27</v>
      </c>
    </row>
    <row r="563" spans="1:7" x14ac:dyDescent="0.3">
      <c r="A563" t="s">
        <v>544</v>
      </c>
      <c r="B563" t="s">
        <v>55</v>
      </c>
      <c r="C563" t="s">
        <v>370</v>
      </c>
      <c r="D563" t="s">
        <v>160</v>
      </c>
      <c r="E563">
        <v>38</v>
      </c>
      <c r="F563" t="s">
        <v>72</v>
      </c>
      <c r="G563" t="s">
        <v>198</v>
      </c>
    </row>
    <row r="564" spans="1:7" x14ac:dyDescent="0.3">
      <c r="A564" t="s">
        <v>544</v>
      </c>
      <c r="B564" t="s">
        <v>147</v>
      </c>
      <c r="C564" t="s">
        <v>451</v>
      </c>
      <c r="D564" t="s">
        <v>146</v>
      </c>
      <c r="E564">
        <v>38</v>
      </c>
      <c r="F564" t="s">
        <v>36</v>
      </c>
      <c r="G564" t="s">
        <v>29</v>
      </c>
    </row>
    <row r="565" spans="1:7" hidden="1" x14ac:dyDescent="0.3">
      <c r="A565" t="s">
        <v>1882</v>
      </c>
      <c r="B565" t="s">
        <v>55</v>
      </c>
      <c r="C565" t="s">
        <v>1786</v>
      </c>
      <c r="D565" t="s">
        <v>1786</v>
      </c>
      <c r="E565">
        <v>13</v>
      </c>
      <c r="F565" t="s">
        <v>1786</v>
      </c>
      <c r="G565" t="s">
        <v>1786</v>
      </c>
    </row>
    <row r="566" spans="1:7" hidden="1" x14ac:dyDescent="0.3">
      <c r="A566" t="s">
        <v>1883</v>
      </c>
      <c r="B566" t="s">
        <v>55</v>
      </c>
      <c r="C566" t="s">
        <v>1786</v>
      </c>
      <c r="D566" t="s">
        <v>1786</v>
      </c>
      <c r="E566">
        <v>13</v>
      </c>
      <c r="F566" t="s">
        <v>1786</v>
      </c>
      <c r="G566" t="s">
        <v>1786</v>
      </c>
    </row>
    <row r="567" spans="1:7" hidden="1" x14ac:dyDescent="0.3">
      <c r="A567" t="s">
        <v>1884</v>
      </c>
      <c r="B567" t="s">
        <v>55</v>
      </c>
      <c r="C567" t="s">
        <v>1786</v>
      </c>
      <c r="D567" t="s">
        <v>1786</v>
      </c>
      <c r="E567">
        <v>11</v>
      </c>
      <c r="F567" t="s">
        <v>1786</v>
      </c>
      <c r="G567" t="s">
        <v>1786</v>
      </c>
    </row>
    <row r="568" spans="1:7" hidden="1" x14ac:dyDescent="0.3">
      <c r="A568" t="s">
        <v>1885</v>
      </c>
      <c r="B568" t="s">
        <v>55</v>
      </c>
      <c r="C568" t="s">
        <v>1786</v>
      </c>
      <c r="D568" t="s">
        <v>1786</v>
      </c>
      <c r="E568">
        <v>13</v>
      </c>
      <c r="F568" t="s">
        <v>1786</v>
      </c>
      <c r="G568" t="s">
        <v>1786</v>
      </c>
    </row>
    <row r="569" spans="1:7" hidden="1" x14ac:dyDescent="0.3">
      <c r="A569" t="s">
        <v>1886</v>
      </c>
      <c r="B569" t="s">
        <v>55</v>
      </c>
      <c r="C569" t="s">
        <v>1786</v>
      </c>
      <c r="D569" t="s">
        <v>1786</v>
      </c>
      <c r="E569">
        <v>13</v>
      </c>
      <c r="F569" t="s">
        <v>1786</v>
      </c>
      <c r="G569" t="s">
        <v>1786</v>
      </c>
    </row>
    <row r="570" spans="1:7" hidden="1" x14ac:dyDescent="0.3">
      <c r="A570" t="s">
        <v>1887</v>
      </c>
      <c r="B570" t="s">
        <v>55</v>
      </c>
      <c r="C570" t="s">
        <v>1786</v>
      </c>
      <c r="D570" t="s">
        <v>1786</v>
      </c>
      <c r="E570">
        <v>4</v>
      </c>
      <c r="F570" t="s">
        <v>1786</v>
      </c>
      <c r="G570" t="s">
        <v>1786</v>
      </c>
    </row>
    <row r="571" spans="1:7" hidden="1" x14ac:dyDescent="0.3">
      <c r="A571" t="s">
        <v>1888</v>
      </c>
      <c r="B571" t="s">
        <v>55</v>
      </c>
      <c r="C571" t="s">
        <v>1786</v>
      </c>
      <c r="D571" t="s">
        <v>1786</v>
      </c>
      <c r="E571">
        <v>4</v>
      </c>
      <c r="F571" t="s">
        <v>1786</v>
      </c>
      <c r="G571" t="s">
        <v>1786</v>
      </c>
    </row>
    <row r="572" spans="1:7" hidden="1" x14ac:dyDescent="0.3">
      <c r="A572" t="s">
        <v>1889</v>
      </c>
      <c r="B572" t="s">
        <v>55</v>
      </c>
      <c r="C572" t="s">
        <v>1786</v>
      </c>
      <c r="D572" t="s">
        <v>1786</v>
      </c>
      <c r="E572">
        <v>1</v>
      </c>
      <c r="F572" t="s">
        <v>1786</v>
      </c>
      <c r="G572" t="s">
        <v>1786</v>
      </c>
    </row>
    <row r="573" spans="1:7" hidden="1" x14ac:dyDescent="0.3">
      <c r="A573" t="s">
        <v>1890</v>
      </c>
      <c r="B573" t="s">
        <v>55</v>
      </c>
      <c r="C573" t="s">
        <v>1786</v>
      </c>
      <c r="D573" t="s">
        <v>1786</v>
      </c>
      <c r="E573">
        <v>5</v>
      </c>
      <c r="F573" t="s">
        <v>1786</v>
      </c>
      <c r="G573" t="s">
        <v>1786</v>
      </c>
    </row>
    <row r="574" spans="1:7" hidden="1" x14ac:dyDescent="0.3">
      <c r="A574" t="s">
        <v>1891</v>
      </c>
      <c r="B574" t="s">
        <v>55</v>
      </c>
      <c r="C574" t="s">
        <v>1786</v>
      </c>
      <c r="D574" t="s">
        <v>1786</v>
      </c>
      <c r="E574">
        <v>5</v>
      </c>
      <c r="F574" t="s">
        <v>1786</v>
      </c>
      <c r="G574" t="s">
        <v>1786</v>
      </c>
    </row>
    <row r="575" spans="1:7" hidden="1" x14ac:dyDescent="0.3">
      <c r="A575" t="s">
        <v>1892</v>
      </c>
      <c r="B575" t="s">
        <v>1726</v>
      </c>
      <c r="C575" t="s">
        <v>1786</v>
      </c>
      <c r="D575" t="s">
        <v>1786</v>
      </c>
      <c r="E575">
        <v>6</v>
      </c>
      <c r="F575" t="s">
        <v>1786</v>
      </c>
      <c r="G575" t="s">
        <v>1786</v>
      </c>
    </row>
    <row r="576" spans="1:7" hidden="1" x14ac:dyDescent="0.3">
      <c r="A576" t="s">
        <v>1893</v>
      </c>
      <c r="B576" t="s">
        <v>1726</v>
      </c>
      <c r="C576" t="s">
        <v>1786</v>
      </c>
      <c r="D576" t="s">
        <v>1786</v>
      </c>
      <c r="E576">
        <v>3</v>
      </c>
      <c r="F576" t="s">
        <v>1786</v>
      </c>
      <c r="G576" t="s">
        <v>1786</v>
      </c>
    </row>
    <row r="577" spans="1:7" hidden="1" x14ac:dyDescent="0.3">
      <c r="A577" t="s">
        <v>1894</v>
      </c>
      <c r="B577" t="s">
        <v>1726</v>
      </c>
      <c r="C577" t="s">
        <v>1786</v>
      </c>
      <c r="D577" t="s">
        <v>1786</v>
      </c>
      <c r="E577">
        <v>1</v>
      </c>
      <c r="F577" t="s">
        <v>1786</v>
      </c>
      <c r="G577" t="s">
        <v>1786</v>
      </c>
    </row>
    <row r="578" spans="1:7" hidden="1" x14ac:dyDescent="0.3">
      <c r="A578" t="s">
        <v>1895</v>
      </c>
      <c r="B578" t="s">
        <v>1726</v>
      </c>
      <c r="C578" t="s">
        <v>1786</v>
      </c>
      <c r="D578" t="s">
        <v>1786</v>
      </c>
      <c r="E578">
        <v>17</v>
      </c>
      <c r="F578" t="s">
        <v>1786</v>
      </c>
      <c r="G578" t="s">
        <v>1786</v>
      </c>
    </row>
    <row r="579" spans="1:7" hidden="1" x14ac:dyDescent="0.3">
      <c r="A579" t="s">
        <v>1896</v>
      </c>
      <c r="B579" t="s">
        <v>147</v>
      </c>
      <c r="C579" t="s">
        <v>322</v>
      </c>
      <c r="D579" t="s">
        <v>1786</v>
      </c>
      <c r="E579">
        <v>109</v>
      </c>
      <c r="F579" t="s">
        <v>1786</v>
      </c>
      <c r="G579" t="s">
        <v>69</v>
      </c>
    </row>
    <row r="580" spans="1:7" hidden="1" x14ac:dyDescent="0.3">
      <c r="A580" t="s">
        <v>1896</v>
      </c>
      <c r="B580" t="s">
        <v>328</v>
      </c>
      <c r="C580" t="s">
        <v>1786</v>
      </c>
      <c r="D580" t="s">
        <v>1786</v>
      </c>
      <c r="E580">
        <v>9</v>
      </c>
      <c r="F580" t="s">
        <v>1786</v>
      </c>
      <c r="G580" t="s">
        <v>1786</v>
      </c>
    </row>
    <row r="581" spans="1:7" x14ac:dyDescent="0.3">
      <c r="A581" t="s">
        <v>545</v>
      </c>
      <c r="B581" t="s">
        <v>55</v>
      </c>
      <c r="C581" t="s">
        <v>50</v>
      </c>
      <c r="D581" t="s">
        <v>546</v>
      </c>
      <c r="E581">
        <v>124</v>
      </c>
      <c r="F581" t="s">
        <v>22</v>
      </c>
      <c r="G581" t="s">
        <v>14</v>
      </c>
    </row>
    <row r="582" spans="1:7" x14ac:dyDescent="0.3">
      <c r="A582" t="s">
        <v>545</v>
      </c>
      <c r="B582" t="s">
        <v>58</v>
      </c>
      <c r="C582" t="s">
        <v>16</v>
      </c>
      <c r="D582" t="s">
        <v>546</v>
      </c>
      <c r="E582">
        <v>142</v>
      </c>
      <c r="F582" t="s">
        <v>22</v>
      </c>
      <c r="G582" t="s">
        <v>14</v>
      </c>
    </row>
    <row r="583" spans="1:7" x14ac:dyDescent="0.3">
      <c r="A583" t="s">
        <v>545</v>
      </c>
      <c r="B583" t="s">
        <v>147</v>
      </c>
      <c r="C583" t="s">
        <v>158</v>
      </c>
      <c r="D583" t="s">
        <v>546</v>
      </c>
      <c r="E583">
        <v>124</v>
      </c>
      <c r="F583" t="s">
        <v>22</v>
      </c>
      <c r="G583" t="s">
        <v>27</v>
      </c>
    </row>
    <row r="584" spans="1:7" x14ac:dyDescent="0.3">
      <c r="A584" t="s">
        <v>545</v>
      </c>
      <c r="B584" t="s">
        <v>328</v>
      </c>
      <c r="C584" t="s">
        <v>322</v>
      </c>
      <c r="D584" t="s">
        <v>410</v>
      </c>
      <c r="E584">
        <v>142</v>
      </c>
      <c r="F584" t="s">
        <v>411</v>
      </c>
      <c r="G584" t="s">
        <v>69</v>
      </c>
    </row>
    <row r="585" spans="1:7" x14ac:dyDescent="0.3">
      <c r="A585" t="s">
        <v>547</v>
      </c>
      <c r="B585" t="s">
        <v>10</v>
      </c>
      <c r="C585" t="s">
        <v>25</v>
      </c>
      <c r="D585" t="s">
        <v>43</v>
      </c>
      <c r="E585">
        <v>60</v>
      </c>
      <c r="F585" t="s">
        <v>22</v>
      </c>
      <c r="G585" t="s">
        <v>27</v>
      </c>
    </row>
    <row r="586" spans="1:7" x14ac:dyDescent="0.3">
      <c r="A586" t="s">
        <v>547</v>
      </c>
      <c r="B586" t="s">
        <v>10</v>
      </c>
      <c r="C586" t="s">
        <v>28</v>
      </c>
      <c r="D586" t="s">
        <v>43</v>
      </c>
      <c r="E586">
        <v>60</v>
      </c>
      <c r="F586" t="s">
        <v>22</v>
      </c>
      <c r="G586" t="s">
        <v>29</v>
      </c>
    </row>
    <row r="587" spans="1:7" x14ac:dyDescent="0.3">
      <c r="A587" t="s">
        <v>547</v>
      </c>
      <c r="B587" t="s">
        <v>15</v>
      </c>
      <c r="C587" t="s">
        <v>56</v>
      </c>
      <c r="D587" t="s">
        <v>43</v>
      </c>
      <c r="E587">
        <v>59</v>
      </c>
      <c r="F587" t="s">
        <v>22</v>
      </c>
      <c r="G587" t="s">
        <v>27</v>
      </c>
    </row>
    <row r="588" spans="1:7" x14ac:dyDescent="0.3">
      <c r="A588" t="s">
        <v>547</v>
      </c>
      <c r="B588" t="s">
        <v>15</v>
      </c>
      <c r="C588" t="s">
        <v>57</v>
      </c>
      <c r="D588" t="s">
        <v>43</v>
      </c>
      <c r="E588">
        <v>59</v>
      </c>
      <c r="F588" t="s">
        <v>22</v>
      </c>
      <c r="G588" t="s">
        <v>29</v>
      </c>
    </row>
    <row r="589" spans="1:7" x14ac:dyDescent="0.3">
      <c r="A589" t="s">
        <v>547</v>
      </c>
      <c r="B589" t="s">
        <v>17</v>
      </c>
      <c r="C589" t="s">
        <v>31</v>
      </c>
      <c r="D589" t="s">
        <v>35</v>
      </c>
      <c r="E589">
        <v>59</v>
      </c>
      <c r="F589" t="s">
        <v>36</v>
      </c>
      <c r="G589" t="s">
        <v>27</v>
      </c>
    </row>
    <row r="590" spans="1:7" x14ac:dyDescent="0.3">
      <c r="A590" t="s">
        <v>547</v>
      </c>
      <c r="B590" t="s">
        <v>17</v>
      </c>
      <c r="C590" t="s">
        <v>32</v>
      </c>
      <c r="D590" t="s">
        <v>35</v>
      </c>
      <c r="E590">
        <v>59</v>
      </c>
      <c r="F590" t="s">
        <v>36</v>
      </c>
      <c r="G590" t="s">
        <v>29</v>
      </c>
    </row>
    <row r="591" spans="1:7" x14ac:dyDescent="0.3">
      <c r="A591" t="s">
        <v>547</v>
      </c>
      <c r="B591" t="s">
        <v>19</v>
      </c>
      <c r="C591" t="s">
        <v>11</v>
      </c>
      <c r="D591" t="s">
        <v>302</v>
      </c>
      <c r="E591">
        <v>52</v>
      </c>
      <c r="F591" t="s">
        <v>63</v>
      </c>
      <c r="G591" t="s">
        <v>14</v>
      </c>
    </row>
    <row r="592" spans="1:7" x14ac:dyDescent="0.3">
      <c r="A592" t="s">
        <v>547</v>
      </c>
      <c r="B592" t="s">
        <v>24</v>
      </c>
      <c r="C592" t="s">
        <v>18</v>
      </c>
      <c r="D592" t="s">
        <v>21</v>
      </c>
      <c r="E592">
        <v>61</v>
      </c>
      <c r="F592" t="s">
        <v>22</v>
      </c>
      <c r="G592" t="s">
        <v>14</v>
      </c>
    </row>
    <row r="593" spans="1:7" x14ac:dyDescent="0.3">
      <c r="A593" t="s">
        <v>547</v>
      </c>
      <c r="B593" t="s">
        <v>30</v>
      </c>
      <c r="C593" t="s">
        <v>50</v>
      </c>
      <c r="D593" t="s">
        <v>180</v>
      </c>
      <c r="E593">
        <v>60</v>
      </c>
      <c r="F593" t="s">
        <v>168</v>
      </c>
      <c r="G593" t="s">
        <v>14</v>
      </c>
    </row>
    <row r="594" spans="1:7" x14ac:dyDescent="0.3">
      <c r="A594" t="s">
        <v>547</v>
      </c>
      <c r="B594" t="s">
        <v>33</v>
      </c>
      <c r="C594" t="s">
        <v>195</v>
      </c>
      <c r="D594" t="s">
        <v>137</v>
      </c>
      <c r="E594">
        <v>61</v>
      </c>
      <c r="F594" t="s">
        <v>72</v>
      </c>
      <c r="G594" t="s">
        <v>198</v>
      </c>
    </row>
    <row r="595" spans="1:7" x14ac:dyDescent="0.3">
      <c r="A595" t="s">
        <v>547</v>
      </c>
      <c r="B595" t="s">
        <v>37</v>
      </c>
      <c r="C595" t="s">
        <v>370</v>
      </c>
      <c r="D595" t="s">
        <v>137</v>
      </c>
      <c r="E595">
        <v>60</v>
      </c>
      <c r="F595" t="s">
        <v>72</v>
      </c>
      <c r="G595" t="s">
        <v>198</v>
      </c>
    </row>
    <row r="596" spans="1:7" x14ac:dyDescent="0.3">
      <c r="A596" t="s">
        <v>547</v>
      </c>
      <c r="B596" t="s">
        <v>40</v>
      </c>
      <c r="C596" t="s">
        <v>229</v>
      </c>
      <c r="D596" t="s">
        <v>137</v>
      </c>
      <c r="E596">
        <v>60</v>
      </c>
      <c r="F596" t="s">
        <v>72</v>
      </c>
      <c r="G596" t="s">
        <v>198</v>
      </c>
    </row>
    <row r="597" spans="1:7" x14ac:dyDescent="0.3">
      <c r="A597" t="s">
        <v>547</v>
      </c>
      <c r="B597" t="s">
        <v>41</v>
      </c>
      <c r="C597" t="s">
        <v>16</v>
      </c>
      <c r="D597" t="s">
        <v>302</v>
      </c>
      <c r="E597">
        <v>52</v>
      </c>
      <c r="F597" t="s">
        <v>63</v>
      </c>
      <c r="G597" t="s">
        <v>14</v>
      </c>
    </row>
    <row r="598" spans="1:7" x14ac:dyDescent="0.3">
      <c r="A598" t="s">
        <v>547</v>
      </c>
      <c r="B598" t="s">
        <v>489</v>
      </c>
      <c r="C598" t="s">
        <v>548</v>
      </c>
      <c r="D598" t="s">
        <v>549</v>
      </c>
      <c r="E598">
        <v>60</v>
      </c>
      <c r="F598" t="s">
        <v>22</v>
      </c>
      <c r="G598" t="s">
        <v>29</v>
      </c>
    </row>
    <row r="599" spans="1:7" x14ac:dyDescent="0.3">
      <c r="A599" t="s">
        <v>547</v>
      </c>
      <c r="B599" t="s">
        <v>550</v>
      </c>
      <c r="C599" t="s">
        <v>335</v>
      </c>
      <c r="D599" t="s">
        <v>43</v>
      </c>
      <c r="E599">
        <v>59</v>
      </c>
      <c r="F599" t="s">
        <v>22</v>
      </c>
      <c r="G599" t="s">
        <v>29</v>
      </c>
    </row>
    <row r="600" spans="1:7" x14ac:dyDescent="0.3">
      <c r="A600" t="s">
        <v>547</v>
      </c>
      <c r="B600" t="s">
        <v>491</v>
      </c>
      <c r="C600" t="s">
        <v>463</v>
      </c>
      <c r="D600" t="s">
        <v>164</v>
      </c>
      <c r="E600">
        <v>59</v>
      </c>
      <c r="F600" t="s">
        <v>22</v>
      </c>
      <c r="G600" t="s">
        <v>27</v>
      </c>
    </row>
    <row r="601" spans="1:7" x14ac:dyDescent="0.3">
      <c r="A601" t="s">
        <v>547</v>
      </c>
      <c r="B601" t="s">
        <v>551</v>
      </c>
      <c r="C601" t="s">
        <v>329</v>
      </c>
      <c r="D601" t="s">
        <v>21</v>
      </c>
      <c r="E601">
        <v>52</v>
      </c>
      <c r="F601" t="s">
        <v>22</v>
      </c>
      <c r="G601" t="s">
        <v>80</v>
      </c>
    </row>
    <row r="602" spans="1:7" x14ac:dyDescent="0.3">
      <c r="A602" t="s">
        <v>547</v>
      </c>
      <c r="B602" t="s">
        <v>493</v>
      </c>
      <c r="C602" t="s">
        <v>552</v>
      </c>
      <c r="D602" t="s">
        <v>21</v>
      </c>
      <c r="E602">
        <v>61</v>
      </c>
      <c r="F602" t="s">
        <v>22</v>
      </c>
      <c r="G602" t="s">
        <v>87</v>
      </c>
    </row>
    <row r="603" spans="1:7" x14ac:dyDescent="0.3">
      <c r="A603" t="s">
        <v>547</v>
      </c>
      <c r="B603" t="s">
        <v>553</v>
      </c>
      <c r="C603" t="s">
        <v>554</v>
      </c>
      <c r="D603" t="s">
        <v>74</v>
      </c>
      <c r="E603">
        <v>60</v>
      </c>
      <c r="F603" t="s">
        <v>22</v>
      </c>
      <c r="G603" t="s">
        <v>87</v>
      </c>
    </row>
    <row r="604" spans="1:7" x14ac:dyDescent="0.3">
      <c r="A604" t="s">
        <v>547</v>
      </c>
      <c r="B604" t="s">
        <v>495</v>
      </c>
      <c r="C604" t="s">
        <v>192</v>
      </c>
      <c r="D604" t="s">
        <v>26</v>
      </c>
      <c r="E604">
        <v>61</v>
      </c>
      <c r="F604" t="s">
        <v>22</v>
      </c>
      <c r="G604" t="s">
        <v>87</v>
      </c>
    </row>
    <row r="605" spans="1:7" x14ac:dyDescent="0.3">
      <c r="A605" t="s">
        <v>547</v>
      </c>
      <c r="B605" t="s">
        <v>555</v>
      </c>
      <c r="C605" t="s">
        <v>326</v>
      </c>
      <c r="D605" t="s">
        <v>61</v>
      </c>
      <c r="E605">
        <v>60</v>
      </c>
      <c r="F605" t="s">
        <v>22</v>
      </c>
      <c r="G605" t="s">
        <v>87</v>
      </c>
    </row>
    <row r="606" spans="1:7" x14ac:dyDescent="0.3">
      <c r="A606" t="s">
        <v>547</v>
      </c>
      <c r="B606" t="s">
        <v>497</v>
      </c>
      <c r="C606" t="s">
        <v>556</v>
      </c>
      <c r="D606" t="s">
        <v>110</v>
      </c>
      <c r="E606">
        <v>60</v>
      </c>
      <c r="F606" t="s">
        <v>22</v>
      </c>
      <c r="G606" t="s">
        <v>27</v>
      </c>
    </row>
    <row r="607" spans="1:7" x14ac:dyDescent="0.3">
      <c r="A607" t="s">
        <v>547</v>
      </c>
      <c r="B607" t="s">
        <v>557</v>
      </c>
      <c r="C607" t="s">
        <v>451</v>
      </c>
      <c r="D607" t="s">
        <v>43</v>
      </c>
      <c r="E607">
        <v>52</v>
      </c>
      <c r="F607" t="s">
        <v>22</v>
      </c>
      <c r="G607" t="s">
        <v>29</v>
      </c>
    </row>
    <row r="608" spans="1:7" x14ac:dyDescent="0.3">
      <c r="A608" t="s">
        <v>558</v>
      </c>
      <c r="B608" t="s">
        <v>10</v>
      </c>
      <c r="C608" t="s">
        <v>11</v>
      </c>
      <c r="D608" t="s">
        <v>410</v>
      </c>
      <c r="E608">
        <v>50</v>
      </c>
      <c r="F608" t="s">
        <v>411</v>
      </c>
      <c r="G608" t="s">
        <v>14</v>
      </c>
    </row>
    <row r="609" spans="1:7" x14ac:dyDescent="0.3">
      <c r="A609" t="s">
        <v>558</v>
      </c>
      <c r="B609" t="s">
        <v>15</v>
      </c>
      <c r="C609" t="s">
        <v>38</v>
      </c>
      <c r="D609" t="s">
        <v>21</v>
      </c>
      <c r="E609">
        <v>52</v>
      </c>
      <c r="F609" t="s">
        <v>22</v>
      </c>
      <c r="G609" t="s">
        <v>14</v>
      </c>
    </row>
    <row r="610" spans="1:7" x14ac:dyDescent="0.3">
      <c r="A610" t="s">
        <v>558</v>
      </c>
      <c r="B610" t="s">
        <v>17</v>
      </c>
      <c r="C610" t="s">
        <v>25</v>
      </c>
      <c r="D610" t="s">
        <v>61</v>
      </c>
      <c r="E610">
        <v>54</v>
      </c>
      <c r="F610" t="s">
        <v>22</v>
      </c>
      <c r="G610" t="s">
        <v>27</v>
      </c>
    </row>
    <row r="611" spans="1:7" x14ac:dyDescent="0.3">
      <c r="A611" t="s">
        <v>558</v>
      </c>
      <c r="B611" t="s">
        <v>17</v>
      </c>
      <c r="C611" t="s">
        <v>28</v>
      </c>
      <c r="D611" t="s">
        <v>61</v>
      </c>
      <c r="E611">
        <v>54</v>
      </c>
      <c r="F611" t="s">
        <v>22</v>
      </c>
      <c r="G611" t="s">
        <v>29</v>
      </c>
    </row>
    <row r="612" spans="1:7" x14ac:dyDescent="0.3">
      <c r="A612" t="s">
        <v>558</v>
      </c>
      <c r="B612" t="s">
        <v>19</v>
      </c>
      <c r="C612" t="s">
        <v>195</v>
      </c>
      <c r="D612" t="s">
        <v>164</v>
      </c>
      <c r="E612">
        <v>54</v>
      </c>
      <c r="F612" t="s">
        <v>22</v>
      </c>
      <c r="G612" t="s">
        <v>198</v>
      </c>
    </row>
    <row r="613" spans="1:7" x14ac:dyDescent="0.3">
      <c r="A613" t="s">
        <v>558</v>
      </c>
      <c r="B613" t="s">
        <v>24</v>
      </c>
      <c r="C613" t="s">
        <v>20</v>
      </c>
      <c r="D613" t="s">
        <v>62</v>
      </c>
      <c r="E613">
        <v>55</v>
      </c>
      <c r="F613" t="s">
        <v>63</v>
      </c>
      <c r="G613" t="s">
        <v>23</v>
      </c>
    </row>
    <row r="614" spans="1:7" x14ac:dyDescent="0.3">
      <c r="A614" t="s">
        <v>558</v>
      </c>
      <c r="B614" t="s">
        <v>30</v>
      </c>
      <c r="C614" t="s">
        <v>229</v>
      </c>
      <c r="D614" t="s">
        <v>164</v>
      </c>
      <c r="E614">
        <v>54</v>
      </c>
      <c r="F614" t="s">
        <v>22</v>
      </c>
      <c r="G614" t="s">
        <v>198</v>
      </c>
    </row>
    <row r="615" spans="1:7" x14ac:dyDescent="0.3">
      <c r="A615" t="s">
        <v>558</v>
      </c>
      <c r="B615" t="s">
        <v>33</v>
      </c>
      <c r="C615" t="s">
        <v>370</v>
      </c>
      <c r="D615" t="s">
        <v>164</v>
      </c>
      <c r="E615">
        <v>51</v>
      </c>
      <c r="F615" t="s">
        <v>22</v>
      </c>
      <c r="G615" t="s">
        <v>198</v>
      </c>
    </row>
    <row r="616" spans="1:7" x14ac:dyDescent="0.3">
      <c r="A616" t="s">
        <v>558</v>
      </c>
      <c r="B616" t="s">
        <v>37</v>
      </c>
      <c r="C616" t="s">
        <v>18</v>
      </c>
      <c r="D616" t="s">
        <v>74</v>
      </c>
      <c r="E616">
        <v>51</v>
      </c>
      <c r="F616" t="s">
        <v>22</v>
      </c>
      <c r="G616" t="s">
        <v>14</v>
      </c>
    </row>
    <row r="617" spans="1:7" x14ac:dyDescent="0.3">
      <c r="A617" t="s">
        <v>558</v>
      </c>
      <c r="B617" t="s">
        <v>40</v>
      </c>
      <c r="C617" t="s">
        <v>50</v>
      </c>
      <c r="D617" t="s">
        <v>26</v>
      </c>
      <c r="E617">
        <v>51</v>
      </c>
      <c r="F617" t="s">
        <v>22</v>
      </c>
      <c r="G617" t="s">
        <v>14</v>
      </c>
    </row>
    <row r="618" spans="1:7" x14ac:dyDescent="0.3">
      <c r="A618" t="s">
        <v>558</v>
      </c>
      <c r="B618" t="s">
        <v>41</v>
      </c>
      <c r="C618" t="s">
        <v>46</v>
      </c>
      <c r="D618" t="s">
        <v>137</v>
      </c>
      <c r="E618">
        <v>51</v>
      </c>
      <c r="F618" t="s">
        <v>72</v>
      </c>
      <c r="G618" t="s">
        <v>23</v>
      </c>
    </row>
    <row r="619" spans="1:7" x14ac:dyDescent="0.3">
      <c r="A619" t="s">
        <v>558</v>
      </c>
      <c r="B619" t="s">
        <v>489</v>
      </c>
      <c r="C619" t="s">
        <v>163</v>
      </c>
      <c r="D619" t="s">
        <v>559</v>
      </c>
      <c r="E619">
        <v>50</v>
      </c>
      <c r="F619" t="s">
        <v>22</v>
      </c>
      <c r="G619" t="s">
        <v>80</v>
      </c>
    </row>
    <row r="620" spans="1:7" x14ac:dyDescent="0.3">
      <c r="A620" t="s">
        <v>558</v>
      </c>
      <c r="B620" t="s">
        <v>550</v>
      </c>
      <c r="C620" t="s">
        <v>326</v>
      </c>
      <c r="D620" t="s">
        <v>21</v>
      </c>
      <c r="E620">
        <v>52</v>
      </c>
      <c r="F620" t="s">
        <v>22</v>
      </c>
      <c r="G620" t="s">
        <v>87</v>
      </c>
    </row>
    <row r="621" spans="1:7" x14ac:dyDescent="0.3">
      <c r="A621" t="s">
        <v>558</v>
      </c>
      <c r="B621" t="s">
        <v>491</v>
      </c>
      <c r="C621" t="s">
        <v>158</v>
      </c>
      <c r="D621" t="s">
        <v>21</v>
      </c>
      <c r="E621">
        <v>54</v>
      </c>
      <c r="F621" t="s">
        <v>22</v>
      </c>
      <c r="G621" t="s">
        <v>27</v>
      </c>
    </row>
    <row r="622" spans="1:7" x14ac:dyDescent="0.3">
      <c r="A622" t="s">
        <v>558</v>
      </c>
      <c r="B622" t="s">
        <v>551</v>
      </c>
      <c r="C622" t="s">
        <v>560</v>
      </c>
      <c r="D622" t="s">
        <v>26</v>
      </c>
      <c r="E622">
        <v>54</v>
      </c>
      <c r="F622" t="s">
        <v>22</v>
      </c>
      <c r="G622" t="s">
        <v>29</v>
      </c>
    </row>
    <row r="623" spans="1:7" x14ac:dyDescent="0.3">
      <c r="A623" t="s">
        <v>558</v>
      </c>
      <c r="B623" t="s">
        <v>493</v>
      </c>
      <c r="C623" t="s">
        <v>561</v>
      </c>
      <c r="D623" t="s">
        <v>43</v>
      </c>
      <c r="E623">
        <v>55</v>
      </c>
      <c r="F623" t="s">
        <v>22</v>
      </c>
      <c r="G623" t="s">
        <v>80</v>
      </c>
    </row>
    <row r="624" spans="1:7" x14ac:dyDescent="0.3">
      <c r="A624" t="s">
        <v>558</v>
      </c>
      <c r="B624" t="s">
        <v>553</v>
      </c>
      <c r="C624" t="s">
        <v>192</v>
      </c>
      <c r="D624" t="s">
        <v>549</v>
      </c>
      <c r="E624">
        <v>54</v>
      </c>
      <c r="F624" t="s">
        <v>22</v>
      </c>
      <c r="G624" t="s">
        <v>87</v>
      </c>
    </row>
    <row r="625" spans="1:7" x14ac:dyDescent="0.3">
      <c r="A625" t="s">
        <v>558</v>
      </c>
      <c r="B625" t="s">
        <v>495</v>
      </c>
      <c r="C625" t="s">
        <v>562</v>
      </c>
      <c r="D625" t="s">
        <v>559</v>
      </c>
      <c r="E625">
        <v>51</v>
      </c>
      <c r="F625" t="s">
        <v>22</v>
      </c>
      <c r="G625" t="s">
        <v>29</v>
      </c>
    </row>
    <row r="626" spans="1:7" x14ac:dyDescent="0.3">
      <c r="A626" t="s">
        <v>558</v>
      </c>
      <c r="B626" t="s">
        <v>555</v>
      </c>
      <c r="C626" t="s">
        <v>322</v>
      </c>
      <c r="D626" t="s">
        <v>302</v>
      </c>
      <c r="E626">
        <v>51</v>
      </c>
      <c r="F626" t="s">
        <v>63</v>
      </c>
      <c r="G626" t="s">
        <v>69</v>
      </c>
    </row>
    <row r="627" spans="1:7" x14ac:dyDescent="0.3">
      <c r="A627" t="s">
        <v>558</v>
      </c>
      <c r="B627" t="s">
        <v>497</v>
      </c>
      <c r="C627" t="s">
        <v>450</v>
      </c>
      <c r="D627" t="s">
        <v>559</v>
      </c>
      <c r="E627">
        <v>51</v>
      </c>
      <c r="F627" t="s">
        <v>22</v>
      </c>
      <c r="G627" t="s">
        <v>80</v>
      </c>
    </row>
    <row r="628" spans="1:7" x14ac:dyDescent="0.3">
      <c r="A628" t="s">
        <v>558</v>
      </c>
      <c r="B628" t="s">
        <v>557</v>
      </c>
      <c r="C628" t="s">
        <v>563</v>
      </c>
      <c r="D628" t="s">
        <v>26</v>
      </c>
      <c r="E628">
        <v>51</v>
      </c>
      <c r="F628" t="s">
        <v>22</v>
      </c>
      <c r="G628" t="s">
        <v>87</v>
      </c>
    </row>
    <row r="629" spans="1:7" x14ac:dyDescent="0.3">
      <c r="A629" t="s">
        <v>564</v>
      </c>
      <c r="B629" t="s">
        <v>55</v>
      </c>
      <c r="C629" t="s">
        <v>11</v>
      </c>
      <c r="D629" t="s">
        <v>368</v>
      </c>
      <c r="E629">
        <v>54</v>
      </c>
      <c r="F629" t="s">
        <v>72</v>
      </c>
      <c r="G629" t="s">
        <v>14</v>
      </c>
    </row>
    <row r="630" spans="1:7" x14ac:dyDescent="0.3">
      <c r="A630" t="s">
        <v>564</v>
      </c>
      <c r="B630" t="s">
        <v>147</v>
      </c>
      <c r="C630" t="s">
        <v>565</v>
      </c>
      <c r="D630" t="s">
        <v>61</v>
      </c>
      <c r="E630">
        <v>54</v>
      </c>
      <c r="F630" t="s">
        <v>22</v>
      </c>
      <c r="G630" t="s">
        <v>69</v>
      </c>
    </row>
    <row r="631" spans="1:7" x14ac:dyDescent="0.3">
      <c r="A631" t="s">
        <v>566</v>
      </c>
      <c r="B631" t="s">
        <v>55</v>
      </c>
      <c r="C631" t="s">
        <v>46</v>
      </c>
      <c r="D631" t="s">
        <v>21</v>
      </c>
      <c r="E631">
        <v>55</v>
      </c>
      <c r="F631" t="s">
        <v>22</v>
      </c>
      <c r="G631" t="s">
        <v>23</v>
      </c>
    </row>
    <row r="632" spans="1:7" x14ac:dyDescent="0.3">
      <c r="A632" t="s">
        <v>566</v>
      </c>
      <c r="B632" t="s">
        <v>147</v>
      </c>
      <c r="C632" t="s">
        <v>567</v>
      </c>
      <c r="D632" t="s">
        <v>549</v>
      </c>
      <c r="E632">
        <v>55</v>
      </c>
      <c r="F632" t="s">
        <v>22</v>
      </c>
      <c r="G632" t="s">
        <v>87</v>
      </c>
    </row>
    <row r="633" spans="1:7" x14ac:dyDescent="0.3">
      <c r="A633" t="s">
        <v>568</v>
      </c>
      <c r="B633" t="s">
        <v>55</v>
      </c>
      <c r="C633" t="s">
        <v>50</v>
      </c>
      <c r="D633" t="s">
        <v>110</v>
      </c>
      <c r="E633">
        <v>31</v>
      </c>
      <c r="F633" t="s">
        <v>22</v>
      </c>
      <c r="G633" t="s">
        <v>14</v>
      </c>
    </row>
    <row r="634" spans="1:7" x14ac:dyDescent="0.3">
      <c r="A634" t="s">
        <v>568</v>
      </c>
      <c r="B634" t="s">
        <v>147</v>
      </c>
      <c r="C634" t="s">
        <v>158</v>
      </c>
      <c r="D634" t="s">
        <v>26</v>
      </c>
      <c r="E634">
        <v>31</v>
      </c>
      <c r="F634" t="s">
        <v>22</v>
      </c>
      <c r="G634" t="s">
        <v>27</v>
      </c>
    </row>
    <row r="635" spans="1:7" x14ac:dyDescent="0.3">
      <c r="A635" t="s">
        <v>569</v>
      </c>
      <c r="B635" t="s">
        <v>55</v>
      </c>
      <c r="C635" t="s">
        <v>20</v>
      </c>
      <c r="D635" t="s">
        <v>532</v>
      </c>
      <c r="E635">
        <v>25</v>
      </c>
      <c r="F635" t="s">
        <v>533</v>
      </c>
      <c r="G635" t="s">
        <v>23</v>
      </c>
    </row>
    <row r="636" spans="1:7" x14ac:dyDescent="0.3">
      <c r="A636" t="s">
        <v>569</v>
      </c>
      <c r="B636" t="s">
        <v>147</v>
      </c>
      <c r="C636" t="s">
        <v>453</v>
      </c>
      <c r="D636" t="s">
        <v>570</v>
      </c>
      <c r="E636">
        <v>25</v>
      </c>
      <c r="F636" t="s">
        <v>22</v>
      </c>
      <c r="G636" t="s">
        <v>29</v>
      </c>
    </row>
    <row r="637" spans="1:7" x14ac:dyDescent="0.3">
      <c r="A637" t="s">
        <v>571</v>
      </c>
      <c r="B637" t="s">
        <v>55</v>
      </c>
      <c r="C637" t="s">
        <v>46</v>
      </c>
      <c r="D637" t="s">
        <v>110</v>
      </c>
      <c r="E637">
        <v>52</v>
      </c>
      <c r="F637" t="s">
        <v>22</v>
      </c>
      <c r="G637" t="s">
        <v>23</v>
      </c>
    </row>
    <row r="638" spans="1:7" x14ac:dyDescent="0.3">
      <c r="A638" t="s">
        <v>571</v>
      </c>
      <c r="B638" t="s">
        <v>58</v>
      </c>
      <c r="C638" t="s">
        <v>42</v>
      </c>
      <c r="D638" t="s">
        <v>140</v>
      </c>
      <c r="E638">
        <v>33</v>
      </c>
      <c r="F638" t="s">
        <v>141</v>
      </c>
      <c r="G638" t="s">
        <v>23</v>
      </c>
    </row>
    <row r="639" spans="1:7" x14ac:dyDescent="0.3">
      <c r="A639" t="s">
        <v>571</v>
      </c>
      <c r="B639" t="s">
        <v>147</v>
      </c>
      <c r="C639" t="s">
        <v>572</v>
      </c>
      <c r="D639" t="s">
        <v>39</v>
      </c>
      <c r="E639">
        <v>52</v>
      </c>
      <c r="F639" t="s">
        <v>36</v>
      </c>
      <c r="G639" t="s">
        <v>69</v>
      </c>
    </row>
    <row r="640" spans="1:7" x14ac:dyDescent="0.3">
      <c r="A640" t="s">
        <v>571</v>
      </c>
      <c r="B640" t="s">
        <v>328</v>
      </c>
      <c r="C640" t="s">
        <v>322</v>
      </c>
      <c r="D640" t="s">
        <v>26</v>
      </c>
      <c r="E640">
        <v>33</v>
      </c>
      <c r="F640" t="s">
        <v>22</v>
      </c>
      <c r="G640" t="s">
        <v>69</v>
      </c>
    </row>
    <row r="641" spans="1:7" x14ac:dyDescent="0.3">
      <c r="A641" t="s">
        <v>573</v>
      </c>
      <c r="B641" t="s">
        <v>55</v>
      </c>
      <c r="C641" t="s">
        <v>56</v>
      </c>
      <c r="D641" t="s">
        <v>559</v>
      </c>
      <c r="E641">
        <v>35</v>
      </c>
      <c r="F641" t="s">
        <v>22</v>
      </c>
      <c r="G641" t="s">
        <v>27</v>
      </c>
    </row>
    <row r="642" spans="1:7" x14ac:dyDescent="0.3">
      <c r="A642" t="s">
        <v>573</v>
      </c>
      <c r="B642" t="s">
        <v>55</v>
      </c>
      <c r="C642" t="s">
        <v>57</v>
      </c>
      <c r="D642" t="s">
        <v>559</v>
      </c>
      <c r="E642">
        <v>35</v>
      </c>
      <c r="F642" t="s">
        <v>22</v>
      </c>
      <c r="G642" t="s">
        <v>29</v>
      </c>
    </row>
    <row r="643" spans="1:7" x14ac:dyDescent="0.3">
      <c r="A643" t="s">
        <v>573</v>
      </c>
      <c r="B643" t="s">
        <v>58</v>
      </c>
      <c r="C643" t="s">
        <v>25</v>
      </c>
      <c r="D643" t="s">
        <v>559</v>
      </c>
      <c r="E643">
        <v>46</v>
      </c>
      <c r="F643" t="s">
        <v>22</v>
      </c>
      <c r="G643" t="s">
        <v>27</v>
      </c>
    </row>
    <row r="644" spans="1:7" x14ac:dyDescent="0.3">
      <c r="A644" t="s">
        <v>573</v>
      </c>
      <c r="B644" t="s">
        <v>58</v>
      </c>
      <c r="C644" t="s">
        <v>28</v>
      </c>
      <c r="D644" t="s">
        <v>559</v>
      </c>
      <c r="E644">
        <v>46</v>
      </c>
      <c r="F644" t="s">
        <v>22</v>
      </c>
      <c r="G644" t="s">
        <v>29</v>
      </c>
    </row>
    <row r="645" spans="1:7" x14ac:dyDescent="0.3">
      <c r="A645" t="s">
        <v>573</v>
      </c>
      <c r="B645" t="s">
        <v>147</v>
      </c>
      <c r="C645" t="s">
        <v>349</v>
      </c>
      <c r="D645" t="s">
        <v>559</v>
      </c>
      <c r="E645">
        <v>35</v>
      </c>
      <c r="F645" t="s">
        <v>22</v>
      </c>
      <c r="G645" t="s">
        <v>29</v>
      </c>
    </row>
    <row r="646" spans="1:7" x14ac:dyDescent="0.3">
      <c r="A646" t="s">
        <v>573</v>
      </c>
      <c r="B646" t="s">
        <v>328</v>
      </c>
      <c r="C646" t="s">
        <v>158</v>
      </c>
      <c r="D646" t="s">
        <v>61</v>
      </c>
      <c r="E646">
        <v>46</v>
      </c>
      <c r="F646" t="s">
        <v>22</v>
      </c>
      <c r="G646" t="s">
        <v>27</v>
      </c>
    </row>
    <row r="647" spans="1:7" x14ac:dyDescent="0.3">
      <c r="A647" t="s">
        <v>574</v>
      </c>
      <c r="B647" t="s">
        <v>55</v>
      </c>
      <c r="C647" t="s">
        <v>42</v>
      </c>
      <c r="D647" t="s">
        <v>570</v>
      </c>
      <c r="E647">
        <v>61</v>
      </c>
      <c r="F647" t="s">
        <v>22</v>
      </c>
      <c r="G647" t="s">
        <v>23</v>
      </c>
    </row>
    <row r="648" spans="1:7" x14ac:dyDescent="0.3">
      <c r="A648" t="s">
        <v>574</v>
      </c>
      <c r="B648" t="s">
        <v>58</v>
      </c>
      <c r="C648" t="s">
        <v>38</v>
      </c>
      <c r="D648" t="s">
        <v>43</v>
      </c>
      <c r="E648">
        <v>56</v>
      </c>
      <c r="F648" t="s">
        <v>22</v>
      </c>
      <c r="G648" t="s">
        <v>14</v>
      </c>
    </row>
    <row r="649" spans="1:7" x14ac:dyDescent="0.3">
      <c r="A649" t="s">
        <v>574</v>
      </c>
      <c r="B649" t="s">
        <v>147</v>
      </c>
      <c r="C649" t="s">
        <v>575</v>
      </c>
      <c r="D649" t="s">
        <v>302</v>
      </c>
      <c r="E649">
        <v>61</v>
      </c>
      <c r="F649" t="s">
        <v>63</v>
      </c>
      <c r="G649" t="s">
        <v>69</v>
      </c>
    </row>
    <row r="650" spans="1:7" x14ac:dyDescent="0.3">
      <c r="A650" t="s">
        <v>574</v>
      </c>
      <c r="B650" t="s">
        <v>328</v>
      </c>
      <c r="C650" t="s">
        <v>455</v>
      </c>
      <c r="D650" t="s">
        <v>424</v>
      </c>
      <c r="E650">
        <v>56</v>
      </c>
      <c r="F650" t="s">
        <v>36</v>
      </c>
      <c r="G650" t="s">
        <v>27</v>
      </c>
    </row>
    <row r="651" spans="1:7" x14ac:dyDescent="0.3">
      <c r="A651" t="s">
        <v>576</v>
      </c>
      <c r="B651" t="s">
        <v>55</v>
      </c>
      <c r="C651" t="s">
        <v>31</v>
      </c>
      <c r="D651" t="s">
        <v>43</v>
      </c>
      <c r="E651">
        <v>21</v>
      </c>
      <c r="F651" t="s">
        <v>22</v>
      </c>
      <c r="G651" t="s">
        <v>27</v>
      </c>
    </row>
    <row r="652" spans="1:7" x14ac:dyDescent="0.3">
      <c r="A652" t="s">
        <v>576</v>
      </c>
      <c r="B652" t="s">
        <v>147</v>
      </c>
      <c r="C652" t="s">
        <v>577</v>
      </c>
      <c r="D652" t="s">
        <v>578</v>
      </c>
      <c r="E652">
        <v>5</v>
      </c>
      <c r="F652" t="s">
        <v>168</v>
      </c>
      <c r="G652" t="s">
        <v>80</v>
      </c>
    </row>
    <row r="653" spans="1:7" x14ac:dyDescent="0.3">
      <c r="A653" t="s">
        <v>576</v>
      </c>
      <c r="B653" t="s">
        <v>328</v>
      </c>
      <c r="C653" t="s">
        <v>579</v>
      </c>
      <c r="D653" t="s">
        <v>578</v>
      </c>
      <c r="E653">
        <v>16</v>
      </c>
      <c r="F653" t="s">
        <v>168</v>
      </c>
      <c r="G653" t="s">
        <v>80</v>
      </c>
    </row>
    <row r="654" spans="1:7" hidden="1" x14ac:dyDescent="0.3">
      <c r="A654" t="s">
        <v>1897</v>
      </c>
      <c r="B654" t="s">
        <v>1726</v>
      </c>
      <c r="C654" t="s">
        <v>1786</v>
      </c>
      <c r="D654" t="s">
        <v>1786</v>
      </c>
      <c r="E654">
        <v>4</v>
      </c>
      <c r="F654" t="s">
        <v>1786</v>
      </c>
      <c r="G654" t="s">
        <v>1786</v>
      </c>
    </row>
    <row r="655" spans="1:7" x14ac:dyDescent="0.3">
      <c r="A655" t="s">
        <v>580</v>
      </c>
      <c r="B655" t="s">
        <v>55</v>
      </c>
      <c r="C655" t="s">
        <v>20</v>
      </c>
      <c r="D655" t="s">
        <v>539</v>
      </c>
      <c r="E655">
        <v>44</v>
      </c>
      <c r="F655" t="s">
        <v>533</v>
      </c>
      <c r="G655" t="s">
        <v>23</v>
      </c>
    </row>
    <row r="656" spans="1:7" x14ac:dyDescent="0.3">
      <c r="A656" t="s">
        <v>580</v>
      </c>
      <c r="B656" t="s">
        <v>147</v>
      </c>
      <c r="C656" t="s">
        <v>486</v>
      </c>
      <c r="D656" t="s">
        <v>570</v>
      </c>
      <c r="E656">
        <v>44</v>
      </c>
      <c r="F656" t="s">
        <v>22</v>
      </c>
      <c r="G656" t="s">
        <v>27</v>
      </c>
    </row>
    <row r="657" spans="1:7" x14ac:dyDescent="0.3">
      <c r="A657" t="s">
        <v>581</v>
      </c>
      <c r="B657" t="s">
        <v>55</v>
      </c>
      <c r="C657" t="s">
        <v>18</v>
      </c>
      <c r="D657" t="s">
        <v>146</v>
      </c>
      <c r="E657">
        <v>24</v>
      </c>
      <c r="F657" t="s">
        <v>36</v>
      </c>
      <c r="G657" t="s">
        <v>14</v>
      </c>
    </row>
    <row r="658" spans="1:7" x14ac:dyDescent="0.3">
      <c r="A658" t="s">
        <v>581</v>
      </c>
      <c r="B658" t="s">
        <v>147</v>
      </c>
      <c r="C658" t="s">
        <v>192</v>
      </c>
      <c r="D658" t="s">
        <v>116</v>
      </c>
      <c r="E658">
        <v>24</v>
      </c>
      <c r="F658" t="s">
        <v>36</v>
      </c>
      <c r="G658" t="s">
        <v>87</v>
      </c>
    </row>
    <row r="659" spans="1:7" x14ac:dyDescent="0.3">
      <c r="A659" t="s">
        <v>582</v>
      </c>
      <c r="B659" t="s">
        <v>55</v>
      </c>
      <c r="C659" t="s">
        <v>20</v>
      </c>
      <c r="D659" t="s">
        <v>137</v>
      </c>
      <c r="E659">
        <v>50</v>
      </c>
      <c r="F659" t="s">
        <v>72</v>
      </c>
      <c r="G659" t="s">
        <v>23</v>
      </c>
    </row>
    <row r="660" spans="1:7" x14ac:dyDescent="0.3">
      <c r="A660" t="s">
        <v>582</v>
      </c>
      <c r="B660" t="s">
        <v>147</v>
      </c>
      <c r="C660" t="s">
        <v>552</v>
      </c>
      <c r="D660" t="s">
        <v>164</v>
      </c>
      <c r="E660">
        <v>50</v>
      </c>
      <c r="F660" t="s">
        <v>22</v>
      </c>
      <c r="G660" t="s">
        <v>87</v>
      </c>
    </row>
    <row r="661" spans="1:7" x14ac:dyDescent="0.3">
      <c r="A661" t="s">
        <v>583</v>
      </c>
      <c r="B661" t="s">
        <v>55</v>
      </c>
      <c r="C661" t="s">
        <v>34</v>
      </c>
      <c r="D661" t="s">
        <v>110</v>
      </c>
      <c r="E661">
        <v>49</v>
      </c>
      <c r="F661" t="s">
        <v>22</v>
      </c>
      <c r="G661" t="s">
        <v>14</v>
      </c>
    </row>
    <row r="662" spans="1:7" x14ac:dyDescent="0.3">
      <c r="A662" t="s">
        <v>583</v>
      </c>
      <c r="B662" t="s">
        <v>147</v>
      </c>
      <c r="C662" t="s">
        <v>358</v>
      </c>
      <c r="D662" t="s">
        <v>164</v>
      </c>
      <c r="E662">
        <v>49</v>
      </c>
      <c r="F662" t="s">
        <v>22</v>
      </c>
      <c r="G662" t="s">
        <v>80</v>
      </c>
    </row>
    <row r="663" spans="1:7" x14ac:dyDescent="0.3">
      <c r="A663" t="s">
        <v>584</v>
      </c>
      <c r="B663" t="s">
        <v>55</v>
      </c>
      <c r="C663" t="s">
        <v>370</v>
      </c>
      <c r="D663" t="s">
        <v>559</v>
      </c>
      <c r="E663">
        <v>42</v>
      </c>
      <c r="F663" t="s">
        <v>22</v>
      </c>
      <c r="G663" t="s">
        <v>198</v>
      </c>
    </row>
    <row r="664" spans="1:7" x14ac:dyDescent="0.3">
      <c r="A664" t="s">
        <v>584</v>
      </c>
      <c r="B664" t="s">
        <v>147</v>
      </c>
      <c r="C664" t="s">
        <v>202</v>
      </c>
      <c r="D664" t="s">
        <v>585</v>
      </c>
      <c r="E664">
        <v>42</v>
      </c>
      <c r="F664" t="s">
        <v>22</v>
      </c>
      <c r="G664" t="s">
        <v>29</v>
      </c>
    </row>
    <row r="665" spans="1:7" x14ac:dyDescent="0.3">
      <c r="A665" t="s">
        <v>586</v>
      </c>
      <c r="B665" t="s">
        <v>55</v>
      </c>
      <c r="C665" t="s">
        <v>16</v>
      </c>
      <c r="D665" t="s">
        <v>570</v>
      </c>
      <c r="E665">
        <v>25</v>
      </c>
      <c r="F665" t="s">
        <v>22</v>
      </c>
      <c r="G665" t="s">
        <v>14</v>
      </c>
    </row>
    <row r="666" spans="1:7" x14ac:dyDescent="0.3">
      <c r="A666" t="s">
        <v>586</v>
      </c>
      <c r="B666" t="s">
        <v>147</v>
      </c>
      <c r="C666" t="s">
        <v>158</v>
      </c>
      <c r="D666" t="s">
        <v>164</v>
      </c>
      <c r="E666">
        <v>25</v>
      </c>
      <c r="F666" t="s">
        <v>22</v>
      </c>
      <c r="G666" t="s">
        <v>27</v>
      </c>
    </row>
    <row r="667" spans="1:7" hidden="1" x14ac:dyDescent="0.3">
      <c r="A667" t="s">
        <v>1898</v>
      </c>
      <c r="B667" t="s">
        <v>169</v>
      </c>
      <c r="C667" t="s">
        <v>1786</v>
      </c>
      <c r="D667" t="s">
        <v>1786</v>
      </c>
      <c r="E667">
        <v>55</v>
      </c>
      <c r="F667" t="s">
        <v>1786</v>
      </c>
      <c r="G667" t="s">
        <v>1786</v>
      </c>
    </row>
    <row r="668" spans="1:7" hidden="1" x14ac:dyDescent="0.3">
      <c r="A668" t="s">
        <v>1899</v>
      </c>
      <c r="B668" t="s">
        <v>1726</v>
      </c>
      <c r="C668" t="s">
        <v>1786</v>
      </c>
      <c r="D668" t="s">
        <v>1786</v>
      </c>
      <c r="E668">
        <v>1</v>
      </c>
      <c r="F668" t="s">
        <v>1786</v>
      </c>
      <c r="G668" t="s">
        <v>1786</v>
      </c>
    </row>
    <row r="669" spans="1:7" ht="26" x14ac:dyDescent="0.3">
      <c r="A669" t="s">
        <v>587</v>
      </c>
      <c r="B669" t="s">
        <v>55</v>
      </c>
      <c r="C669" s="1" t="s">
        <v>588</v>
      </c>
      <c r="D669" t="s">
        <v>89</v>
      </c>
      <c r="E669">
        <v>44</v>
      </c>
      <c r="F669" t="s">
        <v>22</v>
      </c>
      <c r="G669" t="s">
        <v>69</v>
      </c>
    </row>
    <row r="670" spans="1:7" ht="26" x14ac:dyDescent="0.3">
      <c r="A670" t="s">
        <v>587</v>
      </c>
      <c r="B670" t="s">
        <v>58</v>
      </c>
      <c r="C670" s="1" t="s">
        <v>589</v>
      </c>
      <c r="D670" t="s">
        <v>549</v>
      </c>
      <c r="E670">
        <v>40</v>
      </c>
      <c r="F670" t="s">
        <v>22</v>
      </c>
      <c r="G670" t="s">
        <v>69</v>
      </c>
    </row>
    <row r="671" spans="1:7" ht="26" x14ac:dyDescent="0.3">
      <c r="A671" t="s">
        <v>590</v>
      </c>
      <c r="B671" t="s">
        <v>55</v>
      </c>
      <c r="C671" s="1" t="s">
        <v>591</v>
      </c>
      <c r="D671" t="s">
        <v>74</v>
      </c>
      <c r="E671">
        <v>41</v>
      </c>
      <c r="F671" t="s">
        <v>22</v>
      </c>
      <c r="G671" t="s">
        <v>27</v>
      </c>
    </row>
    <row r="672" spans="1:7" ht="26" x14ac:dyDescent="0.3">
      <c r="A672" t="s">
        <v>592</v>
      </c>
      <c r="B672" t="s">
        <v>55</v>
      </c>
      <c r="C672" s="1" t="s">
        <v>593</v>
      </c>
      <c r="D672" t="s">
        <v>203</v>
      </c>
      <c r="E672">
        <v>157</v>
      </c>
      <c r="F672" t="s">
        <v>204</v>
      </c>
      <c r="G672" t="s">
        <v>14</v>
      </c>
    </row>
    <row r="673" spans="1:7" ht="26" x14ac:dyDescent="0.3">
      <c r="A673" t="s">
        <v>594</v>
      </c>
      <c r="B673" t="s">
        <v>55</v>
      </c>
      <c r="C673" s="1" t="s">
        <v>595</v>
      </c>
      <c r="D673" t="s">
        <v>79</v>
      </c>
      <c r="E673">
        <v>43</v>
      </c>
      <c r="F673" t="s">
        <v>22</v>
      </c>
      <c r="G673" t="s">
        <v>80</v>
      </c>
    </row>
    <row r="674" spans="1:7" ht="91" hidden="1" x14ac:dyDescent="0.3">
      <c r="A674" t="s">
        <v>594</v>
      </c>
      <c r="B674" t="s">
        <v>58</v>
      </c>
      <c r="C674" s="1" t="s">
        <v>1900</v>
      </c>
      <c r="D674" t="s">
        <v>1786</v>
      </c>
      <c r="E674">
        <v>64</v>
      </c>
      <c r="F674" t="s">
        <v>1786</v>
      </c>
      <c r="G674" t="s">
        <v>29</v>
      </c>
    </row>
    <row r="675" spans="1:7" ht="26" x14ac:dyDescent="0.3">
      <c r="A675" t="s">
        <v>594</v>
      </c>
      <c r="B675" t="s">
        <v>59</v>
      </c>
      <c r="C675" s="1" t="s">
        <v>596</v>
      </c>
      <c r="D675" t="s">
        <v>96</v>
      </c>
      <c r="E675">
        <v>58</v>
      </c>
      <c r="F675" t="s">
        <v>22</v>
      </c>
      <c r="G675" t="s">
        <v>127</v>
      </c>
    </row>
    <row r="676" spans="1:7" ht="26" x14ac:dyDescent="0.3">
      <c r="A676" t="s">
        <v>597</v>
      </c>
      <c r="B676" t="s">
        <v>55</v>
      </c>
      <c r="C676" s="1" t="s">
        <v>82</v>
      </c>
      <c r="D676" t="s">
        <v>570</v>
      </c>
      <c r="E676">
        <v>45</v>
      </c>
      <c r="F676" t="s">
        <v>22</v>
      </c>
      <c r="G676" t="s">
        <v>83</v>
      </c>
    </row>
    <row r="677" spans="1:7" x14ac:dyDescent="0.3">
      <c r="A677" t="s">
        <v>598</v>
      </c>
      <c r="B677" t="s">
        <v>55</v>
      </c>
      <c r="C677" t="s">
        <v>599</v>
      </c>
      <c r="D677" t="s">
        <v>26</v>
      </c>
      <c r="E677">
        <v>70</v>
      </c>
      <c r="F677" t="s">
        <v>22</v>
      </c>
      <c r="G677" t="s">
        <v>23</v>
      </c>
    </row>
    <row r="678" spans="1:7" x14ac:dyDescent="0.3">
      <c r="A678" t="s">
        <v>598</v>
      </c>
      <c r="B678" t="s">
        <v>58</v>
      </c>
      <c r="C678" t="s">
        <v>600</v>
      </c>
      <c r="D678" t="s">
        <v>26</v>
      </c>
      <c r="E678">
        <v>66</v>
      </c>
      <c r="F678" t="s">
        <v>22</v>
      </c>
      <c r="G678" t="s">
        <v>23</v>
      </c>
    </row>
    <row r="679" spans="1:7" x14ac:dyDescent="0.3">
      <c r="A679" t="s">
        <v>601</v>
      </c>
      <c r="B679" t="s">
        <v>55</v>
      </c>
      <c r="C679" t="s">
        <v>602</v>
      </c>
      <c r="D679" t="s">
        <v>21</v>
      </c>
      <c r="E679">
        <v>72</v>
      </c>
      <c r="F679" t="s">
        <v>22</v>
      </c>
      <c r="G679" t="s">
        <v>14</v>
      </c>
    </row>
    <row r="680" spans="1:7" x14ac:dyDescent="0.3">
      <c r="A680" t="s">
        <v>601</v>
      </c>
      <c r="B680" t="s">
        <v>58</v>
      </c>
      <c r="C680" t="s">
        <v>603</v>
      </c>
      <c r="D680" t="s">
        <v>21</v>
      </c>
      <c r="E680">
        <v>76</v>
      </c>
      <c r="F680" t="s">
        <v>22</v>
      </c>
      <c r="G680" t="s">
        <v>14</v>
      </c>
    </row>
    <row r="681" spans="1:7" ht="26" x14ac:dyDescent="0.3">
      <c r="A681" t="s">
        <v>604</v>
      </c>
      <c r="B681" t="s">
        <v>55</v>
      </c>
      <c r="C681" s="1" t="s">
        <v>109</v>
      </c>
      <c r="D681" t="s">
        <v>79</v>
      </c>
      <c r="E681">
        <v>66</v>
      </c>
      <c r="F681" t="s">
        <v>22</v>
      </c>
      <c r="G681" t="s">
        <v>83</v>
      </c>
    </row>
    <row r="682" spans="1:7" ht="26" x14ac:dyDescent="0.3">
      <c r="A682" t="s">
        <v>604</v>
      </c>
      <c r="B682" t="s">
        <v>58</v>
      </c>
      <c r="C682" s="1" t="s">
        <v>605</v>
      </c>
      <c r="D682" t="s">
        <v>113</v>
      </c>
      <c r="E682">
        <v>58</v>
      </c>
      <c r="F682" t="s">
        <v>22</v>
      </c>
      <c r="G682" t="s">
        <v>80</v>
      </c>
    </row>
    <row r="683" spans="1:7" ht="26" x14ac:dyDescent="0.3">
      <c r="A683" t="s">
        <v>604</v>
      </c>
      <c r="B683" t="s">
        <v>59</v>
      </c>
      <c r="C683" s="1" t="s">
        <v>606</v>
      </c>
      <c r="D683" t="s">
        <v>113</v>
      </c>
      <c r="E683">
        <v>54</v>
      </c>
      <c r="F683" t="s">
        <v>22</v>
      </c>
      <c r="G683" t="s">
        <v>29</v>
      </c>
    </row>
    <row r="684" spans="1:7" x14ac:dyDescent="0.3">
      <c r="A684" t="s">
        <v>607</v>
      </c>
      <c r="B684" t="s">
        <v>55</v>
      </c>
      <c r="C684" t="s">
        <v>608</v>
      </c>
      <c r="D684" t="s">
        <v>61</v>
      </c>
      <c r="E684">
        <v>39</v>
      </c>
      <c r="F684" t="s">
        <v>22</v>
      </c>
      <c r="G684" t="s">
        <v>87</v>
      </c>
    </row>
    <row r="685" spans="1:7" x14ac:dyDescent="0.3">
      <c r="A685" t="s">
        <v>607</v>
      </c>
      <c r="B685" t="s">
        <v>55</v>
      </c>
      <c r="C685" t="s">
        <v>419</v>
      </c>
      <c r="D685" t="s">
        <v>609</v>
      </c>
      <c r="E685">
        <v>39</v>
      </c>
      <c r="F685" t="s">
        <v>22</v>
      </c>
      <c r="G685" t="s">
        <v>80</v>
      </c>
    </row>
    <row r="686" spans="1:7" x14ac:dyDescent="0.3">
      <c r="A686" t="s">
        <v>610</v>
      </c>
      <c r="B686" t="s">
        <v>55</v>
      </c>
      <c r="C686" t="s">
        <v>611</v>
      </c>
      <c r="D686" t="s">
        <v>609</v>
      </c>
      <c r="E686">
        <v>13</v>
      </c>
      <c r="F686" t="s">
        <v>22</v>
      </c>
      <c r="G686" t="s">
        <v>23</v>
      </c>
    </row>
    <row r="687" spans="1:7" x14ac:dyDescent="0.3">
      <c r="A687" t="s">
        <v>612</v>
      </c>
      <c r="B687" t="s">
        <v>55</v>
      </c>
      <c r="C687" t="s">
        <v>602</v>
      </c>
      <c r="D687" t="s">
        <v>164</v>
      </c>
      <c r="E687">
        <v>75</v>
      </c>
      <c r="F687" t="s">
        <v>22</v>
      </c>
      <c r="G687" t="s">
        <v>14</v>
      </c>
    </row>
    <row r="688" spans="1:7" x14ac:dyDescent="0.3">
      <c r="A688" t="s">
        <v>612</v>
      </c>
      <c r="B688" t="s">
        <v>58</v>
      </c>
      <c r="C688" t="s">
        <v>603</v>
      </c>
      <c r="D688" t="s">
        <v>164</v>
      </c>
      <c r="E688">
        <v>73</v>
      </c>
      <c r="F688" t="s">
        <v>22</v>
      </c>
      <c r="G688" t="s">
        <v>14</v>
      </c>
    </row>
    <row r="689" spans="1:7" ht="26" x14ac:dyDescent="0.3">
      <c r="A689" t="s">
        <v>613</v>
      </c>
      <c r="B689" t="s">
        <v>55</v>
      </c>
      <c r="C689" s="1" t="s">
        <v>614</v>
      </c>
      <c r="D689" t="s">
        <v>113</v>
      </c>
      <c r="E689">
        <v>50</v>
      </c>
      <c r="F689" t="s">
        <v>22</v>
      </c>
      <c r="G689" t="s">
        <v>29</v>
      </c>
    </row>
    <row r="690" spans="1:7" x14ac:dyDescent="0.3">
      <c r="A690" t="s">
        <v>615</v>
      </c>
      <c r="B690" t="s">
        <v>55</v>
      </c>
      <c r="C690" t="s">
        <v>616</v>
      </c>
      <c r="D690" t="s">
        <v>585</v>
      </c>
      <c r="E690">
        <v>23</v>
      </c>
      <c r="F690" t="s">
        <v>22</v>
      </c>
      <c r="G690" t="s">
        <v>14</v>
      </c>
    </row>
    <row r="691" spans="1:7" ht="78" hidden="1" x14ac:dyDescent="0.3">
      <c r="A691" t="s">
        <v>1901</v>
      </c>
      <c r="B691" t="s">
        <v>55</v>
      </c>
      <c r="C691" s="1" t="s">
        <v>1540</v>
      </c>
      <c r="D691" t="s">
        <v>1786</v>
      </c>
      <c r="E691">
        <v>20</v>
      </c>
      <c r="F691" t="s">
        <v>1786</v>
      </c>
      <c r="G691" t="s">
        <v>87</v>
      </c>
    </row>
    <row r="692" spans="1:7" ht="26" x14ac:dyDescent="0.3">
      <c r="A692" t="s">
        <v>617</v>
      </c>
      <c r="B692" t="s">
        <v>55</v>
      </c>
      <c r="C692" s="1" t="s">
        <v>618</v>
      </c>
      <c r="D692" t="s">
        <v>86</v>
      </c>
      <c r="E692">
        <v>59</v>
      </c>
      <c r="F692" t="s">
        <v>13</v>
      </c>
      <c r="G692" t="s">
        <v>87</v>
      </c>
    </row>
    <row r="693" spans="1:7" x14ac:dyDescent="0.3">
      <c r="A693" t="s">
        <v>619</v>
      </c>
      <c r="B693" t="s">
        <v>55</v>
      </c>
      <c r="C693" t="s">
        <v>620</v>
      </c>
      <c r="D693" t="s">
        <v>621</v>
      </c>
      <c r="E693">
        <v>5</v>
      </c>
      <c r="F693" t="s">
        <v>22</v>
      </c>
      <c r="G693" t="s">
        <v>27</v>
      </c>
    </row>
    <row r="694" spans="1:7" hidden="1" x14ac:dyDescent="0.3">
      <c r="A694" t="s">
        <v>1902</v>
      </c>
      <c r="B694" t="s">
        <v>1726</v>
      </c>
      <c r="C694" t="s">
        <v>1786</v>
      </c>
      <c r="D694" t="s">
        <v>1786</v>
      </c>
      <c r="E694">
        <v>1</v>
      </c>
      <c r="F694" t="s">
        <v>1786</v>
      </c>
      <c r="G694" t="s">
        <v>1786</v>
      </c>
    </row>
    <row r="695" spans="1:7" hidden="1" x14ac:dyDescent="0.3">
      <c r="A695" t="s">
        <v>1903</v>
      </c>
      <c r="B695" t="s">
        <v>1726</v>
      </c>
      <c r="C695" t="s">
        <v>1786</v>
      </c>
      <c r="D695" t="s">
        <v>1786</v>
      </c>
      <c r="E695">
        <v>9</v>
      </c>
      <c r="F695" t="s">
        <v>1786</v>
      </c>
      <c r="G695" t="s">
        <v>1786</v>
      </c>
    </row>
    <row r="696" spans="1:7" hidden="1" x14ac:dyDescent="0.3">
      <c r="A696" t="s">
        <v>1904</v>
      </c>
      <c r="B696" t="s">
        <v>1726</v>
      </c>
      <c r="C696" t="s">
        <v>1786</v>
      </c>
      <c r="D696" t="s">
        <v>1786</v>
      </c>
      <c r="E696">
        <v>4</v>
      </c>
      <c r="F696" t="s">
        <v>1786</v>
      </c>
      <c r="G696" t="s">
        <v>1786</v>
      </c>
    </row>
    <row r="697" spans="1:7" hidden="1" x14ac:dyDescent="0.3">
      <c r="A697" t="s">
        <v>1905</v>
      </c>
      <c r="B697" t="s">
        <v>147</v>
      </c>
      <c r="C697" t="s">
        <v>1786</v>
      </c>
      <c r="D697" t="s">
        <v>1786</v>
      </c>
      <c r="E697">
        <v>7</v>
      </c>
      <c r="F697" t="s">
        <v>1786</v>
      </c>
      <c r="G697" t="s">
        <v>1786</v>
      </c>
    </row>
    <row r="698" spans="1:7" hidden="1" x14ac:dyDescent="0.3">
      <c r="A698" t="s">
        <v>1906</v>
      </c>
      <c r="B698" t="s">
        <v>1726</v>
      </c>
      <c r="C698" t="s">
        <v>1786</v>
      </c>
      <c r="D698" t="s">
        <v>1786</v>
      </c>
      <c r="E698">
        <v>12</v>
      </c>
      <c r="F698" t="s">
        <v>1786</v>
      </c>
      <c r="G698" t="s">
        <v>1786</v>
      </c>
    </row>
    <row r="699" spans="1:7" x14ac:dyDescent="0.3">
      <c r="A699" t="s">
        <v>622</v>
      </c>
      <c r="B699" t="s">
        <v>55</v>
      </c>
      <c r="C699" t="s">
        <v>517</v>
      </c>
      <c r="D699" t="s">
        <v>250</v>
      </c>
      <c r="E699">
        <v>67</v>
      </c>
      <c r="F699" t="s">
        <v>72</v>
      </c>
      <c r="G699" t="s">
        <v>27</v>
      </c>
    </row>
    <row r="700" spans="1:7" x14ac:dyDescent="0.3">
      <c r="A700" t="s">
        <v>623</v>
      </c>
      <c r="B700" t="s">
        <v>55</v>
      </c>
      <c r="C700" t="s">
        <v>304</v>
      </c>
      <c r="D700" t="s">
        <v>570</v>
      </c>
      <c r="E700">
        <v>45</v>
      </c>
      <c r="F700" t="s">
        <v>22</v>
      </c>
      <c r="G700" t="s">
        <v>127</v>
      </c>
    </row>
    <row r="701" spans="1:7" x14ac:dyDescent="0.3">
      <c r="A701" t="s">
        <v>624</v>
      </c>
      <c r="B701" t="s">
        <v>55</v>
      </c>
      <c r="C701" t="s">
        <v>521</v>
      </c>
      <c r="D701" t="s">
        <v>250</v>
      </c>
      <c r="E701">
        <v>28</v>
      </c>
      <c r="F701" t="s">
        <v>72</v>
      </c>
      <c r="G701" t="s">
        <v>80</v>
      </c>
    </row>
    <row r="702" spans="1:7" x14ac:dyDescent="0.3">
      <c r="A702" t="s">
        <v>625</v>
      </c>
      <c r="B702" t="s">
        <v>55</v>
      </c>
      <c r="C702" t="s">
        <v>523</v>
      </c>
      <c r="D702" t="s">
        <v>296</v>
      </c>
      <c r="E702">
        <v>78</v>
      </c>
      <c r="F702" t="s">
        <v>36</v>
      </c>
      <c r="G702" t="s">
        <v>29</v>
      </c>
    </row>
    <row r="703" spans="1:7" ht="91" hidden="1" x14ac:dyDescent="0.3">
      <c r="A703" t="s">
        <v>1907</v>
      </c>
      <c r="B703" t="s">
        <v>55</v>
      </c>
      <c r="C703" s="1" t="s">
        <v>1908</v>
      </c>
      <c r="D703" t="s">
        <v>1786</v>
      </c>
      <c r="E703">
        <v>58</v>
      </c>
      <c r="F703" t="s">
        <v>1786</v>
      </c>
      <c r="G703" t="s">
        <v>127</v>
      </c>
    </row>
    <row r="704" spans="1:7" x14ac:dyDescent="0.3">
      <c r="A704" t="s">
        <v>626</v>
      </c>
      <c r="B704" t="s">
        <v>55</v>
      </c>
      <c r="C704" t="s">
        <v>123</v>
      </c>
      <c r="D704" t="s">
        <v>130</v>
      </c>
      <c r="E704">
        <v>46</v>
      </c>
      <c r="F704" t="s">
        <v>72</v>
      </c>
      <c r="G704" t="s">
        <v>87</v>
      </c>
    </row>
    <row r="705" spans="1:7" x14ac:dyDescent="0.3">
      <c r="A705" t="s">
        <v>626</v>
      </c>
      <c r="B705" t="s">
        <v>58</v>
      </c>
      <c r="C705" t="s">
        <v>284</v>
      </c>
      <c r="D705" t="s">
        <v>160</v>
      </c>
      <c r="E705">
        <v>41</v>
      </c>
      <c r="F705" t="s">
        <v>72</v>
      </c>
      <c r="G705" t="s">
        <v>87</v>
      </c>
    </row>
    <row r="706" spans="1:7" x14ac:dyDescent="0.3">
      <c r="A706" t="s">
        <v>627</v>
      </c>
      <c r="B706" t="s">
        <v>55</v>
      </c>
      <c r="C706" t="s">
        <v>293</v>
      </c>
      <c r="D706" t="s">
        <v>157</v>
      </c>
      <c r="E706">
        <v>45</v>
      </c>
      <c r="F706" t="s">
        <v>72</v>
      </c>
      <c r="G706" t="s">
        <v>69</v>
      </c>
    </row>
    <row r="707" spans="1:7" x14ac:dyDescent="0.3">
      <c r="A707" t="s">
        <v>627</v>
      </c>
      <c r="B707" t="s">
        <v>58</v>
      </c>
      <c r="C707" t="s">
        <v>176</v>
      </c>
      <c r="D707" t="s">
        <v>160</v>
      </c>
      <c r="E707">
        <v>44</v>
      </c>
      <c r="F707" t="s">
        <v>72</v>
      </c>
      <c r="G707" t="s">
        <v>69</v>
      </c>
    </row>
    <row r="708" spans="1:7" x14ac:dyDescent="0.3">
      <c r="A708" t="s">
        <v>628</v>
      </c>
      <c r="B708" t="s">
        <v>55</v>
      </c>
      <c r="C708" t="s">
        <v>118</v>
      </c>
      <c r="D708" t="s">
        <v>160</v>
      </c>
      <c r="E708">
        <v>41</v>
      </c>
      <c r="F708" t="s">
        <v>72</v>
      </c>
      <c r="G708" t="s">
        <v>29</v>
      </c>
    </row>
    <row r="709" spans="1:7" x14ac:dyDescent="0.3">
      <c r="A709" t="s">
        <v>628</v>
      </c>
      <c r="B709" t="s">
        <v>58</v>
      </c>
      <c r="C709" t="s">
        <v>629</v>
      </c>
      <c r="D709" t="s">
        <v>160</v>
      </c>
      <c r="E709">
        <v>47</v>
      </c>
      <c r="F709" t="s">
        <v>72</v>
      </c>
      <c r="G709" t="s">
        <v>29</v>
      </c>
    </row>
    <row r="710" spans="1:7" x14ac:dyDescent="0.3">
      <c r="A710" t="s">
        <v>630</v>
      </c>
      <c r="B710" t="s">
        <v>55</v>
      </c>
      <c r="C710" t="s">
        <v>121</v>
      </c>
      <c r="D710" t="s">
        <v>160</v>
      </c>
      <c r="E710">
        <v>45</v>
      </c>
      <c r="F710" t="s">
        <v>72</v>
      </c>
      <c r="G710" t="s">
        <v>27</v>
      </c>
    </row>
    <row r="711" spans="1:7" x14ac:dyDescent="0.3">
      <c r="A711" t="s">
        <v>630</v>
      </c>
      <c r="B711" t="s">
        <v>58</v>
      </c>
      <c r="C711" t="s">
        <v>631</v>
      </c>
      <c r="D711" t="s">
        <v>124</v>
      </c>
      <c r="E711">
        <v>36</v>
      </c>
      <c r="F711" t="s">
        <v>36</v>
      </c>
      <c r="G711" t="s">
        <v>27</v>
      </c>
    </row>
    <row r="712" spans="1:7" x14ac:dyDescent="0.3">
      <c r="A712" t="s">
        <v>632</v>
      </c>
      <c r="B712" t="s">
        <v>55</v>
      </c>
      <c r="C712" t="s">
        <v>293</v>
      </c>
      <c r="D712" t="s">
        <v>12</v>
      </c>
      <c r="E712">
        <v>68</v>
      </c>
      <c r="F712" t="s">
        <v>13</v>
      </c>
      <c r="G712" t="s">
        <v>69</v>
      </c>
    </row>
    <row r="713" spans="1:7" x14ac:dyDescent="0.3">
      <c r="A713" t="s">
        <v>633</v>
      </c>
      <c r="B713" t="s">
        <v>55</v>
      </c>
      <c r="C713" t="s">
        <v>121</v>
      </c>
      <c r="D713" t="s">
        <v>157</v>
      </c>
      <c r="E713">
        <v>30</v>
      </c>
      <c r="F713" t="s">
        <v>72</v>
      </c>
      <c r="G713" t="s">
        <v>27</v>
      </c>
    </row>
    <row r="714" spans="1:7" x14ac:dyDescent="0.3">
      <c r="A714" t="s">
        <v>633</v>
      </c>
      <c r="B714" t="s">
        <v>58</v>
      </c>
      <c r="C714" t="s">
        <v>289</v>
      </c>
      <c r="D714" t="s">
        <v>157</v>
      </c>
      <c r="E714">
        <v>28</v>
      </c>
      <c r="F714" t="s">
        <v>72</v>
      </c>
      <c r="G714" t="s">
        <v>27</v>
      </c>
    </row>
    <row r="715" spans="1:7" x14ac:dyDescent="0.3">
      <c r="A715" t="s">
        <v>634</v>
      </c>
      <c r="B715" t="s">
        <v>55</v>
      </c>
      <c r="C715" t="s">
        <v>123</v>
      </c>
      <c r="D715" t="s">
        <v>51</v>
      </c>
      <c r="E715">
        <v>61</v>
      </c>
      <c r="F715" t="s">
        <v>13</v>
      </c>
      <c r="G715" t="s">
        <v>87</v>
      </c>
    </row>
    <row r="716" spans="1:7" x14ac:dyDescent="0.3">
      <c r="A716" t="s">
        <v>635</v>
      </c>
      <c r="B716" t="s">
        <v>55</v>
      </c>
      <c r="C716" t="s">
        <v>118</v>
      </c>
      <c r="D716" t="s">
        <v>71</v>
      </c>
      <c r="E716">
        <v>15</v>
      </c>
      <c r="F716" t="s">
        <v>72</v>
      </c>
      <c r="G716" t="s">
        <v>29</v>
      </c>
    </row>
    <row r="717" spans="1:7" x14ac:dyDescent="0.3">
      <c r="A717" t="s">
        <v>636</v>
      </c>
      <c r="B717" t="s">
        <v>55</v>
      </c>
      <c r="C717" t="s">
        <v>121</v>
      </c>
      <c r="D717" t="s">
        <v>71</v>
      </c>
      <c r="E717">
        <v>43</v>
      </c>
      <c r="F717" t="s">
        <v>72</v>
      </c>
      <c r="G717" t="s">
        <v>27</v>
      </c>
    </row>
    <row r="718" spans="1:7" x14ac:dyDescent="0.3">
      <c r="A718" t="s">
        <v>637</v>
      </c>
      <c r="B718" t="s">
        <v>55</v>
      </c>
      <c r="C718" t="s">
        <v>123</v>
      </c>
      <c r="D718" t="s">
        <v>71</v>
      </c>
      <c r="E718">
        <v>38</v>
      </c>
      <c r="F718" t="s">
        <v>72</v>
      </c>
      <c r="G718" t="s">
        <v>87</v>
      </c>
    </row>
    <row r="719" spans="1:7" x14ac:dyDescent="0.3">
      <c r="A719" t="s">
        <v>638</v>
      </c>
      <c r="B719" t="s">
        <v>55</v>
      </c>
      <c r="C719" t="s">
        <v>293</v>
      </c>
      <c r="D719" t="s">
        <v>71</v>
      </c>
      <c r="E719">
        <v>9</v>
      </c>
      <c r="F719" t="s">
        <v>72</v>
      </c>
      <c r="G719" t="s">
        <v>69</v>
      </c>
    </row>
    <row r="720" spans="1:7" ht="26" x14ac:dyDescent="0.3">
      <c r="A720" t="s">
        <v>639</v>
      </c>
      <c r="B720" t="s">
        <v>55</v>
      </c>
      <c r="C720" s="1" t="s">
        <v>640</v>
      </c>
      <c r="D720" t="s">
        <v>71</v>
      </c>
      <c r="E720">
        <v>43</v>
      </c>
      <c r="F720" t="s">
        <v>72</v>
      </c>
      <c r="G720" t="s">
        <v>80</v>
      </c>
    </row>
    <row r="721" spans="1:7" x14ac:dyDescent="0.3">
      <c r="A721" t="s">
        <v>641</v>
      </c>
      <c r="B721" t="s">
        <v>55</v>
      </c>
      <c r="C721" t="s">
        <v>115</v>
      </c>
      <c r="D721" t="s">
        <v>76</v>
      </c>
      <c r="E721">
        <v>73</v>
      </c>
      <c r="F721" t="s">
        <v>36</v>
      </c>
      <c r="G721" t="s">
        <v>80</v>
      </c>
    </row>
    <row r="722" spans="1:7" hidden="1" x14ac:dyDescent="0.3">
      <c r="A722" t="s">
        <v>1909</v>
      </c>
      <c r="B722" t="s">
        <v>147</v>
      </c>
      <c r="C722" t="s">
        <v>1786</v>
      </c>
      <c r="D722" t="s">
        <v>1786</v>
      </c>
      <c r="E722">
        <v>1</v>
      </c>
      <c r="F722" t="s">
        <v>1786</v>
      </c>
      <c r="G722" t="s">
        <v>1786</v>
      </c>
    </row>
    <row r="723" spans="1:7" hidden="1" x14ac:dyDescent="0.3">
      <c r="A723" t="s">
        <v>1910</v>
      </c>
      <c r="B723" t="s">
        <v>1726</v>
      </c>
      <c r="C723" t="s">
        <v>1786</v>
      </c>
      <c r="D723" t="s">
        <v>1786</v>
      </c>
      <c r="E723">
        <v>59</v>
      </c>
      <c r="F723" t="s">
        <v>1786</v>
      </c>
      <c r="G723" t="s">
        <v>1786</v>
      </c>
    </row>
    <row r="724" spans="1:7" hidden="1" x14ac:dyDescent="0.3">
      <c r="A724" t="s">
        <v>1911</v>
      </c>
      <c r="B724" t="s">
        <v>55</v>
      </c>
      <c r="C724" t="s">
        <v>1786</v>
      </c>
      <c r="D724" t="s">
        <v>1786</v>
      </c>
      <c r="E724">
        <v>1</v>
      </c>
      <c r="F724" t="s">
        <v>1786</v>
      </c>
      <c r="G724" t="s">
        <v>1786</v>
      </c>
    </row>
    <row r="725" spans="1:7" x14ac:dyDescent="0.3">
      <c r="A725" t="s">
        <v>642</v>
      </c>
      <c r="B725" t="s">
        <v>55</v>
      </c>
      <c r="C725" t="s">
        <v>643</v>
      </c>
      <c r="D725" t="s">
        <v>67</v>
      </c>
      <c r="E725">
        <v>399</v>
      </c>
      <c r="F725" t="s">
        <v>68</v>
      </c>
      <c r="G725" t="s">
        <v>27</v>
      </c>
    </row>
    <row r="726" spans="1:7" x14ac:dyDescent="0.3">
      <c r="A726" t="s">
        <v>642</v>
      </c>
      <c r="B726" t="s">
        <v>55</v>
      </c>
      <c r="C726" t="s">
        <v>560</v>
      </c>
      <c r="D726" t="s">
        <v>67</v>
      </c>
      <c r="E726">
        <v>399</v>
      </c>
      <c r="F726" t="s">
        <v>68</v>
      </c>
      <c r="G726" t="s">
        <v>29</v>
      </c>
    </row>
    <row r="727" spans="1:7" x14ac:dyDescent="0.3">
      <c r="A727" t="s">
        <v>642</v>
      </c>
      <c r="B727" t="s">
        <v>147</v>
      </c>
      <c r="C727" t="s">
        <v>644</v>
      </c>
      <c r="D727" t="s">
        <v>410</v>
      </c>
      <c r="E727">
        <v>72</v>
      </c>
      <c r="F727" t="s">
        <v>411</v>
      </c>
      <c r="G727" t="s">
        <v>87</v>
      </c>
    </row>
    <row r="728" spans="1:7" x14ac:dyDescent="0.3">
      <c r="A728" t="s">
        <v>642</v>
      </c>
      <c r="B728" t="s">
        <v>328</v>
      </c>
      <c r="C728" t="s">
        <v>645</v>
      </c>
      <c r="D728" t="s">
        <v>216</v>
      </c>
      <c r="E728">
        <v>79</v>
      </c>
      <c r="F728" t="s">
        <v>168</v>
      </c>
      <c r="G728" t="s">
        <v>29</v>
      </c>
    </row>
    <row r="729" spans="1:7" x14ac:dyDescent="0.3">
      <c r="A729" t="s">
        <v>642</v>
      </c>
      <c r="B729" t="s">
        <v>435</v>
      </c>
      <c r="C729" t="s">
        <v>322</v>
      </c>
      <c r="D729" t="s">
        <v>286</v>
      </c>
      <c r="E729">
        <v>70</v>
      </c>
      <c r="F729" t="s">
        <v>287</v>
      </c>
      <c r="G729" t="s">
        <v>69</v>
      </c>
    </row>
    <row r="730" spans="1:7" x14ac:dyDescent="0.3">
      <c r="A730" t="s">
        <v>642</v>
      </c>
      <c r="B730" t="s">
        <v>646</v>
      </c>
      <c r="C730" t="s">
        <v>647</v>
      </c>
      <c r="D730" t="s">
        <v>346</v>
      </c>
      <c r="E730">
        <v>84</v>
      </c>
      <c r="F730" t="s">
        <v>36</v>
      </c>
      <c r="G730" t="s">
        <v>87</v>
      </c>
    </row>
    <row r="731" spans="1:7" x14ac:dyDescent="0.3">
      <c r="A731" t="s">
        <v>642</v>
      </c>
      <c r="B731" t="s">
        <v>648</v>
      </c>
      <c r="C731" t="s">
        <v>163</v>
      </c>
      <c r="D731" t="s">
        <v>290</v>
      </c>
      <c r="E731">
        <v>94</v>
      </c>
      <c r="F731" t="s">
        <v>72</v>
      </c>
      <c r="G731" t="s">
        <v>80</v>
      </c>
    </row>
    <row r="732" spans="1:7" x14ac:dyDescent="0.3">
      <c r="A732" t="s">
        <v>649</v>
      </c>
      <c r="B732" t="s">
        <v>55</v>
      </c>
      <c r="C732" t="s">
        <v>400</v>
      </c>
      <c r="D732" t="s">
        <v>410</v>
      </c>
      <c r="E732">
        <v>134</v>
      </c>
      <c r="F732" t="s">
        <v>411</v>
      </c>
      <c r="G732" t="s">
        <v>14</v>
      </c>
    </row>
    <row r="733" spans="1:7" x14ac:dyDescent="0.3">
      <c r="A733" t="s">
        <v>649</v>
      </c>
      <c r="B733" t="s">
        <v>58</v>
      </c>
      <c r="C733" t="s">
        <v>403</v>
      </c>
      <c r="D733" t="s">
        <v>219</v>
      </c>
      <c r="E733">
        <v>104</v>
      </c>
      <c r="F733" t="s">
        <v>168</v>
      </c>
      <c r="G733" t="s">
        <v>23</v>
      </c>
    </row>
    <row r="734" spans="1:7" x14ac:dyDescent="0.3">
      <c r="A734" t="s">
        <v>649</v>
      </c>
      <c r="B734" t="s">
        <v>147</v>
      </c>
      <c r="C734" t="s">
        <v>650</v>
      </c>
      <c r="D734" t="s">
        <v>286</v>
      </c>
      <c r="E734">
        <v>78</v>
      </c>
      <c r="F734" t="s">
        <v>287</v>
      </c>
      <c r="G734" t="s">
        <v>69</v>
      </c>
    </row>
    <row r="735" spans="1:7" x14ac:dyDescent="0.3">
      <c r="A735" t="s">
        <v>649</v>
      </c>
      <c r="B735" t="s">
        <v>328</v>
      </c>
      <c r="C735" t="s">
        <v>350</v>
      </c>
      <c r="D735" t="s">
        <v>216</v>
      </c>
      <c r="E735">
        <v>78</v>
      </c>
      <c r="F735" t="s">
        <v>168</v>
      </c>
      <c r="G735" t="s">
        <v>27</v>
      </c>
    </row>
    <row r="736" spans="1:7" x14ac:dyDescent="0.3">
      <c r="A736" t="s">
        <v>649</v>
      </c>
      <c r="B736" t="s">
        <v>435</v>
      </c>
      <c r="C736" t="s">
        <v>151</v>
      </c>
      <c r="D736" t="s">
        <v>302</v>
      </c>
      <c r="E736">
        <v>82</v>
      </c>
      <c r="F736" t="s">
        <v>63</v>
      </c>
      <c r="G736" t="s">
        <v>69</v>
      </c>
    </row>
    <row r="737" spans="1:7" x14ac:dyDescent="0.3">
      <c r="A737" t="s">
        <v>649</v>
      </c>
      <c r="B737" t="s">
        <v>169</v>
      </c>
      <c r="C737" t="s">
        <v>390</v>
      </c>
      <c r="D737" t="s">
        <v>651</v>
      </c>
      <c r="E737">
        <v>79</v>
      </c>
      <c r="F737" t="s">
        <v>174</v>
      </c>
      <c r="G737" t="s">
        <v>69</v>
      </c>
    </row>
    <row r="738" spans="1:7" x14ac:dyDescent="0.3">
      <c r="A738" t="s">
        <v>649</v>
      </c>
      <c r="B738" t="s">
        <v>235</v>
      </c>
      <c r="C738" t="s">
        <v>341</v>
      </c>
      <c r="D738" t="s">
        <v>651</v>
      </c>
      <c r="E738">
        <v>79</v>
      </c>
      <c r="F738" t="s">
        <v>174</v>
      </c>
      <c r="G738" t="s">
        <v>29</v>
      </c>
    </row>
    <row r="739" spans="1:7" x14ac:dyDescent="0.3">
      <c r="A739" t="s">
        <v>649</v>
      </c>
      <c r="B739" t="s">
        <v>237</v>
      </c>
      <c r="C739" t="s">
        <v>652</v>
      </c>
      <c r="D739" t="s">
        <v>651</v>
      </c>
      <c r="E739">
        <v>80</v>
      </c>
      <c r="F739" t="s">
        <v>174</v>
      </c>
      <c r="G739" t="s">
        <v>27</v>
      </c>
    </row>
    <row r="740" spans="1:7" x14ac:dyDescent="0.3">
      <c r="A740" t="s">
        <v>653</v>
      </c>
      <c r="B740" t="s">
        <v>55</v>
      </c>
      <c r="C740" t="s">
        <v>334</v>
      </c>
      <c r="D740" t="s">
        <v>200</v>
      </c>
      <c r="E740">
        <v>207</v>
      </c>
      <c r="F740" t="s">
        <v>201</v>
      </c>
      <c r="G740" t="s">
        <v>27</v>
      </c>
    </row>
    <row r="741" spans="1:7" x14ac:dyDescent="0.3">
      <c r="A741" t="s">
        <v>653</v>
      </c>
      <c r="B741" t="s">
        <v>55</v>
      </c>
      <c r="C741" t="s">
        <v>453</v>
      </c>
      <c r="D741" t="s">
        <v>200</v>
      </c>
      <c r="E741">
        <v>207</v>
      </c>
      <c r="F741" t="s">
        <v>201</v>
      </c>
      <c r="G741" t="s">
        <v>29</v>
      </c>
    </row>
    <row r="742" spans="1:7" x14ac:dyDescent="0.3">
      <c r="A742" t="s">
        <v>653</v>
      </c>
      <c r="B742" t="s">
        <v>147</v>
      </c>
      <c r="C742" t="s">
        <v>428</v>
      </c>
      <c r="D742" t="s">
        <v>343</v>
      </c>
      <c r="E742">
        <v>99</v>
      </c>
      <c r="F742" t="s">
        <v>344</v>
      </c>
      <c r="G742" t="s">
        <v>27</v>
      </c>
    </row>
    <row r="743" spans="1:7" x14ac:dyDescent="0.3">
      <c r="A743" t="s">
        <v>653</v>
      </c>
      <c r="B743" t="s">
        <v>328</v>
      </c>
      <c r="C743" t="s">
        <v>158</v>
      </c>
      <c r="D743" t="s">
        <v>296</v>
      </c>
      <c r="E743">
        <v>108</v>
      </c>
      <c r="F743" t="s">
        <v>36</v>
      </c>
      <c r="G743" t="s">
        <v>27</v>
      </c>
    </row>
    <row r="744" spans="1:7" x14ac:dyDescent="0.3">
      <c r="A744" t="s">
        <v>653</v>
      </c>
      <c r="B744" t="s">
        <v>169</v>
      </c>
      <c r="C744" t="s">
        <v>654</v>
      </c>
      <c r="D744" t="s">
        <v>651</v>
      </c>
      <c r="E744">
        <v>70</v>
      </c>
      <c r="F744" t="s">
        <v>174</v>
      </c>
      <c r="G744" t="s">
        <v>27</v>
      </c>
    </row>
    <row r="745" spans="1:7" x14ac:dyDescent="0.3">
      <c r="A745" t="s">
        <v>653</v>
      </c>
      <c r="B745" t="s">
        <v>235</v>
      </c>
      <c r="C745" t="s">
        <v>320</v>
      </c>
      <c r="D745" t="s">
        <v>651</v>
      </c>
      <c r="E745">
        <v>67</v>
      </c>
      <c r="F745" t="s">
        <v>174</v>
      </c>
      <c r="G745" t="s">
        <v>69</v>
      </c>
    </row>
    <row r="746" spans="1:7" x14ac:dyDescent="0.3">
      <c r="A746" t="s">
        <v>653</v>
      </c>
      <c r="B746" t="s">
        <v>237</v>
      </c>
      <c r="C746" t="s">
        <v>351</v>
      </c>
      <c r="D746" t="s">
        <v>651</v>
      </c>
      <c r="E746">
        <v>70</v>
      </c>
      <c r="F746" t="s">
        <v>174</v>
      </c>
      <c r="G746" t="s">
        <v>80</v>
      </c>
    </row>
    <row r="747" spans="1:7" x14ac:dyDescent="0.3">
      <c r="A747" t="s">
        <v>655</v>
      </c>
      <c r="B747" t="s">
        <v>55</v>
      </c>
      <c r="C747" t="s">
        <v>20</v>
      </c>
      <c r="D747" t="s">
        <v>116</v>
      </c>
      <c r="E747">
        <v>66</v>
      </c>
      <c r="F747" t="s">
        <v>36</v>
      </c>
      <c r="G747" t="s">
        <v>23</v>
      </c>
    </row>
    <row r="748" spans="1:7" x14ac:dyDescent="0.3">
      <c r="A748" t="s">
        <v>655</v>
      </c>
      <c r="B748" t="s">
        <v>58</v>
      </c>
      <c r="C748" t="s">
        <v>46</v>
      </c>
      <c r="D748" t="s">
        <v>116</v>
      </c>
      <c r="E748">
        <v>54</v>
      </c>
      <c r="F748" t="s">
        <v>36</v>
      </c>
      <c r="G748" t="s">
        <v>23</v>
      </c>
    </row>
    <row r="749" spans="1:7" x14ac:dyDescent="0.3">
      <c r="A749" t="s">
        <v>655</v>
      </c>
      <c r="B749" t="s">
        <v>147</v>
      </c>
      <c r="C749" t="s">
        <v>450</v>
      </c>
      <c r="D749" t="s">
        <v>62</v>
      </c>
      <c r="E749">
        <v>61</v>
      </c>
      <c r="F749" t="s">
        <v>63</v>
      </c>
      <c r="G749" t="s">
        <v>80</v>
      </c>
    </row>
    <row r="750" spans="1:7" x14ac:dyDescent="0.3">
      <c r="A750" t="s">
        <v>655</v>
      </c>
      <c r="B750" t="s">
        <v>328</v>
      </c>
      <c r="C750" t="s">
        <v>451</v>
      </c>
      <c r="D750" t="s">
        <v>76</v>
      </c>
      <c r="E750">
        <v>59</v>
      </c>
      <c r="F750" t="s">
        <v>36</v>
      </c>
      <c r="G750" t="s">
        <v>29</v>
      </c>
    </row>
    <row r="751" spans="1:7" x14ac:dyDescent="0.3">
      <c r="A751" t="s">
        <v>655</v>
      </c>
      <c r="B751" t="s">
        <v>169</v>
      </c>
      <c r="C751" t="s">
        <v>202</v>
      </c>
      <c r="D751" t="s">
        <v>656</v>
      </c>
      <c r="E751">
        <v>46</v>
      </c>
      <c r="F751" t="s">
        <v>657</v>
      </c>
      <c r="G751" t="s">
        <v>29</v>
      </c>
    </row>
    <row r="752" spans="1:7" x14ac:dyDescent="0.3">
      <c r="A752" t="s">
        <v>655</v>
      </c>
      <c r="B752" t="s">
        <v>235</v>
      </c>
      <c r="C752" t="s">
        <v>163</v>
      </c>
      <c r="D752" t="s">
        <v>656</v>
      </c>
      <c r="E752">
        <v>27</v>
      </c>
      <c r="F752" t="s">
        <v>657</v>
      </c>
      <c r="G752" t="s">
        <v>80</v>
      </c>
    </row>
    <row r="753" spans="1:7" x14ac:dyDescent="0.3">
      <c r="A753" t="s">
        <v>655</v>
      </c>
      <c r="B753" t="s">
        <v>237</v>
      </c>
      <c r="C753" t="s">
        <v>572</v>
      </c>
      <c r="D753" t="s">
        <v>656</v>
      </c>
      <c r="E753">
        <v>47</v>
      </c>
      <c r="F753" t="s">
        <v>657</v>
      </c>
      <c r="G753" t="s">
        <v>69</v>
      </c>
    </row>
    <row r="754" spans="1:7" x14ac:dyDescent="0.3">
      <c r="A754" t="s">
        <v>658</v>
      </c>
      <c r="B754" t="s">
        <v>55</v>
      </c>
      <c r="C754" t="s">
        <v>50</v>
      </c>
      <c r="D754" t="s">
        <v>410</v>
      </c>
      <c r="E754">
        <v>140</v>
      </c>
      <c r="F754" t="s">
        <v>411</v>
      </c>
      <c r="G754" t="s">
        <v>14</v>
      </c>
    </row>
    <row r="755" spans="1:7" x14ac:dyDescent="0.3">
      <c r="A755" t="s">
        <v>658</v>
      </c>
      <c r="B755" t="s">
        <v>147</v>
      </c>
      <c r="C755" t="s">
        <v>208</v>
      </c>
      <c r="D755" t="s">
        <v>250</v>
      </c>
      <c r="E755">
        <v>71</v>
      </c>
      <c r="F755" t="s">
        <v>72</v>
      </c>
      <c r="G755" t="s">
        <v>29</v>
      </c>
    </row>
    <row r="756" spans="1:7" x14ac:dyDescent="0.3">
      <c r="A756" t="s">
        <v>658</v>
      </c>
      <c r="B756" t="s">
        <v>328</v>
      </c>
      <c r="C756" t="s">
        <v>659</v>
      </c>
      <c r="D756" t="s">
        <v>343</v>
      </c>
      <c r="E756">
        <v>69</v>
      </c>
      <c r="F756" t="s">
        <v>344</v>
      </c>
      <c r="G756" t="s">
        <v>80</v>
      </c>
    </row>
    <row r="757" spans="1:7" x14ac:dyDescent="0.3">
      <c r="A757" t="s">
        <v>658</v>
      </c>
      <c r="B757" t="s">
        <v>169</v>
      </c>
      <c r="C757" t="s">
        <v>459</v>
      </c>
      <c r="D757" t="s">
        <v>656</v>
      </c>
      <c r="E757">
        <v>51</v>
      </c>
      <c r="F757" t="s">
        <v>657</v>
      </c>
      <c r="G757" t="s">
        <v>29</v>
      </c>
    </row>
    <row r="758" spans="1:7" x14ac:dyDescent="0.3">
      <c r="A758" t="s">
        <v>658</v>
      </c>
      <c r="B758" t="s">
        <v>235</v>
      </c>
      <c r="C758" t="s">
        <v>660</v>
      </c>
      <c r="D758" t="s">
        <v>656</v>
      </c>
      <c r="E758">
        <v>51</v>
      </c>
      <c r="F758" t="s">
        <v>657</v>
      </c>
      <c r="G758" t="s">
        <v>29</v>
      </c>
    </row>
    <row r="759" spans="1:7" x14ac:dyDescent="0.3">
      <c r="A759" t="s">
        <v>658</v>
      </c>
      <c r="B759" t="s">
        <v>237</v>
      </c>
      <c r="C759" t="s">
        <v>661</v>
      </c>
      <c r="D759" t="s">
        <v>656</v>
      </c>
      <c r="E759">
        <v>38</v>
      </c>
      <c r="F759" t="s">
        <v>657</v>
      </c>
      <c r="G759" t="s">
        <v>27</v>
      </c>
    </row>
    <row r="760" spans="1:7" x14ac:dyDescent="0.3">
      <c r="A760" t="s">
        <v>662</v>
      </c>
      <c r="B760" t="s">
        <v>55</v>
      </c>
      <c r="C760" t="s">
        <v>18</v>
      </c>
      <c r="D760" t="s">
        <v>311</v>
      </c>
      <c r="E760">
        <v>113</v>
      </c>
      <c r="F760" t="s">
        <v>13</v>
      </c>
      <c r="G760" t="s">
        <v>14</v>
      </c>
    </row>
    <row r="761" spans="1:7" x14ac:dyDescent="0.3">
      <c r="A761" t="s">
        <v>662</v>
      </c>
      <c r="B761" t="s">
        <v>147</v>
      </c>
      <c r="C761" t="s">
        <v>163</v>
      </c>
      <c r="D761" t="s">
        <v>71</v>
      </c>
      <c r="E761">
        <v>59</v>
      </c>
      <c r="F761" t="s">
        <v>72</v>
      </c>
      <c r="G761" t="s">
        <v>80</v>
      </c>
    </row>
    <row r="762" spans="1:7" x14ac:dyDescent="0.3">
      <c r="A762" t="s">
        <v>662</v>
      </c>
      <c r="B762" t="s">
        <v>328</v>
      </c>
      <c r="C762" t="s">
        <v>158</v>
      </c>
      <c r="D762" t="s">
        <v>180</v>
      </c>
      <c r="E762">
        <v>54</v>
      </c>
      <c r="F762" t="s">
        <v>168</v>
      </c>
      <c r="G762" t="s">
        <v>27</v>
      </c>
    </row>
    <row r="763" spans="1:7" x14ac:dyDescent="0.3">
      <c r="A763" t="s">
        <v>662</v>
      </c>
      <c r="B763" t="s">
        <v>169</v>
      </c>
      <c r="C763" t="s">
        <v>236</v>
      </c>
      <c r="D763" t="s">
        <v>651</v>
      </c>
      <c r="E763">
        <v>38</v>
      </c>
      <c r="F763" t="s">
        <v>174</v>
      </c>
      <c r="G763" t="s">
        <v>87</v>
      </c>
    </row>
    <row r="764" spans="1:7" x14ac:dyDescent="0.3">
      <c r="A764" t="s">
        <v>662</v>
      </c>
      <c r="B764" t="s">
        <v>235</v>
      </c>
      <c r="C764" t="s">
        <v>352</v>
      </c>
      <c r="D764" t="s">
        <v>651</v>
      </c>
      <c r="E764">
        <v>43</v>
      </c>
      <c r="F764" t="s">
        <v>174</v>
      </c>
      <c r="G764" t="s">
        <v>87</v>
      </c>
    </row>
    <row r="765" spans="1:7" x14ac:dyDescent="0.3">
      <c r="A765" t="s">
        <v>662</v>
      </c>
      <c r="B765" t="s">
        <v>237</v>
      </c>
      <c r="C765" t="s">
        <v>629</v>
      </c>
      <c r="D765" t="s">
        <v>651</v>
      </c>
      <c r="E765">
        <v>32</v>
      </c>
      <c r="F765" t="s">
        <v>174</v>
      </c>
      <c r="G765" t="s">
        <v>29</v>
      </c>
    </row>
    <row r="766" spans="1:7" x14ac:dyDescent="0.3">
      <c r="A766" t="s">
        <v>663</v>
      </c>
      <c r="B766" t="s">
        <v>55</v>
      </c>
      <c r="C766" t="s">
        <v>18</v>
      </c>
      <c r="D766" t="s">
        <v>250</v>
      </c>
      <c r="E766">
        <v>53</v>
      </c>
      <c r="F766" t="s">
        <v>72</v>
      </c>
      <c r="G766" t="s">
        <v>14</v>
      </c>
    </row>
    <row r="767" spans="1:7" x14ac:dyDescent="0.3">
      <c r="A767" t="s">
        <v>663</v>
      </c>
      <c r="B767" t="s">
        <v>58</v>
      </c>
      <c r="C767" t="s">
        <v>25</v>
      </c>
      <c r="D767" t="s">
        <v>231</v>
      </c>
      <c r="E767">
        <v>64</v>
      </c>
      <c r="F767" t="s">
        <v>232</v>
      </c>
      <c r="G767" t="s">
        <v>27</v>
      </c>
    </row>
    <row r="768" spans="1:7" x14ac:dyDescent="0.3">
      <c r="A768" t="s">
        <v>663</v>
      </c>
      <c r="B768" t="s">
        <v>58</v>
      </c>
      <c r="C768" t="s">
        <v>28</v>
      </c>
      <c r="D768" t="s">
        <v>231</v>
      </c>
      <c r="E768">
        <v>64</v>
      </c>
      <c r="F768" t="s">
        <v>232</v>
      </c>
      <c r="G768" t="s">
        <v>29</v>
      </c>
    </row>
    <row r="769" spans="1:7" x14ac:dyDescent="0.3">
      <c r="A769" t="s">
        <v>663</v>
      </c>
      <c r="B769" t="s">
        <v>169</v>
      </c>
      <c r="C769" t="s">
        <v>660</v>
      </c>
      <c r="D769" t="s">
        <v>651</v>
      </c>
      <c r="E769">
        <v>30</v>
      </c>
      <c r="F769" t="s">
        <v>174</v>
      </c>
      <c r="G769" t="s">
        <v>29</v>
      </c>
    </row>
    <row r="770" spans="1:7" x14ac:dyDescent="0.3">
      <c r="A770" t="s">
        <v>663</v>
      </c>
      <c r="B770" t="s">
        <v>235</v>
      </c>
      <c r="C770" t="s">
        <v>664</v>
      </c>
      <c r="D770" t="s">
        <v>651</v>
      </c>
      <c r="E770">
        <v>23</v>
      </c>
      <c r="F770" t="s">
        <v>174</v>
      </c>
      <c r="G770" t="s">
        <v>80</v>
      </c>
    </row>
    <row r="771" spans="1:7" x14ac:dyDescent="0.3">
      <c r="A771" t="s">
        <v>663</v>
      </c>
      <c r="B771" t="s">
        <v>237</v>
      </c>
      <c r="C771" t="s">
        <v>665</v>
      </c>
      <c r="D771" t="s">
        <v>651</v>
      </c>
      <c r="E771">
        <v>34</v>
      </c>
      <c r="F771" t="s">
        <v>174</v>
      </c>
      <c r="G771" t="s">
        <v>87</v>
      </c>
    </row>
    <row r="772" spans="1:7" x14ac:dyDescent="0.3">
      <c r="A772" t="s">
        <v>663</v>
      </c>
      <c r="B772" t="s">
        <v>239</v>
      </c>
      <c r="C772" t="s">
        <v>448</v>
      </c>
      <c r="D772" t="s">
        <v>651</v>
      </c>
      <c r="E772">
        <v>30</v>
      </c>
      <c r="F772" t="s">
        <v>174</v>
      </c>
      <c r="G772" t="s">
        <v>29</v>
      </c>
    </row>
    <row r="773" spans="1:7" x14ac:dyDescent="0.3">
      <c r="A773" t="s">
        <v>666</v>
      </c>
      <c r="B773" t="s">
        <v>55</v>
      </c>
      <c r="C773" t="s">
        <v>229</v>
      </c>
      <c r="D773" t="s">
        <v>296</v>
      </c>
      <c r="E773">
        <v>109</v>
      </c>
      <c r="F773" t="s">
        <v>36</v>
      </c>
      <c r="G773" t="s">
        <v>198</v>
      </c>
    </row>
    <row r="774" spans="1:7" x14ac:dyDescent="0.3">
      <c r="A774" t="s">
        <v>666</v>
      </c>
      <c r="B774" t="s">
        <v>147</v>
      </c>
      <c r="C774" t="s">
        <v>158</v>
      </c>
      <c r="D774" t="s">
        <v>160</v>
      </c>
      <c r="E774">
        <v>48</v>
      </c>
      <c r="F774" t="s">
        <v>72</v>
      </c>
      <c r="G774" t="s">
        <v>27</v>
      </c>
    </row>
    <row r="775" spans="1:7" x14ac:dyDescent="0.3">
      <c r="A775" t="s">
        <v>666</v>
      </c>
      <c r="B775" t="s">
        <v>328</v>
      </c>
      <c r="C775" t="s">
        <v>436</v>
      </c>
      <c r="D775" t="s">
        <v>35</v>
      </c>
      <c r="E775">
        <v>61</v>
      </c>
      <c r="F775" t="s">
        <v>36</v>
      </c>
      <c r="G775" t="s">
        <v>27</v>
      </c>
    </row>
    <row r="776" spans="1:7" x14ac:dyDescent="0.3">
      <c r="A776" t="s">
        <v>666</v>
      </c>
      <c r="B776" t="s">
        <v>169</v>
      </c>
      <c r="C776" t="s">
        <v>379</v>
      </c>
      <c r="D776" t="s">
        <v>656</v>
      </c>
      <c r="E776">
        <v>50</v>
      </c>
      <c r="F776" t="s">
        <v>657</v>
      </c>
      <c r="G776" t="s">
        <v>87</v>
      </c>
    </row>
    <row r="777" spans="1:7" x14ac:dyDescent="0.3">
      <c r="A777" t="s">
        <v>666</v>
      </c>
      <c r="B777" t="s">
        <v>235</v>
      </c>
      <c r="C777" t="s">
        <v>390</v>
      </c>
      <c r="D777" t="s">
        <v>656</v>
      </c>
      <c r="E777">
        <v>59</v>
      </c>
      <c r="F777" t="s">
        <v>657</v>
      </c>
      <c r="G777" t="s">
        <v>69</v>
      </c>
    </row>
    <row r="778" spans="1:7" x14ac:dyDescent="0.3">
      <c r="A778" t="s">
        <v>667</v>
      </c>
      <c r="B778" t="s">
        <v>489</v>
      </c>
      <c r="C778" t="s">
        <v>322</v>
      </c>
      <c r="D778" t="s">
        <v>668</v>
      </c>
      <c r="E778">
        <v>8</v>
      </c>
      <c r="F778" t="s">
        <v>174</v>
      </c>
      <c r="G778" t="s">
        <v>69</v>
      </c>
    </row>
    <row r="779" spans="1:7" hidden="1" x14ac:dyDescent="0.3">
      <c r="A779" t="s">
        <v>667</v>
      </c>
      <c r="B779" t="s">
        <v>550</v>
      </c>
      <c r="C779" t="s">
        <v>322</v>
      </c>
      <c r="D779" t="s">
        <v>1786</v>
      </c>
      <c r="E779">
        <v>8</v>
      </c>
      <c r="F779" t="s">
        <v>1786</v>
      </c>
      <c r="G779" t="s">
        <v>69</v>
      </c>
    </row>
    <row r="780" spans="1:7" x14ac:dyDescent="0.3">
      <c r="A780" t="s">
        <v>667</v>
      </c>
      <c r="B780" t="s">
        <v>491</v>
      </c>
      <c r="C780" t="s">
        <v>322</v>
      </c>
      <c r="D780" t="s">
        <v>669</v>
      </c>
      <c r="E780">
        <v>8</v>
      </c>
      <c r="F780" t="s">
        <v>174</v>
      </c>
      <c r="G780" t="s">
        <v>69</v>
      </c>
    </row>
    <row r="781" spans="1:7" hidden="1" x14ac:dyDescent="0.3">
      <c r="A781" t="s">
        <v>667</v>
      </c>
      <c r="B781" t="s">
        <v>551</v>
      </c>
      <c r="C781" t="s">
        <v>322</v>
      </c>
      <c r="D781" t="s">
        <v>1786</v>
      </c>
      <c r="E781">
        <v>8</v>
      </c>
      <c r="F781" t="s">
        <v>1786</v>
      </c>
      <c r="G781" t="s">
        <v>69</v>
      </c>
    </row>
    <row r="782" spans="1:7" x14ac:dyDescent="0.3">
      <c r="A782" t="s">
        <v>667</v>
      </c>
      <c r="B782" t="s">
        <v>493</v>
      </c>
      <c r="C782" t="s">
        <v>322</v>
      </c>
      <c r="D782" t="s">
        <v>670</v>
      </c>
      <c r="E782">
        <v>7</v>
      </c>
      <c r="F782" t="s">
        <v>174</v>
      </c>
      <c r="G782" t="s">
        <v>69</v>
      </c>
    </row>
    <row r="783" spans="1:7" hidden="1" x14ac:dyDescent="0.3">
      <c r="A783" t="s">
        <v>667</v>
      </c>
      <c r="B783" t="s">
        <v>553</v>
      </c>
      <c r="C783" t="s">
        <v>322</v>
      </c>
      <c r="D783" t="s">
        <v>1786</v>
      </c>
      <c r="E783">
        <v>7</v>
      </c>
      <c r="F783" t="s">
        <v>1786</v>
      </c>
      <c r="G783" t="s">
        <v>69</v>
      </c>
    </row>
    <row r="784" spans="1:7" x14ac:dyDescent="0.3">
      <c r="A784" t="s">
        <v>667</v>
      </c>
      <c r="B784" t="s">
        <v>495</v>
      </c>
      <c r="C784" t="s">
        <v>322</v>
      </c>
      <c r="D784" t="s">
        <v>173</v>
      </c>
      <c r="E784">
        <v>7</v>
      </c>
      <c r="F784" t="s">
        <v>174</v>
      </c>
      <c r="G784" t="s">
        <v>69</v>
      </c>
    </row>
    <row r="785" spans="1:7" hidden="1" x14ac:dyDescent="0.3">
      <c r="A785" t="s">
        <v>667</v>
      </c>
      <c r="B785" t="s">
        <v>555</v>
      </c>
      <c r="C785" t="s">
        <v>322</v>
      </c>
      <c r="D785" t="s">
        <v>1786</v>
      </c>
      <c r="E785">
        <v>7</v>
      </c>
      <c r="F785" t="s">
        <v>1786</v>
      </c>
      <c r="G785" t="s">
        <v>69</v>
      </c>
    </row>
    <row r="786" spans="1:7" x14ac:dyDescent="0.3">
      <c r="A786" t="s">
        <v>667</v>
      </c>
      <c r="B786" t="s">
        <v>497</v>
      </c>
      <c r="C786" t="s">
        <v>322</v>
      </c>
      <c r="D786" t="s">
        <v>671</v>
      </c>
      <c r="E786">
        <v>7</v>
      </c>
      <c r="F786" t="s">
        <v>174</v>
      </c>
      <c r="G786" t="s">
        <v>69</v>
      </c>
    </row>
    <row r="787" spans="1:7" hidden="1" x14ac:dyDescent="0.3">
      <c r="A787" t="s">
        <v>667</v>
      </c>
      <c r="B787" t="s">
        <v>557</v>
      </c>
      <c r="C787" t="s">
        <v>322</v>
      </c>
      <c r="D787" t="s">
        <v>1786</v>
      </c>
      <c r="E787">
        <v>7</v>
      </c>
      <c r="F787" t="s">
        <v>1786</v>
      </c>
      <c r="G787" t="s">
        <v>69</v>
      </c>
    </row>
    <row r="788" spans="1:7" x14ac:dyDescent="0.3">
      <c r="A788" t="s">
        <v>667</v>
      </c>
      <c r="B788" t="s">
        <v>499</v>
      </c>
      <c r="C788" t="s">
        <v>322</v>
      </c>
      <c r="D788" t="s">
        <v>672</v>
      </c>
      <c r="E788">
        <v>7</v>
      </c>
      <c r="F788" t="s">
        <v>174</v>
      </c>
      <c r="G788" t="s">
        <v>69</v>
      </c>
    </row>
    <row r="789" spans="1:7" hidden="1" x14ac:dyDescent="0.3">
      <c r="A789" t="s">
        <v>667</v>
      </c>
      <c r="B789" t="s">
        <v>1160</v>
      </c>
      <c r="C789" t="s">
        <v>322</v>
      </c>
      <c r="D789" t="s">
        <v>1786</v>
      </c>
      <c r="E789">
        <v>7</v>
      </c>
      <c r="F789" t="s">
        <v>1786</v>
      </c>
      <c r="G789" t="s">
        <v>69</v>
      </c>
    </row>
    <row r="790" spans="1:7" x14ac:dyDescent="0.3">
      <c r="A790" t="s">
        <v>667</v>
      </c>
      <c r="B790" t="s">
        <v>501</v>
      </c>
      <c r="C790" t="s">
        <v>322</v>
      </c>
      <c r="D790" t="s">
        <v>673</v>
      </c>
      <c r="E790">
        <v>7</v>
      </c>
      <c r="F790" t="s">
        <v>174</v>
      </c>
      <c r="G790" t="s">
        <v>69</v>
      </c>
    </row>
    <row r="791" spans="1:7" hidden="1" x14ac:dyDescent="0.3">
      <c r="A791" t="s">
        <v>667</v>
      </c>
      <c r="B791" t="s">
        <v>1161</v>
      </c>
      <c r="C791" t="s">
        <v>322</v>
      </c>
      <c r="D791" t="s">
        <v>1786</v>
      </c>
      <c r="E791">
        <v>7</v>
      </c>
      <c r="F791" t="s">
        <v>1786</v>
      </c>
      <c r="G791" t="s">
        <v>69</v>
      </c>
    </row>
    <row r="792" spans="1:7" x14ac:dyDescent="0.3">
      <c r="A792" t="s">
        <v>667</v>
      </c>
      <c r="B792" t="s">
        <v>503</v>
      </c>
      <c r="C792" t="s">
        <v>322</v>
      </c>
      <c r="D792" t="s">
        <v>674</v>
      </c>
      <c r="E792">
        <v>7</v>
      </c>
      <c r="F792" t="s">
        <v>174</v>
      </c>
      <c r="G792" t="s">
        <v>69</v>
      </c>
    </row>
    <row r="793" spans="1:7" hidden="1" x14ac:dyDescent="0.3">
      <c r="A793" t="s">
        <v>667</v>
      </c>
      <c r="B793" t="s">
        <v>1162</v>
      </c>
      <c r="C793" t="s">
        <v>322</v>
      </c>
      <c r="D793" t="s">
        <v>1786</v>
      </c>
      <c r="E793">
        <v>7</v>
      </c>
      <c r="F793" t="s">
        <v>1786</v>
      </c>
      <c r="G793" t="s">
        <v>69</v>
      </c>
    </row>
    <row r="794" spans="1:7" x14ac:dyDescent="0.3">
      <c r="A794" t="s">
        <v>667</v>
      </c>
      <c r="B794" t="s">
        <v>505</v>
      </c>
      <c r="C794" t="s">
        <v>322</v>
      </c>
      <c r="D794" t="s">
        <v>675</v>
      </c>
      <c r="E794">
        <v>7</v>
      </c>
      <c r="F794" t="s">
        <v>174</v>
      </c>
      <c r="G794" t="s">
        <v>69</v>
      </c>
    </row>
    <row r="795" spans="1:7" hidden="1" x14ac:dyDescent="0.3">
      <c r="A795" t="s">
        <v>667</v>
      </c>
      <c r="B795" t="s">
        <v>1163</v>
      </c>
      <c r="C795" t="s">
        <v>322</v>
      </c>
      <c r="D795" t="s">
        <v>1786</v>
      </c>
      <c r="E795">
        <v>7</v>
      </c>
      <c r="F795" t="s">
        <v>1786</v>
      </c>
      <c r="G795" t="s">
        <v>69</v>
      </c>
    </row>
    <row r="796" spans="1:7" x14ac:dyDescent="0.3">
      <c r="A796" t="s">
        <v>667</v>
      </c>
      <c r="B796" t="s">
        <v>507</v>
      </c>
      <c r="C796" t="s">
        <v>322</v>
      </c>
      <c r="D796" t="s">
        <v>676</v>
      </c>
      <c r="E796">
        <v>7</v>
      </c>
      <c r="F796" t="s">
        <v>174</v>
      </c>
      <c r="G796" t="s">
        <v>69</v>
      </c>
    </row>
    <row r="797" spans="1:7" hidden="1" x14ac:dyDescent="0.3">
      <c r="A797" t="s">
        <v>667</v>
      </c>
      <c r="B797" t="s">
        <v>1164</v>
      </c>
      <c r="C797" t="s">
        <v>322</v>
      </c>
      <c r="D797" t="s">
        <v>1786</v>
      </c>
      <c r="E797">
        <v>2</v>
      </c>
      <c r="F797" t="s">
        <v>1786</v>
      </c>
      <c r="G797" t="s">
        <v>69</v>
      </c>
    </row>
    <row r="798" spans="1:7" x14ac:dyDescent="0.3">
      <c r="A798" t="s">
        <v>667</v>
      </c>
      <c r="B798" t="s">
        <v>509</v>
      </c>
      <c r="C798" t="s">
        <v>322</v>
      </c>
      <c r="D798" t="s">
        <v>677</v>
      </c>
      <c r="E798">
        <v>7</v>
      </c>
      <c r="F798" t="s">
        <v>174</v>
      </c>
      <c r="G798" t="s">
        <v>69</v>
      </c>
    </row>
    <row r="799" spans="1:7" hidden="1" x14ac:dyDescent="0.3">
      <c r="A799" t="s">
        <v>667</v>
      </c>
      <c r="B799" t="s">
        <v>1165</v>
      </c>
      <c r="C799" t="s">
        <v>322</v>
      </c>
      <c r="D799" t="s">
        <v>1786</v>
      </c>
      <c r="E799">
        <v>7</v>
      </c>
      <c r="F799" t="s">
        <v>1786</v>
      </c>
      <c r="G799" t="s">
        <v>69</v>
      </c>
    </row>
    <row r="800" spans="1:7" x14ac:dyDescent="0.3">
      <c r="A800" t="s">
        <v>667</v>
      </c>
      <c r="B800" t="s">
        <v>511</v>
      </c>
      <c r="C800" t="s">
        <v>322</v>
      </c>
      <c r="D800" t="s">
        <v>678</v>
      </c>
      <c r="E800">
        <v>7</v>
      </c>
      <c r="F800" t="s">
        <v>174</v>
      </c>
      <c r="G800" t="s">
        <v>69</v>
      </c>
    </row>
    <row r="801" spans="1:7" hidden="1" x14ac:dyDescent="0.3">
      <c r="A801" t="s">
        <v>667</v>
      </c>
      <c r="B801" t="s">
        <v>1166</v>
      </c>
      <c r="C801" t="s">
        <v>322</v>
      </c>
      <c r="D801" t="s">
        <v>1786</v>
      </c>
      <c r="E801">
        <v>7</v>
      </c>
      <c r="F801" t="s">
        <v>1786</v>
      </c>
      <c r="G801" t="s">
        <v>69</v>
      </c>
    </row>
    <row r="802" spans="1:7" x14ac:dyDescent="0.3">
      <c r="A802" t="s">
        <v>667</v>
      </c>
      <c r="B802" t="s">
        <v>679</v>
      </c>
      <c r="C802" t="s">
        <v>322</v>
      </c>
      <c r="D802" t="s">
        <v>680</v>
      </c>
      <c r="E802">
        <v>2</v>
      </c>
      <c r="F802" t="s">
        <v>174</v>
      </c>
      <c r="G802" t="s">
        <v>69</v>
      </c>
    </row>
    <row r="803" spans="1:7" hidden="1" x14ac:dyDescent="0.3">
      <c r="A803" t="s">
        <v>1912</v>
      </c>
      <c r="B803" t="s">
        <v>1726</v>
      </c>
      <c r="C803" t="s">
        <v>1786</v>
      </c>
      <c r="D803" t="s">
        <v>1786</v>
      </c>
      <c r="E803">
        <v>309</v>
      </c>
      <c r="F803" t="s">
        <v>1786</v>
      </c>
      <c r="G803" t="s">
        <v>1786</v>
      </c>
    </row>
    <row r="804" spans="1:7" x14ac:dyDescent="0.3">
      <c r="A804" t="s">
        <v>681</v>
      </c>
      <c r="B804" t="s">
        <v>55</v>
      </c>
      <c r="C804" t="s">
        <v>31</v>
      </c>
      <c r="D804" t="s">
        <v>116</v>
      </c>
      <c r="E804">
        <v>52</v>
      </c>
      <c r="F804" t="s">
        <v>36</v>
      </c>
      <c r="G804" t="s">
        <v>27</v>
      </c>
    </row>
    <row r="805" spans="1:7" x14ac:dyDescent="0.3">
      <c r="A805" t="s">
        <v>681</v>
      </c>
      <c r="B805" t="s">
        <v>55</v>
      </c>
      <c r="C805" t="s">
        <v>32</v>
      </c>
      <c r="D805" t="s">
        <v>116</v>
      </c>
      <c r="E805">
        <v>52</v>
      </c>
      <c r="F805" t="s">
        <v>36</v>
      </c>
      <c r="G805" t="s">
        <v>29</v>
      </c>
    </row>
    <row r="806" spans="1:7" x14ac:dyDescent="0.3">
      <c r="A806" t="s">
        <v>681</v>
      </c>
      <c r="B806" t="s">
        <v>147</v>
      </c>
      <c r="C806" t="s">
        <v>682</v>
      </c>
      <c r="D806" t="s">
        <v>164</v>
      </c>
      <c r="E806">
        <v>52</v>
      </c>
      <c r="F806" t="s">
        <v>22</v>
      </c>
      <c r="G806" t="s">
        <v>69</v>
      </c>
    </row>
    <row r="807" spans="1:7" x14ac:dyDescent="0.3">
      <c r="A807" t="s">
        <v>683</v>
      </c>
      <c r="B807" t="s">
        <v>55</v>
      </c>
      <c r="C807" t="s">
        <v>18</v>
      </c>
      <c r="D807" t="s">
        <v>35</v>
      </c>
      <c r="E807">
        <v>36</v>
      </c>
      <c r="F807" t="s">
        <v>36</v>
      </c>
      <c r="G807" t="s">
        <v>14</v>
      </c>
    </row>
    <row r="808" spans="1:7" x14ac:dyDescent="0.3">
      <c r="A808" t="s">
        <v>683</v>
      </c>
      <c r="B808" t="s">
        <v>169</v>
      </c>
      <c r="C808" t="s">
        <v>631</v>
      </c>
      <c r="D808" t="s">
        <v>684</v>
      </c>
      <c r="E808">
        <v>24</v>
      </c>
      <c r="F808" t="s">
        <v>174</v>
      </c>
      <c r="G808" t="s">
        <v>27</v>
      </c>
    </row>
    <row r="809" spans="1:7" x14ac:dyDescent="0.3">
      <c r="A809" t="s">
        <v>683</v>
      </c>
      <c r="B809" t="s">
        <v>235</v>
      </c>
      <c r="C809" t="s">
        <v>685</v>
      </c>
      <c r="D809" t="s">
        <v>684</v>
      </c>
      <c r="E809">
        <v>12</v>
      </c>
      <c r="F809" t="s">
        <v>174</v>
      </c>
      <c r="G809" t="s">
        <v>27</v>
      </c>
    </row>
    <row r="810" spans="1:7" x14ac:dyDescent="0.3">
      <c r="A810" t="s">
        <v>686</v>
      </c>
      <c r="B810" t="s">
        <v>55</v>
      </c>
      <c r="C810" t="s">
        <v>42</v>
      </c>
      <c r="D810" t="s">
        <v>391</v>
      </c>
      <c r="E810">
        <v>27</v>
      </c>
      <c r="F810" t="s">
        <v>168</v>
      </c>
      <c r="G810" t="s">
        <v>23</v>
      </c>
    </row>
    <row r="811" spans="1:7" x14ac:dyDescent="0.3">
      <c r="A811" t="s">
        <v>687</v>
      </c>
      <c r="B811" t="s">
        <v>55</v>
      </c>
      <c r="C811" t="s">
        <v>11</v>
      </c>
      <c r="D811" t="s">
        <v>296</v>
      </c>
      <c r="E811">
        <v>104</v>
      </c>
      <c r="F811" t="s">
        <v>36</v>
      </c>
      <c r="G811" t="s">
        <v>14</v>
      </c>
    </row>
    <row r="812" spans="1:7" x14ac:dyDescent="0.3">
      <c r="A812" t="s">
        <v>687</v>
      </c>
      <c r="B812" t="s">
        <v>147</v>
      </c>
      <c r="C812" t="s">
        <v>56</v>
      </c>
      <c r="D812" t="s">
        <v>162</v>
      </c>
      <c r="E812">
        <v>25</v>
      </c>
      <c r="F812" t="s">
        <v>72</v>
      </c>
      <c r="G812" t="s">
        <v>27</v>
      </c>
    </row>
    <row r="813" spans="1:7" x14ac:dyDescent="0.3">
      <c r="A813" t="s">
        <v>687</v>
      </c>
      <c r="B813" t="s">
        <v>328</v>
      </c>
      <c r="C813" t="s">
        <v>688</v>
      </c>
      <c r="D813" t="s">
        <v>157</v>
      </c>
      <c r="E813">
        <v>44</v>
      </c>
      <c r="F813" t="s">
        <v>72</v>
      </c>
      <c r="G813" t="s">
        <v>80</v>
      </c>
    </row>
    <row r="814" spans="1:7" x14ac:dyDescent="0.3">
      <c r="A814" t="s">
        <v>687</v>
      </c>
      <c r="B814" t="s">
        <v>435</v>
      </c>
      <c r="C814" t="s">
        <v>689</v>
      </c>
      <c r="D814" t="s">
        <v>226</v>
      </c>
      <c r="E814">
        <v>35</v>
      </c>
      <c r="F814" t="s">
        <v>13</v>
      </c>
      <c r="G814" t="s">
        <v>29</v>
      </c>
    </row>
    <row r="815" spans="1:7" x14ac:dyDescent="0.3">
      <c r="A815" t="s">
        <v>687</v>
      </c>
      <c r="B815" t="s">
        <v>169</v>
      </c>
      <c r="C815" t="s">
        <v>690</v>
      </c>
      <c r="D815" t="s">
        <v>691</v>
      </c>
      <c r="E815">
        <v>37</v>
      </c>
      <c r="F815" t="s">
        <v>174</v>
      </c>
      <c r="G815" t="s">
        <v>69</v>
      </c>
    </row>
    <row r="816" spans="1:7" x14ac:dyDescent="0.3">
      <c r="A816" t="s">
        <v>687</v>
      </c>
      <c r="B816" t="s">
        <v>235</v>
      </c>
      <c r="C816" t="s">
        <v>692</v>
      </c>
      <c r="D816" t="s">
        <v>691</v>
      </c>
      <c r="E816">
        <v>39</v>
      </c>
      <c r="F816" t="s">
        <v>174</v>
      </c>
      <c r="G816" t="s">
        <v>29</v>
      </c>
    </row>
    <row r="817" spans="1:7" x14ac:dyDescent="0.3">
      <c r="A817" t="s">
        <v>687</v>
      </c>
      <c r="B817" t="s">
        <v>237</v>
      </c>
      <c r="C817" t="s">
        <v>459</v>
      </c>
      <c r="D817" t="s">
        <v>691</v>
      </c>
      <c r="E817">
        <v>28</v>
      </c>
      <c r="F817" t="s">
        <v>174</v>
      </c>
      <c r="G817" t="s">
        <v>29</v>
      </c>
    </row>
    <row r="818" spans="1:7" x14ac:dyDescent="0.3">
      <c r="A818" t="s">
        <v>693</v>
      </c>
      <c r="B818" t="s">
        <v>55</v>
      </c>
      <c r="C818" t="s">
        <v>50</v>
      </c>
      <c r="D818" t="s">
        <v>124</v>
      </c>
      <c r="E818">
        <v>60</v>
      </c>
      <c r="F818" t="s">
        <v>36</v>
      </c>
      <c r="G818" t="s">
        <v>14</v>
      </c>
    </row>
    <row r="819" spans="1:7" x14ac:dyDescent="0.3">
      <c r="A819" t="s">
        <v>693</v>
      </c>
      <c r="B819" t="s">
        <v>147</v>
      </c>
      <c r="C819" t="s">
        <v>158</v>
      </c>
      <c r="D819" t="s">
        <v>43</v>
      </c>
      <c r="E819">
        <v>36</v>
      </c>
      <c r="F819" t="s">
        <v>22</v>
      </c>
      <c r="G819" t="s">
        <v>27</v>
      </c>
    </row>
    <row r="820" spans="1:7" x14ac:dyDescent="0.3">
      <c r="A820" t="s">
        <v>693</v>
      </c>
      <c r="B820" t="s">
        <v>328</v>
      </c>
      <c r="C820" t="s">
        <v>694</v>
      </c>
      <c r="D820" t="s">
        <v>71</v>
      </c>
      <c r="E820">
        <v>24</v>
      </c>
      <c r="F820" t="s">
        <v>72</v>
      </c>
      <c r="G820" t="s">
        <v>29</v>
      </c>
    </row>
    <row r="821" spans="1:7" x14ac:dyDescent="0.3">
      <c r="A821" t="s">
        <v>693</v>
      </c>
      <c r="B821" t="s">
        <v>169</v>
      </c>
      <c r="C821" t="s">
        <v>695</v>
      </c>
      <c r="D821" t="s">
        <v>691</v>
      </c>
      <c r="E821">
        <v>38</v>
      </c>
      <c r="F821" t="s">
        <v>174</v>
      </c>
      <c r="G821" t="s">
        <v>69</v>
      </c>
    </row>
    <row r="822" spans="1:7" x14ac:dyDescent="0.3">
      <c r="A822" t="s">
        <v>693</v>
      </c>
      <c r="B822" t="s">
        <v>235</v>
      </c>
      <c r="C822" t="s">
        <v>696</v>
      </c>
      <c r="D822" t="s">
        <v>691</v>
      </c>
      <c r="E822">
        <v>22</v>
      </c>
      <c r="F822" t="s">
        <v>174</v>
      </c>
      <c r="G822" t="s">
        <v>27</v>
      </c>
    </row>
    <row r="823" spans="1:7" x14ac:dyDescent="0.3">
      <c r="A823" t="s">
        <v>697</v>
      </c>
      <c r="B823" t="s">
        <v>55</v>
      </c>
      <c r="C823" t="s">
        <v>46</v>
      </c>
      <c r="D823" t="s">
        <v>286</v>
      </c>
      <c r="E823">
        <v>63</v>
      </c>
      <c r="F823" t="s">
        <v>287</v>
      </c>
      <c r="G823" t="s">
        <v>23</v>
      </c>
    </row>
    <row r="824" spans="1:7" x14ac:dyDescent="0.3">
      <c r="A824" t="s">
        <v>697</v>
      </c>
      <c r="B824" t="s">
        <v>147</v>
      </c>
      <c r="C824" t="s">
        <v>349</v>
      </c>
      <c r="D824" t="s">
        <v>585</v>
      </c>
      <c r="E824">
        <v>40</v>
      </c>
      <c r="F824" t="s">
        <v>22</v>
      </c>
      <c r="G824" t="s">
        <v>29</v>
      </c>
    </row>
    <row r="825" spans="1:7" x14ac:dyDescent="0.3">
      <c r="A825" t="s">
        <v>697</v>
      </c>
      <c r="B825" t="s">
        <v>328</v>
      </c>
      <c r="C825" t="s">
        <v>158</v>
      </c>
      <c r="D825" t="s">
        <v>76</v>
      </c>
      <c r="E825">
        <v>23</v>
      </c>
      <c r="F825" t="s">
        <v>36</v>
      </c>
      <c r="G825" t="s">
        <v>27</v>
      </c>
    </row>
    <row r="826" spans="1:7" x14ac:dyDescent="0.3">
      <c r="A826" t="s">
        <v>697</v>
      </c>
      <c r="B826" t="s">
        <v>169</v>
      </c>
      <c r="C826" t="s">
        <v>419</v>
      </c>
      <c r="D826" t="s">
        <v>698</v>
      </c>
      <c r="E826">
        <v>27</v>
      </c>
      <c r="F826" t="s">
        <v>174</v>
      </c>
      <c r="G826" t="s">
        <v>80</v>
      </c>
    </row>
    <row r="827" spans="1:7" x14ac:dyDescent="0.3">
      <c r="A827" t="s">
        <v>697</v>
      </c>
      <c r="B827" t="s">
        <v>235</v>
      </c>
      <c r="C827" t="s">
        <v>699</v>
      </c>
      <c r="D827" t="s">
        <v>698</v>
      </c>
      <c r="E827">
        <v>27</v>
      </c>
      <c r="F827" t="s">
        <v>174</v>
      </c>
      <c r="G827" t="s">
        <v>27</v>
      </c>
    </row>
    <row r="828" spans="1:7" x14ac:dyDescent="0.3">
      <c r="A828" t="s">
        <v>697</v>
      </c>
      <c r="B828" t="s">
        <v>237</v>
      </c>
      <c r="C828" t="s">
        <v>445</v>
      </c>
      <c r="D828" t="s">
        <v>698</v>
      </c>
      <c r="E828">
        <v>9</v>
      </c>
      <c r="F828" t="s">
        <v>174</v>
      </c>
      <c r="G828" t="s">
        <v>27</v>
      </c>
    </row>
    <row r="829" spans="1:7" x14ac:dyDescent="0.3">
      <c r="A829" t="s">
        <v>700</v>
      </c>
      <c r="B829" t="s">
        <v>55</v>
      </c>
      <c r="C829" t="s">
        <v>38</v>
      </c>
      <c r="D829" t="s">
        <v>226</v>
      </c>
      <c r="E829">
        <v>79</v>
      </c>
      <c r="F829" t="s">
        <v>13</v>
      </c>
      <c r="G829" t="s">
        <v>14</v>
      </c>
    </row>
    <row r="830" spans="1:7" x14ac:dyDescent="0.3">
      <c r="A830" t="s">
        <v>700</v>
      </c>
      <c r="B830" t="s">
        <v>169</v>
      </c>
      <c r="C830" t="s">
        <v>318</v>
      </c>
      <c r="D830" t="s">
        <v>701</v>
      </c>
      <c r="E830">
        <v>21</v>
      </c>
      <c r="F830" t="s">
        <v>702</v>
      </c>
      <c r="G830" t="s">
        <v>27</v>
      </c>
    </row>
    <row r="831" spans="1:7" x14ac:dyDescent="0.3">
      <c r="A831" t="s">
        <v>700</v>
      </c>
      <c r="B831" t="s">
        <v>235</v>
      </c>
      <c r="C831" t="s">
        <v>703</v>
      </c>
      <c r="D831" t="s">
        <v>701</v>
      </c>
      <c r="E831">
        <v>20</v>
      </c>
      <c r="F831" t="s">
        <v>702</v>
      </c>
      <c r="G831" t="s">
        <v>87</v>
      </c>
    </row>
    <row r="832" spans="1:7" x14ac:dyDescent="0.3">
      <c r="A832" t="s">
        <v>700</v>
      </c>
      <c r="B832" t="s">
        <v>237</v>
      </c>
      <c r="C832" t="s">
        <v>704</v>
      </c>
      <c r="D832" t="s">
        <v>701</v>
      </c>
      <c r="E832">
        <v>15</v>
      </c>
      <c r="F832" t="s">
        <v>702</v>
      </c>
      <c r="G832" t="s">
        <v>27</v>
      </c>
    </row>
    <row r="833" spans="1:7" x14ac:dyDescent="0.3">
      <c r="A833" t="s">
        <v>700</v>
      </c>
      <c r="B833" t="s">
        <v>239</v>
      </c>
      <c r="C833" t="s">
        <v>661</v>
      </c>
      <c r="D833" t="s">
        <v>701</v>
      </c>
      <c r="E833">
        <v>19</v>
      </c>
      <c r="F833" t="s">
        <v>702</v>
      </c>
      <c r="G833" t="s">
        <v>27</v>
      </c>
    </row>
    <row r="834" spans="1:7" x14ac:dyDescent="0.3">
      <c r="A834" t="s">
        <v>700</v>
      </c>
      <c r="B834" t="s">
        <v>241</v>
      </c>
      <c r="C834" t="s">
        <v>418</v>
      </c>
      <c r="D834" t="s">
        <v>701</v>
      </c>
      <c r="E834">
        <v>4</v>
      </c>
      <c r="F834" t="s">
        <v>702</v>
      </c>
      <c r="G834" t="s">
        <v>69</v>
      </c>
    </row>
    <row r="835" spans="1:7" x14ac:dyDescent="0.3">
      <c r="A835" t="s">
        <v>705</v>
      </c>
      <c r="B835" t="s">
        <v>55</v>
      </c>
      <c r="C835" t="s">
        <v>34</v>
      </c>
      <c r="D835" t="s">
        <v>160</v>
      </c>
      <c r="E835">
        <v>19</v>
      </c>
      <c r="F835" t="s">
        <v>72</v>
      </c>
      <c r="G835" t="s">
        <v>14</v>
      </c>
    </row>
    <row r="836" spans="1:7" hidden="1" x14ac:dyDescent="0.3">
      <c r="A836" t="s">
        <v>705</v>
      </c>
      <c r="B836" t="s">
        <v>147</v>
      </c>
      <c r="C836" t="s">
        <v>1786</v>
      </c>
      <c r="D836" t="s">
        <v>1786</v>
      </c>
      <c r="E836">
        <v>19</v>
      </c>
      <c r="F836" t="s">
        <v>1786</v>
      </c>
      <c r="G836" t="s">
        <v>1786</v>
      </c>
    </row>
    <row r="837" spans="1:7" hidden="1" x14ac:dyDescent="0.3">
      <c r="A837" t="s">
        <v>1913</v>
      </c>
      <c r="B837" t="s">
        <v>489</v>
      </c>
      <c r="C837" t="s">
        <v>322</v>
      </c>
      <c r="D837" t="s">
        <v>1786</v>
      </c>
      <c r="E837">
        <v>6</v>
      </c>
      <c r="F837" t="s">
        <v>1786</v>
      </c>
      <c r="G837" t="s">
        <v>69</v>
      </c>
    </row>
    <row r="838" spans="1:7" hidden="1" x14ac:dyDescent="0.3">
      <c r="A838" t="s">
        <v>1913</v>
      </c>
      <c r="B838" t="s">
        <v>550</v>
      </c>
      <c r="C838" t="s">
        <v>322</v>
      </c>
      <c r="D838" t="s">
        <v>1786</v>
      </c>
      <c r="E838">
        <v>8</v>
      </c>
      <c r="F838" t="s">
        <v>1786</v>
      </c>
      <c r="G838" t="s">
        <v>69</v>
      </c>
    </row>
    <row r="839" spans="1:7" hidden="1" x14ac:dyDescent="0.3">
      <c r="A839" t="s">
        <v>1913</v>
      </c>
      <c r="B839" t="s">
        <v>491</v>
      </c>
      <c r="C839" t="s">
        <v>322</v>
      </c>
      <c r="D839" t="s">
        <v>1786</v>
      </c>
      <c r="E839">
        <v>4</v>
      </c>
      <c r="F839" t="s">
        <v>1786</v>
      </c>
      <c r="G839" t="s">
        <v>69</v>
      </c>
    </row>
    <row r="840" spans="1:7" hidden="1" x14ac:dyDescent="0.3">
      <c r="A840" t="s">
        <v>1913</v>
      </c>
      <c r="B840" t="s">
        <v>551</v>
      </c>
      <c r="C840" t="s">
        <v>322</v>
      </c>
      <c r="D840" t="s">
        <v>1786</v>
      </c>
      <c r="E840">
        <v>7</v>
      </c>
      <c r="F840" t="s">
        <v>1786</v>
      </c>
      <c r="G840" t="s">
        <v>69</v>
      </c>
    </row>
    <row r="841" spans="1:7" hidden="1" x14ac:dyDescent="0.3">
      <c r="A841" t="s">
        <v>1913</v>
      </c>
      <c r="B841" t="s">
        <v>493</v>
      </c>
      <c r="C841" t="s">
        <v>322</v>
      </c>
      <c r="D841" t="s">
        <v>1786</v>
      </c>
      <c r="E841">
        <v>5</v>
      </c>
      <c r="F841" t="s">
        <v>1786</v>
      </c>
      <c r="G841" t="s">
        <v>69</v>
      </c>
    </row>
    <row r="842" spans="1:7" hidden="1" x14ac:dyDescent="0.3">
      <c r="A842" t="s">
        <v>1913</v>
      </c>
      <c r="B842" t="s">
        <v>553</v>
      </c>
      <c r="C842" t="s">
        <v>322</v>
      </c>
      <c r="D842" t="s">
        <v>1786</v>
      </c>
      <c r="E842">
        <v>7</v>
      </c>
      <c r="F842" t="s">
        <v>1786</v>
      </c>
      <c r="G842" t="s">
        <v>69</v>
      </c>
    </row>
    <row r="843" spans="1:7" hidden="1" x14ac:dyDescent="0.3">
      <c r="A843" t="s">
        <v>1913</v>
      </c>
      <c r="B843" t="s">
        <v>495</v>
      </c>
      <c r="C843" t="s">
        <v>322</v>
      </c>
      <c r="D843" t="s">
        <v>1786</v>
      </c>
      <c r="E843">
        <v>8</v>
      </c>
      <c r="F843" t="s">
        <v>1786</v>
      </c>
      <c r="G843" t="s">
        <v>69</v>
      </c>
    </row>
    <row r="844" spans="1:7" hidden="1" x14ac:dyDescent="0.3">
      <c r="A844" t="s">
        <v>1913</v>
      </c>
      <c r="B844" t="s">
        <v>555</v>
      </c>
      <c r="C844" t="s">
        <v>322</v>
      </c>
      <c r="D844" t="s">
        <v>1786</v>
      </c>
      <c r="E844">
        <v>7</v>
      </c>
      <c r="F844" t="s">
        <v>1786</v>
      </c>
      <c r="G844" t="s">
        <v>69</v>
      </c>
    </row>
    <row r="845" spans="1:7" hidden="1" x14ac:dyDescent="0.3">
      <c r="A845" t="s">
        <v>1913</v>
      </c>
      <c r="B845" t="s">
        <v>497</v>
      </c>
      <c r="C845" t="s">
        <v>322</v>
      </c>
      <c r="D845" t="s">
        <v>1786</v>
      </c>
      <c r="E845">
        <v>7</v>
      </c>
      <c r="F845" t="s">
        <v>1786</v>
      </c>
      <c r="G845" t="s">
        <v>69</v>
      </c>
    </row>
    <row r="846" spans="1:7" hidden="1" x14ac:dyDescent="0.3">
      <c r="A846" t="s">
        <v>1913</v>
      </c>
      <c r="B846" t="s">
        <v>557</v>
      </c>
      <c r="C846" t="s">
        <v>322</v>
      </c>
      <c r="D846" t="s">
        <v>1786</v>
      </c>
      <c r="E846">
        <v>6</v>
      </c>
      <c r="F846" t="s">
        <v>1786</v>
      </c>
      <c r="G846" t="s">
        <v>69</v>
      </c>
    </row>
    <row r="847" spans="1:7" hidden="1" x14ac:dyDescent="0.3">
      <c r="A847" t="s">
        <v>1913</v>
      </c>
      <c r="B847" t="s">
        <v>499</v>
      </c>
      <c r="C847" t="s">
        <v>322</v>
      </c>
      <c r="D847" t="s">
        <v>1786</v>
      </c>
      <c r="E847">
        <v>5</v>
      </c>
      <c r="F847" t="s">
        <v>1786</v>
      </c>
      <c r="G847" t="s">
        <v>69</v>
      </c>
    </row>
    <row r="848" spans="1:7" hidden="1" x14ac:dyDescent="0.3">
      <c r="A848" t="s">
        <v>1913</v>
      </c>
      <c r="B848" t="s">
        <v>1160</v>
      </c>
      <c r="C848" t="s">
        <v>322</v>
      </c>
      <c r="D848" t="s">
        <v>1786</v>
      </c>
      <c r="E848">
        <v>6</v>
      </c>
      <c r="F848" t="s">
        <v>1786</v>
      </c>
      <c r="G848" t="s">
        <v>69</v>
      </c>
    </row>
    <row r="849" spans="1:7" hidden="1" x14ac:dyDescent="0.3">
      <c r="A849" t="s">
        <v>1913</v>
      </c>
      <c r="B849" t="s">
        <v>501</v>
      </c>
      <c r="C849" t="s">
        <v>322</v>
      </c>
      <c r="D849" t="s">
        <v>1786</v>
      </c>
      <c r="E849">
        <v>5</v>
      </c>
      <c r="F849" t="s">
        <v>1786</v>
      </c>
      <c r="G849" t="s">
        <v>69</v>
      </c>
    </row>
    <row r="850" spans="1:7" hidden="1" x14ac:dyDescent="0.3">
      <c r="A850" t="s">
        <v>1913</v>
      </c>
      <c r="B850" t="s">
        <v>1161</v>
      </c>
      <c r="C850" t="s">
        <v>322</v>
      </c>
      <c r="D850" t="s">
        <v>1786</v>
      </c>
      <c r="E850">
        <v>7</v>
      </c>
      <c r="F850" t="s">
        <v>1786</v>
      </c>
      <c r="G850" t="s">
        <v>69</v>
      </c>
    </row>
    <row r="851" spans="1:7" hidden="1" x14ac:dyDescent="0.3">
      <c r="A851" t="s">
        <v>1913</v>
      </c>
      <c r="B851" t="s">
        <v>503</v>
      </c>
      <c r="C851" t="s">
        <v>322</v>
      </c>
      <c r="D851" t="s">
        <v>1786</v>
      </c>
      <c r="E851">
        <v>4</v>
      </c>
      <c r="F851" t="s">
        <v>1786</v>
      </c>
      <c r="G851" t="s">
        <v>69</v>
      </c>
    </row>
    <row r="852" spans="1:7" hidden="1" x14ac:dyDescent="0.3">
      <c r="A852" t="s">
        <v>1913</v>
      </c>
      <c r="B852" t="s">
        <v>1162</v>
      </c>
      <c r="C852" t="s">
        <v>322</v>
      </c>
      <c r="D852" t="s">
        <v>1786</v>
      </c>
      <c r="E852">
        <v>3</v>
      </c>
      <c r="F852" t="s">
        <v>1786</v>
      </c>
      <c r="G852" t="s">
        <v>69</v>
      </c>
    </row>
    <row r="853" spans="1:7" hidden="1" x14ac:dyDescent="0.3">
      <c r="A853" t="s">
        <v>1913</v>
      </c>
      <c r="B853" t="s">
        <v>505</v>
      </c>
      <c r="C853" t="s">
        <v>322</v>
      </c>
      <c r="D853" t="s">
        <v>1786</v>
      </c>
      <c r="E853">
        <v>7</v>
      </c>
      <c r="F853" t="s">
        <v>1786</v>
      </c>
      <c r="G853" t="s">
        <v>69</v>
      </c>
    </row>
    <row r="854" spans="1:7" hidden="1" x14ac:dyDescent="0.3">
      <c r="A854" t="s">
        <v>1913</v>
      </c>
      <c r="B854" t="s">
        <v>1163</v>
      </c>
      <c r="C854" t="s">
        <v>322</v>
      </c>
      <c r="D854" t="s">
        <v>1786</v>
      </c>
      <c r="E854">
        <v>7</v>
      </c>
      <c r="F854" t="s">
        <v>1786</v>
      </c>
      <c r="G854" t="s">
        <v>69</v>
      </c>
    </row>
    <row r="855" spans="1:7" hidden="1" x14ac:dyDescent="0.3">
      <c r="A855" t="s">
        <v>1913</v>
      </c>
      <c r="B855" t="s">
        <v>507</v>
      </c>
      <c r="C855" t="s">
        <v>322</v>
      </c>
      <c r="D855" t="s">
        <v>1786</v>
      </c>
      <c r="E855">
        <v>4</v>
      </c>
      <c r="F855" t="s">
        <v>1786</v>
      </c>
      <c r="G855" t="s">
        <v>69</v>
      </c>
    </row>
    <row r="856" spans="1:7" hidden="1" x14ac:dyDescent="0.3">
      <c r="A856" t="s">
        <v>1913</v>
      </c>
      <c r="B856" t="s">
        <v>1164</v>
      </c>
      <c r="C856" t="s">
        <v>322</v>
      </c>
      <c r="D856" t="s">
        <v>1786</v>
      </c>
      <c r="E856">
        <v>8</v>
      </c>
      <c r="F856" t="s">
        <v>1786</v>
      </c>
      <c r="G856" t="s">
        <v>69</v>
      </c>
    </row>
    <row r="857" spans="1:7" hidden="1" x14ac:dyDescent="0.3">
      <c r="A857" t="s">
        <v>1913</v>
      </c>
      <c r="B857" t="s">
        <v>509</v>
      </c>
      <c r="C857" t="s">
        <v>322</v>
      </c>
      <c r="D857" t="s">
        <v>1786</v>
      </c>
      <c r="E857">
        <v>6</v>
      </c>
      <c r="F857" t="s">
        <v>1786</v>
      </c>
      <c r="G857" t="s">
        <v>69</v>
      </c>
    </row>
    <row r="858" spans="1:7" hidden="1" x14ac:dyDescent="0.3">
      <c r="A858" t="s">
        <v>1913</v>
      </c>
      <c r="B858" t="s">
        <v>1165</v>
      </c>
      <c r="C858" t="s">
        <v>322</v>
      </c>
      <c r="D858" t="s">
        <v>1786</v>
      </c>
      <c r="E858">
        <v>9</v>
      </c>
      <c r="F858" t="s">
        <v>1786</v>
      </c>
      <c r="G858" t="s">
        <v>69</v>
      </c>
    </row>
    <row r="859" spans="1:7" hidden="1" x14ac:dyDescent="0.3">
      <c r="A859" t="s">
        <v>1913</v>
      </c>
      <c r="B859" t="s">
        <v>511</v>
      </c>
      <c r="C859" t="s">
        <v>322</v>
      </c>
      <c r="D859" t="s">
        <v>1786</v>
      </c>
      <c r="E859">
        <v>7</v>
      </c>
      <c r="F859" t="s">
        <v>1786</v>
      </c>
      <c r="G859" t="s">
        <v>69</v>
      </c>
    </row>
    <row r="860" spans="1:7" hidden="1" x14ac:dyDescent="0.3">
      <c r="A860" t="s">
        <v>1913</v>
      </c>
      <c r="B860" t="s">
        <v>1166</v>
      </c>
      <c r="C860" t="s">
        <v>322</v>
      </c>
      <c r="D860" t="s">
        <v>1786</v>
      </c>
      <c r="E860">
        <v>7</v>
      </c>
      <c r="F860" t="s">
        <v>1786</v>
      </c>
      <c r="G860" t="s">
        <v>69</v>
      </c>
    </row>
    <row r="861" spans="1:7" hidden="1" x14ac:dyDescent="0.3">
      <c r="A861" t="s">
        <v>1913</v>
      </c>
      <c r="B861" t="s">
        <v>679</v>
      </c>
      <c r="C861" t="s">
        <v>322</v>
      </c>
      <c r="D861" t="s">
        <v>1786</v>
      </c>
      <c r="E861">
        <v>9</v>
      </c>
      <c r="F861" t="s">
        <v>1786</v>
      </c>
      <c r="G861" t="s">
        <v>69</v>
      </c>
    </row>
    <row r="862" spans="1:7" x14ac:dyDescent="0.3">
      <c r="A862" t="s">
        <v>706</v>
      </c>
      <c r="B862" t="s">
        <v>55</v>
      </c>
      <c r="C862" t="s">
        <v>18</v>
      </c>
      <c r="D862" t="s">
        <v>380</v>
      </c>
      <c r="E862">
        <v>8</v>
      </c>
      <c r="F862" t="s">
        <v>262</v>
      </c>
      <c r="G862" t="s">
        <v>14</v>
      </c>
    </row>
    <row r="863" spans="1:7" x14ac:dyDescent="0.3">
      <c r="A863" t="s">
        <v>706</v>
      </c>
      <c r="B863" t="s">
        <v>169</v>
      </c>
      <c r="C863" t="s">
        <v>707</v>
      </c>
      <c r="D863" t="s">
        <v>656</v>
      </c>
      <c r="E863">
        <v>8</v>
      </c>
      <c r="F863" t="s">
        <v>657</v>
      </c>
      <c r="G863" t="s">
        <v>87</v>
      </c>
    </row>
    <row r="864" spans="1:7" x14ac:dyDescent="0.3">
      <c r="A864" t="s">
        <v>708</v>
      </c>
      <c r="B864" t="s">
        <v>55</v>
      </c>
      <c r="C864" t="s">
        <v>50</v>
      </c>
      <c r="D864" t="s">
        <v>380</v>
      </c>
      <c r="E864">
        <v>29</v>
      </c>
      <c r="F864" t="s">
        <v>262</v>
      </c>
      <c r="G864" t="s">
        <v>14</v>
      </c>
    </row>
    <row r="865" spans="1:7" x14ac:dyDescent="0.3">
      <c r="A865" t="s">
        <v>708</v>
      </c>
      <c r="B865" t="s">
        <v>147</v>
      </c>
      <c r="C865" t="s">
        <v>335</v>
      </c>
      <c r="D865" t="s">
        <v>272</v>
      </c>
      <c r="E865">
        <v>29</v>
      </c>
      <c r="F865" t="s">
        <v>72</v>
      </c>
      <c r="G865" t="s">
        <v>29</v>
      </c>
    </row>
    <row r="866" spans="1:7" x14ac:dyDescent="0.3">
      <c r="A866" t="s">
        <v>709</v>
      </c>
      <c r="B866" t="s">
        <v>55</v>
      </c>
      <c r="C866" t="s">
        <v>710</v>
      </c>
      <c r="D866" t="s">
        <v>391</v>
      </c>
      <c r="E866">
        <v>13</v>
      </c>
      <c r="F866" t="s">
        <v>168</v>
      </c>
      <c r="G866" t="s">
        <v>87</v>
      </c>
    </row>
    <row r="867" spans="1:7" x14ac:dyDescent="0.3">
      <c r="A867" t="s">
        <v>709</v>
      </c>
      <c r="B867" t="s">
        <v>147</v>
      </c>
      <c r="C867" t="s">
        <v>456</v>
      </c>
      <c r="D867" t="s">
        <v>152</v>
      </c>
      <c r="E867">
        <v>13</v>
      </c>
      <c r="F867" t="s">
        <v>72</v>
      </c>
      <c r="G867" t="s">
        <v>27</v>
      </c>
    </row>
    <row r="868" spans="1:7" x14ac:dyDescent="0.3">
      <c r="A868" t="s">
        <v>709</v>
      </c>
      <c r="B868" t="s">
        <v>169</v>
      </c>
      <c r="C868" t="s">
        <v>444</v>
      </c>
      <c r="D868" t="s">
        <v>651</v>
      </c>
      <c r="E868">
        <v>13</v>
      </c>
      <c r="F868" t="s">
        <v>174</v>
      </c>
      <c r="G868" t="s">
        <v>69</v>
      </c>
    </row>
    <row r="869" spans="1:7" x14ac:dyDescent="0.3">
      <c r="A869" t="s">
        <v>711</v>
      </c>
      <c r="B869" t="s">
        <v>55</v>
      </c>
      <c r="C869" t="s">
        <v>50</v>
      </c>
      <c r="D869" t="s">
        <v>71</v>
      </c>
      <c r="E869">
        <v>36</v>
      </c>
      <c r="F869" t="s">
        <v>72</v>
      </c>
      <c r="G869" t="s">
        <v>14</v>
      </c>
    </row>
    <row r="870" spans="1:7" x14ac:dyDescent="0.3">
      <c r="A870" t="s">
        <v>711</v>
      </c>
      <c r="B870" t="s">
        <v>169</v>
      </c>
      <c r="C870" t="s">
        <v>358</v>
      </c>
      <c r="D870" t="s">
        <v>343</v>
      </c>
      <c r="E870">
        <v>36</v>
      </c>
      <c r="F870" t="s">
        <v>344</v>
      </c>
      <c r="G870" t="s">
        <v>80</v>
      </c>
    </row>
    <row r="871" spans="1:7" x14ac:dyDescent="0.3">
      <c r="A871" t="s">
        <v>712</v>
      </c>
      <c r="B871" t="s">
        <v>55</v>
      </c>
      <c r="C871" t="s">
        <v>713</v>
      </c>
      <c r="D871" t="s">
        <v>368</v>
      </c>
      <c r="E871">
        <v>63</v>
      </c>
      <c r="F871" t="s">
        <v>72</v>
      </c>
      <c r="G871" t="s">
        <v>27</v>
      </c>
    </row>
    <row r="872" spans="1:7" x14ac:dyDescent="0.3">
      <c r="A872" t="s">
        <v>712</v>
      </c>
      <c r="B872" t="s">
        <v>169</v>
      </c>
      <c r="C872" t="s">
        <v>320</v>
      </c>
      <c r="D872" t="s">
        <v>691</v>
      </c>
      <c r="E872">
        <v>46</v>
      </c>
      <c r="F872" t="s">
        <v>174</v>
      </c>
      <c r="G872" t="s">
        <v>69</v>
      </c>
    </row>
    <row r="873" spans="1:7" x14ac:dyDescent="0.3">
      <c r="A873" t="s">
        <v>712</v>
      </c>
      <c r="B873" t="s">
        <v>235</v>
      </c>
      <c r="C873" t="s">
        <v>284</v>
      </c>
      <c r="D873" t="s">
        <v>691</v>
      </c>
      <c r="E873">
        <v>17</v>
      </c>
      <c r="F873" t="s">
        <v>174</v>
      </c>
      <c r="G873" t="s">
        <v>87</v>
      </c>
    </row>
    <row r="874" spans="1:7" x14ac:dyDescent="0.3">
      <c r="A874" t="s">
        <v>714</v>
      </c>
      <c r="B874" t="s">
        <v>55</v>
      </c>
      <c r="C874" t="s">
        <v>690</v>
      </c>
      <c r="D874" t="s">
        <v>51</v>
      </c>
      <c r="E874">
        <v>33</v>
      </c>
      <c r="F874" t="s">
        <v>13</v>
      </c>
      <c r="G874" t="s">
        <v>69</v>
      </c>
    </row>
    <row r="875" spans="1:7" x14ac:dyDescent="0.3">
      <c r="A875" t="s">
        <v>714</v>
      </c>
      <c r="B875" t="s">
        <v>169</v>
      </c>
      <c r="C875" t="s">
        <v>715</v>
      </c>
      <c r="D875" t="s">
        <v>656</v>
      </c>
      <c r="E875">
        <v>33</v>
      </c>
      <c r="F875" t="s">
        <v>657</v>
      </c>
      <c r="G875" t="s">
        <v>80</v>
      </c>
    </row>
    <row r="876" spans="1:7" x14ac:dyDescent="0.3">
      <c r="A876" t="s">
        <v>716</v>
      </c>
      <c r="B876" t="s">
        <v>55</v>
      </c>
      <c r="C876" t="s">
        <v>56</v>
      </c>
      <c r="D876" t="s">
        <v>272</v>
      </c>
      <c r="E876">
        <v>26</v>
      </c>
      <c r="F876" t="s">
        <v>72</v>
      </c>
      <c r="G876" t="s">
        <v>27</v>
      </c>
    </row>
    <row r="877" spans="1:7" x14ac:dyDescent="0.3">
      <c r="A877" t="s">
        <v>716</v>
      </c>
      <c r="B877" t="s">
        <v>55</v>
      </c>
      <c r="C877" t="s">
        <v>57</v>
      </c>
      <c r="D877" t="s">
        <v>272</v>
      </c>
      <c r="E877">
        <v>26</v>
      </c>
      <c r="F877" t="s">
        <v>72</v>
      </c>
      <c r="G877" t="s">
        <v>29</v>
      </c>
    </row>
    <row r="878" spans="1:7" x14ac:dyDescent="0.3">
      <c r="A878" t="s">
        <v>716</v>
      </c>
      <c r="B878" t="s">
        <v>147</v>
      </c>
      <c r="C878" t="s">
        <v>345</v>
      </c>
      <c r="D878" t="s">
        <v>272</v>
      </c>
      <c r="E878">
        <v>26</v>
      </c>
      <c r="F878" t="s">
        <v>72</v>
      </c>
      <c r="G878" t="s">
        <v>27</v>
      </c>
    </row>
    <row r="879" spans="1:7" x14ac:dyDescent="0.3">
      <c r="A879" t="s">
        <v>717</v>
      </c>
      <c r="B879" t="s">
        <v>55</v>
      </c>
      <c r="C879" t="s">
        <v>42</v>
      </c>
      <c r="D879" t="s">
        <v>621</v>
      </c>
      <c r="E879">
        <v>7</v>
      </c>
      <c r="F879" t="s">
        <v>22</v>
      </c>
      <c r="G879" t="s">
        <v>23</v>
      </c>
    </row>
    <row r="880" spans="1:7" x14ac:dyDescent="0.3">
      <c r="A880" t="s">
        <v>717</v>
      </c>
      <c r="B880" t="s">
        <v>169</v>
      </c>
      <c r="C880" t="s">
        <v>707</v>
      </c>
      <c r="D880" t="s">
        <v>698</v>
      </c>
      <c r="E880">
        <v>2</v>
      </c>
      <c r="F880" t="s">
        <v>174</v>
      </c>
      <c r="G880" t="s">
        <v>87</v>
      </c>
    </row>
    <row r="881" spans="1:7" x14ac:dyDescent="0.3">
      <c r="A881" t="s">
        <v>717</v>
      </c>
      <c r="B881" t="s">
        <v>235</v>
      </c>
      <c r="C881" t="s">
        <v>685</v>
      </c>
      <c r="D881" t="s">
        <v>698</v>
      </c>
      <c r="E881">
        <v>5</v>
      </c>
      <c r="F881" t="s">
        <v>174</v>
      </c>
      <c r="G881" t="s">
        <v>27</v>
      </c>
    </row>
    <row r="882" spans="1:7" x14ac:dyDescent="0.3">
      <c r="A882" t="s">
        <v>718</v>
      </c>
      <c r="B882" t="s">
        <v>55</v>
      </c>
      <c r="C882" t="s">
        <v>46</v>
      </c>
      <c r="D882" t="s">
        <v>157</v>
      </c>
      <c r="E882">
        <v>23</v>
      </c>
      <c r="F882" t="s">
        <v>72</v>
      </c>
      <c r="G882" t="s">
        <v>23</v>
      </c>
    </row>
    <row r="883" spans="1:7" x14ac:dyDescent="0.3">
      <c r="A883" t="s">
        <v>718</v>
      </c>
      <c r="B883" t="s">
        <v>169</v>
      </c>
      <c r="C883" t="s">
        <v>719</v>
      </c>
      <c r="D883" t="s">
        <v>698</v>
      </c>
      <c r="E883">
        <v>17</v>
      </c>
      <c r="F883" t="s">
        <v>174</v>
      </c>
      <c r="G883" t="s">
        <v>27</v>
      </c>
    </row>
    <row r="884" spans="1:7" x14ac:dyDescent="0.3">
      <c r="A884" t="s">
        <v>718</v>
      </c>
      <c r="B884" t="s">
        <v>235</v>
      </c>
      <c r="C884" t="s">
        <v>720</v>
      </c>
      <c r="D884" t="s">
        <v>698</v>
      </c>
      <c r="E884">
        <v>6</v>
      </c>
      <c r="F884" t="s">
        <v>174</v>
      </c>
      <c r="G884" t="s">
        <v>87</v>
      </c>
    </row>
    <row r="885" spans="1:7" x14ac:dyDescent="0.3">
      <c r="A885" t="s">
        <v>721</v>
      </c>
      <c r="B885" t="s">
        <v>55</v>
      </c>
      <c r="C885" t="s">
        <v>18</v>
      </c>
      <c r="D885" t="s">
        <v>722</v>
      </c>
      <c r="E885">
        <v>11</v>
      </c>
      <c r="F885" t="s">
        <v>13</v>
      </c>
      <c r="G885" t="s">
        <v>14</v>
      </c>
    </row>
    <row r="886" spans="1:7" hidden="1" x14ac:dyDescent="0.3">
      <c r="A886" t="s">
        <v>1914</v>
      </c>
      <c r="B886" t="s">
        <v>1726</v>
      </c>
      <c r="C886" t="s">
        <v>1786</v>
      </c>
      <c r="D886" t="s">
        <v>1786</v>
      </c>
      <c r="E886">
        <v>138</v>
      </c>
      <c r="F886" t="s">
        <v>1786</v>
      </c>
      <c r="G886" t="s">
        <v>1786</v>
      </c>
    </row>
    <row r="887" spans="1:7" hidden="1" x14ac:dyDescent="0.3">
      <c r="A887" t="s">
        <v>1915</v>
      </c>
      <c r="B887" t="s">
        <v>1726</v>
      </c>
      <c r="C887" t="s">
        <v>1786</v>
      </c>
      <c r="D887" t="s">
        <v>1786</v>
      </c>
      <c r="E887">
        <v>13</v>
      </c>
      <c r="F887" t="s">
        <v>1786</v>
      </c>
      <c r="G887" t="s">
        <v>1786</v>
      </c>
    </row>
    <row r="888" spans="1:7" hidden="1" x14ac:dyDescent="0.3">
      <c r="A888" t="s">
        <v>1916</v>
      </c>
      <c r="B888" t="s">
        <v>1726</v>
      </c>
      <c r="C888" t="s">
        <v>1786</v>
      </c>
      <c r="D888" t="s">
        <v>1786</v>
      </c>
      <c r="E888">
        <v>1</v>
      </c>
      <c r="F888" t="s">
        <v>1786</v>
      </c>
      <c r="G888" t="s">
        <v>1786</v>
      </c>
    </row>
    <row r="889" spans="1:7" hidden="1" x14ac:dyDescent="0.3">
      <c r="A889" t="s">
        <v>1917</v>
      </c>
      <c r="B889" t="s">
        <v>1726</v>
      </c>
      <c r="C889" t="s">
        <v>1786</v>
      </c>
      <c r="D889" t="s">
        <v>1786</v>
      </c>
      <c r="E889">
        <v>12</v>
      </c>
      <c r="F889" t="s">
        <v>1786</v>
      </c>
      <c r="G889" t="s">
        <v>1786</v>
      </c>
    </row>
    <row r="890" spans="1:7" x14ac:dyDescent="0.3">
      <c r="A890" t="s">
        <v>723</v>
      </c>
      <c r="B890" t="s">
        <v>55</v>
      </c>
      <c r="C890" t="s">
        <v>629</v>
      </c>
      <c r="D890" t="s">
        <v>724</v>
      </c>
      <c r="E890">
        <v>10</v>
      </c>
      <c r="F890" t="s">
        <v>262</v>
      </c>
      <c r="G890" t="s">
        <v>29</v>
      </c>
    </row>
    <row r="891" spans="1:7" hidden="1" x14ac:dyDescent="0.3">
      <c r="A891" t="s">
        <v>723</v>
      </c>
      <c r="B891" t="s">
        <v>169</v>
      </c>
      <c r="C891" t="s">
        <v>659</v>
      </c>
      <c r="D891" t="s">
        <v>1786</v>
      </c>
      <c r="E891">
        <v>10</v>
      </c>
      <c r="F891" t="s">
        <v>1786</v>
      </c>
      <c r="G891" t="s">
        <v>80</v>
      </c>
    </row>
    <row r="892" spans="1:7" x14ac:dyDescent="0.3">
      <c r="A892" t="s">
        <v>725</v>
      </c>
      <c r="B892" t="s">
        <v>55</v>
      </c>
      <c r="C892" t="s">
        <v>726</v>
      </c>
      <c r="D892" t="s">
        <v>380</v>
      </c>
      <c r="E892">
        <v>19</v>
      </c>
      <c r="F892" t="s">
        <v>262</v>
      </c>
      <c r="G892" t="s">
        <v>80</v>
      </c>
    </row>
    <row r="893" spans="1:7" x14ac:dyDescent="0.3">
      <c r="A893" t="s">
        <v>727</v>
      </c>
      <c r="B893" t="s">
        <v>55</v>
      </c>
      <c r="C893" t="s">
        <v>176</v>
      </c>
      <c r="D893" t="s">
        <v>368</v>
      </c>
      <c r="E893">
        <v>26</v>
      </c>
      <c r="F893" t="s">
        <v>72</v>
      </c>
      <c r="G893" t="s">
        <v>69</v>
      </c>
    </row>
    <row r="894" spans="1:7" x14ac:dyDescent="0.3">
      <c r="A894" t="s">
        <v>728</v>
      </c>
      <c r="B894" t="s">
        <v>55</v>
      </c>
      <c r="C894" t="s">
        <v>121</v>
      </c>
      <c r="D894" t="s">
        <v>162</v>
      </c>
      <c r="E894">
        <v>12</v>
      </c>
      <c r="F894" t="s">
        <v>72</v>
      </c>
      <c r="G894" t="s">
        <v>27</v>
      </c>
    </row>
    <row r="895" spans="1:7" x14ac:dyDescent="0.3">
      <c r="A895" t="s">
        <v>729</v>
      </c>
      <c r="B895" t="s">
        <v>55</v>
      </c>
      <c r="C895" t="s">
        <v>631</v>
      </c>
      <c r="D895" t="s">
        <v>724</v>
      </c>
      <c r="E895">
        <v>11</v>
      </c>
      <c r="F895" t="s">
        <v>262</v>
      </c>
      <c r="G895" t="s">
        <v>27</v>
      </c>
    </row>
    <row r="896" spans="1:7" x14ac:dyDescent="0.3">
      <c r="A896" t="s">
        <v>729</v>
      </c>
      <c r="B896" t="s">
        <v>169</v>
      </c>
      <c r="C896" t="s">
        <v>730</v>
      </c>
      <c r="D896" t="s">
        <v>731</v>
      </c>
      <c r="E896">
        <v>3</v>
      </c>
      <c r="F896" t="s">
        <v>174</v>
      </c>
      <c r="G896" t="s">
        <v>69</v>
      </c>
    </row>
    <row r="897" spans="1:7" x14ac:dyDescent="0.3">
      <c r="A897" t="s">
        <v>729</v>
      </c>
      <c r="B897" t="s">
        <v>235</v>
      </c>
      <c r="C897" t="s">
        <v>732</v>
      </c>
      <c r="D897" t="s">
        <v>731</v>
      </c>
      <c r="E897">
        <v>8</v>
      </c>
      <c r="F897" t="s">
        <v>174</v>
      </c>
      <c r="G897" t="s">
        <v>80</v>
      </c>
    </row>
    <row r="898" spans="1:7" x14ac:dyDescent="0.3">
      <c r="A898" t="s">
        <v>733</v>
      </c>
      <c r="B898" t="s">
        <v>55</v>
      </c>
      <c r="C898" t="s">
        <v>134</v>
      </c>
      <c r="D898" t="s">
        <v>724</v>
      </c>
      <c r="E898">
        <v>17</v>
      </c>
      <c r="F898" t="s">
        <v>262</v>
      </c>
      <c r="G898" t="s">
        <v>80</v>
      </c>
    </row>
    <row r="899" spans="1:7" x14ac:dyDescent="0.3">
      <c r="A899" t="s">
        <v>734</v>
      </c>
      <c r="B899" t="s">
        <v>55</v>
      </c>
      <c r="C899" t="s">
        <v>132</v>
      </c>
      <c r="D899" t="s">
        <v>130</v>
      </c>
      <c r="E899">
        <v>21</v>
      </c>
      <c r="F899" t="s">
        <v>72</v>
      </c>
      <c r="G899" t="s">
        <v>27</v>
      </c>
    </row>
    <row r="900" spans="1:7" hidden="1" x14ac:dyDescent="0.3">
      <c r="A900" t="s">
        <v>1918</v>
      </c>
      <c r="B900" t="s">
        <v>1726</v>
      </c>
      <c r="C900" t="s">
        <v>1786</v>
      </c>
      <c r="D900" t="s">
        <v>1786</v>
      </c>
      <c r="E900">
        <v>13</v>
      </c>
      <c r="F900" t="s">
        <v>1786</v>
      </c>
      <c r="G900" t="s">
        <v>1786</v>
      </c>
    </row>
    <row r="901" spans="1:7" hidden="1" x14ac:dyDescent="0.3">
      <c r="A901" t="s">
        <v>1919</v>
      </c>
      <c r="B901" t="s">
        <v>1726</v>
      </c>
      <c r="C901" t="s">
        <v>1786</v>
      </c>
      <c r="D901" t="s">
        <v>1786</v>
      </c>
      <c r="E901">
        <v>3</v>
      </c>
      <c r="F901" t="s">
        <v>1786</v>
      </c>
      <c r="G901" t="s">
        <v>1786</v>
      </c>
    </row>
    <row r="902" spans="1:7" x14ac:dyDescent="0.3">
      <c r="A902" t="s">
        <v>735</v>
      </c>
      <c r="B902" t="s">
        <v>55</v>
      </c>
      <c r="C902" t="s">
        <v>377</v>
      </c>
      <c r="D902" t="s">
        <v>368</v>
      </c>
      <c r="E902">
        <v>39</v>
      </c>
      <c r="F902" t="s">
        <v>72</v>
      </c>
      <c r="G902" t="s">
        <v>29</v>
      </c>
    </row>
    <row r="903" spans="1:7" x14ac:dyDescent="0.3">
      <c r="A903" t="s">
        <v>736</v>
      </c>
      <c r="B903" t="s">
        <v>55</v>
      </c>
      <c r="C903" t="s">
        <v>284</v>
      </c>
      <c r="D903" t="s">
        <v>155</v>
      </c>
      <c r="E903">
        <v>14</v>
      </c>
      <c r="F903" t="s">
        <v>72</v>
      </c>
      <c r="G903" t="s">
        <v>87</v>
      </c>
    </row>
    <row r="904" spans="1:7" x14ac:dyDescent="0.3">
      <c r="A904" t="s">
        <v>737</v>
      </c>
      <c r="B904" t="s">
        <v>55</v>
      </c>
      <c r="C904" t="s">
        <v>631</v>
      </c>
      <c r="D904" t="s">
        <v>391</v>
      </c>
      <c r="E904">
        <v>15</v>
      </c>
      <c r="F904" t="s">
        <v>168</v>
      </c>
      <c r="G904" t="s">
        <v>27</v>
      </c>
    </row>
    <row r="905" spans="1:7" x14ac:dyDescent="0.3">
      <c r="A905" t="s">
        <v>738</v>
      </c>
      <c r="B905" t="s">
        <v>55</v>
      </c>
      <c r="C905" t="s">
        <v>629</v>
      </c>
      <c r="D905" t="s">
        <v>578</v>
      </c>
      <c r="E905">
        <v>22</v>
      </c>
      <c r="F905" t="s">
        <v>168</v>
      </c>
      <c r="G905" t="s">
        <v>29</v>
      </c>
    </row>
    <row r="906" spans="1:7" x14ac:dyDescent="0.3">
      <c r="A906" t="s">
        <v>739</v>
      </c>
      <c r="B906" t="s">
        <v>55</v>
      </c>
      <c r="C906" t="s">
        <v>240</v>
      </c>
      <c r="D906" t="s">
        <v>380</v>
      </c>
      <c r="E906">
        <v>20</v>
      </c>
      <c r="F906" t="s">
        <v>262</v>
      </c>
      <c r="G906" t="s">
        <v>69</v>
      </c>
    </row>
    <row r="907" spans="1:7" x14ac:dyDescent="0.3">
      <c r="A907" t="s">
        <v>740</v>
      </c>
      <c r="B907" t="s">
        <v>55</v>
      </c>
      <c r="C907" t="s">
        <v>741</v>
      </c>
      <c r="D907" t="s">
        <v>62</v>
      </c>
      <c r="E907">
        <v>55</v>
      </c>
      <c r="F907" t="s">
        <v>63</v>
      </c>
      <c r="G907" t="s">
        <v>87</v>
      </c>
    </row>
    <row r="908" spans="1:7" hidden="1" x14ac:dyDescent="0.3">
      <c r="A908" t="s">
        <v>1920</v>
      </c>
      <c r="B908" t="s">
        <v>55</v>
      </c>
      <c r="C908" t="s">
        <v>741</v>
      </c>
      <c r="D908" t="s">
        <v>1786</v>
      </c>
      <c r="E908">
        <v>35</v>
      </c>
      <c r="F908" t="s">
        <v>1786</v>
      </c>
      <c r="G908" t="s">
        <v>87</v>
      </c>
    </row>
    <row r="909" spans="1:7" hidden="1" x14ac:dyDescent="0.3">
      <c r="A909" t="s">
        <v>1921</v>
      </c>
      <c r="B909" t="s">
        <v>1726</v>
      </c>
      <c r="C909" t="s">
        <v>1786</v>
      </c>
      <c r="D909" t="s">
        <v>1786</v>
      </c>
      <c r="E909">
        <v>27</v>
      </c>
      <c r="F909" t="s">
        <v>1786</v>
      </c>
      <c r="G909" t="s">
        <v>1786</v>
      </c>
    </row>
    <row r="910" spans="1:7" hidden="1" x14ac:dyDescent="0.3">
      <c r="A910" t="s">
        <v>1922</v>
      </c>
      <c r="B910" t="s">
        <v>1726</v>
      </c>
      <c r="C910" t="s">
        <v>1786</v>
      </c>
      <c r="D910" t="s">
        <v>1786</v>
      </c>
      <c r="E910">
        <v>166</v>
      </c>
      <c r="F910" t="s">
        <v>1786</v>
      </c>
      <c r="G910" t="s">
        <v>1786</v>
      </c>
    </row>
    <row r="911" spans="1:7" hidden="1" x14ac:dyDescent="0.3">
      <c r="A911" t="s">
        <v>1923</v>
      </c>
      <c r="B911" t="s">
        <v>55</v>
      </c>
      <c r="C911" t="s">
        <v>1786</v>
      </c>
      <c r="D911" t="s">
        <v>1786</v>
      </c>
      <c r="E911">
        <v>39</v>
      </c>
      <c r="F911" t="s">
        <v>1786</v>
      </c>
      <c r="G911" t="s">
        <v>1786</v>
      </c>
    </row>
    <row r="912" spans="1:7" hidden="1" x14ac:dyDescent="0.3">
      <c r="A912" t="s">
        <v>1924</v>
      </c>
      <c r="B912" t="s">
        <v>55</v>
      </c>
      <c r="C912" t="s">
        <v>1786</v>
      </c>
      <c r="D912" t="s">
        <v>1786</v>
      </c>
      <c r="E912">
        <v>39</v>
      </c>
      <c r="F912" t="s">
        <v>1786</v>
      </c>
      <c r="G912" t="s">
        <v>1786</v>
      </c>
    </row>
    <row r="913" spans="1:7" x14ac:dyDescent="0.3">
      <c r="A913" t="s">
        <v>742</v>
      </c>
      <c r="B913" t="s">
        <v>147</v>
      </c>
      <c r="C913" t="s">
        <v>335</v>
      </c>
      <c r="D913" t="s">
        <v>67</v>
      </c>
      <c r="E913">
        <v>199</v>
      </c>
      <c r="F913" t="s">
        <v>68</v>
      </c>
      <c r="G913" t="s">
        <v>29</v>
      </c>
    </row>
    <row r="914" spans="1:7" hidden="1" x14ac:dyDescent="0.3">
      <c r="A914" t="s">
        <v>742</v>
      </c>
      <c r="B914" t="s">
        <v>328</v>
      </c>
      <c r="C914" t="s">
        <v>1786</v>
      </c>
      <c r="D914" t="s">
        <v>1786</v>
      </c>
      <c r="E914">
        <v>66</v>
      </c>
      <c r="F914" t="s">
        <v>1786</v>
      </c>
      <c r="G914" t="s">
        <v>1786</v>
      </c>
    </row>
    <row r="915" spans="1:7" x14ac:dyDescent="0.3">
      <c r="A915" t="s">
        <v>743</v>
      </c>
      <c r="B915" t="s">
        <v>147</v>
      </c>
      <c r="C915" t="s">
        <v>335</v>
      </c>
      <c r="D915" t="s">
        <v>160</v>
      </c>
      <c r="E915">
        <v>32</v>
      </c>
      <c r="F915" t="s">
        <v>72</v>
      </c>
      <c r="G915" t="s">
        <v>29</v>
      </c>
    </row>
    <row r="916" spans="1:7" hidden="1" x14ac:dyDescent="0.3">
      <c r="A916" t="s">
        <v>743</v>
      </c>
      <c r="B916" t="s">
        <v>328</v>
      </c>
      <c r="C916" t="s">
        <v>1786</v>
      </c>
      <c r="D916" t="s">
        <v>1786</v>
      </c>
      <c r="E916">
        <v>5</v>
      </c>
      <c r="F916" t="s">
        <v>1786</v>
      </c>
      <c r="G916" t="s">
        <v>1786</v>
      </c>
    </row>
    <row r="917" spans="1:7" x14ac:dyDescent="0.3">
      <c r="A917" t="s">
        <v>744</v>
      </c>
      <c r="B917" t="s">
        <v>55</v>
      </c>
      <c r="C917" t="s">
        <v>341</v>
      </c>
      <c r="D917" t="s">
        <v>164</v>
      </c>
      <c r="E917">
        <v>10</v>
      </c>
      <c r="F917" t="s">
        <v>22</v>
      </c>
      <c r="G917" t="s">
        <v>29</v>
      </c>
    </row>
    <row r="918" spans="1:7" x14ac:dyDescent="0.3">
      <c r="A918" t="s">
        <v>744</v>
      </c>
      <c r="B918" t="s">
        <v>58</v>
      </c>
      <c r="C918" t="s">
        <v>238</v>
      </c>
      <c r="D918" t="s">
        <v>119</v>
      </c>
      <c r="E918">
        <v>17</v>
      </c>
      <c r="F918" t="s">
        <v>13</v>
      </c>
      <c r="G918" t="s">
        <v>69</v>
      </c>
    </row>
    <row r="919" spans="1:7" x14ac:dyDescent="0.3">
      <c r="A919" t="s">
        <v>744</v>
      </c>
      <c r="B919" t="s">
        <v>81</v>
      </c>
      <c r="C919" t="s">
        <v>284</v>
      </c>
      <c r="D919" t="s">
        <v>119</v>
      </c>
      <c r="E919">
        <v>21</v>
      </c>
      <c r="F919" t="s">
        <v>13</v>
      </c>
      <c r="G919" t="s">
        <v>87</v>
      </c>
    </row>
    <row r="920" spans="1:7" x14ac:dyDescent="0.3">
      <c r="A920" t="s">
        <v>744</v>
      </c>
      <c r="B920" t="s">
        <v>413</v>
      </c>
      <c r="C920" t="s">
        <v>631</v>
      </c>
      <c r="D920" t="s">
        <v>119</v>
      </c>
      <c r="E920">
        <v>31</v>
      </c>
      <c r="F920" t="s">
        <v>13</v>
      </c>
      <c r="G920" t="s">
        <v>27</v>
      </c>
    </row>
    <row r="921" spans="1:7" hidden="1" x14ac:dyDescent="0.3">
      <c r="A921" t="s">
        <v>1925</v>
      </c>
      <c r="B921" t="s">
        <v>55</v>
      </c>
      <c r="C921" t="s">
        <v>1926</v>
      </c>
      <c r="D921" t="s">
        <v>1786</v>
      </c>
      <c r="E921">
        <v>20</v>
      </c>
      <c r="F921" t="s">
        <v>1786</v>
      </c>
      <c r="G921" t="s">
        <v>29</v>
      </c>
    </row>
    <row r="922" spans="1:7" hidden="1" x14ac:dyDescent="0.3">
      <c r="A922" t="s">
        <v>1927</v>
      </c>
      <c r="B922" t="s">
        <v>1726</v>
      </c>
      <c r="C922" t="s">
        <v>1786</v>
      </c>
      <c r="D922" t="s">
        <v>1786</v>
      </c>
      <c r="E922">
        <v>1</v>
      </c>
      <c r="F922" t="s">
        <v>1786</v>
      </c>
      <c r="G922" t="s">
        <v>1786</v>
      </c>
    </row>
    <row r="923" spans="1:7" hidden="1" x14ac:dyDescent="0.3">
      <c r="A923" t="s">
        <v>1928</v>
      </c>
      <c r="B923" t="s">
        <v>1726</v>
      </c>
      <c r="C923" t="s">
        <v>1786</v>
      </c>
      <c r="D923" t="s">
        <v>1786</v>
      </c>
      <c r="E923">
        <v>1</v>
      </c>
      <c r="F923" t="s">
        <v>1786</v>
      </c>
      <c r="G923" t="s">
        <v>1786</v>
      </c>
    </row>
    <row r="924" spans="1:7" x14ac:dyDescent="0.3">
      <c r="A924" t="s">
        <v>745</v>
      </c>
      <c r="B924" t="s">
        <v>147</v>
      </c>
      <c r="C924" t="s">
        <v>154</v>
      </c>
      <c r="D924" t="s">
        <v>272</v>
      </c>
      <c r="E924">
        <v>6</v>
      </c>
      <c r="F924" t="s">
        <v>72</v>
      </c>
      <c r="G924" t="s">
        <v>27</v>
      </c>
    </row>
    <row r="925" spans="1:7" x14ac:dyDescent="0.3">
      <c r="A925" t="s">
        <v>746</v>
      </c>
      <c r="B925" t="s">
        <v>55</v>
      </c>
      <c r="C925" t="s">
        <v>42</v>
      </c>
      <c r="D925" t="s">
        <v>216</v>
      </c>
      <c r="E925">
        <v>19</v>
      </c>
      <c r="F925" t="s">
        <v>168</v>
      </c>
      <c r="G925" t="s">
        <v>23</v>
      </c>
    </row>
    <row r="926" spans="1:7" x14ac:dyDescent="0.3">
      <c r="A926" t="s">
        <v>746</v>
      </c>
      <c r="B926" t="s">
        <v>147</v>
      </c>
      <c r="C926" t="s">
        <v>554</v>
      </c>
      <c r="D926" t="s">
        <v>609</v>
      </c>
      <c r="E926">
        <v>19</v>
      </c>
      <c r="F926" t="s">
        <v>22</v>
      </c>
      <c r="G926" t="s">
        <v>87</v>
      </c>
    </row>
    <row r="927" spans="1:7" x14ac:dyDescent="0.3">
      <c r="A927" t="s">
        <v>747</v>
      </c>
      <c r="B927" t="s">
        <v>55</v>
      </c>
      <c r="C927" t="s">
        <v>56</v>
      </c>
      <c r="D927" t="s">
        <v>130</v>
      </c>
      <c r="E927">
        <v>25</v>
      </c>
      <c r="F927" t="s">
        <v>72</v>
      </c>
      <c r="G927" t="s">
        <v>27</v>
      </c>
    </row>
    <row r="928" spans="1:7" x14ac:dyDescent="0.3">
      <c r="A928" t="s">
        <v>747</v>
      </c>
      <c r="B928" t="s">
        <v>55</v>
      </c>
      <c r="C928" t="s">
        <v>57</v>
      </c>
      <c r="D928" t="s">
        <v>130</v>
      </c>
      <c r="E928">
        <v>25</v>
      </c>
      <c r="F928" t="s">
        <v>72</v>
      </c>
      <c r="G928" t="s">
        <v>29</v>
      </c>
    </row>
    <row r="929" spans="1:7" hidden="1" x14ac:dyDescent="0.3">
      <c r="A929" t="s">
        <v>1929</v>
      </c>
      <c r="B929" t="s">
        <v>147</v>
      </c>
      <c r="C929" t="s">
        <v>192</v>
      </c>
      <c r="D929" t="s">
        <v>1786</v>
      </c>
      <c r="E929">
        <v>11</v>
      </c>
      <c r="F929" t="s">
        <v>1786</v>
      </c>
      <c r="G929" t="s">
        <v>87</v>
      </c>
    </row>
    <row r="930" spans="1:7" hidden="1" x14ac:dyDescent="0.3">
      <c r="A930" t="s">
        <v>1930</v>
      </c>
      <c r="B930" t="s">
        <v>169</v>
      </c>
      <c r="C930" t="s">
        <v>1786</v>
      </c>
      <c r="D930" t="s">
        <v>1786</v>
      </c>
      <c r="E930">
        <v>1</v>
      </c>
      <c r="F930" t="s">
        <v>1786</v>
      </c>
      <c r="G930" t="s">
        <v>1786</v>
      </c>
    </row>
    <row r="931" spans="1:7" x14ac:dyDescent="0.3">
      <c r="A931" t="s">
        <v>748</v>
      </c>
      <c r="B931" t="s">
        <v>55</v>
      </c>
      <c r="C931" t="s">
        <v>455</v>
      </c>
      <c r="D931" t="s">
        <v>272</v>
      </c>
      <c r="E931">
        <v>10</v>
      </c>
      <c r="F931" t="s">
        <v>72</v>
      </c>
      <c r="G931" t="s">
        <v>27</v>
      </c>
    </row>
    <row r="932" spans="1:7" x14ac:dyDescent="0.3">
      <c r="A932" t="s">
        <v>749</v>
      </c>
      <c r="B932" t="s">
        <v>55</v>
      </c>
      <c r="C932" t="s">
        <v>121</v>
      </c>
      <c r="D932" t="s">
        <v>162</v>
      </c>
      <c r="E932">
        <v>14</v>
      </c>
      <c r="F932" t="s">
        <v>72</v>
      </c>
      <c r="G932" t="s">
        <v>27</v>
      </c>
    </row>
    <row r="933" spans="1:7" hidden="1" x14ac:dyDescent="0.3">
      <c r="A933" t="s">
        <v>1931</v>
      </c>
      <c r="B933" t="s">
        <v>147</v>
      </c>
      <c r="C933" t="s">
        <v>1062</v>
      </c>
      <c r="D933" t="s">
        <v>1786</v>
      </c>
      <c r="E933">
        <v>3</v>
      </c>
      <c r="F933" t="s">
        <v>1786</v>
      </c>
      <c r="G933" t="s">
        <v>69</v>
      </c>
    </row>
    <row r="934" spans="1:7" x14ac:dyDescent="0.3">
      <c r="A934" t="s">
        <v>750</v>
      </c>
      <c r="B934" t="s">
        <v>55</v>
      </c>
      <c r="C934" t="s">
        <v>689</v>
      </c>
      <c r="D934" t="s">
        <v>751</v>
      </c>
      <c r="E934">
        <v>57</v>
      </c>
      <c r="F934" t="s">
        <v>262</v>
      </c>
      <c r="G934" t="s">
        <v>29</v>
      </c>
    </row>
    <row r="935" spans="1:7" x14ac:dyDescent="0.3">
      <c r="A935" t="s">
        <v>750</v>
      </c>
      <c r="B935" t="s">
        <v>147</v>
      </c>
      <c r="C935" t="s">
        <v>249</v>
      </c>
      <c r="D935" t="s">
        <v>751</v>
      </c>
      <c r="E935">
        <v>57</v>
      </c>
      <c r="F935" t="s">
        <v>262</v>
      </c>
      <c r="G935" t="s">
        <v>29</v>
      </c>
    </row>
    <row r="936" spans="1:7" x14ac:dyDescent="0.3">
      <c r="A936" t="s">
        <v>752</v>
      </c>
      <c r="B936" t="s">
        <v>55</v>
      </c>
      <c r="C936" t="s">
        <v>31</v>
      </c>
      <c r="D936" t="s">
        <v>290</v>
      </c>
      <c r="E936">
        <v>77</v>
      </c>
      <c r="F936" t="s">
        <v>72</v>
      </c>
      <c r="G936" t="s">
        <v>27</v>
      </c>
    </row>
    <row r="937" spans="1:7" x14ac:dyDescent="0.3">
      <c r="A937" t="s">
        <v>752</v>
      </c>
      <c r="B937" t="s">
        <v>147</v>
      </c>
      <c r="C937" t="s">
        <v>741</v>
      </c>
      <c r="D937" t="s">
        <v>722</v>
      </c>
      <c r="E937">
        <v>40</v>
      </c>
      <c r="F937" t="s">
        <v>13</v>
      </c>
      <c r="G937" t="s">
        <v>87</v>
      </c>
    </row>
    <row r="938" spans="1:7" x14ac:dyDescent="0.3">
      <c r="A938" t="s">
        <v>752</v>
      </c>
      <c r="B938" t="s">
        <v>328</v>
      </c>
      <c r="C938" t="s">
        <v>753</v>
      </c>
      <c r="D938" t="s">
        <v>722</v>
      </c>
      <c r="E938">
        <v>37</v>
      </c>
      <c r="F938" t="s">
        <v>13</v>
      </c>
      <c r="G938" t="s">
        <v>87</v>
      </c>
    </row>
    <row r="939" spans="1:7" x14ac:dyDescent="0.3">
      <c r="A939" t="s">
        <v>754</v>
      </c>
      <c r="B939" t="s">
        <v>147</v>
      </c>
      <c r="C939" t="s">
        <v>236</v>
      </c>
      <c r="D939" t="s">
        <v>755</v>
      </c>
      <c r="E939">
        <v>35</v>
      </c>
      <c r="F939" t="s">
        <v>174</v>
      </c>
      <c r="G939" t="s">
        <v>87</v>
      </c>
    </row>
    <row r="940" spans="1:7" x14ac:dyDescent="0.3">
      <c r="A940" t="s">
        <v>756</v>
      </c>
      <c r="B940" t="s">
        <v>147</v>
      </c>
      <c r="C940" t="s">
        <v>459</v>
      </c>
      <c r="D940" t="s">
        <v>277</v>
      </c>
      <c r="E940">
        <v>6</v>
      </c>
      <c r="F940" t="s">
        <v>168</v>
      </c>
      <c r="G940" t="s">
        <v>29</v>
      </c>
    </row>
    <row r="941" spans="1:7" x14ac:dyDescent="0.3">
      <c r="A941" t="s">
        <v>756</v>
      </c>
      <c r="B941" t="s">
        <v>328</v>
      </c>
      <c r="C941" t="s">
        <v>757</v>
      </c>
      <c r="D941" t="s">
        <v>360</v>
      </c>
      <c r="E941">
        <v>10</v>
      </c>
      <c r="F941" t="s">
        <v>262</v>
      </c>
      <c r="G941" t="s">
        <v>27</v>
      </c>
    </row>
    <row r="942" spans="1:7" hidden="1" x14ac:dyDescent="0.3">
      <c r="A942" t="s">
        <v>1932</v>
      </c>
      <c r="B942" t="s">
        <v>147</v>
      </c>
      <c r="C942" t="s">
        <v>1786</v>
      </c>
      <c r="D942" t="s">
        <v>1786</v>
      </c>
      <c r="E942">
        <v>921</v>
      </c>
      <c r="F942" t="s">
        <v>1786</v>
      </c>
      <c r="G942" t="s">
        <v>1786</v>
      </c>
    </row>
    <row r="943" spans="1:7" hidden="1" x14ac:dyDescent="0.3">
      <c r="A943" t="s">
        <v>1932</v>
      </c>
      <c r="B943" t="s">
        <v>328</v>
      </c>
      <c r="C943" t="s">
        <v>1786</v>
      </c>
      <c r="D943" t="s">
        <v>1786</v>
      </c>
      <c r="E943">
        <v>727</v>
      </c>
      <c r="F943" t="s">
        <v>1786</v>
      </c>
      <c r="G943" t="s">
        <v>1786</v>
      </c>
    </row>
    <row r="944" spans="1:7" hidden="1" x14ac:dyDescent="0.3">
      <c r="A944" t="s">
        <v>1933</v>
      </c>
      <c r="B944" t="s">
        <v>147</v>
      </c>
      <c r="C944" t="s">
        <v>419</v>
      </c>
      <c r="D944" t="s">
        <v>1786</v>
      </c>
      <c r="E944">
        <v>5</v>
      </c>
      <c r="F944" t="s">
        <v>1786</v>
      </c>
      <c r="G944" t="s">
        <v>80</v>
      </c>
    </row>
    <row r="945" spans="1:7" hidden="1" x14ac:dyDescent="0.3">
      <c r="A945" t="s">
        <v>1934</v>
      </c>
      <c r="B945" t="s">
        <v>1726</v>
      </c>
      <c r="C945" t="s">
        <v>1786</v>
      </c>
      <c r="D945" t="s">
        <v>1786</v>
      </c>
      <c r="E945">
        <v>1</v>
      </c>
      <c r="F945" t="s">
        <v>1786</v>
      </c>
      <c r="G945" t="s">
        <v>1786</v>
      </c>
    </row>
    <row r="946" spans="1:7" hidden="1" x14ac:dyDescent="0.3">
      <c r="A946" t="s">
        <v>1935</v>
      </c>
      <c r="B946" t="s">
        <v>1726</v>
      </c>
      <c r="C946" t="s">
        <v>1786</v>
      </c>
      <c r="D946" t="s">
        <v>1786</v>
      </c>
      <c r="E946">
        <v>1</v>
      </c>
      <c r="F946" t="s">
        <v>1786</v>
      </c>
      <c r="G946" t="s">
        <v>1786</v>
      </c>
    </row>
    <row r="947" spans="1:7" hidden="1" x14ac:dyDescent="0.3">
      <c r="A947" t="s">
        <v>1936</v>
      </c>
      <c r="B947" t="s">
        <v>1726</v>
      </c>
      <c r="C947" t="s">
        <v>1786</v>
      </c>
      <c r="D947" t="s">
        <v>1786</v>
      </c>
      <c r="E947">
        <v>1</v>
      </c>
      <c r="F947" t="s">
        <v>1786</v>
      </c>
      <c r="G947" t="s">
        <v>1786</v>
      </c>
    </row>
    <row r="948" spans="1:7" hidden="1" x14ac:dyDescent="0.3">
      <c r="A948" t="s">
        <v>1937</v>
      </c>
      <c r="B948" t="s">
        <v>1726</v>
      </c>
      <c r="C948" t="s">
        <v>1786</v>
      </c>
      <c r="D948" t="s">
        <v>1786</v>
      </c>
      <c r="E948">
        <v>1</v>
      </c>
      <c r="F948" t="s">
        <v>1786</v>
      </c>
      <c r="G948" t="s">
        <v>1786</v>
      </c>
    </row>
    <row r="949" spans="1:7" hidden="1" x14ac:dyDescent="0.3">
      <c r="A949" t="s">
        <v>1938</v>
      </c>
      <c r="B949" t="s">
        <v>55</v>
      </c>
      <c r="C949" t="s">
        <v>426</v>
      </c>
      <c r="D949" t="s">
        <v>1786</v>
      </c>
      <c r="E949">
        <v>29</v>
      </c>
      <c r="F949" t="s">
        <v>1786</v>
      </c>
      <c r="G949" t="s">
        <v>29</v>
      </c>
    </row>
    <row r="950" spans="1:7" hidden="1" x14ac:dyDescent="0.3">
      <c r="A950" t="s">
        <v>1938</v>
      </c>
      <c r="B950" t="s">
        <v>147</v>
      </c>
      <c r="C950" t="s">
        <v>453</v>
      </c>
      <c r="D950" t="s">
        <v>1786</v>
      </c>
      <c r="E950">
        <v>29</v>
      </c>
      <c r="F950" t="s">
        <v>1786</v>
      </c>
      <c r="G950" t="s">
        <v>29</v>
      </c>
    </row>
    <row r="951" spans="1:7" hidden="1" x14ac:dyDescent="0.3">
      <c r="A951" t="s">
        <v>1939</v>
      </c>
      <c r="B951" t="s">
        <v>147</v>
      </c>
      <c r="C951" t="s">
        <v>1786</v>
      </c>
      <c r="D951" t="s">
        <v>1786</v>
      </c>
      <c r="E951">
        <v>850</v>
      </c>
      <c r="F951" t="s">
        <v>1786</v>
      </c>
      <c r="G951" t="s">
        <v>1786</v>
      </c>
    </row>
    <row r="952" spans="1:7" x14ac:dyDescent="0.3">
      <c r="A952" t="s">
        <v>758</v>
      </c>
      <c r="B952" t="s">
        <v>55</v>
      </c>
      <c r="C952" t="s">
        <v>370</v>
      </c>
      <c r="D952" t="s">
        <v>119</v>
      </c>
      <c r="E952">
        <v>41</v>
      </c>
      <c r="F952" t="s">
        <v>13</v>
      </c>
      <c r="G952" t="s">
        <v>198</v>
      </c>
    </row>
    <row r="953" spans="1:7" x14ac:dyDescent="0.3">
      <c r="A953" t="s">
        <v>759</v>
      </c>
      <c r="B953" t="s">
        <v>147</v>
      </c>
      <c r="C953" t="s">
        <v>565</v>
      </c>
      <c r="D953" t="s">
        <v>578</v>
      </c>
      <c r="E953">
        <v>8</v>
      </c>
      <c r="F953" t="s">
        <v>168</v>
      </c>
      <c r="G953" t="s">
        <v>69</v>
      </c>
    </row>
    <row r="954" spans="1:7" x14ac:dyDescent="0.3">
      <c r="A954" t="s">
        <v>760</v>
      </c>
      <c r="B954" t="s">
        <v>55</v>
      </c>
      <c r="C954" t="s">
        <v>629</v>
      </c>
      <c r="D954" t="s">
        <v>119</v>
      </c>
      <c r="E954">
        <v>32</v>
      </c>
      <c r="F954" t="s">
        <v>13</v>
      </c>
      <c r="G954" t="s">
        <v>29</v>
      </c>
    </row>
    <row r="955" spans="1:7" hidden="1" x14ac:dyDescent="0.3">
      <c r="A955" t="s">
        <v>1940</v>
      </c>
      <c r="B955" t="s">
        <v>169</v>
      </c>
      <c r="C955" t="s">
        <v>1786</v>
      </c>
      <c r="D955" t="s">
        <v>1786</v>
      </c>
      <c r="E955">
        <v>4</v>
      </c>
      <c r="F955" t="s">
        <v>1786</v>
      </c>
      <c r="G955" t="s">
        <v>1786</v>
      </c>
    </row>
    <row r="956" spans="1:7" x14ac:dyDescent="0.3">
      <c r="A956" t="s">
        <v>761</v>
      </c>
      <c r="B956" t="s">
        <v>55</v>
      </c>
      <c r="C956" t="s">
        <v>20</v>
      </c>
      <c r="D956" t="s">
        <v>250</v>
      </c>
      <c r="E956">
        <v>91</v>
      </c>
      <c r="F956" t="s">
        <v>72</v>
      </c>
      <c r="G956" t="s">
        <v>23</v>
      </c>
    </row>
    <row r="957" spans="1:7" hidden="1" x14ac:dyDescent="0.3">
      <c r="A957" t="s">
        <v>1941</v>
      </c>
      <c r="B957" t="s">
        <v>169</v>
      </c>
      <c r="C957" t="s">
        <v>1786</v>
      </c>
      <c r="D957" t="s">
        <v>1786</v>
      </c>
      <c r="E957">
        <v>23</v>
      </c>
      <c r="F957" t="s">
        <v>1786</v>
      </c>
      <c r="G957" t="s">
        <v>1786</v>
      </c>
    </row>
    <row r="958" spans="1:7" x14ac:dyDescent="0.3">
      <c r="A958" t="s">
        <v>762</v>
      </c>
      <c r="B958" t="s">
        <v>55</v>
      </c>
      <c r="C958" t="s">
        <v>763</v>
      </c>
      <c r="D958" t="s">
        <v>12</v>
      </c>
      <c r="E958">
        <v>30</v>
      </c>
      <c r="F958" t="s">
        <v>13</v>
      </c>
      <c r="G958" t="s">
        <v>87</v>
      </c>
    </row>
    <row r="959" spans="1:7" x14ac:dyDescent="0.3">
      <c r="A959" t="s">
        <v>764</v>
      </c>
      <c r="B959" t="s">
        <v>55</v>
      </c>
      <c r="C959" t="s">
        <v>18</v>
      </c>
      <c r="D959" t="s">
        <v>76</v>
      </c>
      <c r="E959">
        <v>41</v>
      </c>
      <c r="F959" t="s">
        <v>36</v>
      </c>
      <c r="G959" t="s">
        <v>14</v>
      </c>
    </row>
    <row r="960" spans="1:7" x14ac:dyDescent="0.3">
      <c r="A960" t="s">
        <v>765</v>
      </c>
      <c r="B960" t="s">
        <v>55</v>
      </c>
      <c r="C960" t="s">
        <v>370</v>
      </c>
      <c r="D960" t="s">
        <v>302</v>
      </c>
      <c r="E960">
        <v>56</v>
      </c>
      <c r="F960" t="s">
        <v>63</v>
      </c>
      <c r="G960" t="s">
        <v>198</v>
      </c>
    </row>
    <row r="961" spans="1:7" x14ac:dyDescent="0.3">
      <c r="A961" t="s">
        <v>766</v>
      </c>
      <c r="B961" t="s">
        <v>55</v>
      </c>
      <c r="C961" t="s">
        <v>38</v>
      </c>
      <c r="D961" t="s">
        <v>368</v>
      </c>
      <c r="E961">
        <v>30</v>
      </c>
      <c r="F961" t="s">
        <v>72</v>
      </c>
      <c r="G961" t="s">
        <v>14</v>
      </c>
    </row>
    <row r="962" spans="1:7" x14ac:dyDescent="0.3">
      <c r="A962" t="s">
        <v>767</v>
      </c>
      <c r="B962" t="s">
        <v>55</v>
      </c>
      <c r="C962" t="s">
        <v>34</v>
      </c>
      <c r="D962" t="s">
        <v>86</v>
      </c>
      <c r="E962">
        <v>36</v>
      </c>
      <c r="F962" t="s">
        <v>13</v>
      </c>
      <c r="G962" t="s">
        <v>14</v>
      </c>
    </row>
    <row r="963" spans="1:7" x14ac:dyDescent="0.3">
      <c r="A963" t="s">
        <v>768</v>
      </c>
      <c r="B963" t="s">
        <v>169</v>
      </c>
      <c r="C963" t="s">
        <v>769</v>
      </c>
      <c r="D963" t="s">
        <v>578</v>
      </c>
      <c r="E963">
        <v>14</v>
      </c>
      <c r="F963" t="s">
        <v>168</v>
      </c>
      <c r="G963" t="s">
        <v>27</v>
      </c>
    </row>
    <row r="964" spans="1:7" x14ac:dyDescent="0.3">
      <c r="A964" t="s">
        <v>770</v>
      </c>
      <c r="B964" t="s">
        <v>55</v>
      </c>
      <c r="C964" t="s">
        <v>763</v>
      </c>
      <c r="D964" t="s">
        <v>12</v>
      </c>
      <c r="E964">
        <v>29</v>
      </c>
      <c r="F964" t="s">
        <v>13</v>
      </c>
      <c r="G964" t="s">
        <v>87</v>
      </c>
    </row>
    <row r="965" spans="1:7" x14ac:dyDescent="0.3">
      <c r="A965" t="s">
        <v>771</v>
      </c>
      <c r="B965" t="s">
        <v>55</v>
      </c>
      <c r="C965" t="s">
        <v>46</v>
      </c>
      <c r="D965" t="s">
        <v>146</v>
      </c>
      <c r="E965">
        <v>44</v>
      </c>
      <c r="F965" t="s">
        <v>36</v>
      </c>
      <c r="G965" t="s">
        <v>23</v>
      </c>
    </row>
    <row r="966" spans="1:7" x14ac:dyDescent="0.3">
      <c r="A966" t="s">
        <v>772</v>
      </c>
      <c r="B966" t="s">
        <v>55</v>
      </c>
      <c r="C966" t="s">
        <v>11</v>
      </c>
      <c r="D966" t="s">
        <v>722</v>
      </c>
      <c r="E966">
        <v>46</v>
      </c>
      <c r="F966" t="s">
        <v>13</v>
      </c>
      <c r="G966" t="s">
        <v>14</v>
      </c>
    </row>
    <row r="967" spans="1:7" x14ac:dyDescent="0.3">
      <c r="A967" t="s">
        <v>773</v>
      </c>
      <c r="B967" t="s">
        <v>55</v>
      </c>
      <c r="C967" t="s">
        <v>115</v>
      </c>
      <c r="D967" t="s">
        <v>140</v>
      </c>
      <c r="E967">
        <v>45</v>
      </c>
      <c r="F967" t="s">
        <v>141</v>
      </c>
      <c r="G967" t="s">
        <v>80</v>
      </c>
    </row>
    <row r="968" spans="1:7" x14ac:dyDescent="0.3">
      <c r="A968" t="s">
        <v>774</v>
      </c>
      <c r="B968" t="s">
        <v>55</v>
      </c>
      <c r="C968" t="s">
        <v>763</v>
      </c>
      <c r="D968" t="s">
        <v>12</v>
      </c>
      <c r="E968">
        <v>27</v>
      </c>
      <c r="F968" t="s">
        <v>13</v>
      </c>
      <c r="G968" t="s">
        <v>87</v>
      </c>
    </row>
    <row r="969" spans="1:7" x14ac:dyDescent="0.3">
      <c r="A969" t="s">
        <v>775</v>
      </c>
      <c r="B969" t="s">
        <v>55</v>
      </c>
      <c r="C969" t="s">
        <v>42</v>
      </c>
      <c r="D969" t="s">
        <v>71</v>
      </c>
      <c r="E969">
        <v>15</v>
      </c>
      <c r="F969" t="s">
        <v>72</v>
      </c>
      <c r="G969" t="s">
        <v>23</v>
      </c>
    </row>
    <row r="970" spans="1:7" hidden="1" x14ac:dyDescent="0.3">
      <c r="A970" t="s">
        <v>1942</v>
      </c>
      <c r="B970" t="s">
        <v>147</v>
      </c>
      <c r="C970" t="s">
        <v>1786</v>
      </c>
      <c r="D970" t="s">
        <v>1786</v>
      </c>
      <c r="E970">
        <v>26</v>
      </c>
      <c r="F970" t="s">
        <v>1786</v>
      </c>
      <c r="G970" t="s">
        <v>1786</v>
      </c>
    </row>
    <row r="971" spans="1:7" x14ac:dyDescent="0.3">
      <c r="A971" t="s">
        <v>776</v>
      </c>
      <c r="B971" t="s">
        <v>55</v>
      </c>
      <c r="C971" t="s">
        <v>121</v>
      </c>
      <c r="D971" t="s">
        <v>226</v>
      </c>
      <c r="E971">
        <v>41</v>
      </c>
      <c r="F971" t="s">
        <v>13</v>
      </c>
      <c r="G971" t="s">
        <v>27</v>
      </c>
    </row>
    <row r="972" spans="1:7" x14ac:dyDescent="0.3">
      <c r="A972" t="s">
        <v>777</v>
      </c>
      <c r="B972" t="s">
        <v>55</v>
      </c>
      <c r="C972" t="s">
        <v>631</v>
      </c>
      <c r="D972" t="s">
        <v>144</v>
      </c>
      <c r="E972">
        <v>13</v>
      </c>
      <c r="F972" t="s">
        <v>72</v>
      </c>
      <c r="G972" t="s">
        <v>27</v>
      </c>
    </row>
    <row r="973" spans="1:7" x14ac:dyDescent="0.3">
      <c r="A973" t="s">
        <v>778</v>
      </c>
      <c r="B973" t="s">
        <v>55</v>
      </c>
      <c r="C973" t="s">
        <v>779</v>
      </c>
      <c r="D973" t="s">
        <v>71</v>
      </c>
      <c r="E973">
        <v>77</v>
      </c>
      <c r="F973" t="s">
        <v>72</v>
      </c>
      <c r="G973" t="s">
        <v>127</v>
      </c>
    </row>
    <row r="974" spans="1:7" x14ac:dyDescent="0.3">
      <c r="A974" t="s">
        <v>780</v>
      </c>
      <c r="B974" t="s">
        <v>55</v>
      </c>
      <c r="C974" t="s">
        <v>115</v>
      </c>
      <c r="D974" t="s">
        <v>51</v>
      </c>
      <c r="E974">
        <v>67</v>
      </c>
      <c r="F974" t="s">
        <v>13</v>
      </c>
      <c r="G974" t="s">
        <v>80</v>
      </c>
    </row>
    <row r="975" spans="1:7" x14ac:dyDescent="0.3">
      <c r="A975" t="s">
        <v>781</v>
      </c>
      <c r="B975" t="s">
        <v>55</v>
      </c>
      <c r="C975" t="s">
        <v>284</v>
      </c>
      <c r="D975" t="s">
        <v>62</v>
      </c>
      <c r="E975">
        <v>15</v>
      </c>
      <c r="F975" t="s">
        <v>63</v>
      </c>
      <c r="G975" t="s">
        <v>87</v>
      </c>
    </row>
    <row r="976" spans="1:7" x14ac:dyDescent="0.3">
      <c r="A976" t="s">
        <v>782</v>
      </c>
      <c r="B976" t="s">
        <v>55</v>
      </c>
      <c r="C976" t="s">
        <v>121</v>
      </c>
      <c r="D976" t="s">
        <v>39</v>
      </c>
      <c r="E976">
        <v>26</v>
      </c>
      <c r="F976" t="s">
        <v>36</v>
      </c>
      <c r="G976" t="s">
        <v>27</v>
      </c>
    </row>
    <row r="977" spans="1:7" hidden="1" x14ac:dyDescent="0.3">
      <c r="A977" t="s">
        <v>1943</v>
      </c>
      <c r="B977" t="s">
        <v>1726</v>
      </c>
      <c r="C977" t="s">
        <v>1786</v>
      </c>
      <c r="D977" t="s">
        <v>1786</v>
      </c>
      <c r="E977">
        <v>1</v>
      </c>
      <c r="F977" t="s">
        <v>1786</v>
      </c>
      <c r="G977" t="s">
        <v>1786</v>
      </c>
    </row>
    <row r="978" spans="1:7" hidden="1" x14ac:dyDescent="0.3">
      <c r="A978" t="s">
        <v>1944</v>
      </c>
      <c r="B978" t="s">
        <v>1726</v>
      </c>
      <c r="C978" t="s">
        <v>1786</v>
      </c>
      <c r="D978" t="s">
        <v>1786</v>
      </c>
      <c r="E978">
        <v>1</v>
      </c>
      <c r="F978" t="s">
        <v>1786</v>
      </c>
      <c r="G978" t="s">
        <v>1786</v>
      </c>
    </row>
    <row r="979" spans="1:7" hidden="1" x14ac:dyDescent="0.3">
      <c r="A979" t="s">
        <v>1945</v>
      </c>
      <c r="B979" t="s">
        <v>147</v>
      </c>
      <c r="C979" t="s">
        <v>1786</v>
      </c>
      <c r="D979" t="s">
        <v>1786</v>
      </c>
      <c r="E979">
        <v>42</v>
      </c>
      <c r="F979" t="s">
        <v>1786</v>
      </c>
      <c r="G979" t="s">
        <v>1786</v>
      </c>
    </row>
    <row r="980" spans="1:7" hidden="1" x14ac:dyDescent="0.3">
      <c r="A980" t="s">
        <v>1946</v>
      </c>
      <c r="B980" t="s">
        <v>1726</v>
      </c>
      <c r="C980" t="s">
        <v>1786</v>
      </c>
      <c r="D980" t="s">
        <v>1786</v>
      </c>
      <c r="E980">
        <v>23</v>
      </c>
      <c r="F980" t="s">
        <v>1786</v>
      </c>
      <c r="G980" t="s">
        <v>1786</v>
      </c>
    </row>
    <row r="981" spans="1:7" hidden="1" x14ac:dyDescent="0.3">
      <c r="A981" t="s">
        <v>1947</v>
      </c>
      <c r="B981" t="s">
        <v>1726</v>
      </c>
      <c r="C981" t="s">
        <v>1786</v>
      </c>
      <c r="D981" t="s">
        <v>1786</v>
      </c>
      <c r="E981">
        <v>68</v>
      </c>
      <c r="F981" t="s">
        <v>1786</v>
      </c>
      <c r="G981" t="s">
        <v>1786</v>
      </c>
    </row>
    <row r="982" spans="1:7" x14ac:dyDescent="0.3">
      <c r="A982" t="s">
        <v>783</v>
      </c>
      <c r="B982" t="s">
        <v>55</v>
      </c>
      <c r="C982" t="s">
        <v>784</v>
      </c>
      <c r="D982" t="s">
        <v>51</v>
      </c>
      <c r="E982">
        <v>43</v>
      </c>
      <c r="F982" t="s">
        <v>13</v>
      </c>
      <c r="G982" t="s">
        <v>27</v>
      </c>
    </row>
    <row r="983" spans="1:7" x14ac:dyDescent="0.3">
      <c r="A983" t="s">
        <v>785</v>
      </c>
      <c r="B983" t="s">
        <v>55</v>
      </c>
      <c r="C983" t="s">
        <v>786</v>
      </c>
      <c r="D983" t="s">
        <v>346</v>
      </c>
      <c r="E983">
        <v>39</v>
      </c>
      <c r="F983" t="s">
        <v>36</v>
      </c>
      <c r="G983" t="s">
        <v>69</v>
      </c>
    </row>
    <row r="984" spans="1:7" x14ac:dyDescent="0.3">
      <c r="A984" t="s">
        <v>787</v>
      </c>
      <c r="B984" t="s">
        <v>55</v>
      </c>
      <c r="C984" t="s">
        <v>788</v>
      </c>
      <c r="D984" t="s">
        <v>302</v>
      </c>
      <c r="E984">
        <v>27</v>
      </c>
      <c r="F984" t="s">
        <v>63</v>
      </c>
      <c r="G984" t="s">
        <v>87</v>
      </c>
    </row>
    <row r="985" spans="1:7" x14ac:dyDescent="0.3">
      <c r="A985" t="s">
        <v>789</v>
      </c>
      <c r="B985" t="s">
        <v>55</v>
      </c>
      <c r="C985" t="s">
        <v>790</v>
      </c>
      <c r="D985" t="s">
        <v>302</v>
      </c>
      <c r="E985">
        <v>51</v>
      </c>
      <c r="F985" t="s">
        <v>63</v>
      </c>
      <c r="G985" t="s">
        <v>80</v>
      </c>
    </row>
    <row r="986" spans="1:7" x14ac:dyDescent="0.3">
      <c r="A986" t="s">
        <v>791</v>
      </c>
      <c r="B986" t="s">
        <v>55</v>
      </c>
      <c r="C986" t="s">
        <v>792</v>
      </c>
      <c r="D986" t="s">
        <v>302</v>
      </c>
      <c r="E986">
        <v>43</v>
      </c>
      <c r="F986" t="s">
        <v>63</v>
      </c>
      <c r="G986" t="s">
        <v>29</v>
      </c>
    </row>
    <row r="987" spans="1:7" hidden="1" x14ac:dyDescent="0.3">
      <c r="A987" t="s">
        <v>1948</v>
      </c>
      <c r="B987" t="s">
        <v>1726</v>
      </c>
      <c r="C987" t="s">
        <v>1786</v>
      </c>
      <c r="D987" t="s">
        <v>1786</v>
      </c>
      <c r="E987">
        <v>2</v>
      </c>
      <c r="F987" t="s">
        <v>1786</v>
      </c>
      <c r="G987" t="s">
        <v>1786</v>
      </c>
    </row>
    <row r="988" spans="1:7" hidden="1" x14ac:dyDescent="0.3">
      <c r="A988" t="s">
        <v>1949</v>
      </c>
      <c r="B988" t="s">
        <v>1726</v>
      </c>
      <c r="C988" t="s">
        <v>1786</v>
      </c>
      <c r="D988" t="s">
        <v>1786</v>
      </c>
      <c r="E988">
        <v>14</v>
      </c>
      <c r="F988" t="s">
        <v>1786</v>
      </c>
      <c r="G988" t="s">
        <v>1786</v>
      </c>
    </row>
    <row r="989" spans="1:7" hidden="1" x14ac:dyDescent="0.3">
      <c r="A989" t="s">
        <v>1950</v>
      </c>
      <c r="B989" t="s">
        <v>1726</v>
      </c>
      <c r="C989" t="s">
        <v>1786</v>
      </c>
      <c r="D989" t="s">
        <v>1786</v>
      </c>
      <c r="E989">
        <v>1</v>
      </c>
      <c r="F989" t="s">
        <v>1786</v>
      </c>
      <c r="G989" t="s">
        <v>1786</v>
      </c>
    </row>
    <row r="990" spans="1:7" hidden="1" x14ac:dyDescent="0.3">
      <c r="A990" t="s">
        <v>1951</v>
      </c>
      <c r="B990" t="s">
        <v>1726</v>
      </c>
      <c r="C990" t="s">
        <v>1786</v>
      </c>
      <c r="D990" t="s">
        <v>1786</v>
      </c>
      <c r="E990">
        <v>4</v>
      </c>
      <c r="F990" t="s">
        <v>1786</v>
      </c>
      <c r="G990" t="s">
        <v>1786</v>
      </c>
    </row>
    <row r="991" spans="1:7" x14ac:dyDescent="0.3">
      <c r="A991" t="s">
        <v>793</v>
      </c>
      <c r="B991" t="s">
        <v>147</v>
      </c>
      <c r="C991" t="s">
        <v>456</v>
      </c>
      <c r="D991" t="s">
        <v>360</v>
      </c>
      <c r="E991">
        <v>12</v>
      </c>
      <c r="F991" t="s">
        <v>262</v>
      </c>
      <c r="G991" t="s">
        <v>27</v>
      </c>
    </row>
    <row r="992" spans="1:7" hidden="1" x14ac:dyDescent="0.3">
      <c r="A992" t="s">
        <v>1952</v>
      </c>
      <c r="B992" t="s">
        <v>1726</v>
      </c>
      <c r="C992" t="s">
        <v>1786</v>
      </c>
      <c r="D992" t="s">
        <v>1786</v>
      </c>
      <c r="E992">
        <v>4</v>
      </c>
      <c r="F992" t="s">
        <v>1786</v>
      </c>
      <c r="G992" t="s">
        <v>1786</v>
      </c>
    </row>
    <row r="993" spans="1:7" hidden="1" x14ac:dyDescent="0.3">
      <c r="A993" t="s">
        <v>1953</v>
      </c>
      <c r="B993" t="s">
        <v>1726</v>
      </c>
      <c r="C993" t="s">
        <v>1786</v>
      </c>
      <c r="D993" t="s">
        <v>1786</v>
      </c>
      <c r="E993">
        <v>8</v>
      </c>
      <c r="F993" t="s">
        <v>1786</v>
      </c>
      <c r="G993" t="s">
        <v>1786</v>
      </c>
    </row>
    <row r="994" spans="1:7" x14ac:dyDescent="0.3">
      <c r="A994" t="s">
        <v>794</v>
      </c>
      <c r="B994" t="s">
        <v>55</v>
      </c>
      <c r="C994" t="s">
        <v>293</v>
      </c>
      <c r="D994" t="s">
        <v>86</v>
      </c>
      <c r="E994">
        <v>25</v>
      </c>
      <c r="F994" t="s">
        <v>13</v>
      </c>
      <c r="G994" t="s">
        <v>69</v>
      </c>
    </row>
    <row r="995" spans="1:7" x14ac:dyDescent="0.3">
      <c r="A995" t="s">
        <v>795</v>
      </c>
      <c r="B995" t="s">
        <v>55</v>
      </c>
      <c r="C995" t="s">
        <v>123</v>
      </c>
      <c r="D995" t="s">
        <v>226</v>
      </c>
      <c r="E995">
        <v>100</v>
      </c>
      <c r="F995" t="s">
        <v>13</v>
      </c>
      <c r="G995" t="s">
        <v>87</v>
      </c>
    </row>
    <row r="996" spans="1:7" x14ac:dyDescent="0.3">
      <c r="A996" t="s">
        <v>796</v>
      </c>
      <c r="B996" t="s">
        <v>55</v>
      </c>
      <c r="C996" t="s">
        <v>118</v>
      </c>
      <c r="D996" t="s">
        <v>146</v>
      </c>
      <c r="E996">
        <v>33</v>
      </c>
      <c r="F996" t="s">
        <v>36</v>
      </c>
      <c r="G996" t="s">
        <v>29</v>
      </c>
    </row>
    <row r="997" spans="1:7" hidden="1" x14ac:dyDescent="0.3">
      <c r="A997" t="s">
        <v>1954</v>
      </c>
      <c r="B997" t="s">
        <v>1726</v>
      </c>
      <c r="C997" t="s">
        <v>1786</v>
      </c>
      <c r="D997" t="s">
        <v>1786</v>
      </c>
      <c r="E997">
        <v>27</v>
      </c>
      <c r="F997" t="s">
        <v>1786</v>
      </c>
      <c r="G997" t="s">
        <v>1786</v>
      </c>
    </row>
    <row r="998" spans="1:7" hidden="1" x14ac:dyDescent="0.3">
      <c r="A998" t="s">
        <v>1955</v>
      </c>
      <c r="B998" t="s">
        <v>1726</v>
      </c>
      <c r="C998" t="s">
        <v>1786</v>
      </c>
      <c r="D998" t="s">
        <v>1786</v>
      </c>
      <c r="E998">
        <v>14</v>
      </c>
      <c r="F998" t="s">
        <v>1786</v>
      </c>
      <c r="G998" t="s">
        <v>1786</v>
      </c>
    </row>
    <row r="999" spans="1:7" x14ac:dyDescent="0.3">
      <c r="A999" t="s">
        <v>797</v>
      </c>
      <c r="B999" t="s">
        <v>55</v>
      </c>
      <c r="C999" t="s">
        <v>229</v>
      </c>
      <c r="D999" t="s">
        <v>546</v>
      </c>
      <c r="E999">
        <v>92</v>
      </c>
      <c r="F999" t="s">
        <v>22</v>
      </c>
      <c r="G999" t="s">
        <v>198</v>
      </c>
    </row>
    <row r="1000" spans="1:7" x14ac:dyDescent="0.3">
      <c r="A1000" t="s">
        <v>798</v>
      </c>
      <c r="B1000" t="s">
        <v>55</v>
      </c>
      <c r="C1000" t="s">
        <v>42</v>
      </c>
      <c r="D1000" t="s">
        <v>164</v>
      </c>
      <c r="E1000">
        <v>69</v>
      </c>
      <c r="F1000" t="s">
        <v>22</v>
      </c>
      <c r="G1000" t="s">
        <v>23</v>
      </c>
    </row>
    <row r="1001" spans="1:7" x14ac:dyDescent="0.3">
      <c r="A1001" t="s">
        <v>798</v>
      </c>
      <c r="B1001" t="s">
        <v>58</v>
      </c>
      <c r="C1001" t="s">
        <v>370</v>
      </c>
      <c r="D1001" t="s">
        <v>21</v>
      </c>
      <c r="E1001">
        <v>70</v>
      </c>
      <c r="F1001" t="s">
        <v>22</v>
      </c>
      <c r="G1001" t="s">
        <v>198</v>
      </c>
    </row>
    <row r="1002" spans="1:7" x14ac:dyDescent="0.3">
      <c r="A1002" t="s">
        <v>799</v>
      </c>
      <c r="B1002" t="s">
        <v>55</v>
      </c>
      <c r="C1002" t="s">
        <v>31</v>
      </c>
      <c r="D1002" t="s">
        <v>164</v>
      </c>
      <c r="E1002">
        <v>70</v>
      </c>
      <c r="F1002" t="s">
        <v>22</v>
      </c>
      <c r="G1002" t="s">
        <v>27</v>
      </c>
    </row>
    <row r="1003" spans="1:7" x14ac:dyDescent="0.3">
      <c r="A1003" t="s">
        <v>799</v>
      </c>
      <c r="B1003" t="s">
        <v>55</v>
      </c>
      <c r="C1003" t="s">
        <v>32</v>
      </c>
      <c r="D1003" t="s">
        <v>164</v>
      </c>
      <c r="E1003">
        <v>70</v>
      </c>
      <c r="F1003" t="s">
        <v>22</v>
      </c>
      <c r="G1003" t="s">
        <v>29</v>
      </c>
    </row>
    <row r="1004" spans="1:7" x14ac:dyDescent="0.3">
      <c r="A1004" t="s">
        <v>799</v>
      </c>
      <c r="B1004" t="s">
        <v>58</v>
      </c>
      <c r="C1004" t="s">
        <v>18</v>
      </c>
      <c r="D1004" t="s">
        <v>302</v>
      </c>
      <c r="E1004">
        <v>70</v>
      </c>
      <c r="F1004" t="s">
        <v>63</v>
      </c>
      <c r="G1004" t="s">
        <v>14</v>
      </c>
    </row>
    <row r="1005" spans="1:7" x14ac:dyDescent="0.3">
      <c r="A1005" t="s">
        <v>799</v>
      </c>
      <c r="B1005" t="s">
        <v>59</v>
      </c>
      <c r="C1005" t="s">
        <v>16</v>
      </c>
      <c r="D1005" t="s">
        <v>43</v>
      </c>
      <c r="E1005">
        <v>70</v>
      </c>
      <c r="F1005" t="s">
        <v>22</v>
      </c>
      <c r="G1005" t="s">
        <v>14</v>
      </c>
    </row>
    <row r="1006" spans="1:7" x14ac:dyDescent="0.3">
      <c r="A1006" t="s">
        <v>799</v>
      </c>
      <c r="B1006" t="s">
        <v>81</v>
      </c>
      <c r="C1006" t="s">
        <v>38</v>
      </c>
      <c r="D1006" t="s">
        <v>302</v>
      </c>
      <c r="E1006">
        <v>70</v>
      </c>
      <c r="F1006" t="s">
        <v>63</v>
      </c>
      <c r="G1006" t="s">
        <v>14</v>
      </c>
    </row>
    <row r="1007" spans="1:7" x14ac:dyDescent="0.3">
      <c r="A1007" t="s">
        <v>799</v>
      </c>
      <c r="B1007" t="s">
        <v>413</v>
      </c>
      <c r="C1007" t="s">
        <v>11</v>
      </c>
      <c r="D1007" t="s">
        <v>286</v>
      </c>
      <c r="E1007">
        <v>61</v>
      </c>
      <c r="F1007" t="s">
        <v>287</v>
      </c>
      <c r="G1007" t="s">
        <v>14</v>
      </c>
    </row>
    <row r="1008" spans="1:7" x14ac:dyDescent="0.3">
      <c r="A1008" t="s">
        <v>799</v>
      </c>
      <c r="B1008" t="s">
        <v>414</v>
      </c>
      <c r="C1008" t="s">
        <v>42</v>
      </c>
      <c r="D1008" t="s">
        <v>35</v>
      </c>
      <c r="E1008">
        <v>59</v>
      </c>
      <c r="F1008" t="s">
        <v>36</v>
      </c>
      <c r="G1008" t="s">
        <v>23</v>
      </c>
    </row>
    <row r="1009" spans="1:7" x14ac:dyDescent="0.3">
      <c r="A1009" t="s">
        <v>799</v>
      </c>
      <c r="B1009" t="s">
        <v>415</v>
      </c>
      <c r="C1009" t="s">
        <v>50</v>
      </c>
      <c r="D1009" t="s">
        <v>35</v>
      </c>
      <c r="E1009">
        <v>68</v>
      </c>
      <c r="F1009" t="s">
        <v>36</v>
      </c>
      <c r="G1009" t="s">
        <v>14</v>
      </c>
    </row>
    <row r="1010" spans="1:7" x14ac:dyDescent="0.3">
      <c r="A1010" t="s">
        <v>799</v>
      </c>
      <c r="B1010" t="s">
        <v>416</v>
      </c>
      <c r="C1010" t="s">
        <v>20</v>
      </c>
      <c r="D1010" t="s">
        <v>35</v>
      </c>
      <c r="E1010">
        <v>69</v>
      </c>
      <c r="F1010" t="s">
        <v>36</v>
      </c>
      <c r="G1010" t="s">
        <v>23</v>
      </c>
    </row>
    <row r="1011" spans="1:7" hidden="1" x14ac:dyDescent="0.3">
      <c r="A1011" t="s">
        <v>1956</v>
      </c>
      <c r="B1011" t="s">
        <v>55</v>
      </c>
      <c r="C1011" t="s">
        <v>1786</v>
      </c>
      <c r="D1011" t="s">
        <v>1786</v>
      </c>
      <c r="E1011">
        <v>284</v>
      </c>
      <c r="F1011" t="s">
        <v>1786</v>
      </c>
      <c r="G1011" t="s">
        <v>1786</v>
      </c>
    </row>
    <row r="1012" spans="1:7" x14ac:dyDescent="0.3">
      <c r="A1012" t="s">
        <v>800</v>
      </c>
      <c r="B1012" t="s">
        <v>55</v>
      </c>
      <c r="C1012" t="s">
        <v>16</v>
      </c>
      <c r="D1012" t="s">
        <v>110</v>
      </c>
      <c r="E1012">
        <v>60</v>
      </c>
      <c r="F1012" t="s">
        <v>22</v>
      </c>
      <c r="G1012" t="s">
        <v>14</v>
      </c>
    </row>
    <row r="1013" spans="1:7" x14ac:dyDescent="0.3">
      <c r="A1013" t="s">
        <v>800</v>
      </c>
      <c r="B1013" t="s">
        <v>58</v>
      </c>
      <c r="C1013" t="s">
        <v>18</v>
      </c>
      <c r="D1013" t="s">
        <v>137</v>
      </c>
      <c r="E1013">
        <v>52</v>
      </c>
      <c r="F1013" t="s">
        <v>72</v>
      </c>
      <c r="G1013" t="s">
        <v>14</v>
      </c>
    </row>
    <row r="1014" spans="1:7" x14ac:dyDescent="0.3">
      <c r="A1014" t="s">
        <v>800</v>
      </c>
      <c r="B1014" t="s">
        <v>59</v>
      </c>
      <c r="C1014" t="s">
        <v>195</v>
      </c>
      <c r="D1014" t="s">
        <v>26</v>
      </c>
      <c r="E1014">
        <v>63</v>
      </c>
      <c r="F1014" t="s">
        <v>22</v>
      </c>
      <c r="G1014" t="s">
        <v>198</v>
      </c>
    </row>
    <row r="1015" spans="1:7" x14ac:dyDescent="0.3">
      <c r="A1015" t="s">
        <v>800</v>
      </c>
      <c r="B1015" t="s">
        <v>81</v>
      </c>
      <c r="C1015" t="s">
        <v>370</v>
      </c>
      <c r="D1015" t="s">
        <v>26</v>
      </c>
      <c r="E1015">
        <v>65</v>
      </c>
      <c r="F1015" t="s">
        <v>22</v>
      </c>
      <c r="G1015" t="s">
        <v>198</v>
      </c>
    </row>
    <row r="1016" spans="1:7" x14ac:dyDescent="0.3">
      <c r="A1016" t="s">
        <v>801</v>
      </c>
      <c r="B1016" t="s">
        <v>55</v>
      </c>
      <c r="C1016" t="s">
        <v>42</v>
      </c>
      <c r="D1016" t="s">
        <v>61</v>
      </c>
      <c r="E1016">
        <v>67</v>
      </c>
      <c r="F1016" t="s">
        <v>22</v>
      </c>
      <c r="G1016" t="s">
        <v>23</v>
      </c>
    </row>
    <row r="1017" spans="1:7" x14ac:dyDescent="0.3">
      <c r="A1017" t="s">
        <v>802</v>
      </c>
      <c r="B1017" t="s">
        <v>55</v>
      </c>
      <c r="C1017" t="s">
        <v>46</v>
      </c>
      <c r="D1017" t="s">
        <v>74</v>
      </c>
      <c r="E1017">
        <v>70</v>
      </c>
      <c r="F1017" t="s">
        <v>22</v>
      </c>
      <c r="G1017" t="s">
        <v>23</v>
      </c>
    </row>
    <row r="1018" spans="1:7" x14ac:dyDescent="0.3">
      <c r="A1018" t="s">
        <v>802</v>
      </c>
      <c r="B1018" t="s">
        <v>58</v>
      </c>
      <c r="C1018" t="s">
        <v>25</v>
      </c>
      <c r="D1018" t="s">
        <v>116</v>
      </c>
      <c r="E1018">
        <v>72</v>
      </c>
      <c r="F1018" t="s">
        <v>36</v>
      </c>
      <c r="G1018" t="s">
        <v>27</v>
      </c>
    </row>
    <row r="1019" spans="1:7" x14ac:dyDescent="0.3">
      <c r="A1019" t="s">
        <v>802</v>
      </c>
      <c r="B1019" t="s">
        <v>58</v>
      </c>
      <c r="C1019" t="s">
        <v>28</v>
      </c>
      <c r="D1019" t="s">
        <v>116</v>
      </c>
      <c r="E1019">
        <v>72</v>
      </c>
      <c r="F1019" t="s">
        <v>36</v>
      </c>
      <c r="G1019" t="s">
        <v>29</v>
      </c>
    </row>
    <row r="1020" spans="1:7" x14ac:dyDescent="0.3">
      <c r="A1020" t="s">
        <v>802</v>
      </c>
      <c r="B1020" t="s">
        <v>59</v>
      </c>
      <c r="C1020" t="s">
        <v>31</v>
      </c>
      <c r="D1020" t="s">
        <v>140</v>
      </c>
      <c r="E1020">
        <v>66</v>
      </c>
      <c r="F1020" t="s">
        <v>141</v>
      </c>
      <c r="G1020" t="s">
        <v>27</v>
      </c>
    </row>
    <row r="1021" spans="1:7" x14ac:dyDescent="0.3">
      <c r="A1021" t="s">
        <v>802</v>
      </c>
      <c r="B1021" t="s">
        <v>59</v>
      </c>
      <c r="C1021" t="s">
        <v>32</v>
      </c>
      <c r="D1021" t="s">
        <v>140</v>
      </c>
      <c r="E1021">
        <v>66</v>
      </c>
      <c r="F1021" t="s">
        <v>141</v>
      </c>
      <c r="G1021" t="s">
        <v>29</v>
      </c>
    </row>
    <row r="1022" spans="1:7" hidden="1" x14ac:dyDescent="0.3">
      <c r="A1022" t="s">
        <v>1957</v>
      </c>
      <c r="B1022" t="s">
        <v>169</v>
      </c>
      <c r="C1022" t="s">
        <v>1786</v>
      </c>
      <c r="D1022" t="s">
        <v>1786</v>
      </c>
      <c r="E1022">
        <v>122</v>
      </c>
      <c r="F1022" t="s">
        <v>1786</v>
      </c>
      <c r="G1022" t="s">
        <v>1786</v>
      </c>
    </row>
    <row r="1023" spans="1:7" x14ac:dyDescent="0.3">
      <c r="A1023" t="s">
        <v>803</v>
      </c>
      <c r="B1023" t="s">
        <v>55</v>
      </c>
      <c r="C1023" t="s">
        <v>229</v>
      </c>
      <c r="D1023" t="s">
        <v>26</v>
      </c>
      <c r="E1023">
        <v>69</v>
      </c>
      <c r="F1023" t="s">
        <v>22</v>
      </c>
      <c r="G1023" t="s">
        <v>198</v>
      </c>
    </row>
    <row r="1024" spans="1:7" x14ac:dyDescent="0.3">
      <c r="A1024" t="s">
        <v>804</v>
      </c>
      <c r="B1024" t="s">
        <v>55</v>
      </c>
      <c r="C1024" t="s">
        <v>370</v>
      </c>
      <c r="D1024" t="s">
        <v>43</v>
      </c>
      <c r="E1024">
        <v>57</v>
      </c>
      <c r="F1024" t="s">
        <v>22</v>
      </c>
      <c r="G1024" t="s">
        <v>198</v>
      </c>
    </row>
    <row r="1025" spans="1:7" x14ac:dyDescent="0.3">
      <c r="A1025" t="s">
        <v>805</v>
      </c>
      <c r="B1025" t="s">
        <v>55</v>
      </c>
      <c r="C1025" t="s">
        <v>25</v>
      </c>
      <c r="D1025" t="s">
        <v>549</v>
      </c>
      <c r="E1025">
        <v>70</v>
      </c>
      <c r="F1025" t="s">
        <v>22</v>
      </c>
      <c r="G1025" t="s">
        <v>27</v>
      </c>
    </row>
    <row r="1026" spans="1:7" x14ac:dyDescent="0.3">
      <c r="A1026" t="s">
        <v>805</v>
      </c>
      <c r="B1026" t="s">
        <v>55</v>
      </c>
      <c r="C1026" t="s">
        <v>28</v>
      </c>
      <c r="D1026" t="s">
        <v>549</v>
      </c>
      <c r="E1026">
        <v>70</v>
      </c>
      <c r="F1026" t="s">
        <v>22</v>
      </c>
      <c r="G1026" t="s">
        <v>29</v>
      </c>
    </row>
    <row r="1027" spans="1:7" x14ac:dyDescent="0.3">
      <c r="A1027" t="s">
        <v>806</v>
      </c>
      <c r="B1027" t="s">
        <v>55</v>
      </c>
      <c r="C1027" t="s">
        <v>289</v>
      </c>
      <c r="D1027" t="s">
        <v>164</v>
      </c>
      <c r="E1027">
        <v>55</v>
      </c>
      <c r="F1027" t="s">
        <v>22</v>
      </c>
      <c r="G1027" t="s">
        <v>27</v>
      </c>
    </row>
    <row r="1028" spans="1:7" hidden="1" x14ac:dyDescent="0.3">
      <c r="A1028" t="s">
        <v>1958</v>
      </c>
      <c r="B1028" t="s">
        <v>1726</v>
      </c>
      <c r="C1028" t="s">
        <v>1786</v>
      </c>
      <c r="D1028" t="s">
        <v>1786</v>
      </c>
      <c r="E1028">
        <v>1</v>
      </c>
      <c r="F1028" t="s">
        <v>1786</v>
      </c>
      <c r="G1028" t="s">
        <v>1786</v>
      </c>
    </row>
    <row r="1029" spans="1:7" ht="26" x14ac:dyDescent="0.3">
      <c r="A1029" t="s">
        <v>807</v>
      </c>
      <c r="B1029" t="s">
        <v>55</v>
      </c>
      <c r="C1029" s="1" t="s">
        <v>605</v>
      </c>
      <c r="D1029" t="s">
        <v>89</v>
      </c>
      <c r="E1029">
        <v>59</v>
      </c>
      <c r="F1029" t="s">
        <v>22</v>
      </c>
      <c r="G1029" t="s">
        <v>80</v>
      </c>
    </row>
    <row r="1030" spans="1:7" ht="26" x14ac:dyDescent="0.3">
      <c r="A1030" t="s">
        <v>807</v>
      </c>
      <c r="B1030" t="s">
        <v>58</v>
      </c>
      <c r="C1030" s="1" t="s">
        <v>606</v>
      </c>
      <c r="D1030" t="s">
        <v>89</v>
      </c>
      <c r="E1030">
        <v>23</v>
      </c>
      <c r="F1030" t="s">
        <v>22</v>
      </c>
      <c r="G1030" t="s">
        <v>29</v>
      </c>
    </row>
    <row r="1031" spans="1:7" ht="26" x14ac:dyDescent="0.3">
      <c r="A1031" t="s">
        <v>807</v>
      </c>
      <c r="B1031" t="s">
        <v>59</v>
      </c>
      <c r="C1031" s="1" t="s">
        <v>808</v>
      </c>
      <c r="D1031" t="s">
        <v>113</v>
      </c>
      <c r="E1031">
        <v>64</v>
      </c>
      <c r="F1031" t="s">
        <v>22</v>
      </c>
      <c r="G1031" t="s">
        <v>127</v>
      </c>
    </row>
    <row r="1032" spans="1:7" ht="26" x14ac:dyDescent="0.3">
      <c r="A1032" t="s">
        <v>807</v>
      </c>
      <c r="B1032" t="s">
        <v>81</v>
      </c>
      <c r="C1032" s="1" t="s">
        <v>809</v>
      </c>
      <c r="D1032" t="s">
        <v>79</v>
      </c>
      <c r="E1032">
        <v>42</v>
      </c>
      <c r="F1032" t="s">
        <v>22</v>
      </c>
      <c r="G1032" t="s">
        <v>87</v>
      </c>
    </row>
    <row r="1033" spans="1:7" ht="26" x14ac:dyDescent="0.3">
      <c r="A1033" t="s">
        <v>807</v>
      </c>
      <c r="B1033" t="s">
        <v>413</v>
      </c>
      <c r="C1033" s="1" t="s">
        <v>810</v>
      </c>
      <c r="D1033" t="s">
        <v>89</v>
      </c>
      <c r="E1033">
        <v>60</v>
      </c>
      <c r="F1033" t="s">
        <v>22</v>
      </c>
      <c r="G1033" t="s">
        <v>69</v>
      </c>
    </row>
    <row r="1034" spans="1:7" ht="78" hidden="1" x14ac:dyDescent="0.3">
      <c r="A1034" t="s">
        <v>807</v>
      </c>
      <c r="B1034" t="s">
        <v>414</v>
      </c>
      <c r="C1034" s="1" t="s">
        <v>1959</v>
      </c>
      <c r="D1034" t="s">
        <v>1786</v>
      </c>
      <c r="E1034">
        <v>42</v>
      </c>
      <c r="F1034" t="s">
        <v>1786</v>
      </c>
      <c r="G1034" t="s">
        <v>127</v>
      </c>
    </row>
    <row r="1035" spans="1:7" ht="26" x14ac:dyDescent="0.3">
      <c r="A1035" t="s">
        <v>807</v>
      </c>
      <c r="B1035" t="s">
        <v>415</v>
      </c>
      <c r="C1035" s="1" t="s">
        <v>811</v>
      </c>
      <c r="D1035" t="s">
        <v>89</v>
      </c>
      <c r="E1035">
        <v>58</v>
      </c>
      <c r="F1035" t="s">
        <v>22</v>
      </c>
      <c r="G1035" t="s">
        <v>87</v>
      </c>
    </row>
    <row r="1036" spans="1:7" ht="26" x14ac:dyDescent="0.3">
      <c r="A1036" t="s">
        <v>807</v>
      </c>
      <c r="B1036" t="s">
        <v>416</v>
      </c>
      <c r="C1036" s="1" t="s">
        <v>812</v>
      </c>
      <c r="D1036" t="s">
        <v>89</v>
      </c>
      <c r="E1036">
        <v>39</v>
      </c>
      <c r="F1036" t="s">
        <v>22</v>
      </c>
      <c r="G1036" t="s">
        <v>87</v>
      </c>
    </row>
    <row r="1037" spans="1:7" ht="26" x14ac:dyDescent="0.3">
      <c r="A1037" t="s">
        <v>813</v>
      </c>
      <c r="B1037" t="s">
        <v>58</v>
      </c>
      <c r="C1037" s="1" t="s">
        <v>814</v>
      </c>
      <c r="D1037" t="s">
        <v>113</v>
      </c>
      <c r="E1037">
        <v>34</v>
      </c>
      <c r="F1037" t="s">
        <v>22</v>
      </c>
      <c r="G1037" t="s">
        <v>69</v>
      </c>
    </row>
    <row r="1038" spans="1:7" ht="26" x14ac:dyDescent="0.3">
      <c r="A1038" t="s">
        <v>815</v>
      </c>
      <c r="B1038" t="s">
        <v>55</v>
      </c>
      <c r="C1038" s="1" t="s">
        <v>816</v>
      </c>
      <c r="D1038" t="s">
        <v>113</v>
      </c>
      <c r="E1038">
        <v>55</v>
      </c>
      <c r="F1038" t="s">
        <v>22</v>
      </c>
      <c r="G1038" t="s">
        <v>87</v>
      </c>
    </row>
    <row r="1039" spans="1:7" ht="26" x14ac:dyDescent="0.3">
      <c r="A1039" t="s">
        <v>817</v>
      </c>
      <c r="B1039" t="s">
        <v>55</v>
      </c>
      <c r="C1039" s="1" t="s">
        <v>106</v>
      </c>
      <c r="D1039" t="s">
        <v>113</v>
      </c>
      <c r="E1039">
        <v>31</v>
      </c>
      <c r="F1039" t="s">
        <v>22</v>
      </c>
      <c r="G1039" t="s">
        <v>69</v>
      </c>
    </row>
    <row r="1040" spans="1:7" ht="26" x14ac:dyDescent="0.3">
      <c r="A1040" t="s">
        <v>817</v>
      </c>
      <c r="B1040" t="s">
        <v>58</v>
      </c>
      <c r="C1040" s="1" t="s">
        <v>818</v>
      </c>
      <c r="D1040" t="s">
        <v>113</v>
      </c>
      <c r="E1040">
        <v>51</v>
      </c>
      <c r="F1040" t="s">
        <v>22</v>
      </c>
      <c r="G1040" t="s">
        <v>80</v>
      </c>
    </row>
    <row r="1041" spans="1:7" ht="26" x14ac:dyDescent="0.3">
      <c r="A1041" t="s">
        <v>817</v>
      </c>
      <c r="B1041" t="s">
        <v>59</v>
      </c>
      <c r="C1041" s="1" t="s">
        <v>819</v>
      </c>
      <c r="D1041" t="s">
        <v>113</v>
      </c>
      <c r="E1041">
        <v>67</v>
      </c>
      <c r="F1041" t="s">
        <v>22</v>
      </c>
      <c r="G1041" t="s">
        <v>127</v>
      </c>
    </row>
    <row r="1042" spans="1:7" ht="26" x14ac:dyDescent="0.3">
      <c r="A1042" t="s">
        <v>817</v>
      </c>
      <c r="B1042" t="s">
        <v>81</v>
      </c>
      <c r="C1042" s="1" t="s">
        <v>596</v>
      </c>
      <c r="D1042" t="s">
        <v>546</v>
      </c>
      <c r="E1042">
        <v>38</v>
      </c>
      <c r="F1042" t="s">
        <v>22</v>
      </c>
      <c r="G1042" t="s">
        <v>127</v>
      </c>
    </row>
    <row r="1043" spans="1:7" ht="26" x14ac:dyDescent="0.3">
      <c r="A1043" t="s">
        <v>817</v>
      </c>
      <c r="B1043" t="s">
        <v>413</v>
      </c>
      <c r="C1043" s="1" t="s">
        <v>820</v>
      </c>
      <c r="D1043" t="s">
        <v>26</v>
      </c>
      <c r="E1043">
        <v>68</v>
      </c>
      <c r="F1043" t="s">
        <v>22</v>
      </c>
      <c r="G1043" t="s">
        <v>127</v>
      </c>
    </row>
    <row r="1044" spans="1:7" ht="26" x14ac:dyDescent="0.3">
      <c r="A1044" t="s">
        <v>821</v>
      </c>
      <c r="B1044" t="s">
        <v>55</v>
      </c>
      <c r="C1044" s="1" t="s">
        <v>822</v>
      </c>
      <c r="D1044" t="s">
        <v>113</v>
      </c>
      <c r="E1044">
        <v>47</v>
      </c>
      <c r="F1044" t="s">
        <v>22</v>
      </c>
      <c r="G1044" t="s">
        <v>69</v>
      </c>
    </row>
    <row r="1045" spans="1:7" ht="26" x14ac:dyDescent="0.3">
      <c r="A1045" t="s">
        <v>821</v>
      </c>
      <c r="B1045" t="s">
        <v>58</v>
      </c>
      <c r="C1045" s="1" t="s">
        <v>823</v>
      </c>
      <c r="D1045" t="s">
        <v>113</v>
      </c>
      <c r="E1045">
        <v>30</v>
      </c>
      <c r="F1045" t="s">
        <v>22</v>
      </c>
      <c r="G1045" t="s">
        <v>80</v>
      </c>
    </row>
    <row r="1046" spans="1:7" ht="26" x14ac:dyDescent="0.3">
      <c r="A1046" t="s">
        <v>824</v>
      </c>
      <c r="B1046" t="s">
        <v>55</v>
      </c>
      <c r="C1046" s="1" t="s">
        <v>825</v>
      </c>
      <c r="D1046" t="s">
        <v>113</v>
      </c>
      <c r="E1046">
        <v>67</v>
      </c>
      <c r="F1046" t="s">
        <v>22</v>
      </c>
      <c r="G1046" t="s">
        <v>87</v>
      </c>
    </row>
    <row r="1047" spans="1:7" ht="26" x14ac:dyDescent="0.3">
      <c r="A1047" t="s">
        <v>826</v>
      </c>
      <c r="B1047" t="s">
        <v>55</v>
      </c>
      <c r="C1047" s="1" t="s">
        <v>827</v>
      </c>
      <c r="D1047" t="s">
        <v>113</v>
      </c>
      <c r="E1047">
        <v>64</v>
      </c>
      <c r="F1047" t="s">
        <v>22</v>
      </c>
      <c r="G1047" t="s">
        <v>87</v>
      </c>
    </row>
    <row r="1048" spans="1:7" ht="26" x14ac:dyDescent="0.3">
      <c r="A1048" t="s">
        <v>828</v>
      </c>
      <c r="B1048" t="s">
        <v>55</v>
      </c>
      <c r="C1048" s="1" t="s">
        <v>829</v>
      </c>
      <c r="D1048" t="s">
        <v>113</v>
      </c>
      <c r="E1048">
        <v>36</v>
      </c>
      <c r="F1048" t="s">
        <v>22</v>
      </c>
      <c r="G1048" t="s">
        <v>27</v>
      </c>
    </row>
    <row r="1049" spans="1:7" ht="26" x14ac:dyDescent="0.3">
      <c r="A1049" t="s">
        <v>828</v>
      </c>
      <c r="B1049" t="s">
        <v>58</v>
      </c>
      <c r="C1049" s="1" t="s">
        <v>830</v>
      </c>
      <c r="D1049" t="s">
        <v>113</v>
      </c>
      <c r="E1049">
        <v>57</v>
      </c>
      <c r="F1049" t="s">
        <v>22</v>
      </c>
      <c r="G1049" t="s">
        <v>27</v>
      </c>
    </row>
    <row r="1050" spans="1:7" ht="26" x14ac:dyDescent="0.3">
      <c r="A1050" t="s">
        <v>828</v>
      </c>
      <c r="B1050" t="s">
        <v>59</v>
      </c>
      <c r="C1050" s="1" t="s">
        <v>831</v>
      </c>
      <c r="D1050" t="s">
        <v>113</v>
      </c>
      <c r="E1050">
        <v>51</v>
      </c>
      <c r="F1050" t="s">
        <v>22</v>
      </c>
      <c r="G1050" t="s">
        <v>27</v>
      </c>
    </row>
    <row r="1051" spans="1:7" ht="26" x14ac:dyDescent="0.3">
      <c r="A1051" t="s">
        <v>832</v>
      </c>
      <c r="B1051" t="s">
        <v>55</v>
      </c>
      <c r="C1051" s="1" t="s">
        <v>833</v>
      </c>
      <c r="D1051" t="s">
        <v>113</v>
      </c>
      <c r="E1051">
        <v>55</v>
      </c>
      <c r="F1051" t="s">
        <v>22</v>
      </c>
      <c r="G1051" t="s">
        <v>69</v>
      </c>
    </row>
    <row r="1052" spans="1:7" ht="26" x14ac:dyDescent="0.3">
      <c r="A1052" t="s">
        <v>832</v>
      </c>
      <c r="B1052" t="s">
        <v>58</v>
      </c>
      <c r="C1052" s="1" t="s">
        <v>834</v>
      </c>
      <c r="D1052" t="s">
        <v>113</v>
      </c>
      <c r="E1052">
        <v>48</v>
      </c>
      <c r="F1052" t="s">
        <v>22</v>
      </c>
      <c r="G1052" t="s">
        <v>29</v>
      </c>
    </row>
    <row r="1053" spans="1:7" ht="26" x14ac:dyDescent="0.3">
      <c r="A1053" t="s">
        <v>832</v>
      </c>
      <c r="B1053" t="s">
        <v>59</v>
      </c>
      <c r="C1053" s="1" t="s">
        <v>835</v>
      </c>
      <c r="D1053" t="s">
        <v>110</v>
      </c>
      <c r="E1053">
        <v>43</v>
      </c>
      <c r="F1053" t="s">
        <v>22</v>
      </c>
      <c r="G1053" t="s">
        <v>127</v>
      </c>
    </row>
    <row r="1054" spans="1:7" ht="26" x14ac:dyDescent="0.3">
      <c r="A1054" t="s">
        <v>836</v>
      </c>
      <c r="B1054" t="s">
        <v>55</v>
      </c>
      <c r="C1054" s="1" t="s">
        <v>837</v>
      </c>
      <c r="D1054" t="s">
        <v>113</v>
      </c>
      <c r="E1054">
        <v>39</v>
      </c>
      <c r="F1054" t="s">
        <v>22</v>
      </c>
      <c r="G1054" t="s">
        <v>27</v>
      </c>
    </row>
    <row r="1055" spans="1:7" ht="26" x14ac:dyDescent="0.3">
      <c r="A1055" t="s">
        <v>836</v>
      </c>
      <c r="B1055" t="s">
        <v>58</v>
      </c>
      <c r="C1055" s="1" t="s">
        <v>97</v>
      </c>
      <c r="D1055" t="s">
        <v>113</v>
      </c>
      <c r="E1055">
        <v>55</v>
      </c>
      <c r="F1055" t="s">
        <v>22</v>
      </c>
      <c r="G1055" t="s">
        <v>27</v>
      </c>
    </row>
    <row r="1056" spans="1:7" ht="26" x14ac:dyDescent="0.3">
      <c r="A1056" t="s">
        <v>836</v>
      </c>
      <c r="B1056" t="s">
        <v>59</v>
      </c>
      <c r="C1056" s="1" t="s">
        <v>838</v>
      </c>
      <c r="D1056" t="s">
        <v>113</v>
      </c>
      <c r="E1056">
        <v>56</v>
      </c>
      <c r="F1056" t="s">
        <v>22</v>
      </c>
      <c r="G1056" t="s">
        <v>27</v>
      </c>
    </row>
    <row r="1057" spans="1:7" ht="26" x14ac:dyDescent="0.3">
      <c r="A1057" t="s">
        <v>839</v>
      </c>
      <c r="B1057" t="s">
        <v>55</v>
      </c>
      <c r="C1057" s="1" t="s">
        <v>840</v>
      </c>
      <c r="D1057" t="s">
        <v>113</v>
      </c>
      <c r="E1057">
        <v>22</v>
      </c>
      <c r="F1057" t="s">
        <v>22</v>
      </c>
      <c r="G1057" t="s">
        <v>80</v>
      </c>
    </row>
    <row r="1058" spans="1:7" ht="26" x14ac:dyDescent="0.3">
      <c r="A1058" t="s">
        <v>839</v>
      </c>
      <c r="B1058" t="s">
        <v>58</v>
      </c>
      <c r="C1058" s="1" t="s">
        <v>841</v>
      </c>
      <c r="D1058" t="s">
        <v>113</v>
      </c>
      <c r="E1058">
        <v>43</v>
      </c>
      <c r="F1058" t="s">
        <v>22</v>
      </c>
      <c r="G1058" t="s">
        <v>29</v>
      </c>
    </row>
    <row r="1059" spans="1:7" ht="26" x14ac:dyDescent="0.3">
      <c r="A1059" t="s">
        <v>842</v>
      </c>
      <c r="B1059" t="s">
        <v>55</v>
      </c>
      <c r="C1059" s="1" t="s">
        <v>843</v>
      </c>
      <c r="D1059" t="s">
        <v>570</v>
      </c>
      <c r="E1059">
        <v>39</v>
      </c>
      <c r="F1059" t="s">
        <v>22</v>
      </c>
      <c r="G1059" t="s">
        <v>80</v>
      </c>
    </row>
    <row r="1060" spans="1:7" ht="26" x14ac:dyDescent="0.3">
      <c r="A1060" t="s">
        <v>844</v>
      </c>
      <c r="B1060" t="s">
        <v>55</v>
      </c>
      <c r="C1060" s="1" t="s">
        <v>845</v>
      </c>
      <c r="D1060" t="s">
        <v>113</v>
      </c>
      <c r="E1060">
        <v>56</v>
      </c>
      <c r="F1060" t="s">
        <v>22</v>
      </c>
      <c r="G1060" t="s">
        <v>69</v>
      </c>
    </row>
    <row r="1061" spans="1:7" ht="26" x14ac:dyDescent="0.3">
      <c r="A1061" t="s">
        <v>846</v>
      </c>
      <c r="B1061" t="s">
        <v>55</v>
      </c>
      <c r="C1061" s="1" t="s">
        <v>847</v>
      </c>
      <c r="D1061" t="s">
        <v>848</v>
      </c>
      <c r="E1061">
        <v>36</v>
      </c>
      <c r="F1061" t="s">
        <v>22</v>
      </c>
      <c r="G1061" t="s">
        <v>80</v>
      </c>
    </row>
    <row r="1062" spans="1:7" ht="26" x14ac:dyDescent="0.3">
      <c r="A1062" t="s">
        <v>849</v>
      </c>
      <c r="B1062" t="s">
        <v>55</v>
      </c>
      <c r="C1062" s="1" t="s">
        <v>850</v>
      </c>
      <c r="D1062" t="s">
        <v>621</v>
      </c>
      <c r="E1062">
        <v>7</v>
      </c>
      <c r="F1062" t="s">
        <v>22</v>
      </c>
      <c r="G1062" t="s">
        <v>80</v>
      </c>
    </row>
    <row r="1063" spans="1:7" x14ac:dyDescent="0.3">
      <c r="A1063" t="s">
        <v>851</v>
      </c>
      <c r="B1063" t="s">
        <v>55</v>
      </c>
      <c r="C1063" t="s">
        <v>707</v>
      </c>
      <c r="D1063" t="s">
        <v>621</v>
      </c>
      <c r="E1063">
        <v>6</v>
      </c>
      <c r="F1063" t="s">
        <v>22</v>
      </c>
      <c r="G1063" t="s">
        <v>87</v>
      </c>
    </row>
    <row r="1064" spans="1:7" x14ac:dyDescent="0.3">
      <c r="A1064" t="s">
        <v>852</v>
      </c>
      <c r="B1064" t="s">
        <v>147</v>
      </c>
      <c r="C1064" t="s">
        <v>426</v>
      </c>
      <c r="D1064" t="s">
        <v>570</v>
      </c>
      <c r="E1064">
        <v>20</v>
      </c>
      <c r="F1064" t="s">
        <v>22</v>
      </c>
      <c r="G1064" t="s">
        <v>29</v>
      </c>
    </row>
    <row r="1065" spans="1:7" hidden="1" x14ac:dyDescent="0.3">
      <c r="A1065" t="s">
        <v>1960</v>
      </c>
      <c r="B1065" t="s">
        <v>1726</v>
      </c>
      <c r="C1065" t="s">
        <v>1786</v>
      </c>
      <c r="D1065" t="s">
        <v>1786</v>
      </c>
      <c r="E1065">
        <v>1</v>
      </c>
      <c r="F1065" t="s">
        <v>1786</v>
      </c>
      <c r="G1065" t="s">
        <v>1786</v>
      </c>
    </row>
    <row r="1066" spans="1:7" hidden="1" x14ac:dyDescent="0.3">
      <c r="A1066" t="s">
        <v>1961</v>
      </c>
      <c r="B1066" t="s">
        <v>1726</v>
      </c>
      <c r="C1066" t="s">
        <v>1786</v>
      </c>
      <c r="D1066" t="s">
        <v>1786</v>
      </c>
      <c r="E1066">
        <v>4</v>
      </c>
      <c r="F1066" t="s">
        <v>1786</v>
      </c>
      <c r="G1066" t="s">
        <v>1786</v>
      </c>
    </row>
    <row r="1067" spans="1:7" hidden="1" x14ac:dyDescent="0.3">
      <c r="A1067" t="s">
        <v>1962</v>
      </c>
      <c r="B1067" t="s">
        <v>147</v>
      </c>
      <c r="C1067" t="s">
        <v>1786</v>
      </c>
      <c r="D1067" t="s">
        <v>1786</v>
      </c>
      <c r="E1067">
        <v>164</v>
      </c>
      <c r="F1067" t="s">
        <v>1786</v>
      </c>
      <c r="G1067" t="s">
        <v>1786</v>
      </c>
    </row>
    <row r="1068" spans="1:7" x14ac:dyDescent="0.3">
      <c r="A1068" t="s">
        <v>853</v>
      </c>
      <c r="B1068" t="s">
        <v>55</v>
      </c>
      <c r="C1068" t="s">
        <v>854</v>
      </c>
      <c r="D1068" t="s">
        <v>110</v>
      </c>
      <c r="E1068">
        <v>40</v>
      </c>
      <c r="F1068" t="s">
        <v>22</v>
      </c>
      <c r="G1068" t="s">
        <v>27</v>
      </c>
    </row>
    <row r="1069" spans="1:7" hidden="1" x14ac:dyDescent="0.3">
      <c r="A1069" t="s">
        <v>1963</v>
      </c>
      <c r="B1069" t="s">
        <v>1726</v>
      </c>
      <c r="C1069" t="s">
        <v>1786</v>
      </c>
      <c r="D1069" t="s">
        <v>1786</v>
      </c>
      <c r="E1069">
        <v>30</v>
      </c>
      <c r="F1069" t="s">
        <v>1786</v>
      </c>
      <c r="G1069" t="s">
        <v>1786</v>
      </c>
    </row>
    <row r="1070" spans="1:7" x14ac:dyDescent="0.3">
      <c r="A1070" t="s">
        <v>855</v>
      </c>
      <c r="B1070" t="s">
        <v>55</v>
      </c>
      <c r="C1070" t="s">
        <v>856</v>
      </c>
      <c r="D1070" t="s">
        <v>549</v>
      </c>
      <c r="E1070">
        <v>14</v>
      </c>
      <c r="F1070" t="s">
        <v>22</v>
      </c>
      <c r="G1070" t="s">
        <v>14</v>
      </c>
    </row>
    <row r="1071" spans="1:7" x14ac:dyDescent="0.3">
      <c r="A1071" t="s">
        <v>857</v>
      </c>
      <c r="B1071" t="s">
        <v>55</v>
      </c>
      <c r="C1071" t="s">
        <v>858</v>
      </c>
      <c r="D1071" t="s">
        <v>549</v>
      </c>
      <c r="E1071">
        <v>41</v>
      </c>
      <c r="F1071" t="s">
        <v>22</v>
      </c>
      <c r="G1071" t="s">
        <v>69</v>
      </c>
    </row>
    <row r="1072" spans="1:7" x14ac:dyDescent="0.3">
      <c r="A1072" t="s">
        <v>859</v>
      </c>
      <c r="B1072" t="s">
        <v>55</v>
      </c>
      <c r="C1072" t="s">
        <v>860</v>
      </c>
      <c r="D1072" t="s">
        <v>89</v>
      </c>
      <c r="E1072">
        <v>25</v>
      </c>
      <c r="F1072" t="s">
        <v>22</v>
      </c>
      <c r="G1072" t="s">
        <v>80</v>
      </c>
    </row>
    <row r="1073" spans="1:7" hidden="1" x14ac:dyDescent="0.3">
      <c r="A1073" t="s">
        <v>1964</v>
      </c>
      <c r="B1073" t="s">
        <v>55</v>
      </c>
      <c r="C1073" t="s">
        <v>1786</v>
      </c>
      <c r="D1073" t="s">
        <v>1786</v>
      </c>
      <c r="E1073">
        <v>32</v>
      </c>
      <c r="F1073" t="s">
        <v>1786</v>
      </c>
      <c r="G1073" t="s">
        <v>1786</v>
      </c>
    </row>
    <row r="1074" spans="1:7" hidden="1" x14ac:dyDescent="0.3">
      <c r="A1074" t="s">
        <v>1965</v>
      </c>
      <c r="B1074" t="s">
        <v>55</v>
      </c>
      <c r="C1074" t="s">
        <v>1786</v>
      </c>
      <c r="D1074" t="s">
        <v>1786</v>
      </c>
      <c r="E1074">
        <v>32</v>
      </c>
      <c r="F1074" t="s">
        <v>1786</v>
      </c>
      <c r="G1074" t="s">
        <v>1786</v>
      </c>
    </row>
    <row r="1075" spans="1:7" hidden="1" x14ac:dyDescent="0.3">
      <c r="A1075" t="s">
        <v>1966</v>
      </c>
      <c r="B1075" t="s">
        <v>1726</v>
      </c>
      <c r="C1075" t="s">
        <v>1786</v>
      </c>
      <c r="D1075" t="s">
        <v>1786</v>
      </c>
      <c r="E1075">
        <v>17</v>
      </c>
      <c r="F1075" t="s">
        <v>1786</v>
      </c>
      <c r="G1075" t="s">
        <v>1786</v>
      </c>
    </row>
    <row r="1076" spans="1:7" x14ac:dyDescent="0.3">
      <c r="A1076" t="s">
        <v>861</v>
      </c>
      <c r="B1076" t="s">
        <v>147</v>
      </c>
      <c r="C1076" t="s">
        <v>692</v>
      </c>
      <c r="D1076" t="s">
        <v>559</v>
      </c>
      <c r="E1076">
        <v>28</v>
      </c>
      <c r="F1076" t="s">
        <v>22</v>
      </c>
      <c r="G1076" t="s">
        <v>29</v>
      </c>
    </row>
    <row r="1077" spans="1:7" x14ac:dyDescent="0.3">
      <c r="A1077" t="s">
        <v>861</v>
      </c>
      <c r="B1077" t="s">
        <v>328</v>
      </c>
      <c r="C1077" t="s">
        <v>862</v>
      </c>
      <c r="D1077" t="s">
        <v>226</v>
      </c>
      <c r="E1077">
        <v>32</v>
      </c>
      <c r="F1077" t="s">
        <v>13</v>
      </c>
      <c r="G1077" t="s">
        <v>69</v>
      </c>
    </row>
    <row r="1078" spans="1:7" hidden="1" x14ac:dyDescent="0.3">
      <c r="A1078" t="s">
        <v>1967</v>
      </c>
      <c r="B1078" t="s">
        <v>1726</v>
      </c>
      <c r="C1078" t="s">
        <v>1786</v>
      </c>
      <c r="D1078" t="s">
        <v>1786</v>
      </c>
      <c r="E1078">
        <v>20</v>
      </c>
      <c r="F1078" t="s">
        <v>1786</v>
      </c>
      <c r="G1078" t="s">
        <v>1786</v>
      </c>
    </row>
    <row r="1079" spans="1:7" hidden="1" x14ac:dyDescent="0.3">
      <c r="A1079" t="s">
        <v>1968</v>
      </c>
      <c r="B1079" t="s">
        <v>489</v>
      </c>
      <c r="C1079" t="s">
        <v>958</v>
      </c>
      <c r="D1079" t="s">
        <v>1786</v>
      </c>
      <c r="E1079">
        <v>24</v>
      </c>
      <c r="F1079" t="s">
        <v>1786</v>
      </c>
      <c r="G1079" t="s">
        <v>87</v>
      </c>
    </row>
    <row r="1080" spans="1:7" hidden="1" x14ac:dyDescent="0.3">
      <c r="A1080" t="s">
        <v>1968</v>
      </c>
      <c r="B1080" t="s">
        <v>550</v>
      </c>
      <c r="C1080" t="s">
        <v>958</v>
      </c>
      <c r="D1080" t="s">
        <v>1786</v>
      </c>
      <c r="E1080">
        <v>24</v>
      </c>
      <c r="F1080" t="s">
        <v>1786</v>
      </c>
      <c r="G1080" t="s">
        <v>87</v>
      </c>
    </row>
    <row r="1081" spans="1:7" hidden="1" x14ac:dyDescent="0.3">
      <c r="A1081" t="s">
        <v>1968</v>
      </c>
      <c r="B1081" t="s">
        <v>491</v>
      </c>
      <c r="C1081" t="s">
        <v>958</v>
      </c>
      <c r="D1081" t="s">
        <v>1786</v>
      </c>
      <c r="E1081">
        <v>23</v>
      </c>
      <c r="F1081" t="s">
        <v>1786</v>
      </c>
      <c r="G1081" t="s">
        <v>87</v>
      </c>
    </row>
    <row r="1082" spans="1:7" hidden="1" x14ac:dyDescent="0.3">
      <c r="A1082" t="s">
        <v>1968</v>
      </c>
      <c r="B1082" t="s">
        <v>551</v>
      </c>
      <c r="C1082" t="s">
        <v>1288</v>
      </c>
      <c r="D1082" t="s">
        <v>1786</v>
      </c>
      <c r="E1082">
        <v>21</v>
      </c>
      <c r="F1082" t="s">
        <v>1786</v>
      </c>
      <c r="G1082" t="s">
        <v>69</v>
      </c>
    </row>
    <row r="1083" spans="1:7" hidden="1" x14ac:dyDescent="0.3">
      <c r="A1083" t="s">
        <v>1968</v>
      </c>
      <c r="B1083" t="s">
        <v>493</v>
      </c>
      <c r="C1083" t="s">
        <v>577</v>
      </c>
      <c r="D1083" t="s">
        <v>1786</v>
      </c>
      <c r="E1083">
        <v>20</v>
      </c>
      <c r="F1083" t="s">
        <v>1786</v>
      </c>
      <c r="G1083" t="s">
        <v>80</v>
      </c>
    </row>
    <row r="1084" spans="1:7" hidden="1" x14ac:dyDescent="0.3">
      <c r="A1084" t="s">
        <v>1968</v>
      </c>
      <c r="B1084" t="s">
        <v>553</v>
      </c>
      <c r="C1084" t="s">
        <v>577</v>
      </c>
      <c r="D1084" t="s">
        <v>1786</v>
      </c>
      <c r="E1084">
        <v>19</v>
      </c>
      <c r="F1084" t="s">
        <v>1786</v>
      </c>
      <c r="G1084" t="s">
        <v>80</v>
      </c>
    </row>
    <row r="1085" spans="1:7" hidden="1" x14ac:dyDescent="0.3">
      <c r="A1085" t="s">
        <v>1968</v>
      </c>
      <c r="B1085" t="s">
        <v>495</v>
      </c>
      <c r="C1085" t="s">
        <v>577</v>
      </c>
      <c r="D1085" t="s">
        <v>1786</v>
      </c>
      <c r="E1085">
        <v>20</v>
      </c>
      <c r="F1085" t="s">
        <v>1786</v>
      </c>
      <c r="G1085" t="s">
        <v>80</v>
      </c>
    </row>
    <row r="1086" spans="1:7" hidden="1" x14ac:dyDescent="0.3">
      <c r="A1086" t="s">
        <v>1968</v>
      </c>
      <c r="B1086" t="s">
        <v>555</v>
      </c>
      <c r="C1086" t="s">
        <v>958</v>
      </c>
      <c r="D1086" t="s">
        <v>1786</v>
      </c>
      <c r="E1086">
        <v>19</v>
      </c>
      <c r="F1086" t="s">
        <v>1786</v>
      </c>
      <c r="G1086" t="s">
        <v>87</v>
      </c>
    </row>
    <row r="1087" spans="1:7" hidden="1" x14ac:dyDescent="0.3">
      <c r="A1087" t="s">
        <v>1968</v>
      </c>
      <c r="B1087" t="s">
        <v>497</v>
      </c>
      <c r="C1087" t="s">
        <v>958</v>
      </c>
      <c r="D1087" t="s">
        <v>1786</v>
      </c>
      <c r="E1087">
        <v>18</v>
      </c>
      <c r="F1087" t="s">
        <v>1786</v>
      </c>
      <c r="G1087" t="s">
        <v>87</v>
      </c>
    </row>
    <row r="1088" spans="1:7" hidden="1" x14ac:dyDescent="0.3">
      <c r="A1088" t="s">
        <v>1968</v>
      </c>
      <c r="B1088" t="s">
        <v>557</v>
      </c>
      <c r="C1088" t="s">
        <v>958</v>
      </c>
      <c r="D1088" t="s">
        <v>1786</v>
      </c>
      <c r="E1088">
        <v>20</v>
      </c>
      <c r="F1088" t="s">
        <v>1786</v>
      </c>
      <c r="G1088" t="s">
        <v>87</v>
      </c>
    </row>
    <row r="1089" spans="1:7" hidden="1" x14ac:dyDescent="0.3">
      <c r="A1089" t="s">
        <v>1968</v>
      </c>
      <c r="B1089" t="s">
        <v>499</v>
      </c>
      <c r="C1089" t="s">
        <v>1288</v>
      </c>
      <c r="D1089" t="s">
        <v>1786</v>
      </c>
      <c r="E1089">
        <v>22</v>
      </c>
      <c r="F1089" t="s">
        <v>1786</v>
      </c>
      <c r="G1089" t="s">
        <v>69</v>
      </c>
    </row>
    <row r="1090" spans="1:7" hidden="1" x14ac:dyDescent="0.3">
      <c r="A1090" t="s">
        <v>1968</v>
      </c>
      <c r="B1090" t="s">
        <v>1160</v>
      </c>
      <c r="C1090" t="s">
        <v>577</v>
      </c>
      <c r="D1090" t="s">
        <v>1786</v>
      </c>
      <c r="E1090">
        <v>21</v>
      </c>
      <c r="F1090" t="s">
        <v>1786</v>
      </c>
      <c r="G1090" t="s">
        <v>80</v>
      </c>
    </row>
    <row r="1091" spans="1:7" hidden="1" x14ac:dyDescent="0.3">
      <c r="A1091" t="s">
        <v>1968</v>
      </c>
      <c r="B1091" t="s">
        <v>501</v>
      </c>
      <c r="C1091" t="s">
        <v>577</v>
      </c>
      <c r="D1091" t="s">
        <v>1786</v>
      </c>
      <c r="E1091">
        <v>21</v>
      </c>
      <c r="F1091" t="s">
        <v>1786</v>
      </c>
      <c r="G1091" t="s">
        <v>80</v>
      </c>
    </row>
    <row r="1092" spans="1:7" hidden="1" x14ac:dyDescent="0.3">
      <c r="A1092" t="s">
        <v>1968</v>
      </c>
      <c r="B1092" t="s">
        <v>1161</v>
      </c>
      <c r="C1092" t="s">
        <v>577</v>
      </c>
      <c r="D1092" t="s">
        <v>1786</v>
      </c>
      <c r="E1092">
        <v>20</v>
      </c>
      <c r="F1092" t="s">
        <v>1786</v>
      </c>
      <c r="G1092" t="s">
        <v>80</v>
      </c>
    </row>
    <row r="1093" spans="1:7" hidden="1" x14ac:dyDescent="0.3">
      <c r="A1093" t="s">
        <v>1968</v>
      </c>
      <c r="B1093" t="s">
        <v>503</v>
      </c>
      <c r="C1093" t="s">
        <v>958</v>
      </c>
      <c r="D1093" t="s">
        <v>1786</v>
      </c>
      <c r="E1093">
        <v>18</v>
      </c>
      <c r="F1093" t="s">
        <v>1786</v>
      </c>
      <c r="G1093" t="s">
        <v>87</v>
      </c>
    </row>
    <row r="1094" spans="1:7" hidden="1" x14ac:dyDescent="0.3">
      <c r="A1094" t="s">
        <v>1968</v>
      </c>
      <c r="B1094" t="s">
        <v>1162</v>
      </c>
      <c r="C1094" t="s">
        <v>958</v>
      </c>
      <c r="D1094" t="s">
        <v>1786</v>
      </c>
      <c r="E1094">
        <v>18</v>
      </c>
      <c r="F1094" t="s">
        <v>1786</v>
      </c>
      <c r="G1094" t="s">
        <v>87</v>
      </c>
    </row>
    <row r="1095" spans="1:7" hidden="1" x14ac:dyDescent="0.3">
      <c r="A1095" t="s">
        <v>1968</v>
      </c>
      <c r="B1095" t="s">
        <v>505</v>
      </c>
      <c r="C1095" t="s">
        <v>958</v>
      </c>
      <c r="D1095" t="s">
        <v>1786</v>
      </c>
      <c r="E1095">
        <v>20</v>
      </c>
      <c r="F1095" t="s">
        <v>1786</v>
      </c>
      <c r="G1095" t="s">
        <v>87</v>
      </c>
    </row>
    <row r="1096" spans="1:7" hidden="1" x14ac:dyDescent="0.3">
      <c r="A1096" t="s">
        <v>1968</v>
      </c>
      <c r="B1096" t="s">
        <v>1163</v>
      </c>
      <c r="C1096" t="s">
        <v>763</v>
      </c>
      <c r="D1096" t="s">
        <v>1786</v>
      </c>
      <c r="E1096">
        <v>18</v>
      </c>
      <c r="F1096" t="s">
        <v>1786</v>
      </c>
      <c r="G1096" t="s">
        <v>87</v>
      </c>
    </row>
    <row r="1097" spans="1:7" hidden="1" x14ac:dyDescent="0.3">
      <c r="A1097" t="s">
        <v>1968</v>
      </c>
      <c r="B1097" t="s">
        <v>507</v>
      </c>
      <c r="C1097" t="s">
        <v>577</v>
      </c>
      <c r="D1097" t="s">
        <v>1786</v>
      </c>
      <c r="E1097">
        <v>20</v>
      </c>
      <c r="F1097" t="s">
        <v>1786</v>
      </c>
      <c r="G1097" t="s">
        <v>80</v>
      </c>
    </row>
    <row r="1098" spans="1:7" hidden="1" x14ac:dyDescent="0.3">
      <c r="A1098" t="s">
        <v>1968</v>
      </c>
      <c r="B1098" t="s">
        <v>1164</v>
      </c>
      <c r="C1098" t="s">
        <v>577</v>
      </c>
      <c r="D1098" t="s">
        <v>1786</v>
      </c>
      <c r="E1098">
        <v>19</v>
      </c>
      <c r="F1098" t="s">
        <v>1786</v>
      </c>
      <c r="G1098" t="s">
        <v>80</v>
      </c>
    </row>
    <row r="1099" spans="1:7" hidden="1" x14ac:dyDescent="0.3">
      <c r="A1099" t="s">
        <v>1968</v>
      </c>
      <c r="B1099" t="s">
        <v>509</v>
      </c>
      <c r="C1099" t="s">
        <v>577</v>
      </c>
      <c r="D1099" t="s">
        <v>1786</v>
      </c>
      <c r="E1099">
        <v>22</v>
      </c>
      <c r="F1099" t="s">
        <v>1786</v>
      </c>
      <c r="G1099" t="s">
        <v>80</v>
      </c>
    </row>
    <row r="1100" spans="1:7" hidden="1" x14ac:dyDescent="0.3">
      <c r="A1100" t="s">
        <v>1968</v>
      </c>
      <c r="B1100" t="s">
        <v>1165</v>
      </c>
      <c r="C1100" t="s">
        <v>958</v>
      </c>
      <c r="D1100" t="s">
        <v>1786</v>
      </c>
      <c r="E1100">
        <v>19</v>
      </c>
      <c r="F1100" t="s">
        <v>1786</v>
      </c>
      <c r="G1100" t="s">
        <v>87</v>
      </c>
    </row>
    <row r="1101" spans="1:7" hidden="1" x14ac:dyDescent="0.3">
      <c r="A1101" t="s">
        <v>1968</v>
      </c>
      <c r="B1101" t="s">
        <v>511</v>
      </c>
      <c r="C1101" t="s">
        <v>958</v>
      </c>
      <c r="D1101" t="s">
        <v>1786</v>
      </c>
      <c r="E1101">
        <v>22</v>
      </c>
      <c r="F1101" t="s">
        <v>1786</v>
      </c>
      <c r="G1101" t="s">
        <v>87</v>
      </c>
    </row>
    <row r="1102" spans="1:7" hidden="1" x14ac:dyDescent="0.3">
      <c r="A1102" t="s">
        <v>1968</v>
      </c>
      <c r="B1102" t="s">
        <v>1166</v>
      </c>
      <c r="C1102" t="s">
        <v>958</v>
      </c>
      <c r="D1102" t="s">
        <v>1786</v>
      </c>
      <c r="E1102">
        <v>20</v>
      </c>
      <c r="F1102" t="s">
        <v>1786</v>
      </c>
      <c r="G1102" t="s">
        <v>87</v>
      </c>
    </row>
    <row r="1103" spans="1:7" hidden="1" x14ac:dyDescent="0.3">
      <c r="A1103" t="s">
        <v>1968</v>
      </c>
      <c r="B1103" t="s">
        <v>679</v>
      </c>
      <c r="C1103" t="s">
        <v>763</v>
      </c>
      <c r="D1103" t="s">
        <v>1786</v>
      </c>
      <c r="E1103">
        <v>18</v>
      </c>
      <c r="F1103" t="s">
        <v>1786</v>
      </c>
      <c r="G1103" t="s">
        <v>87</v>
      </c>
    </row>
    <row r="1104" spans="1:7" hidden="1" x14ac:dyDescent="0.3">
      <c r="A1104" t="s">
        <v>1968</v>
      </c>
      <c r="B1104" t="s">
        <v>1168</v>
      </c>
      <c r="C1104" t="s">
        <v>577</v>
      </c>
      <c r="D1104" t="s">
        <v>1786</v>
      </c>
      <c r="E1104">
        <v>16</v>
      </c>
      <c r="F1104" t="s">
        <v>1786</v>
      </c>
      <c r="G1104" t="s">
        <v>80</v>
      </c>
    </row>
    <row r="1105" spans="1:7" hidden="1" x14ac:dyDescent="0.3">
      <c r="A1105" t="s">
        <v>1968</v>
      </c>
      <c r="B1105" t="s">
        <v>1183</v>
      </c>
      <c r="C1105" t="s">
        <v>577</v>
      </c>
      <c r="D1105" t="s">
        <v>1786</v>
      </c>
      <c r="E1105">
        <v>19</v>
      </c>
      <c r="F1105" t="s">
        <v>1786</v>
      </c>
      <c r="G1105" t="s">
        <v>80</v>
      </c>
    </row>
    <row r="1106" spans="1:7" hidden="1" x14ac:dyDescent="0.3">
      <c r="A1106" t="s">
        <v>1968</v>
      </c>
      <c r="B1106" t="s">
        <v>1184</v>
      </c>
      <c r="C1106" t="s">
        <v>577</v>
      </c>
      <c r="D1106" t="s">
        <v>1786</v>
      </c>
      <c r="E1106">
        <v>20</v>
      </c>
      <c r="F1106" t="s">
        <v>1786</v>
      </c>
      <c r="G1106" t="s">
        <v>80</v>
      </c>
    </row>
    <row r="1107" spans="1:7" hidden="1" x14ac:dyDescent="0.3">
      <c r="A1107" t="s">
        <v>1968</v>
      </c>
      <c r="B1107" t="s">
        <v>1185</v>
      </c>
      <c r="C1107" t="s">
        <v>958</v>
      </c>
      <c r="D1107" t="s">
        <v>1786</v>
      </c>
      <c r="E1107">
        <v>21</v>
      </c>
      <c r="F1107" t="s">
        <v>1786</v>
      </c>
      <c r="G1107" t="s">
        <v>87</v>
      </c>
    </row>
    <row r="1108" spans="1:7" hidden="1" x14ac:dyDescent="0.3">
      <c r="A1108" t="s">
        <v>1968</v>
      </c>
      <c r="B1108" t="s">
        <v>1186</v>
      </c>
      <c r="C1108" t="s">
        <v>958</v>
      </c>
      <c r="D1108" t="s">
        <v>1786</v>
      </c>
      <c r="E1108">
        <v>19</v>
      </c>
      <c r="F1108" t="s">
        <v>1786</v>
      </c>
      <c r="G1108" t="s">
        <v>87</v>
      </c>
    </row>
    <row r="1109" spans="1:7" hidden="1" x14ac:dyDescent="0.3">
      <c r="A1109" t="s">
        <v>1968</v>
      </c>
      <c r="B1109" t="s">
        <v>1187</v>
      </c>
      <c r="C1109" t="s">
        <v>958</v>
      </c>
      <c r="D1109" t="s">
        <v>1786</v>
      </c>
      <c r="E1109">
        <v>20</v>
      </c>
      <c r="F1109" t="s">
        <v>1786</v>
      </c>
      <c r="G1109" t="s">
        <v>87</v>
      </c>
    </row>
    <row r="1110" spans="1:7" hidden="1" x14ac:dyDescent="0.3">
      <c r="A1110" t="s">
        <v>1968</v>
      </c>
      <c r="B1110" t="s">
        <v>1188</v>
      </c>
      <c r="C1110" t="s">
        <v>1288</v>
      </c>
      <c r="D1110" t="s">
        <v>1786</v>
      </c>
      <c r="E1110">
        <v>23</v>
      </c>
      <c r="F1110" t="s">
        <v>1786</v>
      </c>
      <c r="G1110" t="s">
        <v>69</v>
      </c>
    </row>
    <row r="1111" spans="1:7" hidden="1" x14ac:dyDescent="0.3">
      <c r="A1111" t="s">
        <v>1968</v>
      </c>
      <c r="B1111" t="s">
        <v>1189</v>
      </c>
      <c r="C1111" t="s">
        <v>577</v>
      </c>
      <c r="D1111" t="s">
        <v>1786</v>
      </c>
      <c r="E1111">
        <v>20</v>
      </c>
      <c r="F1111" t="s">
        <v>1786</v>
      </c>
      <c r="G1111" t="s">
        <v>80</v>
      </c>
    </row>
    <row r="1112" spans="1:7" hidden="1" x14ac:dyDescent="0.3">
      <c r="A1112" t="s">
        <v>1968</v>
      </c>
      <c r="B1112" t="s">
        <v>1190</v>
      </c>
      <c r="C1112" t="s">
        <v>577</v>
      </c>
      <c r="D1112" t="s">
        <v>1786</v>
      </c>
      <c r="E1112">
        <v>20</v>
      </c>
      <c r="F1112" t="s">
        <v>1786</v>
      </c>
      <c r="G1112" t="s">
        <v>80</v>
      </c>
    </row>
    <row r="1113" spans="1:7" hidden="1" x14ac:dyDescent="0.3">
      <c r="A1113" t="s">
        <v>1968</v>
      </c>
      <c r="B1113" t="s">
        <v>1191</v>
      </c>
      <c r="C1113" t="s">
        <v>1786</v>
      </c>
      <c r="D1113" t="s">
        <v>1786</v>
      </c>
      <c r="E1113">
        <v>2</v>
      </c>
      <c r="F1113" t="s">
        <v>1786</v>
      </c>
      <c r="G1113" t="s">
        <v>1786</v>
      </c>
    </row>
    <row r="1114" spans="1:7" hidden="1" x14ac:dyDescent="0.3">
      <c r="A1114" t="s">
        <v>1969</v>
      </c>
      <c r="B1114" t="s">
        <v>489</v>
      </c>
      <c r="C1114" t="s">
        <v>1970</v>
      </c>
      <c r="D1114" t="s">
        <v>1786</v>
      </c>
      <c r="E1114">
        <v>30</v>
      </c>
      <c r="F1114" t="s">
        <v>1786</v>
      </c>
      <c r="G1114" t="s">
        <v>80</v>
      </c>
    </row>
    <row r="1115" spans="1:7" hidden="1" x14ac:dyDescent="0.3">
      <c r="A1115" t="s">
        <v>1969</v>
      </c>
      <c r="B1115" t="s">
        <v>550</v>
      </c>
      <c r="C1115" t="s">
        <v>1970</v>
      </c>
      <c r="D1115" t="s">
        <v>1786</v>
      </c>
      <c r="E1115">
        <v>30</v>
      </c>
      <c r="F1115" t="s">
        <v>1786</v>
      </c>
      <c r="G1115" t="s">
        <v>80</v>
      </c>
    </row>
    <row r="1116" spans="1:7" hidden="1" x14ac:dyDescent="0.3">
      <c r="A1116" t="s">
        <v>1969</v>
      </c>
      <c r="B1116" t="s">
        <v>491</v>
      </c>
      <c r="C1116" t="s">
        <v>1970</v>
      </c>
      <c r="D1116" t="s">
        <v>1786</v>
      </c>
      <c r="E1116">
        <v>31</v>
      </c>
      <c r="F1116" t="s">
        <v>1786</v>
      </c>
      <c r="G1116" t="s">
        <v>80</v>
      </c>
    </row>
    <row r="1117" spans="1:7" hidden="1" x14ac:dyDescent="0.3">
      <c r="A1117" t="s">
        <v>1969</v>
      </c>
      <c r="B1117" t="s">
        <v>551</v>
      </c>
      <c r="C1117" t="s">
        <v>1970</v>
      </c>
      <c r="D1117" t="s">
        <v>1786</v>
      </c>
      <c r="E1117">
        <v>29</v>
      </c>
      <c r="F1117" t="s">
        <v>1786</v>
      </c>
      <c r="G1117" t="s">
        <v>80</v>
      </c>
    </row>
    <row r="1118" spans="1:7" hidden="1" x14ac:dyDescent="0.3">
      <c r="A1118" t="s">
        <v>1969</v>
      </c>
      <c r="B1118" t="s">
        <v>493</v>
      </c>
      <c r="C1118" t="s">
        <v>1970</v>
      </c>
      <c r="D1118" t="s">
        <v>1786</v>
      </c>
      <c r="E1118">
        <v>29</v>
      </c>
      <c r="F1118" t="s">
        <v>1786</v>
      </c>
      <c r="G1118" t="s">
        <v>80</v>
      </c>
    </row>
    <row r="1119" spans="1:7" hidden="1" x14ac:dyDescent="0.3">
      <c r="A1119" t="s">
        <v>1969</v>
      </c>
      <c r="B1119" t="s">
        <v>553</v>
      </c>
      <c r="C1119" t="s">
        <v>1970</v>
      </c>
      <c r="D1119" t="s">
        <v>1786</v>
      </c>
      <c r="E1119">
        <v>28</v>
      </c>
      <c r="F1119" t="s">
        <v>1786</v>
      </c>
      <c r="G1119" t="s">
        <v>80</v>
      </c>
    </row>
    <row r="1120" spans="1:7" hidden="1" x14ac:dyDescent="0.3">
      <c r="A1120" t="s">
        <v>1969</v>
      </c>
      <c r="B1120" t="s">
        <v>495</v>
      </c>
      <c r="C1120" t="s">
        <v>1970</v>
      </c>
      <c r="D1120" t="s">
        <v>1786</v>
      </c>
      <c r="E1120">
        <v>29</v>
      </c>
      <c r="F1120" t="s">
        <v>1786</v>
      </c>
      <c r="G1120" t="s">
        <v>80</v>
      </c>
    </row>
    <row r="1121" spans="1:7" hidden="1" x14ac:dyDescent="0.3">
      <c r="A1121" t="s">
        <v>1969</v>
      </c>
      <c r="B1121" t="s">
        <v>555</v>
      </c>
      <c r="C1121" t="s">
        <v>1970</v>
      </c>
      <c r="D1121" t="s">
        <v>1786</v>
      </c>
      <c r="E1121">
        <v>29</v>
      </c>
      <c r="F1121" t="s">
        <v>1786</v>
      </c>
      <c r="G1121" t="s">
        <v>80</v>
      </c>
    </row>
    <row r="1122" spans="1:7" hidden="1" x14ac:dyDescent="0.3">
      <c r="A1122" t="s">
        <v>1969</v>
      </c>
      <c r="B1122" t="s">
        <v>497</v>
      </c>
      <c r="C1122" t="s">
        <v>1970</v>
      </c>
      <c r="D1122" t="s">
        <v>1786</v>
      </c>
      <c r="E1122">
        <v>29</v>
      </c>
      <c r="F1122" t="s">
        <v>1786</v>
      </c>
      <c r="G1122" t="s">
        <v>80</v>
      </c>
    </row>
    <row r="1123" spans="1:7" hidden="1" x14ac:dyDescent="0.3">
      <c r="A1123" t="s">
        <v>1969</v>
      </c>
      <c r="B1123" t="s">
        <v>557</v>
      </c>
      <c r="C1123" t="s">
        <v>1970</v>
      </c>
      <c r="D1123" t="s">
        <v>1786</v>
      </c>
      <c r="E1123">
        <v>29</v>
      </c>
      <c r="F1123" t="s">
        <v>1786</v>
      </c>
      <c r="G1123" t="s">
        <v>80</v>
      </c>
    </row>
    <row r="1124" spans="1:7" hidden="1" x14ac:dyDescent="0.3">
      <c r="A1124" t="s">
        <v>1969</v>
      </c>
      <c r="B1124" t="s">
        <v>499</v>
      </c>
      <c r="C1124" t="s">
        <v>1970</v>
      </c>
      <c r="D1124" t="s">
        <v>1786</v>
      </c>
      <c r="E1124">
        <v>30</v>
      </c>
      <c r="F1124" t="s">
        <v>1786</v>
      </c>
      <c r="G1124" t="s">
        <v>80</v>
      </c>
    </row>
    <row r="1125" spans="1:7" hidden="1" x14ac:dyDescent="0.3">
      <c r="A1125" t="s">
        <v>1969</v>
      </c>
      <c r="B1125" t="s">
        <v>1160</v>
      </c>
      <c r="C1125" t="s">
        <v>1970</v>
      </c>
      <c r="D1125" t="s">
        <v>1786</v>
      </c>
      <c r="E1125">
        <v>29</v>
      </c>
      <c r="F1125" t="s">
        <v>1786</v>
      </c>
      <c r="G1125" t="s">
        <v>80</v>
      </c>
    </row>
    <row r="1126" spans="1:7" hidden="1" x14ac:dyDescent="0.3">
      <c r="A1126" t="s">
        <v>1969</v>
      </c>
      <c r="B1126" t="s">
        <v>501</v>
      </c>
      <c r="C1126" t="s">
        <v>172</v>
      </c>
      <c r="D1126" t="s">
        <v>1786</v>
      </c>
      <c r="E1126">
        <v>29</v>
      </c>
      <c r="F1126" t="s">
        <v>1786</v>
      </c>
      <c r="G1126" t="s">
        <v>87</v>
      </c>
    </row>
    <row r="1127" spans="1:7" hidden="1" x14ac:dyDescent="0.3">
      <c r="A1127" t="s">
        <v>1969</v>
      </c>
      <c r="B1127" t="s">
        <v>1161</v>
      </c>
      <c r="C1127" t="s">
        <v>172</v>
      </c>
      <c r="D1127" t="s">
        <v>1786</v>
      </c>
      <c r="E1127">
        <v>30</v>
      </c>
      <c r="F1127" t="s">
        <v>1786</v>
      </c>
      <c r="G1127" t="s">
        <v>87</v>
      </c>
    </row>
    <row r="1128" spans="1:7" hidden="1" x14ac:dyDescent="0.3">
      <c r="A1128" t="s">
        <v>1969</v>
      </c>
      <c r="B1128" t="s">
        <v>503</v>
      </c>
      <c r="C1128" t="s">
        <v>172</v>
      </c>
      <c r="D1128" t="s">
        <v>1786</v>
      </c>
      <c r="E1128">
        <v>31</v>
      </c>
      <c r="F1128" t="s">
        <v>1786</v>
      </c>
      <c r="G1128" t="s">
        <v>87</v>
      </c>
    </row>
    <row r="1129" spans="1:7" hidden="1" x14ac:dyDescent="0.3">
      <c r="A1129" t="s">
        <v>1969</v>
      </c>
      <c r="B1129" t="s">
        <v>1162</v>
      </c>
      <c r="C1129" t="s">
        <v>172</v>
      </c>
      <c r="D1129" t="s">
        <v>1786</v>
      </c>
      <c r="E1129">
        <v>30</v>
      </c>
      <c r="F1129" t="s">
        <v>1786</v>
      </c>
      <c r="G1129" t="s">
        <v>87</v>
      </c>
    </row>
    <row r="1130" spans="1:7" hidden="1" x14ac:dyDescent="0.3">
      <c r="A1130" t="s">
        <v>1969</v>
      </c>
      <c r="B1130" t="s">
        <v>505</v>
      </c>
      <c r="C1130" t="s">
        <v>172</v>
      </c>
      <c r="D1130" t="s">
        <v>1786</v>
      </c>
      <c r="E1130">
        <v>29</v>
      </c>
      <c r="F1130" t="s">
        <v>1786</v>
      </c>
      <c r="G1130" t="s">
        <v>87</v>
      </c>
    </row>
    <row r="1131" spans="1:7" hidden="1" x14ac:dyDescent="0.3">
      <c r="A1131" t="s">
        <v>1969</v>
      </c>
      <c r="B1131" t="s">
        <v>1163</v>
      </c>
      <c r="C1131" t="s">
        <v>172</v>
      </c>
      <c r="D1131" t="s">
        <v>1786</v>
      </c>
      <c r="E1131">
        <v>28</v>
      </c>
      <c r="F1131" t="s">
        <v>1786</v>
      </c>
      <c r="G1131" t="s">
        <v>87</v>
      </c>
    </row>
    <row r="1132" spans="1:7" hidden="1" x14ac:dyDescent="0.3">
      <c r="A1132" t="s">
        <v>1969</v>
      </c>
      <c r="B1132" t="s">
        <v>507</v>
      </c>
      <c r="C1132" t="s">
        <v>172</v>
      </c>
      <c r="D1132" t="s">
        <v>1786</v>
      </c>
      <c r="E1132">
        <v>27</v>
      </c>
      <c r="F1132" t="s">
        <v>1786</v>
      </c>
      <c r="G1132" t="s">
        <v>87</v>
      </c>
    </row>
    <row r="1133" spans="1:7" hidden="1" x14ac:dyDescent="0.3">
      <c r="A1133" t="s">
        <v>1969</v>
      </c>
      <c r="B1133" t="s">
        <v>1164</v>
      </c>
      <c r="C1133" t="s">
        <v>172</v>
      </c>
      <c r="D1133" t="s">
        <v>1786</v>
      </c>
      <c r="E1133">
        <v>29</v>
      </c>
      <c r="F1133" t="s">
        <v>1786</v>
      </c>
      <c r="G1133" t="s">
        <v>87</v>
      </c>
    </row>
    <row r="1134" spans="1:7" hidden="1" x14ac:dyDescent="0.3">
      <c r="A1134" t="s">
        <v>1969</v>
      </c>
      <c r="B1134" t="s">
        <v>509</v>
      </c>
      <c r="C1134" t="s">
        <v>172</v>
      </c>
      <c r="D1134" t="s">
        <v>1786</v>
      </c>
      <c r="E1134">
        <v>29</v>
      </c>
      <c r="F1134" t="s">
        <v>1786</v>
      </c>
      <c r="G1134" t="s">
        <v>87</v>
      </c>
    </row>
    <row r="1135" spans="1:7" hidden="1" x14ac:dyDescent="0.3">
      <c r="A1135" t="s">
        <v>1969</v>
      </c>
      <c r="B1135" t="s">
        <v>1165</v>
      </c>
      <c r="C1135" t="s">
        <v>172</v>
      </c>
      <c r="D1135" t="s">
        <v>1786</v>
      </c>
      <c r="E1135">
        <v>27</v>
      </c>
      <c r="F1135" t="s">
        <v>1786</v>
      </c>
      <c r="G1135" t="s">
        <v>87</v>
      </c>
    </row>
    <row r="1136" spans="1:7" hidden="1" x14ac:dyDescent="0.3">
      <c r="A1136" t="s">
        <v>1969</v>
      </c>
      <c r="B1136" t="s">
        <v>511</v>
      </c>
      <c r="C1136" t="s">
        <v>172</v>
      </c>
      <c r="D1136" t="s">
        <v>1786</v>
      </c>
      <c r="E1136">
        <v>30</v>
      </c>
      <c r="F1136" t="s">
        <v>1786</v>
      </c>
      <c r="G1136" t="s">
        <v>87</v>
      </c>
    </row>
    <row r="1137" spans="1:7" hidden="1" x14ac:dyDescent="0.3">
      <c r="A1137" t="s">
        <v>1969</v>
      </c>
      <c r="B1137" t="s">
        <v>1166</v>
      </c>
      <c r="C1137" t="s">
        <v>172</v>
      </c>
      <c r="D1137" t="s">
        <v>1786</v>
      </c>
      <c r="E1137">
        <v>28</v>
      </c>
      <c r="F1137" t="s">
        <v>1786</v>
      </c>
      <c r="G1137" t="s">
        <v>87</v>
      </c>
    </row>
    <row r="1138" spans="1:7" hidden="1" x14ac:dyDescent="0.3">
      <c r="A1138" t="s">
        <v>1969</v>
      </c>
      <c r="B1138" t="s">
        <v>679</v>
      </c>
      <c r="C1138" t="s">
        <v>689</v>
      </c>
      <c r="D1138" t="s">
        <v>1786</v>
      </c>
      <c r="E1138">
        <v>28</v>
      </c>
      <c r="F1138" t="s">
        <v>1786</v>
      </c>
      <c r="G1138" t="s">
        <v>29</v>
      </c>
    </row>
    <row r="1139" spans="1:7" hidden="1" x14ac:dyDescent="0.3">
      <c r="A1139" t="s">
        <v>1969</v>
      </c>
      <c r="B1139" t="s">
        <v>1168</v>
      </c>
      <c r="C1139" t="s">
        <v>689</v>
      </c>
      <c r="D1139" t="s">
        <v>1786</v>
      </c>
      <c r="E1139">
        <v>30</v>
      </c>
      <c r="F1139" t="s">
        <v>1786</v>
      </c>
      <c r="G1139" t="s">
        <v>29</v>
      </c>
    </row>
    <row r="1140" spans="1:7" hidden="1" x14ac:dyDescent="0.3">
      <c r="A1140" t="s">
        <v>1969</v>
      </c>
      <c r="B1140" t="s">
        <v>1183</v>
      </c>
      <c r="C1140" t="s">
        <v>689</v>
      </c>
      <c r="D1140" t="s">
        <v>1786</v>
      </c>
      <c r="E1140">
        <v>29</v>
      </c>
      <c r="F1140" t="s">
        <v>1786</v>
      </c>
      <c r="G1140" t="s">
        <v>29</v>
      </c>
    </row>
    <row r="1141" spans="1:7" hidden="1" x14ac:dyDescent="0.3">
      <c r="A1141" t="s">
        <v>1969</v>
      </c>
      <c r="B1141" t="s">
        <v>1184</v>
      </c>
      <c r="C1141" t="s">
        <v>689</v>
      </c>
      <c r="D1141" t="s">
        <v>1786</v>
      </c>
      <c r="E1141">
        <v>30</v>
      </c>
      <c r="F1141" t="s">
        <v>1786</v>
      </c>
      <c r="G1141" t="s">
        <v>29</v>
      </c>
    </row>
    <row r="1142" spans="1:7" hidden="1" x14ac:dyDescent="0.3">
      <c r="A1142" t="s">
        <v>1969</v>
      </c>
      <c r="B1142" t="s">
        <v>1185</v>
      </c>
      <c r="C1142" t="s">
        <v>689</v>
      </c>
      <c r="D1142" t="s">
        <v>1786</v>
      </c>
      <c r="E1142">
        <v>31</v>
      </c>
      <c r="F1142" t="s">
        <v>1786</v>
      </c>
      <c r="G1142" t="s">
        <v>29</v>
      </c>
    </row>
    <row r="1143" spans="1:7" hidden="1" x14ac:dyDescent="0.3">
      <c r="A1143" t="s">
        <v>1969</v>
      </c>
      <c r="B1143" t="s">
        <v>1186</v>
      </c>
      <c r="C1143" t="s">
        <v>689</v>
      </c>
      <c r="D1143" t="s">
        <v>1786</v>
      </c>
      <c r="E1143">
        <v>30</v>
      </c>
      <c r="F1143" t="s">
        <v>1786</v>
      </c>
      <c r="G1143" t="s">
        <v>29</v>
      </c>
    </row>
    <row r="1144" spans="1:7" hidden="1" x14ac:dyDescent="0.3">
      <c r="A1144" t="s">
        <v>1969</v>
      </c>
      <c r="B1144" t="s">
        <v>1187</v>
      </c>
      <c r="C1144" t="s">
        <v>689</v>
      </c>
      <c r="D1144" t="s">
        <v>1786</v>
      </c>
      <c r="E1144">
        <v>30</v>
      </c>
      <c r="F1144" t="s">
        <v>1786</v>
      </c>
      <c r="G1144" t="s">
        <v>29</v>
      </c>
    </row>
    <row r="1145" spans="1:7" hidden="1" x14ac:dyDescent="0.3">
      <c r="A1145" t="s">
        <v>1969</v>
      </c>
      <c r="B1145" t="s">
        <v>1188</v>
      </c>
      <c r="C1145" t="s">
        <v>689</v>
      </c>
      <c r="D1145" t="s">
        <v>1786</v>
      </c>
      <c r="E1145">
        <v>28</v>
      </c>
      <c r="F1145" t="s">
        <v>1786</v>
      </c>
      <c r="G1145" t="s">
        <v>29</v>
      </c>
    </row>
    <row r="1146" spans="1:7" hidden="1" x14ac:dyDescent="0.3">
      <c r="A1146" t="s">
        <v>1969</v>
      </c>
      <c r="B1146" t="s">
        <v>1189</v>
      </c>
      <c r="C1146" t="s">
        <v>689</v>
      </c>
      <c r="D1146" t="s">
        <v>1786</v>
      </c>
      <c r="E1146">
        <v>30</v>
      </c>
      <c r="F1146" t="s">
        <v>1786</v>
      </c>
      <c r="G1146" t="s">
        <v>29</v>
      </c>
    </row>
    <row r="1147" spans="1:7" hidden="1" x14ac:dyDescent="0.3">
      <c r="A1147" t="s">
        <v>1969</v>
      </c>
      <c r="B1147" t="s">
        <v>1190</v>
      </c>
      <c r="C1147" t="s">
        <v>689</v>
      </c>
      <c r="D1147" t="s">
        <v>1786</v>
      </c>
      <c r="E1147">
        <v>29</v>
      </c>
      <c r="F1147" t="s">
        <v>1786</v>
      </c>
      <c r="G1147" t="s">
        <v>29</v>
      </c>
    </row>
    <row r="1148" spans="1:7" hidden="1" x14ac:dyDescent="0.3">
      <c r="A1148" t="s">
        <v>1969</v>
      </c>
      <c r="B1148" t="s">
        <v>1191</v>
      </c>
      <c r="C1148" t="s">
        <v>689</v>
      </c>
      <c r="D1148" t="s">
        <v>1786</v>
      </c>
      <c r="E1148">
        <v>28</v>
      </c>
      <c r="F1148" t="s">
        <v>1786</v>
      </c>
      <c r="G1148" t="s">
        <v>29</v>
      </c>
    </row>
    <row r="1149" spans="1:7" hidden="1" x14ac:dyDescent="0.3">
      <c r="A1149" t="s">
        <v>1969</v>
      </c>
      <c r="B1149" t="s">
        <v>1192</v>
      </c>
      <c r="C1149" t="s">
        <v>689</v>
      </c>
      <c r="D1149" t="s">
        <v>1786</v>
      </c>
      <c r="E1149">
        <v>28</v>
      </c>
      <c r="F1149" t="s">
        <v>1786</v>
      </c>
      <c r="G1149" t="s">
        <v>29</v>
      </c>
    </row>
    <row r="1150" spans="1:7" hidden="1" x14ac:dyDescent="0.3">
      <c r="A1150" t="s">
        <v>1969</v>
      </c>
      <c r="B1150" t="s">
        <v>1193</v>
      </c>
      <c r="C1150" t="s">
        <v>1786</v>
      </c>
      <c r="D1150" t="s">
        <v>1786</v>
      </c>
      <c r="E1150">
        <v>50</v>
      </c>
      <c r="F1150" t="s">
        <v>1786</v>
      </c>
      <c r="G1150" t="s">
        <v>1786</v>
      </c>
    </row>
    <row r="1151" spans="1:7" hidden="1" x14ac:dyDescent="0.3">
      <c r="A1151" t="s">
        <v>1971</v>
      </c>
      <c r="B1151" t="s">
        <v>489</v>
      </c>
      <c r="C1151" t="s">
        <v>316</v>
      </c>
      <c r="D1151" t="s">
        <v>1786</v>
      </c>
      <c r="E1151">
        <v>174</v>
      </c>
      <c r="F1151" t="s">
        <v>1786</v>
      </c>
      <c r="G1151" t="s">
        <v>27</v>
      </c>
    </row>
    <row r="1152" spans="1:7" hidden="1" x14ac:dyDescent="0.3">
      <c r="A1152" t="s">
        <v>1971</v>
      </c>
      <c r="B1152" t="s">
        <v>550</v>
      </c>
      <c r="C1152" t="s">
        <v>316</v>
      </c>
      <c r="D1152" t="s">
        <v>1786</v>
      </c>
      <c r="E1152">
        <v>138</v>
      </c>
      <c r="F1152" t="s">
        <v>1786</v>
      </c>
      <c r="G1152" t="s">
        <v>27</v>
      </c>
    </row>
    <row r="1153" spans="1:7" hidden="1" x14ac:dyDescent="0.3">
      <c r="A1153" t="s">
        <v>1971</v>
      </c>
      <c r="B1153" t="s">
        <v>491</v>
      </c>
      <c r="C1153" t="s">
        <v>316</v>
      </c>
      <c r="D1153" t="s">
        <v>1786</v>
      </c>
      <c r="E1153">
        <v>145</v>
      </c>
      <c r="F1153" t="s">
        <v>1786</v>
      </c>
      <c r="G1153" t="s">
        <v>27</v>
      </c>
    </row>
    <row r="1154" spans="1:7" hidden="1" x14ac:dyDescent="0.3">
      <c r="A1154" t="s">
        <v>1971</v>
      </c>
      <c r="B1154" t="s">
        <v>551</v>
      </c>
      <c r="C1154" t="s">
        <v>316</v>
      </c>
      <c r="D1154" t="s">
        <v>1786</v>
      </c>
      <c r="E1154">
        <v>161</v>
      </c>
      <c r="F1154" t="s">
        <v>1786</v>
      </c>
      <c r="G1154" t="s">
        <v>27</v>
      </c>
    </row>
    <row r="1155" spans="1:7" hidden="1" x14ac:dyDescent="0.3">
      <c r="A1155" t="s">
        <v>1971</v>
      </c>
      <c r="B1155" t="s">
        <v>493</v>
      </c>
      <c r="C1155" t="s">
        <v>316</v>
      </c>
      <c r="D1155" t="s">
        <v>1786</v>
      </c>
      <c r="E1155">
        <v>156</v>
      </c>
      <c r="F1155" t="s">
        <v>1786</v>
      </c>
      <c r="G1155" t="s">
        <v>27</v>
      </c>
    </row>
    <row r="1156" spans="1:7" hidden="1" x14ac:dyDescent="0.3">
      <c r="A1156" t="s">
        <v>1971</v>
      </c>
      <c r="B1156" t="s">
        <v>553</v>
      </c>
      <c r="C1156" t="s">
        <v>316</v>
      </c>
      <c r="D1156" t="s">
        <v>1786</v>
      </c>
      <c r="E1156">
        <v>155</v>
      </c>
      <c r="F1156" t="s">
        <v>1786</v>
      </c>
      <c r="G1156" t="s">
        <v>27</v>
      </c>
    </row>
    <row r="1157" spans="1:7" hidden="1" x14ac:dyDescent="0.3">
      <c r="A1157" t="s">
        <v>1971</v>
      </c>
      <c r="B1157" t="s">
        <v>495</v>
      </c>
      <c r="C1157" t="s">
        <v>316</v>
      </c>
      <c r="D1157" t="s">
        <v>1786</v>
      </c>
      <c r="E1157">
        <v>26</v>
      </c>
      <c r="F1157" t="s">
        <v>1786</v>
      </c>
      <c r="G1157" t="s">
        <v>27</v>
      </c>
    </row>
    <row r="1158" spans="1:7" hidden="1" x14ac:dyDescent="0.3">
      <c r="A1158" t="s">
        <v>1971</v>
      </c>
      <c r="B1158" t="s">
        <v>555</v>
      </c>
      <c r="C1158" t="s">
        <v>316</v>
      </c>
      <c r="D1158" t="s">
        <v>1786</v>
      </c>
      <c r="E1158">
        <v>19</v>
      </c>
      <c r="F1158" t="s">
        <v>1786</v>
      </c>
      <c r="G1158" t="s">
        <v>27</v>
      </c>
    </row>
    <row r="1159" spans="1:7" x14ac:dyDescent="0.3">
      <c r="A1159" t="s">
        <v>863</v>
      </c>
      <c r="B1159" t="s">
        <v>489</v>
      </c>
      <c r="C1159" t="s">
        <v>249</v>
      </c>
      <c r="D1159" t="s">
        <v>226</v>
      </c>
      <c r="E1159">
        <v>97</v>
      </c>
      <c r="F1159" t="s">
        <v>13</v>
      </c>
      <c r="G1159" t="s">
        <v>29</v>
      </c>
    </row>
    <row r="1160" spans="1:7" x14ac:dyDescent="0.3">
      <c r="A1160" t="s">
        <v>864</v>
      </c>
      <c r="B1160" t="s">
        <v>489</v>
      </c>
      <c r="C1160" t="s">
        <v>860</v>
      </c>
      <c r="D1160" t="s">
        <v>585</v>
      </c>
      <c r="E1160">
        <v>25</v>
      </c>
      <c r="F1160" t="s">
        <v>22</v>
      </c>
      <c r="G1160" t="s">
        <v>80</v>
      </c>
    </row>
    <row r="1161" spans="1:7" x14ac:dyDescent="0.3">
      <c r="A1161" t="s">
        <v>865</v>
      </c>
      <c r="B1161" t="s">
        <v>55</v>
      </c>
      <c r="C1161" t="s">
        <v>629</v>
      </c>
      <c r="D1161" t="s">
        <v>130</v>
      </c>
      <c r="E1161">
        <v>59</v>
      </c>
      <c r="F1161" t="s">
        <v>72</v>
      </c>
      <c r="G1161" t="s">
        <v>29</v>
      </c>
    </row>
    <row r="1162" spans="1:7" x14ac:dyDescent="0.3">
      <c r="A1162" t="s">
        <v>866</v>
      </c>
      <c r="B1162" t="s">
        <v>55</v>
      </c>
      <c r="C1162" t="s">
        <v>704</v>
      </c>
      <c r="D1162" t="s">
        <v>67</v>
      </c>
      <c r="E1162">
        <v>398</v>
      </c>
      <c r="F1162" t="s">
        <v>68</v>
      </c>
      <c r="G1162" t="s">
        <v>27</v>
      </c>
    </row>
    <row r="1163" spans="1:7" x14ac:dyDescent="0.3">
      <c r="A1163" t="s">
        <v>866</v>
      </c>
      <c r="B1163" t="s">
        <v>489</v>
      </c>
      <c r="C1163" t="s">
        <v>867</v>
      </c>
      <c r="D1163" t="s">
        <v>868</v>
      </c>
      <c r="E1163">
        <v>20</v>
      </c>
      <c r="F1163" t="s">
        <v>72</v>
      </c>
      <c r="G1163" t="s">
        <v>80</v>
      </c>
    </row>
    <row r="1164" spans="1:7" hidden="1" x14ac:dyDescent="0.3">
      <c r="A1164" t="s">
        <v>866</v>
      </c>
      <c r="B1164" t="s">
        <v>550</v>
      </c>
      <c r="C1164" t="s">
        <v>867</v>
      </c>
      <c r="D1164" t="s">
        <v>1786</v>
      </c>
      <c r="E1164">
        <v>20</v>
      </c>
      <c r="F1164" t="s">
        <v>1786</v>
      </c>
      <c r="G1164" t="s">
        <v>80</v>
      </c>
    </row>
    <row r="1165" spans="1:7" x14ac:dyDescent="0.3">
      <c r="A1165" t="s">
        <v>866</v>
      </c>
      <c r="B1165" t="s">
        <v>491</v>
      </c>
      <c r="C1165" t="s">
        <v>661</v>
      </c>
      <c r="D1165" t="s">
        <v>868</v>
      </c>
      <c r="E1165">
        <v>20</v>
      </c>
      <c r="F1165" t="s">
        <v>72</v>
      </c>
      <c r="G1165" t="s">
        <v>27</v>
      </c>
    </row>
    <row r="1166" spans="1:7" hidden="1" x14ac:dyDescent="0.3">
      <c r="A1166" t="s">
        <v>866</v>
      </c>
      <c r="B1166" t="s">
        <v>551</v>
      </c>
      <c r="C1166" t="s">
        <v>661</v>
      </c>
      <c r="D1166" t="s">
        <v>1786</v>
      </c>
      <c r="E1166">
        <v>20</v>
      </c>
      <c r="F1166" t="s">
        <v>1786</v>
      </c>
      <c r="G1166" t="s">
        <v>27</v>
      </c>
    </row>
    <row r="1167" spans="1:7" x14ac:dyDescent="0.3">
      <c r="A1167" t="s">
        <v>866</v>
      </c>
      <c r="B1167" t="s">
        <v>493</v>
      </c>
      <c r="C1167" t="s">
        <v>862</v>
      </c>
      <c r="D1167" t="s">
        <v>868</v>
      </c>
      <c r="E1167">
        <v>20</v>
      </c>
      <c r="F1167" t="s">
        <v>72</v>
      </c>
      <c r="G1167" t="s">
        <v>69</v>
      </c>
    </row>
    <row r="1168" spans="1:7" hidden="1" x14ac:dyDescent="0.3">
      <c r="A1168" t="s">
        <v>866</v>
      </c>
      <c r="B1168" t="s">
        <v>553</v>
      </c>
      <c r="C1168" t="s">
        <v>862</v>
      </c>
      <c r="D1168" t="s">
        <v>1786</v>
      </c>
      <c r="E1168">
        <v>19</v>
      </c>
      <c r="F1168" t="s">
        <v>1786</v>
      </c>
      <c r="G1168" t="s">
        <v>69</v>
      </c>
    </row>
    <row r="1169" spans="1:7" x14ac:dyDescent="0.3">
      <c r="A1169" t="s">
        <v>866</v>
      </c>
      <c r="B1169" t="s">
        <v>495</v>
      </c>
      <c r="C1169" t="s">
        <v>869</v>
      </c>
      <c r="D1169" t="s">
        <v>868</v>
      </c>
      <c r="E1169">
        <v>20</v>
      </c>
      <c r="F1169" t="s">
        <v>72</v>
      </c>
      <c r="G1169" t="s">
        <v>80</v>
      </c>
    </row>
    <row r="1170" spans="1:7" hidden="1" x14ac:dyDescent="0.3">
      <c r="A1170" t="s">
        <v>866</v>
      </c>
      <c r="B1170" t="s">
        <v>555</v>
      </c>
      <c r="C1170" t="s">
        <v>869</v>
      </c>
      <c r="D1170" t="s">
        <v>1786</v>
      </c>
      <c r="E1170">
        <v>20</v>
      </c>
      <c r="F1170" t="s">
        <v>1786</v>
      </c>
      <c r="G1170" t="s">
        <v>80</v>
      </c>
    </row>
    <row r="1171" spans="1:7" x14ac:dyDescent="0.3">
      <c r="A1171" t="s">
        <v>866</v>
      </c>
      <c r="B1171" t="s">
        <v>497</v>
      </c>
      <c r="C1171" t="s">
        <v>870</v>
      </c>
      <c r="D1171" t="s">
        <v>868</v>
      </c>
      <c r="E1171">
        <v>20</v>
      </c>
      <c r="F1171" t="s">
        <v>72</v>
      </c>
      <c r="G1171" t="s">
        <v>87</v>
      </c>
    </row>
    <row r="1172" spans="1:7" hidden="1" x14ac:dyDescent="0.3">
      <c r="A1172" t="s">
        <v>866</v>
      </c>
      <c r="B1172" t="s">
        <v>557</v>
      </c>
      <c r="C1172" t="s">
        <v>870</v>
      </c>
      <c r="D1172" t="s">
        <v>1786</v>
      </c>
      <c r="E1172">
        <v>20</v>
      </c>
      <c r="F1172" t="s">
        <v>1786</v>
      </c>
      <c r="G1172" t="s">
        <v>87</v>
      </c>
    </row>
    <row r="1173" spans="1:7" x14ac:dyDescent="0.3">
      <c r="A1173" t="s">
        <v>866</v>
      </c>
      <c r="B1173" t="s">
        <v>499</v>
      </c>
      <c r="C1173" t="s">
        <v>871</v>
      </c>
      <c r="D1173" t="s">
        <v>868</v>
      </c>
      <c r="E1173">
        <v>20</v>
      </c>
      <c r="F1173" t="s">
        <v>72</v>
      </c>
      <c r="G1173" t="s">
        <v>69</v>
      </c>
    </row>
    <row r="1174" spans="1:7" hidden="1" x14ac:dyDescent="0.3">
      <c r="A1174" t="s">
        <v>866</v>
      </c>
      <c r="B1174" t="s">
        <v>1160</v>
      </c>
      <c r="C1174" t="s">
        <v>871</v>
      </c>
      <c r="D1174" t="s">
        <v>1786</v>
      </c>
      <c r="E1174">
        <v>20</v>
      </c>
      <c r="F1174" t="s">
        <v>1786</v>
      </c>
      <c r="G1174" t="s">
        <v>69</v>
      </c>
    </row>
    <row r="1175" spans="1:7" x14ac:dyDescent="0.3">
      <c r="A1175" t="s">
        <v>866</v>
      </c>
      <c r="B1175" t="s">
        <v>501</v>
      </c>
      <c r="C1175" t="s">
        <v>467</v>
      </c>
      <c r="D1175" t="s">
        <v>868</v>
      </c>
      <c r="E1175">
        <v>20</v>
      </c>
      <c r="F1175" t="s">
        <v>72</v>
      </c>
      <c r="G1175" t="s">
        <v>29</v>
      </c>
    </row>
    <row r="1176" spans="1:7" hidden="1" x14ac:dyDescent="0.3">
      <c r="A1176" t="s">
        <v>866</v>
      </c>
      <c r="B1176" t="s">
        <v>1161</v>
      </c>
      <c r="C1176" t="s">
        <v>467</v>
      </c>
      <c r="D1176" t="s">
        <v>1786</v>
      </c>
      <c r="E1176">
        <v>20</v>
      </c>
      <c r="F1176" t="s">
        <v>1786</v>
      </c>
      <c r="G1176" t="s">
        <v>29</v>
      </c>
    </row>
    <row r="1177" spans="1:7" x14ac:dyDescent="0.3">
      <c r="A1177" t="s">
        <v>866</v>
      </c>
      <c r="B1177" t="s">
        <v>503</v>
      </c>
      <c r="C1177" t="s">
        <v>872</v>
      </c>
      <c r="D1177" t="s">
        <v>868</v>
      </c>
      <c r="E1177">
        <v>20</v>
      </c>
      <c r="F1177" t="s">
        <v>72</v>
      </c>
      <c r="G1177" t="s">
        <v>87</v>
      </c>
    </row>
    <row r="1178" spans="1:7" hidden="1" x14ac:dyDescent="0.3">
      <c r="A1178" t="s">
        <v>866</v>
      </c>
      <c r="B1178" t="s">
        <v>1162</v>
      </c>
      <c r="C1178" t="s">
        <v>872</v>
      </c>
      <c r="D1178" t="s">
        <v>1786</v>
      </c>
      <c r="E1178">
        <v>20</v>
      </c>
      <c r="F1178" t="s">
        <v>1786</v>
      </c>
      <c r="G1178" t="s">
        <v>87</v>
      </c>
    </row>
    <row r="1179" spans="1:7" x14ac:dyDescent="0.3">
      <c r="A1179" t="s">
        <v>866</v>
      </c>
      <c r="B1179" t="s">
        <v>505</v>
      </c>
      <c r="C1179" t="s">
        <v>873</v>
      </c>
      <c r="D1179" t="s">
        <v>868</v>
      </c>
      <c r="E1179">
        <v>20</v>
      </c>
      <c r="F1179" t="s">
        <v>72</v>
      </c>
      <c r="G1179" t="s">
        <v>69</v>
      </c>
    </row>
    <row r="1180" spans="1:7" hidden="1" x14ac:dyDescent="0.3">
      <c r="A1180" t="s">
        <v>866</v>
      </c>
      <c r="B1180" t="s">
        <v>1163</v>
      </c>
      <c r="C1180" t="s">
        <v>873</v>
      </c>
      <c r="D1180" t="s">
        <v>1786</v>
      </c>
      <c r="E1180">
        <v>19</v>
      </c>
      <c r="F1180" t="s">
        <v>1786</v>
      </c>
      <c r="G1180" t="s">
        <v>69</v>
      </c>
    </row>
    <row r="1181" spans="1:7" x14ac:dyDescent="0.3">
      <c r="A1181" t="s">
        <v>866</v>
      </c>
      <c r="B1181" t="s">
        <v>507</v>
      </c>
      <c r="C1181" t="s">
        <v>444</v>
      </c>
      <c r="D1181" t="s">
        <v>868</v>
      </c>
      <c r="E1181">
        <v>20</v>
      </c>
      <c r="F1181" t="s">
        <v>72</v>
      </c>
      <c r="G1181" t="s">
        <v>69</v>
      </c>
    </row>
    <row r="1182" spans="1:7" hidden="1" x14ac:dyDescent="0.3">
      <c r="A1182" t="s">
        <v>866</v>
      </c>
      <c r="B1182" t="s">
        <v>1164</v>
      </c>
      <c r="C1182" t="s">
        <v>444</v>
      </c>
      <c r="D1182" t="s">
        <v>1786</v>
      </c>
      <c r="E1182">
        <v>20</v>
      </c>
      <c r="F1182" t="s">
        <v>1786</v>
      </c>
      <c r="G1182" t="s">
        <v>69</v>
      </c>
    </row>
    <row r="1183" spans="1:7" x14ac:dyDescent="0.3">
      <c r="A1183" t="s">
        <v>874</v>
      </c>
      <c r="B1183" t="s">
        <v>55</v>
      </c>
      <c r="C1183" t="s">
        <v>875</v>
      </c>
      <c r="D1183" t="s">
        <v>67</v>
      </c>
      <c r="E1183">
        <v>401</v>
      </c>
      <c r="F1183" t="s">
        <v>68</v>
      </c>
      <c r="G1183" t="s">
        <v>87</v>
      </c>
    </row>
    <row r="1184" spans="1:7" x14ac:dyDescent="0.3">
      <c r="A1184" t="s">
        <v>874</v>
      </c>
      <c r="B1184" t="s">
        <v>489</v>
      </c>
      <c r="C1184" t="s">
        <v>876</v>
      </c>
      <c r="D1184" t="s">
        <v>868</v>
      </c>
      <c r="E1184">
        <v>20</v>
      </c>
      <c r="F1184" t="s">
        <v>72</v>
      </c>
      <c r="G1184" t="s">
        <v>69</v>
      </c>
    </row>
    <row r="1185" spans="1:7" hidden="1" x14ac:dyDescent="0.3">
      <c r="A1185" t="s">
        <v>874</v>
      </c>
      <c r="B1185" t="s">
        <v>550</v>
      </c>
      <c r="C1185" t="s">
        <v>876</v>
      </c>
      <c r="D1185" t="s">
        <v>1786</v>
      </c>
      <c r="E1185">
        <v>20</v>
      </c>
      <c r="F1185" t="s">
        <v>1786</v>
      </c>
      <c r="G1185" t="s">
        <v>69</v>
      </c>
    </row>
    <row r="1186" spans="1:7" x14ac:dyDescent="0.3">
      <c r="A1186" t="s">
        <v>874</v>
      </c>
      <c r="B1186" t="s">
        <v>491</v>
      </c>
      <c r="C1186" t="s">
        <v>757</v>
      </c>
      <c r="D1186" t="s">
        <v>868</v>
      </c>
      <c r="E1186">
        <v>20</v>
      </c>
      <c r="F1186" t="s">
        <v>72</v>
      </c>
      <c r="G1186" t="s">
        <v>27</v>
      </c>
    </row>
    <row r="1187" spans="1:7" hidden="1" x14ac:dyDescent="0.3">
      <c r="A1187" t="s">
        <v>874</v>
      </c>
      <c r="B1187" t="s">
        <v>551</v>
      </c>
      <c r="C1187" t="s">
        <v>757</v>
      </c>
      <c r="D1187" t="s">
        <v>1786</v>
      </c>
      <c r="E1187">
        <v>20</v>
      </c>
      <c r="F1187" t="s">
        <v>1786</v>
      </c>
      <c r="G1187" t="s">
        <v>27</v>
      </c>
    </row>
    <row r="1188" spans="1:7" x14ac:dyDescent="0.3">
      <c r="A1188" t="s">
        <v>874</v>
      </c>
      <c r="B1188" t="s">
        <v>493</v>
      </c>
      <c r="C1188" t="s">
        <v>877</v>
      </c>
      <c r="D1188" t="s">
        <v>868</v>
      </c>
      <c r="E1188">
        <v>20</v>
      </c>
      <c r="F1188" t="s">
        <v>72</v>
      </c>
      <c r="G1188" t="s">
        <v>29</v>
      </c>
    </row>
    <row r="1189" spans="1:7" hidden="1" x14ac:dyDescent="0.3">
      <c r="A1189" t="s">
        <v>874</v>
      </c>
      <c r="B1189" t="s">
        <v>553</v>
      </c>
      <c r="C1189" t="s">
        <v>877</v>
      </c>
      <c r="D1189" t="s">
        <v>1786</v>
      </c>
      <c r="E1189">
        <v>20</v>
      </c>
      <c r="F1189" t="s">
        <v>1786</v>
      </c>
      <c r="G1189" t="s">
        <v>29</v>
      </c>
    </row>
    <row r="1190" spans="1:7" x14ac:dyDescent="0.3">
      <c r="A1190" t="s">
        <v>874</v>
      </c>
      <c r="B1190" t="s">
        <v>495</v>
      </c>
      <c r="C1190" t="s">
        <v>878</v>
      </c>
      <c r="D1190" t="s">
        <v>868</v>
      </c>
      <c r="E1190">
        <v>21</v>
      </c>
      <c r="F1190" t="s">
        <v>72</v>
      </c>
      <c r="G1190" t="s">
        <v>87</v>
      </c>
    </row>
    <row r="1191" spans="1:7" hidden="1" x14ac:dyDescent="0.3">
      <c r="A1191" t="s">
        <v>874</v>
      </c>
      <c r="B1191" t="s">
        <v>555</v>
      </c>
      <c r="C1191" t="s">
        <v>878</v>
      </c>
      <c r="D1191" t="s">
        <v>1786</v>
      </c>
      <c r="E1191">
        <v>20</v>
      </c>
      <c r="F1191" t="s">
        <v>1786</v>
      </c>
      <c r="G1191" t="s">
        <v>87</v>
      </c>
    </row>
    <row r="1192" spans="1:7" x14ac:dyDescent="0.3">
      <c r="A1192" t="s">
        <v>874</v>
      </c>
      <c r="B1192" t="s">
        <v>497</v>
      </c>
      <c r="C1192" t="s">
        <v>879</v>
      </c>
      <c r="D1192" t="s">
        <v>868</v>
      </c>
      <c r="E1192">
        <v>20</v>
      </c>
      <c r="F1192" t="s">
        <v>72</v>
      </c>
      <c r="G1192" t="s">
        <v>80</v>
      </c>
    </row>
    <row r="1193" spans="1:7" hidden="1" x14ac:dyDescent="0.3">
      <c r="A1193" t="s">
        <v>874</v>
      </c>
      <c r="B1193" t="s">
        <v>557</v>
      </c>
      <c r="C1193" t="s">
        <v>879</v>
      </c>
      <c r="D1193" t="s">
        <v>1786</v>
      </c>
      <c r="E1193">
        <v>20</v>
      </c>
      <c r="F1193" t="s">
        <v>1786</v>
      </c>
      <c r="G1193" t="s">
        <v>80</v>
      </c>
    </row>
    <row r="1194" spans="1:7" x14ac:dyDescent="0.3">
      <c r="A1194" t="s">
        <v>874</v>
      </c>
      <c r="B1194" t="s">
        <v>499</v>
      </c>
      <c r="C1194" t="s">
        <v>880</v>
      </c>
      <c r="D1194" t="s">
        <v>868</v>
      </c>
      <c r="E1194">
        <v>20</v>
      </c>
      <c r="F1194" t="s">
        <v>72</v>
      </c>
      <c r="G1194" t="s">
        <v>87</v>
      </c>
    </row>
    <row r="1195" spans="1:7" hidden="1" x14ac:dyDescent="0.3">
      <c r="A1195" t="s">
        <v>874</v>
      </c>
      <c r="B1195" t="s">
        <v>1160</v>
      </c>
      <c r="C1195" t="s">
        <v>880</v>
      </c>
      <c r="D1195" t="s">
        <v>1786</v>
      </c>
      <c r="E1195">
        <v>20</v>
      </c>
      <c r="F1195" t="s">
        <v>1786</v>
      </c>
      <c r="G1195" t="s">
        <v>87</v>
      </c>
    </row>
    <row r="1196" spans="1:7" x14ac:dyDescent="0.3">
      <c r="A1196" t="s">
        <v>874</v>
      </c>
      <c r="B1196" t="s">
        <v>501</v>
      </c>
      <c r="C1196" t="s">
        <v>664</v>
      </c>
      <c r="D1196" t="s">
        <v>868</v>
      </c>
      <c r="E1196">
        <v>20</v>
      </c>
      <c r="F1196" t="s">
        <v>72</v>
      </c>
      <c r="G1196" t="s">
        <v>80</v>
      </c>
    </row>
    <row r="1197" spans="1:7" hidden="1" x14ac:dyDescent="0.3">
      <c r="A1197" t="s">
        <v>874</v>
      </c>
      <c r="B1197" t="s">
        <v>1161</v>
      </c>
      <c r="C1197" t="s">
        <v>664</v>
      </c>
      <c r="D1197" t="s">
        <v>1786</v>
      </c>
      <c r="E1197">
        <v>20</v>
      </c>
      <c r="F1197" t="s">
        <v>1786</v>
      </c>
      <c r="G1197" t="s">
        <v>80</v>
      </c>
    </row>
    <row r="1198" spans="1:7" x14ac:dyDescent="0.3">
      <c r="A1198" t="s">
        <v>874</v>
      </c>
      <c r="B1198" t="s">
        <v>503</v>
      </c>
      <c r="C1198" t="s">
        <v>881</v>
      </c>
      <c r="D1198" t="s">
        <v>868</v>
      </c>
      <c r="E1198">
        <v>20</v>
      </c>
      <c r="F1198" t="s">
        <v>72</v>
      </c>
      <c r="G1198" t="s">
        <v>80</v>
      </c>
    </row>
    <row r="1199" spans="1:7" hidden="1" x14ac:dyDescent="0.3">
      <c r="A1199" t="s">
        <v>874</v>
      </c>
      <c r="B1199" t="s">
        <v>1162</v>
      </c>
      <c r="C1199" t="s">
        <v>881</v>
      </c>
      <c r="D1199" t="s">
        <v>1786</v>
      </c>
      <c r="E1199">
        <v>20</v>
      </c>
      <c r="F1199" t="s">
        <v>1786</v>
      </c>
      <c r="G1199" t="s">
        <v>80</v>
      </c>
    </row>
    <row r="1200" spans="1:7" x14ac:dyDescent="0.3">
      <c r="A1200" t="s">
        <v>874</v>
      </c>
      <c r="B1200" t="s">
        <v>505</v>
      </c>
      <c r="C1200" t="s">
        <v>882</v>
      </c>
      <c r="D1200" t="s">
        <v>868</v>
      </c>
      <c r="E1200">
        <v>20</v>
      </c>
      <c r="F1200" t="s">
        <v>72</v>
      </c>
      <c r="G1200" t="s">
        <v>29</v>
      </c>
    </row>
    <row r="1201" spans="1:7" hidden="1" x14ac:dyDescent="0.3">
      <c r="A1201" t="s">
        <v>874</v>
      </c>
      <c r="B1201" t="s">
        <v>1163</v>
      </c>
      <c r="C1201" t="s">
        <v>882</v>
      </c>
      <c r="D1201" t="s">
        <v>1786</v>
      </c>
      <c r="E1201">
        <v>20</v>
      </c>
      <c r="F1201" t="s">
        <v>1786</v>
      </c>
      <c r="G1201" t="s">
        <v>29</v>
      </c>
    </row>
    <row r="1202" spans="1:7" x14ac:dyDescent="0.3">
      <c r="A1202" t="s">
        <v>874</v>
      </c>
      <c r="B1202" t="s">
        <v>507</v>
      </c>
      <c r="C1202" t="s">
        <v>854</v>
      </c>
      <c r="D1202" t="s">
        <v>868</v>
      </c>
      <c r="E1202">
        <v>20</v>
      </c>
      <c r="F1202" t="s">
        <v>72</v>
      </c>
      <c r="G1202" t="s">
        <v>27</v>
      </c>
    </row>
    <row r="1203" spans="1:7" hidden="1" x14ac:dyDescent="0.3">
      <c r="A1203" t="s">
        <v>874</v>
      </c>
      <c r="B1203" t="s">
        <v>1164</v>
      </c>
      <c r="C1203" t="s">
        <v>854</v>
      </c>
      <c r="D1203" t="s">
        <v>1786</v>
      </c>
      <c r="E1203">
        <v>20</v>
      </c>
      <c r="F1203" t="s">
        <v>1786</v>
      </c>
      <c r="G1203" t="s">
        <v>27</v>
      </c>
    </row>
    <row r="1204" spans="1:7" x14ac:dyDescent="0.3">
      <c r="A1204" t="s">
        <v>883</v>
      </c>
      <c r="B1204" t="s">
        <v>55</v>
      </c>
      <c r="C1204" t="s">
        <v>31</v>
      </c>
      <c r="D1204" t="s">
        <v>296</v>
      </c>
      <c r="E1204">
        <v>93</v>
      </c>
      <c r="F1204" t="s">
        <v>36</v>
      </c>
      <c r="G1204" t="s">
        <v>27</v>
      </c>
    </row>
    <row r="1205" spans="1:7" x14ac:dyDescent="0.3">
      <c r="A1205" t="s">
        <v>883</v>
      </c>
      <c r="B1205" t="s">
        <v>55</v>
      </c>
      <c r="C1205" t="s">
        <v>32</v>
      </c>
      <c r="D1205" t="s">
        <v>296</v>
      </c>
      <c r="E1205">
        <v>93</v>
      </c>
      <c r="F1205" t="s">
        <v>36</v>
      </c>
      <c r="G1205" t="s">
        <v>29</v>
      </c>
    </row>
    <row r="1206" spans="1:7" x14ac:dyDescent="0.3">
      <c r="A1206" t="s">
        <v>884</v>
      </c>
      <c r="B1206" t="s">
        <v>55</v>
      </c>
      <c r="C1206" t="s">
        <v>885</v>
      </c>
      <c r="D1206" t="s">
        <v>12</v>
      </c>
      <c r="E1206">
        <v>99</v>
      </c>
      <c r="F1206" t="s">
        <v>13</v>
      </c>
      <c r="G1206" t="s">
        <v>29</v>
      </c>
    </row>
    <row r="1207" spans="1:7" x14ac:dyDescent="0.3">
      <c r="A1207" t="s">
        <v>884</v>
      </c>
      <c r="B1207" t="s">
        <v>147</v>
      </c>
      <c r="C1207" t="s">
        <v>322</v>
      </c>
      <c r="D1207" t="s">
        <v>296</v>
      </c>
      <c r="E1207">
        <v>50</v>
      </c>
      <c r="F1207" t="s">
        <v>36</v>
      </c>
      <c r="G1207" t="s">
        <v>69</v>
      </c>
    </row>
    <row r="1208" spans="1:7" x14ac:dyDescent="0.3">
      <c r="A1208" t="s">
        <v>884</v>
      </c>
      <c r="B1208" t="s">
        <v>328</v>
      </c>
      <c r="C1208" t="s">
        <v>322</v>
      </c>
      <c r="D1208" t="s">
        <v>35</v>
      </c>
      <c r="E1208">
        <v>49</v>
      </c>
      <c r="F1208" t="s">
        <v>36</v>
      </c>
      <c r="G1208" t="s">
        <v>69</v>
      </c>
    </row>
    <row r="1209" spans="1:7" x14ac:dyDescent="0.3">
      <c r="A1209" t="s">
        <v>886</v>
      </c>
      <c r="B1209" t="s">
        <v>55</v>
      </c>
      <c r="C1209" t="s">
        <v>229</v>
      </c>
      <c r="D1209" t="s">
        <v>250</v>
      </c>
      <c r="E1209">
        <v>21</v>
      </c>
      <c r="F1209" t="s">
        <v>72</v>
      </c>
      <c r="G1209" t="s">
        <v>198</v>
      </c>
    </row>
    <row r="1210" spans="1:7" x14ac:dyDescent="0.3">
      <c r="A1210" t="s">
        <v>887</v>
      </c>
      <c r="B1210" t="s">
        <v>55</v>
      </c>
      <c r="C1210" t="s">
        <v>46</v>
      </c>
      <c r="D1210" t="s">
        <v>219</v>
      </c>
      <c r="E1210">
        <v>84</v>
      </c>
      <c r="F1210" t="s">
        <v>168</v>
      </c>
      <c r="G1210" t="s">
        <v>23</v>
      </c>
    </row>
    <row r="1211" spans="1:7" x14ac:dyDescent="0.3">
      <c r="A1211" t="s">
        <v>888</v>
      </c>
      <c r="B1211" t="s">
        <v>55</v>
      </c>
      <c r="C1211" t="s">
        <v>38</v>
      </c>
      <c r="D1211" t="s">
        <v>296</v>
      </c>
      <c r="E1211">
        <v>92</v>
      </c>
      <c r="F1211" t="s">
        <v>36</v>
      </c>
      <c r="G1211" t="s">
        <v>14</v>
      </c>
    </row>
    <row r="1212" spans="1:7" x14ac:dyDescent="0.3">
      <c r="A1212" t="s">
        <v>889</v>
      </c>
      <c r="B1212" t="s">
        <v>55</v>
      </c>
      <c r="C1212" t="s">
        <v>890</v>
      </c>
      <c r="D1212" t="s">
        <v>311</v>
      </c>
      <c r="E1212">
        <v>49</v>
      </c>
      <c r="F1212" t="s">
        <v>13</v>
      </c>
      <c r="G1212" t="s">
        <v>69</v>
      </c>
    </row>
    <row r="1213" spans="1:7" x14ac:dyDescent="0.3">
      <c r="A1213" t="s">
        <v>889</v>
      </c>
      <c r="B1213" t="s">
        <v>147</v>
      </c>
      <c r="C1213" t="s">
        <v>891</v>
      </c>
      <c r="D1213" t="s">
        <v>311</v>
      </c>
      <c r="E1213">
        <v>49</v>
      </c>
      <c r="F1213" t="s">
        <v>13</v>
      </c>
      <c r="G1213" t="s">
        <v>69</v>
      </c>
    </row>
    <row r="1214" spans="1:7" x14ac:dyDescent="0.3">
      <c r="A1214" t="s">
        <v>892</v>
      </c>
      <c r="B1214" t="s">
        <v>55</v>
      </c>
      <c r="C1214" t="s">
        <v>872</v>
      </c>
      <c r="D1214" t="s">
        <v>535</v>
      </c>
      <c r="E1214">
        <v>52</v>
      </c>
      <c r="F1214" t="s">
        <v>536</v>
      </c>
      <c r="G1214" t="s">
        <v>87</v>
      </c>
    </row>
    <row r="1215" spans="1:7" x14ac:dyDescent="0.3">
      <c r="A1215" t="s">
        <v>892</v>
      </c>
      <c r="B1215" t="s">
        <v>147</v>
      </c>
      <c r="C1215" t="s">
        <v>893</v>
      </c>
      <c r="D1215" t="s">
        <v>535</v>
      </c>
      <c r="E1215">
        <v>30</v>
      </c>
      <c r="F1215" t="s">
        <v>536</v>
      </c>
      <c r="G1215" t="s">
        <v>87</v>
      </c>
    </row>
    <row r="1216" spans="1:7" x14ac:dyDescent="0.3">
      <c r="A1216" t="s">
        <v>892</v>
      </c>
      <c r="B1216" t="s">
        <v>328</v>
      </c>
      <c r="C1216" t="s">
        <v>563</v>
      </c>
      <c r="D1216" t="s">
        <v>535</v>
      </c>
      <c r="E1216">
        <v>22</v>
      </c>
      <c r="F1216" t="s">
        <v>536</v>
      </c>
      <c r="G1216" t="s">
        <v>87</v>
      </c>
    </row>
    <row r="1217" spans="1:7" x14ac:dyDescent="0.3">
      <c r="A1217" t="s">
        <v>894</v>
      </c>
      <c r="B1217" t="s">
        <v>55</v>
      </c>
      <c r="C1217" t="s">
        <v>455</v>
      </c>
      <c r="D1217" t="s">
        <v>231</v>
      </c>
      <c r="E1217">
        <v>99</v>
      </c>
      <c r="F1217" t="s">
        <v>232</v>
      </c>
      <c r="G1217" t="s">
        <v>27</v>
      </c>
    </row>
    <row r="1218" spans="1:7" x14ac:dyDescent="0.3">
      <c r="A1218" t="s">
        <v>894</v>
      </c>
      <c r="B1218" t="s">
        <v>55</v>
      </c>
      <c r="C1218" t="s">
        <v>349</v>
      </c>
      <c r="D1218" t="s">
        <v>231</v>
      </c>
      <c r="E1218">
        <v>99</v>
      </c>
      <c r="F1218" t="s">
        <v>232</v>
      </c>
      <c r="G1218" t="s">
        <v>29</v>
      </c>
    </row>
    <row r="1219" spans="1:7" x14ac:dyDescent="0.3">
      <c r="A1219" t="s">
        <v>894</v>
      </c>
      <c r="B1219" t="s">
        <v>147</v>
      </c>
      <c r="C1219" t="s">
        <v>895</v>
      </c>
      <c r="D1219" t="s">
        <v>231</v>
      </c>
      <c r="E1219">
        <v>99</v>
      </c>
      <c r="F1219" t="s">
        <v>232</v>
      </c>
      <c r="G1219" t="s">
        <v>27</v>
      </c>
    </row>
    <row r="1220" spans="1:7" x14ac:dyDescent="0.3">
      <c r="A1220" t="s">
        <v>894</v>
      </c>
      <c r="B1220" t="s">
        <v>147</v>
      </c>
      <c r="C1220" t="s">
        <v>896</v>
      </c>
      <c r="D1220" t="s">
        <v>231</v>
      </c>
      <c r="E1220">
        <v>99</v>
      </c>
      <c r="F1220" t="s">
        <v>232</v>
      </c>
      <c r="G1220" t="s">
        <v>29</v>
      </c>
    </row>
    <row r="1221" spans="1:7" x14ac:dyDescent="0.3">
      <c r="A1221" t="s">
        <v>897</v>
      </c>
      <c r="B1221" t="s">
        <v>55</v>
      </c>
      <c r="C1221" t="s">
        <v>459</v>
      </c>
      <c r="D1221" t="s">
        <v>226</v>
      </c>
      <c r="E1221">
        <v>25</v>
      </c>
      <c r="F1221" t="s">
        <v>13</v>
      </c>
      <c r="G1221" t="s">
        <v>29</v>
      </c>
    </row>
    <row r="1222" spans="1:7" x14ac:dyDescent="0.3">
      <c r="A1222" t="s">
        <v>897</v>
      </c>
      <c r="B1222" t="s">
        <v>147</v>
      </c>
      <c r="C1222" t="s">
        <v>202</v>
      </c>
      <c r="D1222" t="s">
        <v>226</v>
      </c>
      <c r="E1222">
        <v>25</v>
      </c>
      <c r="F1222" t="s">
        <v>13</v>
      </c>
      <c r="G1222" t="s">
        <v>29</v>
      </c>
    </row>
    <row r="1223" spans="1:7" x14ac:dyDescent="0.3">
      <c r="A1223" t="s">
        <v>898</v>
      </c>
      <c r="B1223" t="s">
        <v>55</v>
      </c>
      <c r="C1223" t="s">
        <v>195</v>
      </c>
      <c r="D1223" t="s">
        <v>296</v>
      </c>
      <c r="E1223">
        <v>72</v>
      </c>
      <c r="F1223" t="s">
        <v>36</v>
      </c>
      <c r="G1223" t="s">
        <v>198</v>
      </c>
    </row>
    <row r="1224" spans="1:7" x14ac:dyDescent="0.3">
      <c r="A1224" t="s">
        <v>899</v>
      </c>
      <c r="B1224" t="s">
        <v>55</v>
      </c>
      <c r="C1224" t="s">
        <v>132</v>
      </c>
      <c r="D1224" t="s">
        <v>12</v>
      </c>
      <c r="E1224">
        <v>100</v>
      </c>
      <c r="F1224" t="s">
        <v>13</v>
      </c>
      <c r="G1224" t="s">
        <v>27</v>
      </c>
    </row>
    <row r="1225" spans="1:7" x14ac:dyDescent="0.3">
      <c r="A1225" t="s">
        <v>900</v>
      </c>
      <c r="B1225" t="s">
        <v>55</v>
      </c>
      <c r="C1225" t="s">
        <v>459</v>
      </c>
      <c r="D1225" t="s">
        <v>155</v>
      </c>
      <c r="E1225">
        <v>18</v>
      </c>
      <c r="F1225" t="s">
        <v>72</v>
      </c>
      <c r="G1225" t="s">
        <v>29</v>
      </c>
    </row>
    <row r="1226" spans="1:7" x14ac:dyDescent="0.3">
      <c r="A1226" t="s">
        <v>900</v>
      </c>
      <c r="B1226" t="s">
        <v>147</v>
      </c>
      <c r="C1226" t="s">
        <v>202</v>
      </c>
      <c r="D1226" t="s">
        <v>155</v>
      </c>
      <c r="E1226">
        <v>18</v>
      </c>
      <c r="F1226" t="s">
        <v>72</v>
      </c>
      <c r="G1226" t="s">
        <v>29</v>
      </c>
    </row>
    <row r="1227" spans="1:7" x14ac:dyDescent="0.3">
      <c r="A1227" t="s">
        <v>901</v>
      </c>
      <c r="B1227" t="s">
        <v>55</v>
      </c>
      <c r="C1227" t="s">
        <v>143</v>
      </c>
      <c r="D1227" t="s">
        <v>130</v>
      </c>
      <c r="E1227">
        <v>9</v>
      </c>
      <c r="F1227" t="s">
        <v>72</v>
      </c>
      <c r="G1227" t="s">
        <v>80</v>
      </c>
    </row>
    <row r="1228" spans="1:7" x14ac:dyDescent="0.3">
      <c r="A1228" t="s">
        <v>902</v>
      </c>
      <c r="B1228" t="s">
        <v>55</v>
      </c>
      <c r="C1228" t="s">
        <v>445</v>
      </c>
      <c r="D1228" t="s">
        <v>226</v>
      </c>
      <c r="E1228">
        <v>91</v>
      </c>
      <c r="F1228" t="s">
        <v>13</v>
      </c>
      <c r="G1228" t="s">
        <v>27</v>
      </c>
    </row>
    <row r="1229" spans="1:7" x14ac:dyDescent="0.3">
      <c r="A1229" t="s">
        <v>902</v>
      </c>
      <c r="B1229" t="s">
        <v>147</v>
      </c>
      <c r="C1229" t="s">
        <v>436</v>
      </c>
      <c r="D1229" t="s">
        <v>296</v>
      </c>
      <c r="E1229">
        <v>48</v>
      </c>
      <c r="F1229" t="s">
        <v>36</v>
      </c>
      <c r="G1229" t="s">
        <v>27</v>
      </c>
    </row>
    <row r="1230" spans="1:7" x14ac:dyDescent="0.3">
      <c r="A1230" t="s">
        <v>902</v>
      </c>
      <c r="B1230" t="s">
        <v>328</v>
      </c>
      <c r="C1230" t="s">
        <v>436</v>
      </c>
      <c r="D1230" t="s">
        <v>226</v>
      </c>
      <c r="E1230">
        <v>43</v>
      </c>
      <c r="F1230" t="s">
        <v>13</v>
      </c>
      <c r="G1230" t="s">
        <v>27</v>
      </c>
    </row>
    <row r="1231" spans="1:7" x14ac:dyDescent="0.3">
      <c r="A1231" t="s">
        <v>903</v>
      </c>
      <c r="B1231" t="s">
        <v>55</v>
      </c>
      <c r="C1231" t="s">
        <v>16</v>
      </c>
      <c r="D1231" t="s">
        <v>219</v>
      </c>
      <c r="E1231">
        <v>33</v>
      </c>
      <c r="F1231" t="s">
        <v>168</v>
      </c>
      <c r="G1231" t="s">
        <v>14</v>
      </c>
    </row>
    <row r="1232" spans="1:7" x14ac:dyDescent="0.3">
      <c r="A1232" t="s">
        <v>904</v>
      </c>
      <c r="B1232" t="s">
        <v>55</v>
      </c>
      <c r="C1232" t="s">
        <v>403</v>
      </c>
      <c r="D1232" t="s">
        <v>905</v>
      </c>
      <c r="E1232">
        <v>36</v>
      </c>
      <c r="F1232" t="s">
        <v>906</v>
      </c>
      <c r="G1232" t="s">
        <v>23</v>
      </c>
    </row>
    <row r="1233" spans="1:7" x14ac:dyDescent="0.3">
      <c r="A1233" t="s">
        <v>904</v>
      </c>
      <c r="B1233" t="s">
        <v>147</v>
      </c>
      <c r="C1233" t="s">
        <v>907</v>
      </c>
      <c r="D1233" t="s">
        <v>905</v>
      </c>
      <c r="E1233">
        <v>13</v>
      </c>
      <c r="F1233" t="s">
        <v>906</v>
      </c>
      <c r="G1233" t="s">
        <v>27</v>
      </c>
    </row>
    <row r="1234" spans="1:7" x14ac:dyDescent="0.3">
      <c r="A1234" t="s">
        <v>904</v>
      </c>
      <c r="B1234" t="s">
        <v>328</v>
      </c>
      <c r="C1234" t="s">
        <v>345</v>
      </c>
      <c r="D1234" t="s">
        <v>905</v>
      </c>
      <c r="E1234">
        <v>4</v>
      </c>
      <c r="F1234" t="s">
        <v>906</v>
      </c>
      <c r="G1234" t="s">
        <v>27</v>
      </c>
    </row>
    <row r="1235" spans="1:7" x14ac:dyDescent="0.3">
      <c r="A1235" t="s">
        <v>904</v>
      </c>
      <c r="B1235" t="s">
        <v>435</v>
      </c>
      <c r="C1235" t="s">
        <v>908</v>
      </c>
      <c r="D1235" t="s">
        <v>905</v>
      </c>
      <c r="E1235">
        <v>14</v>
      </c>
      <c r="F1235" t="s">
        <v>906</v>
      </c>
      <c r="G1235" t="s">
        <v>69</v>
      </c>
    </row>
    <row r="1236" spans="1:7" x14ac:dyDescent="0.3">
      <c r="A1236" t="s">
        <v>904</v>
      </c>
      <c r="B1236" t="s">
        <v>646</v>
      </c>
      <c r="C1236" t="s">
        <v>909</v>
      </c>
      <c r="D1236" t="s">
        <v>905</v>
      </c>
      <c r="E1236">
        <v>5</v>
      </c>
      <c r="F1236" t="s">
        <v>906</v>
      </c>
      <c r="G1236" t="s">
        <v>69</v>
      </c>
    </row>
    <row r="1237" spans="1:7" x14ac:dyDescent="0.3">
      <c r="A1237" t="s">
        <v>910</v>
      </c>
      <c r="B1237" t="s">
        <v>55</v>
      </c>
      <c r="C1237" t="s">
        <v>11</v>
      </c>
      <c r="D1237" t="s">
        <v>219</v>
      </c>
      <c r="E1237">
        <v>24</v>
      </c>
      <c r="F1237" t="s">
        <v>168</v>
      </c>
      <c r="G1237" t="s">
        <v>14</v>
      </c>
    </row>
    <row r="1238" spans="1:7" x14ac:dyDescent="0.3">
      <c r="A1238" t="s">
        <v>911</v>
      </c>
      <c r="B1238" t="s">
        <v>55</v>
      </c>
      <c r="C1238" t="s">
        <v>878</v>
      </c>
      <c r="D1238" t="s">
        <v>912</v>
      </c>
      <c r="E1238">
        <v>18</v>
      </c>
      <c r="F1238" t="s">
        <v>906</v>
      </c>
      <c r="G1238" t="s">
        <v>87</v>
      </c>
    </row>
    <row r="1239" spans="1:7" x14ac:dyDescent="0.3">
      <c r="A1239" t="s">
        <v>911</v>
      </c>
      <c r="B1239" t="s">
        <v>58</v>
      </c>
      <c r="C1239" t="s">
        <v>881</v>
      </c>
      <c r="D1239" t="s">
        <v>912</v>
      </c>
      <c r="E1239">
        <v>17</v>
      </c>
      <c r="F1239" t="s">
        <v>906</v>
      </c>
      <c r="G1239" t="s">
        <v>80</v>
      </c>
    </row>
    <row r="1240" spans="1:7" x14ac:dyDescent="0.3">
      <c r="A1240" t="s">
        <v>911</v>
      </c>
      <c r="B1240" t="s">
        <v>528</v>
      </c>
      <c r="C1240" t="s">
        <v>326</v>
      </c>
      <c r="D1240" t="s">
        <v>912</v>
      </c>
      <c r="E1240">
        <v>7</v>
      </c>
      <c r="F1240" t="s">
        <v>906</v>
      </c>
      <c r="G1240" t="s">
        <v>87</v>
      </c>
    </row>
    <row r="1241" spans="1:7" x14ac:dyDescent="0.3">
      <c r="A1241" t="s">
        <v>911</v>
      </c>
      <c r="B1241" t="s">
        <v>530</v>
      </c>
      <c r="C1241" t="s">
        <v>647</v>
      </c>
      <c r="D1241" t="s">
        <v>912</v>
      </c>
      <c r="E1241">
        <v>5</v>
      </c>
      <c r="F1241" t="s">
        <v>906</v>
      </c>
      <c r="G1241" t="s">
        <v>87</v>
      </c>
    </row>
    <row r="1242" spans="1:7" x14ac:dyDescent="0.3">
      <c r="A1242" t="s">
        <v>911</v>
      </c>
      <c r="B1242" t="s">
        <v>531</v>
      </c>
      <c r="C1242" t="s">
        <v>567</v>
      </c>
      <c r="D1242" t="s">
        <v>912</v>
      </c>
      <c r="E1242">
        <v>6</v>
      </c>
      <c r="F1242" t="s">
        <v>906</v>
      </c>
      <c r="G1242" t="s">
        <v>87</v>
      </c>
    </row>
    <row r="1243" spans="1:7" x14ac:dyDescent="0.3">
      <c r="A1243" t="s">
        <v>911</v>
      </c>
      <c r="B1243" t="s">
        <v>534</v>
      </c>
      <c r="C1243" t="s">
        <v>329</v>
      </c>
      <c r="D1243" t="s">
        <v>912</v>
      </c>
      <c r="E1243">
        <v>7</v>
      </c>
      <c r="F1243" t="s">
        <v>906</v>
      </c>
      <c r="G1243" t="s">
        <v>80</v>
      </c>
    </row>
    <row r="1244" spans="1:7" x14ac:dyDescent="0.3">
      <c r="A1244" t="s">
        <v>911</v>
      </c>
      <c r="B1244" t="s">
        <v>537</v>
      </c>
      <c r="C1244" t="s">
        <v>913</v>
      </c>
      <c r="D1244" t="s">
        <v>912</v>
      </c>
      <c r="E1244">
        <v>5</v>
      </c>
      <c r="F1244" t="s">
        <v>906</v>
      </c>
      <c r="G1244" t="s">
        <v>80</v>
      </c>
    </row>
    <row r="1245" spans="1:7" x14ac:dyDescent="0.3">
      <c r="A1245" t="s">
        <v>911</v>
      </c>
      <c r="B1245" t="s">
        <v>538</v>
      </c>
      <c r="C1245" t="s">
        <v>434</v>
      </c>
      <c r="D1245" t="s">
        <v>912</v>
      </c>
      <c r="E1245">
        <v>5</v>
      </c>
      <c r="F1245" t="s">
        <v>906</v>
      </c>
      <c r="G1245" t="s">
        <v>80</v>
      </c>
    </row>
    <row r="1246" spans="1:7" x14ac:dyDescent="0.3">
      <c r="A1246" t="s">
        <v>914</v>
      </c>
      <c r="B1246" t="s">
        <v>55</v>
      </c>
      <c r="C1246" t="s">
        <v>688</v>
      </c>
      <c r="D1246" t="s">
        <v>119</v>
      </c>
      <c r="E1246">
        <v>45</v>
      </c>
      <c r="F1246" t="s">
        <v>13</v>
      </c>
      <c r="G1246" t="s">
        <v>80</v>
      </c>
    </row>
    <row r="1247" spans="1:7" hidden="1" x14ac:dyDescent="0.3">
      <c r="A1247" t="s">
        <v>914</v>
      </c>
      <c r="B1247" t="s">
        <v>147</v>
      </c>
      <c r="C1247" t="s">
        <v>1786</v>
      </c>
      <c r="D1247" t="s">
        <v>1786</v>
      </c>
      <c r="E1247">
        <v>45</v>
      </c>
      <c r="F1247" t="s">
        <v>1786</v>
      </c>
      <c r="G1247" t="s">
        <v>1786</v>
      </c>
    </row>
    <row r="1248" spans="1:7" x14ac:dyDescent="0.3">
      <c r="A1248" t="s">
        <v>915</v>
      </c>
      <c r="B1248" t="s">
        <v>55</v>
      </c>
      <c r="C1248" t="s">
        <v>692</v>
      </c>
      <c r="D1248" t="s">
        <v>231</v>
      </c>
      <c r="E1248">
        <v>29</v>
      </c>
      <c r="F1248" t="s">
        <v>232</v>
      </c>
      <c r="G1248" t="s">
        <v>29</v>
      </c>
    </row>
    <row r="1249" spans="1:7" x14ac:dyDescent="0.3">
      <c r="A1249" t="s">
        <v>915</v>
      </c>
      <c r="B1249" t="s">
        <v>147</v>
      </c>
      <c r="C1249" t="s">
        <v>562</v>
      </c>
      <c r="D1249" t="s">
        <v>231</v>
      </c>
      <c r="E1249">
        <v>29</v>
      </c>
      <c r="F1249" t="s">
        <v>232</v>
      </c>
      <c r="G1249" t="s">
        <v>29</v>
      </c>
    </row>
    <row r="1250" spans="1:7" x14ac:dyDescent="0.3">
      <c r="A1250" t="s">
        <v>916</v>
      </c>
      <c r="B1250" t="s">
        <v>55</v>
      </c>
      <c r="C1250" t="s">
        <v>917</v>
      </c>
      <c r="D1250" t="s">
        <v>296</v>
      </c>
      <c r="E1250">
        <v>84</v>
      </c>
      <c r="F1250" t="s">
        <v>36</v>
      </c>
      <c r="G1250" t="s">
        <v>87</v>
      </c>
    </row>
    <row r="1251" spans="1:7" x14ac:dyDescent="0.3">
      <c r="A1251" t="s">
        <v>916</v>
      </c>
      <c r="B1251" t="s">
        <v>147</v>
      </c>
      <c r="C1251" t="s">
        <v>567</v>
      </c>
      <c r="D1251" t="s">
        <v>296</v>
      </c>
      <c r="E1251">
        <v>84</v>
      </c>
      <c r="F1251" t="s">
        <v>36</v>
      </c>
      <c r="G1251" t="s">
        <v>87</v>
      </c>
    </row>
    <row r="1252" spans="1:7" x14ac:dyDescent="0.3">
      <c r="A1252" t="s">
        <v>918</v>
      </c>
      <c r="B1252" t="s">
        <v>55</v>
      </c>
      <c r="C1252" t="s">
        <v>713</v>
      </c>
      <c r="D1252" t="s">
        <v>157</v>
      </c>
      <c r="E1252">
        <v>11</v>
      </c>
      <c r="F1252" t="s">
        <v>72</v>
      </c>
      <c r="G1252" t="s">
        <v>27</v>
      </c>
    </row>
    <row r="1253" spans="1:7" x14ac:dyDescent="0.3">
      <c r="A1253" t="s">
        <v>918</v>
      </c>
      <c r="B1253" t="s">
        <v>147</v>
      </c>
      <c r="C1253" t="s">
        <v>919</v>
      </c>
      <c r="D1253" t="s">
        <v>124</v>
      </c>
      <c r="E1253">
        <v>11</v>
      </c>
      <c r="F1253" t="s">
        <v>36</v>
      </c>
      <c r="G1253" t="s">
        <v>87</v>
      </c>
    </row>
    <row r="1254" spans="1:7" x14ac:dyDescent="0.3">
      <c r="A1254" t="s">
        <v>920</v>
      </c>
      <c r="B1254" t="s">
        <v>55</v>
      </c>
      <c r="C1254" t="s">
        <v>370</v>
      </c>
      <c r="D1254" t="s">
        <v>231</v>
      </c>
      <c r="E1254">
        <v>68</v>
      </c>
      <c r="F1254" t="s">
        <v>232</v>
      </c>
      <c r="G1254" t="s">
        <v>198</v>
      </c>
    </row>
    <row r="1255" spans="1:7" x14ac:dyDescent="0.3">
      <c r="A1255" t="s">
        <v>921</v>
      </c>
      <c r="B1255" t="s">
        <v>55</v>
      </c>
      <c r="C1255" t="s">
        <v>16</v>
      </c>
      <c r="D1255" t="s">
        <v>286</v>
      </c>
      <c r="E1255">
        <v>103</v>
      </c>
      <c r="F1255" t="s">
        <v>287</v>
      </c>
      <c r="G1255" t="s">
        <v>14</v>
      </c>
    </row>
    <row r="1256" spans="1:7" x14ac:dyDescent="0.3">
      <c r="A1256" t="s">
        <v>922</v>
      </c>
      <c r="B1256" t="s">
        <v>55</v>
      </c>
      <c r="C1256" t="s">
        <v>18</v>
      </c>
      <c r="D1256" t="s">
        <v>286</v>
      </c>
      <c r="E1256">
        <v>94</v>
      </c>
      <c r="F1256" t="s">
        <v>287</v>
      </c>
      <c r="G1256" t="s">
        <v>14</v>
      </c>
    </row>
    <row r="1257" spans="1:7" x14ac:dyDescent="0.3">
      <c r="A1257" t="s">
        <v>923</v>
      </c>
      <c r="B1257" t="s">
        <v>55</v>
      </c>
      <c r="C1257" t="s">
        <v>50</v>
      </c>
      <c r="D1257" t="s">
        <v>311</v>
      </c>
      <c r="E1257">
        <v>95</v>
      </c>
      <c r="F1257" t="s">
        <v>13</v>
      </c>
      <c r="G1257" t="s">
        <v>14</v>
      </c>
    </row>
    <row r="1258" spans="1:7" x14ac:dyDescent="0.3">
      <c r="A1258" t="s">
        <v>924</v>
      </c>
      <c r="B1258" t="s">
        <v>55</v>
      </c>
      <c r="C1258" t="s">
        <v>318</v>
      </c>
      <c r="D1258" t="s">
        <v>925</v>
      </c>
      <c r="E1258">
        <v>1</v>
      </c>
      <c r="F1258" t="s">
        <v>168</v>
      </c>
      <c r="G1258" t="s">
        <v>27</v>
      </c>
    </row>
    <row r="1259" spans="1:7" x14ac:dyDescent="0.3">
      <c r="A1259" t="s">
        <v>926</v>
      </c>
      <c r="B1259" t="s">
        <v>55</v>
      </c>
      <c r="C1259" t="s">
        <v>927</v>
      </c>
      <c r="D1259" t="s">
        <v>61</v>
      </c>
      <c r="E1259">
        <v>54</v>
      </c>
      <c r="F1259" t="s">
        <v>22</v>
      </c>
      <c r="G1259" t="s">
        <v>80</v>
      </c>
    </row>
    <row r="1260" spans="1:7" x14ac:dyDescent="0.3">
      <c r="A1260" t="s">
        <v>926</v>
      </c>
      <c r="B1260" t="s">
        <v>147</v>
      </c>
      <c r="C1260" t="s">
        <v>434</v>
      </c>
      <c r="D1260" t="s">
        <v>61</v>
      </c>
      <c r="E1260">
        <v>54</v>
      </c>
      <c r="F1260" t="s">
        <v>22</v>
      </c>
      <c r="G1260" t="s">
        <v>80</v>
      </c>
    </row>
    <row r="1261" spans="1:7" x14ac:dyDescent="0.3">
      <c r="A1261" t="s">
        <v>928</v>
      </c>
      <c r="B1261" t="s">
        <v>55</v>
      </c>
      <c r="C1261" t="s">
        <v>336</v>
      </c>
      <c r="D1261" t="s">
        <v>160</v>
      </c>
      <c r="E1261">
        <v>19</v>
      </c>
      <c r="F1261" t="s">
        <v>72</v>
      </c>
      <c r="G1261" t="s">
        <v>27</v>
      </c>
    </row>
    <row r="1262" spans="1:7" x14ac:dyDescent="0.3">
      <c r="A1262" t="s">
        <v>929</v>
      </c>
      <c r="B1262" t="s">
        <v>55</v>
      </c>
      <c r="C1262" t="s">
        <v>320</v>
      </c>
      <c r="D1262" t="s">
        <v>157</v>
      </c>
      <c r="E1262">
        <v>18</v>
      </c>
      <c r="F1262" t="s">
        <v>72</v>
      </c>
      <c r="G1262" t="s">
        <v>69</v>
      </c>
    </row>
    <row r="1263" spans="1:7" x14ac:dyDescent="0.3">
      <c r="A1263" t="s">
        <v>930</v>
      </c>
      <c r="B1263" t="s">
        <v>55</v>
      </c>
      <c r="C1263" t="s">
        <v>690</v>
      </c>
      <c r="D1263" t="s">
        <v>86</v>
      </c>
      <c r="E1263">
        <v>16</v>
      </c>
      <c r="F1263" t="s">
        <v>13</v>
      </c>
      <c r="G1263" t="s">
        <v>69</v>
      </c>
    </row>
    <row r="1264" spans="1:7" x14ac:dyDescent="0.3">
      <c r="A1264" t="s">
        <v>930</v>
      </c>
      <c r="B1264" t="s">
        <v>147</v>
      </c>
      <c r="C1264" t="s">
        <v>650</v>
      </c>
      <c r="D1264" t="s">
        <v>86</v>
      </c>
      <c r="E1264">
        <v>16</v>
      </c>
      <c r="F1264" t="s">
        <v>13</v>
      </c>
      <c r="G1264" t="s">
        <v>69</v>
      </c>
    </row>
    <row r="1265" spans="1:7" x14ac:dyDescent="0.3">
      <c r="A1265" t="s">
        <v>931</v>
      </c>
      <c r="B1265" t="s">
        <v>55</v>
      </c>
      <c r="C1265" t="s">
        <v>221</v>
      </c>
      <c r="D1265" t="s">
        <v>380</v>
      </c>
      <c r="E1265">
        <v>20</v>
      </c>
      <c r="F1265" t="s">
        <v>262</v>
      </c>
      <c r="G1265" t="s">
        <v>27</v>
      </c>
    </row>
    <row r="1266" spans="1:7" x14ac:dyDescent="0.3">
      <c r="A1266" t="s">
        <v>932</v>
      </c>
      <c r="B1266" t="s">
        <v>55</v>
      </c>
      <c r="C1266" t="s">
        <v>338</v>
      </c>
      <c r="D1266" t="s">
        <v>621</v>
      </c>
      <c r="E1266">
        <v>20</v>
      </c>
      <c r="F1266" t="s">
        <v>22</v>
      </c>
      <c r="G1266" t="s">
        <v>87</v>
      </c>
    </row>
    <row r="1267" spans="1:7" x14ac:dyDescent="0.3">
      <c r="A1267" t="s">
        <v>933</v>
      </c>
      <c r="B1267" t="s">
        <v>55</v>
      </c>
      <c r="C1267" t="s">
        <v>707</v>
      </c>
      <c r="D1267" t="s">
        <v>724</v>
      </c>
      <c r="E1267">
        <v>2</v>
      </c>
      <c r="F1267" t="s">
        <v>262</v>
      </c>
      <c r="G1267" t="s">
        <v>87</v>
      </c>
    </row>
    <row r="1268" spans="1:7" x14ac:dyDescent="0.3">
      <c r="A1268" t="s">
        <v>934</v>
      </c>
      <c r="B1268" t="s">
        <v>55</v>
      </c>
      <c r="C1268" t="s">
        <v>129</v>
      </c>
      <c r="D1268" t="s">
        <v>261</v>
      </c>
      <c r="E1268">
        <v>12</v>
      </c>
      <c r="F1268" t="s">
        <v>262</v>
      </c>
      <c r="G1268" t="s">
        <v>29</v>
      </c>
    </row>
    <row r="1269" spans="1:7" hidden="1" x14ac:dyDescent="0.3">
      <c r="A1269" t="s">
        <v>1972</v>
      </c>
      <c r="B1269" t="s">
        <v>55</v>
      </c>
      <c r="C1269" t="s">
        <v>320</v>
      </c>
      <c r="D1269" t="s">
        <v>1786</v>
      </c>
      <c r="E1269">
        <v>8</v>
      </c>
      <c r="F1269" t="s">
        <v>1786</v>
      </c>
      <c r="G1269" t="s">
        <v>69</v>
      </c>
    </row>
    <row r="1270" spans="1:7" x14ac:dyDescent="0.3">
      <c r="A1270" t="s">
        <v>935</v>
      </c>
      <c r="B1270" t="s">
        <v>55</v>
      </c>
      <c r="C1270" t="s">
        <v>715</v>
      </c>
      <c r="D1270" t="s">
        <v>173</v>
      </c>
      <c r="E1270">
        <v>21</v>
      </c>
      <c r="F1270" t="s">
        <v>174</v>
      </c>
      <c r="G1270" t="s">
        <v>80</v>
      </c>
    </row>
    <row r="1271" spans="1:7" x14ac:dyDescent="0.3">
      <c r="A1271" t="s">
        <v>936</v>
      </c>
      <c r="B1271" t="s">
        <v>55</v>
      </c>
      <c r="C1271" t="s">
        <v>631</v>
      </c>
      <c r="D1271" t="s">
        <v>160</v>
      </c>
      <c r="E1271">
        <v>6</v>
      </c>
      <c r="F1271" t="s">
        <v>72</v>
      </c>
      <c r="G1271" t="s">
        <v>27</v>
      </c>
    </row>
    <row r="1272" spans="1:7" x14ac:dyDescent="0.3">
      <c r="A1272" t="s">
        <v>937</v>
      </c>
      <c r="B1272" t="s">
        <v>55</v>
      </c>
      <c r="C1272" t="s">
        <v>240</v>
      </c>
      <c r="D1272" t="s">
        <v>621</v>
      </c>
      <c r="E1272">
        <v>3</v>
      </c>
      <c r="F1272" t="s">
        <v>22</v>
      </c>
      <c r="G1272" t="s">
        <v>69</v>
      </c>
    </row>
    <row r="1273" spans="1:7" x14ac:dyDescent="0.3">
      <c r="A1273" t="s">
        <v>938</v>
      </c>
      <c r="B1273" t="s">
        <v>55</v>
      </c>
      <c r="C1273" t="s">
        <v>336</v>
      </c>
      <c r="D1273" t="s">
        <v>391</v>
      </c>
      <c r="E1273">
        <v>5</v>
      </c>
      <c r="F1273" t="s">
        <v>168</v>
      </c>
      <c r="G1273" t="s">
        <v>27</v>
      </c>
    </row>
    <row r="1274" spans="1:7" x14ac:dyDescent="0.3">
      <c r="A1274" t="s">
        <v>939</v>
      </c>
      <c r="B1274" t="s">
        <v>55</v>
      </c>
      <c r="C1274" t="s">
        <v>339</v>
      </c>
      <c r="D1274" t="s">
        <v>621</v>
      </c>
      <c r="E1274">
        <v>6</v>
      </c>
      <c r="F1274" t="s">
        <v>22</v>
      </c>
      <c r="G1274" t="s">
        <v>80</v>
      </c>
    </row>
    <row r="1275" spans="1:7" x14ac:dyDescent="0.3">
      <c r="A1275" t="s">
        <v>940</v>
      </c>
      <c r="B1275" t="s">
        <v>55</v>
      </c>
      <c r="C1275" t="s">
        <v>375</v>
      </c>
      <c r="D1275" t="s">
        <v>724</v>
      </c>
      <c r="E1275">
        <v>24</v>
      </c>
      <c r="F1275" t="s">
        <v>262</v>
      </c>
      <c r="G1275" t="s">
        <v>80</v>
      </c>
    </row>
    <row r="1276" spans="1:7" x14ac:dyDescent="0.3">
      <c r="A1276" t="s">
        <v>941</v>
      </c>
      <c r="B1276" t="s">
        <v>55</v>
      </c>
      <c r="C1276" t="s">
        <v>284</v>
      </c>
      <c r="D1276" t="s">
        <v>724</v>
      </c>
      <c r="E1276">
        <v>15</v>
      </c>
      <c r="F1276" t="s">
        <v>262</v>
      </c>
      <c r="G1276" t="s">
        <v>87</v>
      </c>
    </row>
    <row r="1277" spans="1:7" x14ac:dyDescent="0.3">
      <c r="A1277" t="s">
        <v>942</v>
      </c>
      <c r="B1277" t="s">
        <v>55</v>
      </c>
      <c r="C1277" t="s">
        <v>370</v>
      </c>
      <c r="D1277" t="s">
        <v>155</v>
      </c>
      <c r="E1277">
        <v>20</v>
      </c>
      <c r="F1277" t="s">
        <v>72</v>
      </c>
      <c r="G1277" t="s">
        <v>198</v>
      </c>
    </row>
    <row r="1278" spans="1:7" x14ac:dyDescent="0.3">
      <c r="A1278" t="s">
        <v>943</v>
      </c>
      <c r="B1278" t="s">
        <v>55</v>
      </c>
      <c r="C1278" t="s">
        <v>341</v>
      </c>
      <c r="D1278" t="s">
        <v>578</v>
      </c>
      <c r="E1278">
        <v>15</v>
      </c>
      <c r="F1278" t="s">
        <v>168</v>
      </c>
      <c r="G1278" t="s">
        <v>29</v>
      </c>
    </row>
    <row r="1279" spans="1:7" hidden="1" x14ac:dyDescent="0.3">
      <c r="A1279" t="s">
        <v>1973</v>
      </c>
      <c r="B1279" t="s">
        <v>1726</v>
      </c>
      <c r="C1279" t="s">
        <v>1786</v>
      </c>
      <c r="D1279" t="s">
        <v>1786</v>
      </c>
      <c r="E1279">
        <v>2</v>
      </c>
      <c r="F1279" t="s">
        <v>1786</v>
      </c>
      <c r="G1279" t="s">
        <v>1786</v>
      </c>
    </row>
    <row r="1280" spans="1:7" hidden="1" x14ac:dyDescent="0.3">
      <c r="A1280" t="s">
        <v>1974</v>
      </c>
      <c r="B1280" t="s">
        <v>1726</v>
      </c>
      <c r="C1280" t="s">
        <v>1786</v>
      </c>
      <c r="D1280" t="s">
        <v>1786</v>
      </c>
      <c r="E1280">
        <v>1</v>
      </c>
      <c r="F1280" t="s">
        <v>1786</v>
      </c>
      <c r="G1280" t="s">
        <v>1786</v>
      </c>
    </row>
    <row r="1281" spans="1:7" hidden="1" x14ac:dyDescent="0.3">
      <c r="A1281" t="s">
        <v>1975</v>
      </c>
      <c r="B1281" t="s">
        <v>147</v>
      </c>
      <c r="C1281" t="s">
        <v>1786</v>
      </c>
      <c r="D1281" t="s">
        <v>1786</v>
      </c>
      <c r="E1281">
        <v>9</v>
      </c>
      <c r="F1281" t="s">
        <v>1786</v>
      </c>
      <c r="G1281" t="s">
        <v>1786</v>
      </c>
    </row>
    <row r="1282" spans="1:7" hidden="1" x14ac:dyDescent="0.3">
      <c r="A1282" t="s">
        <v>1976</v>
      </c>
      <c r="B1282" t="s">
        <v>1726</v>
      </c>
      <c r="C1282" t="s">
        <v>1786</v>
      </c>
      <c r="D1282" t="s">
        <v>1786</v>
      </c>
      <c r="E1282">
        <v>7</v>
      </c>
      <c r="F1282" t="s">
        <v>1786</v>
      </c>
      <c r="G1282" t="s">
        <v>1786</v>
      </c>
    </row>
    <row r="1283" spans="1:7" hidden="1" x14ac:dyDescent="0.3">
      <c r="A1283" t="s">
        <v>1977</v>
      </c>
      <c r="B1283" t="s">
        <v>1726</v>
      </c>
      <c r="C1283" t="s">
        <v>1786</v>
      </c>
      <c r="D1283" t="s">
        <v>1786</v>
      </c>
      <c r="E1283">
        <v>8</v>
      </c>
      <c r="F1283" t="s">
        <v>1786</v>
      </c>
      <c r="G1283" t="s">
        <v>1786</v>
      </c>
    </row>
    <row r="1284" spans="1:7" x14ac:dyDescent="0.3">
      <c r="A1284" t="s">
        <v>944</v>
      </c>
      <c r="B1284" t="s">
        <v>55</v>
      </c>
      <c r="C1284" t="s">
        <v>293</v>
      </c>
      <c r="D1284" t="s">
        <v>410</v>
      </c>
      <c r="E1284">
        <v>131</v>
      </c>
      <c r="F1284" t="s">
        <v>411</v>
      </c>
      <c r="G1284" t="s">
        <v>69</v>
      </c>
    </row>
    <row r="1285" spans="1:7" x14ac:dyDescent="0.3">
      <c r="A1285" t="s">
        <v>945</v>
      </c>
      <c r="B1285" t="s">
        <v>55</v>
      </c>
      <c r="C1285" t="s">
        <v>118</v>
      </c>
      <c r="D1285" t="s">
        <v>12</v>
      </c>
      <c r="E1285">
        <v>101</v>
      </c>
      <c r="F1285" t="s">
        <v>13</v>
      </c>
      <c r="G1285" t="s">
        <v>29</v>
      </c>
    </row>
    <row r="1286" spans="1:7" x14ac:dyDescent="0.3">
      <c r="A1286" t="s">
        <v>946</v>
      </c>
      <c r="B1286" t="s">
        <v>55</v>
      </c>
      <c r="C1286" t="s">
        <v>121</v>
      </c>
      <c r="D1286" t="s">
        <v>290</v>
      </c>
      <c r="E1286">
        <v>85</v>
      </c>
      <c r="F1286" t="s">
        <v>72</v>
      </c>
      <c r="G1286" t="s">
        <v>27</v>
      </c>
    </row>
    <row r="1287" spans="1:7" x14ac:dyDescent="0.3">
      <c r="A1287" t="s">
        <v>947</v>
      </c>
      <c r="B1287" t="s">
        <v>55</v>
      </c>
      <c r="C1287" t="s">
        <v>115</v>
      </c>
      <c r="D1287" t="s">
        <v>410</v>
      </c>
      <c r="E1287">
        <v>96</v>
      </c>
      <c r="F1287" t="s">
        <v>411</v>
      </c>
      <c r="G1287" t="s">
        <v>80</v>
      </c>
    </row>
    <row r="1288" spans="1:7" ht="26" x14ac:dyDescent="0.3">
      <c r="A1288" t="s">
        <v>948</v>
      </c>
      <c r="B1288" t="s">
        <v>55</v>
      </c>
      <c r="C1288" s="1" t="s">
        <v>949</v>
      </c>
      <c r="D1288" t="s">
        <v>180</v>
      </c>
      <c r="E1288">
        <v>25</v>
      </c>
      <c r="F1288" t="s">
        <v>168</v>
      </c>
      <c r="G1288" t="s">
        <v>127</v>
      </c>
    </row>
    <row r="1289" spans="1:7" x14ac:dyDescent="0.3">
      <c r="A1289" t="s">
        <v>950</v>
      </c>
      <c r="B1289" t="s">
        <v>55</v>
      </c>
      <c r="C1289" t="s">
        <v>123</v>
      </c>
      <c r="D1289" t="s">
        <v>137</v>
      </c>
      <c r="E1289">
        <v>76</v>
      </c>
      <c r="F1289" t="s">
        <v>72</v>
      </c>
      <c r="G1289" t="s">
        <v>87</v>
      </c>
    </row>
    <row r="1290" spans="1:7" hidden="1" x14ac:dyDescent="0.3">
      <c r="A1290" t="s">
        <v>1978</v>
      </c>
      <c r="B1290" t="s">
        <v>1726</v>
      </c>
      <c r="C1290" t="s">
        <v>1786</v>
      </c>
      <c r="D1290" t="s">
        <v>1786</v>
      </c>
      <c r="E1290">
        <v>7</v>
      </c>
      <c r="F1290" t="s">
        <v>1786</v>
      </c>
      <c r="G1290" t="s">
        <v>1786</v>
      </c>
    </row>
    <row r="1291" spans="1:7" hidden="1" x14ac:dyDescent="0.3">
      <c r="A1291" t="s">
        <v>1979</v>
      </c>
      <c r="B1291" t="s">
        <v>1726</v>
      </c>
      <c r="C1291" t="s">
        <v>1786</v>
      </c>
      <c r="D1291" t="s">
        <v>1786</v>
      </c>
      <c r="E1291">
        <v>65</v>
      </c>
      <c r="F1291" t="s">
        <v>1786</v>
      </c>
      <c r="G1291" t="s">
        <v>1786</v>
      </c>
    </row>
    <row r="1292" spans="1:7" x14ac:dyDescent="0.3">
      <c r="A1292" t="s">
        <v>951</v>
      </c>
      <c r="B1292" t="s">
        <v>55</v>
      </c>
      <c r="C1292" t="s">
        <v>685</v>
      </c>
      <c r="D1292" t="s">
        <v>398</v>
      </c>
      <c r="E1292">
        <v>15</v>
      </c>
      <c r="F1292" t="s">
        <v>399</v>
      </c>
      <c r="G1292" t="s">
        <v>27</v>
      </c>
    </row>
    <row r="1293" spans="1:7" x14ac:dyDescent="0.3">
      <c r="A1293" t="s">
        <v>952</v>
      </c>
      <c r="B1293" t="s">
        <v>55</v>
      </c>
      <c r="C1293" t="s">
        <v>375</v>
      </c>
      <c r="D1293" t="s">
        <v>360</v>
      </c>
      <c r="E1293">
        <v>8</v>
      </c>
      <c r="F1293" t="s">
        <v>262</v>
      </c>
      <c r="G1293" t="s">
        <v>80</v>
      </c>
    </row>
    <row r="1294" spans="1:7" x14ac:dyDescent="0.3">
      <c r="A1294" t="s">
        <v>953</v>
      </c>
      <c r="B1294" t="s">
        <v>147</v>
      </c>
      <c r="C1294" t="s">
        <v>349</v>
      </c>
      <c r="D1294" t="s">
        <v>203</v>
      </c>
      <c r="E1294">
        <v>26</v>
      </c>
      <c r="F1294" t="s">
        <v>204</v>
      </c>
      <c r="G1294" t="s">
        <v>29</v>
      </c>
    </row>
    <row r="1295" spans="1:7" hidden="1" x14ac:dyDescent="0.3">
      <c r="A1295" t="s">
        <v>953</v>
      </c>
      <c r="B1295" t="s">
        <v>328</v>
      </c>
      <c r="C1295" t="s">
        <v>349</v>
      </c>
      <c r="D1295" t="s">
        <v>1786</v>
      </c>
      <c r="E1295">
        <v>24</v>
      </c>
      <c r="F1295" t="s">
        <v>1786</v>
      </c>
      <c r="G1295" t="s">
        <v>29</v>
      </c>
    </row>
    <row r="1296" spans="1:7" hidden="1" x14ac:dyDescent="0.3">
      <c r="A1296" t="s">
        <v>953</v>
      </c>
      <c r="B1296" t="s">
        <v>435</v>
      </c>
      <c r="C1296" t="s">
        <v>349</v>
      </c>
      <c r="D1296" t="s">
        <v>1786</v>
      </c>
      <c r="E1296">
        <v>26</v>
      </c>
      <c r="F1296" t="s">
        <v>1786</v>
      </c>
      <c r="G1296" t="s">
        <v>29</v>
      </c>
    </row>
    <row r="1297" spans="1:7" hidden="1" x14ac:dyDescent="0.3">
      <c r="A1297" t="s">
        <v>953</v>
      </c>
      <c r="B1297" t="s">
        <v>646</v>
      </c>
      <c r="C1297" t="s">
        <v>349</v>
      </c>
      <c r="D1297" t="s">
        <v>1786</v>
      </c>
      <c r="E1297">
        <v>20</v>
      </c>
      <c r="F1297" t="s">
        <v>1786</v>
      </c>
      <c r="G1297" t="s">
        <v>29</v>
      </c>
    </row>
    <row r="1298" spans="1:7" hidden="1" x14ac:dyDescent="0.3">
      <c r="A1298" t="s">
        <v>1980</v>
      </c>
      <c r="B1298" t="s">
        <v>147</v>
      </c>
      <c r="C1298" t="s">
        <v>349</v>
      </c>
      <c r="D1298" t="s">
        <v>1786</v>
      </c>
      <c r="E1298">
        <v>22</v>
      </c>
      <c r="F1298" t="s">
        <v>1786</v>
      </c>
      <c r="G1298" t="s">
        <v>29</v>
      </c>
    </row>
    <row r="1299" spans="1:7" hidden="1" x14ac:dyDescent="0.3">
      <c r="A1299" t="s">
        <v>1980</v>
      </c>
      <c r="B1299" t="s">
        <v>328</v>
      </c>
      <c r="C1299" t="s">
        <v>349</v>
      </c>
      <c r="D1299" t="s">
        <v>1786</v>
      </c>
      <c r="E1299">
        <v>22</v>
      </c>
      <c r="F1299" t="s">
        <v>1786</v>
      </c>
      <c r="G1299" t="s">
        <v>29</v>
      </c>
    </row>
    <row r="1300" spans="1:7" hidden="1" x14ac:dyDescent="0.3">
      <c r="A1300" t="s">
        <v>1980</v>
      </c>
      <c r="B1300" t="s">
        <v>435</v>
      </c>
      <c r="C1300" t="s">
        <v>349</v>
      </c>
      <c r="D1300" t="s">
        <v>1786</v>
      </c>
      <c r="E1300">
        <v>18</v>
      </c>
      <c r="F1300" t="s">
        <v>1786</v>
      </c>
      <c r="G1300" t="s">
        <v>29</v>
      </c>
    </row>
    <row r="1301" spans="1:7" hidden="1" x14ac:dyDescent="0.3">
      <c r="A1301" t="s">
        <v>1980</v>
      </c>
      <c r="B1301" t="s">
        <v>646</v>
      </c>
      <c r="C1301" t="s">
        <v>349</v>
      </c>
      <c r="D1301" t="s">
        <v>1786</v>
      </c>
      <c r="E1301">
        <v>11</v>
      </c>
      <c r="F1301" t="s">
        <v>1786</v>
      </c>
      <c r="G1301" t="s">
        <v>29</v>
      </c>
    </row>
    <row r="1302" spans="1:7" hidden="1" x14ac:dyDescent="0.3">
      <c r="A1302" t="s">
        <v>1981</v>
      </c>
      <c r="B1302" t="s">
        <v>1726</v>
      </c>
      <c r="C1302" t="s">
        <v>1786</v>
      </c>
      <c r="D1302" t="s">
        <v>1786</v>
      </c>
      <c r="E1302">
        <v>6</v>
      </c>
      <c r="F1302" t="s">
        <v>1786</v>
      </c>
      <c r="G1302" t="s">
        <v>1786</v>
      </c>
    </row>
    <row r="1303" spans="1:7" hidden="1" x14ac:dyDescent="0.3">
      <c r="A1303" t="s">
        <v>1982</v>
      </c>
      <c r="B1303" t="s">
        <v>1726</v>
      </c>
      <c r="C1303" t="s">
        <v>1786</v>
      </c>
      <c r="D1303" t="s">
        <v>1786</v>
      </c>
      <c r="E1303">
        <v>1</v>
      </c>
      <c r="F1303" t="s">
        <v>1786</v>
      </c>
      <c r="G1303" t="s">
        <v>1786</v>
      </c>
    </row>
    <row r="1304" spans="1:7" x14ac:dyDescent="0.3">
      <c r="A1304" t="s">
        <v>954</v>
      </c>
      <c r="B1304" t="s">
        <v>55</v>
      </c>
      <c r="C1304" t="s">
        <v>240</v>
      </c>
      <c r="D1304" t="s">
        <v>250</v>
      </c>
      <c r="E1304">
        <v>95</v>
      </c>
      <c r="F1304" t="s">
        <v>72</v>
      </c>
      <c r="G1304" t="s">
        <v>69</v>
      </c>
    </row>
    <row r="1305" spans="1:7" x14ac:dyDescent="0.3">
      <c r="A1305" t="s">
        <v>954</v>
      </c>
      <c r="B1305" t="s">
        <v>147</v>
      </c>
      <c r="C1305" t="s">
        <v>322</v>
      </c>
      <c r="D1305" t="s">
        <v>160</v>
      </c>
      <c r="E1305">
        <v>50</v>
      </c>
      <c r="F1305" t="s">
        <v>72</v>
      </c>
      <c r="G1305" t="s">
        <v>69</v>
      </c>
    </row>
    <row r="1306" spans="1:7" x14ac:dyDescent="0.3">
      <c r="A1306" t="s">
        <v>954</v>
      </c>
      <c r="B1306" t="s">
        <v>328</v>
      </c>
      <c r="C1306" t="s">
        <v>163</v>
      </c>
      <c r="D1306" t="s">
        <v>250</v>
      </c>
      <c r="E1306">
        <v>45</v>
      </c>
      <c r="F1306" t="s">
        <v>72</v>
      </c>
      <c r="G1306" t="s">
        <v>80</v>
      </c>
    </row>
    <row r="1307" spans="1:7" x14ac:dyDescent="0.3">
      <c r="A1307" t="s">
        <v>955</v>
      </c>
      <c r="B1307" t="s">
        <v>55</v>
      </c>
      <c r="C1307" t="s">
        <v>46</v>
      </c>
      <c r="D1307" t="s">
        <v>343</v>
      </c>
      <c r="E1307">
        <v>128</v>
      </c>
      <c r="F1307" t="s">
        <v>344</v>
      </c>
      <c r="G1307" t="s">
        <v>23</v>
      </c>
    </row>
    <row r="1308" spans="1:7" x14ac:dyDescent="0.3">
      <c r="A1308" t="s">
        <v>955</v>
      </c>
      <c r="B1308" t="s">
        <v>147</v>
      </c>
      <c r="C1308" t="s">
        <v>202</v>
      </c>
      <c r="D1308" t="s">
        <v>39</v>
      </c>
      <c r="E1308">
        <v>65</v>
      </c>
      <c r="F1308" t="s">
        <v>36</v>
      </c>
      <c r="G1308" t="s">
        <v>29</v>
      </c>
    </row>
    <row r="1309" spans="1:7" x14ac:dyDescent="0.3">
      <c r="A1309" t="s">
        <v>955</v>
      </c>
      <c r="B1309" t="s">
        <v>328</v>
      </c>
      <c r="C1309" t="s">
        <v>158</v>
      </c>
      <c r="D1309" t="s">
        <v>311</v>
      </c>
      <c r="E1309">
        <v>63</v>
      </c>
      <c r="F1309" t="s">
        <v>13</v>
      </c>
      <c r="G1309" t="s">
        <v>27</v>
      </c>
    </row>
    <row r="1310" spans="1:7" x14ac:dyDescent="0.3">
      <c r="A1310" t="s">
        <v>956</v>
      </c>
      <c r="B1310" t="s">
        <v>55</v>
      </c>
      <c r="C1310" t="s">
        <v>957</v>
      </c>
      <c r="D1310" t="s">
        <v>216</v>
      </c>
      <c r="E1310">
        <v>80</v>
      </c>
      <c r="F1310" t="s">
        <v>168</v>
      </c>
      <c r="G1310" t="s">
        <v>27</v>
      </c>
    </row>
    <row r="1311" spans="1:7" x14ac:dyDescent="0.3">
      <c r="A1311" t="s">
        <v>956</v>
      </c>
      <c r="B1311" t="s">
        <v>169</v>
      </c>
      <c r="C1311" t="s">
        <v>958</v>
      </c>
      <c r="D1311" t="s">
        <v>298</v>
      </c>
      <c r="E1311">
        <v>39</v>
      </c>
      <c r="F1311" t="s">
        <v>299</v>
      </c>
      <c r="G1311" t="s">
        <v>87</v>
      </c>
    </row>
    <row r="1312" spans="1:7" x14ac:dyDescent="0.3">
      <c r="A1312" t="s">
        <v>956</v>
      </c>
      <c r="B1312" t="s">
        <v>235</v>
      </c>
      <c r="C1312" t="s">
        <v>166</v>
      </c>
      <c r="D1312" t="s">
        <v>298</v>
      </c>
      <c r="E1312">
        <v>41</v>
      </c>
      <c r="F1312" t="s">
        <v>299</v>
      </c>
      <c r="G1312" t="s">
        <v>27</v>
      </c>
    </row>
    <row r="1313" spans="1:7" x14ac:dyDescent="0.3">
      <c r="A1313" t="s">
        <v>959</v>
      </c>
      <c r="B1313" t="s">
        <v>55</v>
      </c>
      <c r="C1313" t="s">
        <v>876</v>
      </c>
      <c r="D1313" t="s">
        <v>144</v>
      </c>
      <c r="E1313">
        <v>35</v>
      </c>
      <c r="F1313" t="s">
        <v>72</v>
      </c>
      <c r="G1313" t="s">
        <v>69</v>
      </c>
    </row>
    <row r="1314" spans="1:7" x14ac:dyDescent="0.3">
      <c r="A1314" t="s">
        <v>959</v>
      </c>
      <c r="B1314" t="s">
        <v>169</v>
      </c>
      <c r="C1314" t="s">
        <v>960</v>
      </c>
      <c r="D1314" t="s">
        <v>298</v>
      </c>
      <c r="E1314">
        <v>35</v>
      </c>
      <c r="F1314" t="s">
        <v>299</v>
      </c>
      <c r="G1314" t="s">
        <v>69</v>
      </c>
    </row>
    <row r="1315" spans="1:7" x14ac:dyDescent="0.3">
      <c r="A1315" t="s">
        <v>961</v>
      </c>
      <c r="B1315" t="s">
        <v>55</v>
      </c>
      <c r="C1315" t="s">
        <v>56</v>
      </c>
      <c r="D1315" t="s">
        <v>12</v>
      </c>
      <c r="E1315">
        <v>93</v>
      </c>
      <c r="F1315" t="s">
        <v>13</v>
      </c>
      <c r="G1315" t="s">
        <v>27</v>
      </c>
    </row>
    <row r="1316" spans="1:7" x14ac:dyDescent="0.3">
      <c r="A1316" t="s">
        <v>961</v>
      </c>
      <c r="B1316" t="s">
        <v>55</v>
      </c>
      <c r="C1316" t="s">
        <v>57</v>
      </c>
      <c r="D1316" t="s">
        <v>12</v>
      </c>
      <c r="E1316">
        <v>93</v>
      </c>
      <c r="F1316" t="s">
        <v>13</v>
      </c>
      <c r="G1316" t="s">
        <v>29</v>
      </c>
    </row>
    <row r="1317" spans="1:7" x14ac:dyDescent="0.3">
      <c r="A1317" t="s">
        <v>962</v>
      </c>
      <c r="B1317" t="s">
        <v>55</v>
      </c>
      <c r="C1317" t="s">
        <v>229</v>
      </c>
      <c r="D1317" t="s">
        <v>286</v>
      </c>
      <c r="E1317">
        <v>78</v>
      </c>
      <c r="F1317" t="s">
        <v>287</v>
      </c>
      <c r="G1317" t="s">
        <v>198</v>
      </c>
    </row>
    <row r="1318" spans="1:7" x14ac:dyDescent="0.3">
      <c r="A1318" t="s">
        <v>962</v>
      </c>
      <c r="B1318" t="s">
        <v>147</v>
      </c>
      <c r="C1318" t="s">
        <v>192</v>
      </c>
      <c r="D1318" t="s">
        <v>180</v>
      </c>
      <c r="E1318">
        <v>55</v>
      </c>
      <c r="F1318" t="s">
        <v>168</v>
      </c>
      <c r="G1318" t="s">
        <v>87</v>
      </c>
    </row>
    <row r="1319" spans="1:7" x14ac:dyDescent="0.3">
      <c r="A1319" t="s">
        <v>962</v>
      </c>
      <c r="B1319" t="s">
        <v>328</v>
      </c>
      <c r="C1319" t="s">
        <v>644</v>
      </c>
      <c r="D1319" t="s">
        <v>51</v>
      </c>
      <c r="E1319">
        <v>23</v>
      </c>
      <c r="F1319" t="s">
        <v>13</v>
      </c>
      <c r="G1319" t="s">
        <v>87</v>
      </c>
    </row>
    <row r="1320" spans="1:7" x14ac:dyDescent="0.3">
      <c r="A1320" t="s">
        <v>963</v>
      </c>
      <c r="B1320" t="s">
        <v>55</v>
      </c>
      <c r="C1320" t="s">
        <v>42</v>
      </c>
      <c r="D1320" t="s">
        <v>226</v>
      </c>
      <c r="E1320">
        <v>92</v>
      </c>
      <c r="F1320" t="s">
        <v>13</v>
      </c>
      <c r="G1320" t="s">
        <v>23</v>
      </c>
    </row>
    <row r="1321" spans="1:7" x14ac:dyDescent="0.3">
      <c r="A1321" t="s">
        <v>963</v>
      </c>
      <c r="B1321" t="s">
        <v>169</v>
      </c>
      <c r="C1321" t="s">
        <v>467</v>
      </c>
      <c r="D1321" t="s">
        <v>298</v>
      </c>
      <c r="E1321">
        <v>43</v>
      </c>
      <c r="F1321" t="s">
        <v>299</v>
      </c>
      <c r="G1321" t="s">
        <v>29</v>
      </c>
    </row>
    <row r="1322" spans="1:7" x14ac:dyDescent="0.3">
      <c r="A1322" t="s">
        <v>963</v>
      </c>
      <c r="B1322" t="s">
        <v>235</v>
      </c>
      <c r="C1322" t="s">
        <v>877</v>
      </c>
      <c r="D1322" t="s">
        <v>298</v>
      </c>
      <c r="E1322">
        <v>49</v>
      </c>
      <c r="F1322" t="s">
        <v>299</v>
      </c>
      <c r="G1322" t="s">
        <v>29</v>
      </c>
    </row>
    <row r="1323" spans="1:7" x14ac:dyDescent="0.3">
      <c r="A1323" t="s">
        <v>964</v>
      </c>
      <c r="B1323" t="s">
        <v>55</v>
      </c>
      <c r="C1323" t="s">
        <v>195</v>
      </c>
      <c r="D1323" t="s">
        <v>162</v>
      </c>
      <c r="E1323">
        <v>33</v>
      </c>
      <c r="F1323" t="s">
        <v>72</v>
      </c>
      <c r="G1323" t="s">
        <v>198</v>
      </c>
    </row>
    <row r="1324" spans="1:7" x14ac:dyDescent="0.3">
      <c r="A1324" t="s">
        <v>964</v>
      </c>
      <c r="B1324" t="s">
        <v>147</v>
      </c>
      <c r="C1324" t="s">
        <v>456</v>
      </c>
      <c r="D1324" t="s">
        <v>302</v>
      </c>
      <c r="E1324">
        <v>33</v>
      </c>
      <c r="F1324" t="s">
        <v>63</v>
      </c>
      <c r="G1324" t="s">
        <v>27</v>
      </c>
    </row>
    <row r="1325" spans="1:7" x14ac:dyDescent="0.3">
      <c r="A1325" t="s">
        <v>965</v>
      </c>
      <c r="B1325" t="s">
        <v>55</v>
      </c>
      <c r="C1325" t="s">
        <v>370</v>
      </c>
      <c r="D1325" t="s">
        <v>35</v>
      </c>
      <c r="E1325">
        <v>41</v>
      </c>
      <c r="F1325" t="s">
        <v>36</v>
      </c>
      <c r="G1325" t="s">
        <v>198</v>
      </c>
    </row>
    <row r="1326" spans="1:7" x14ac:dyDescent="0.3">
      <c r="A1326" t="s">
        <v>965</v>
      </c>
      <c r="B1326" t="s">
        <v>147</v>
      </c>
      <c r="C1326" t="s">
        <v>163</v>
      </c>
      <c r="D1326" t="s">
        <v>39</v>
      </c>
      <c r="E1326">
        <v>41</v>
      </c>
      <c r="F1326" t="s">
        <v>36</v>
      </c>
      <c r="G1326" t="s">
        <v>80</v>
      </c>
    </row>
    <row r="1327" spans="1:7" x14ac:dyDescent="0.3">
      <c r="A1327" t="s">
        <v>966</v>
      </c>
      <c r="B1327" t="s">
        <v>55</v>
      </c>
      <c r="C1327" t="s">
        <v>38</v>
      </c>
      <c r="D1327" t="s">
        <v>130</v>
      </c>
      <c r="E1327">
        <v>27</v>
      </c>
      <c r="F1327" t="s">
        <v>72</v>
      </c>
      <c r="G1327" t="s">
        <v>14</v>
      </c>
    </row>
    <row r="1328" spans="1:7" x14ac:dyDescent="0.3">
      <c r="A1328" t="s">
        <v>966</v>
      </c>
      <c r="B1328" t="s">
        <v>147</v>
      </c>
      <c r="C1328" t="s">
        <v>322</v>
      </c>
      <c r="D1328" t="s">
        <v>216</v>
      </c>
      <c r="E1328">
        <v>27</v>
      </c>
      <c r="F1328" t="s">
        <v>168</v>
      </c>
      <c r="G1328" t="s">
        <v>69</v>
      </c>
    </row>
    <row r="1329" spans="1:7" x14ac:dyDescent="0.3">
      <c r="A1329" t="s">
        <v>967</v>
      </c>
      <c r="B1329" t="s">
        <v>55</v>
      </c>
      <c r="C1329" t="s">
        <v>56</v>
      </c>
      <c r="D1329" t="s">
        <v>180</v>
      </c>
      <c r="E1329">
        <v>38</v>
      </c>
      <c r="F1329" t="s">
        <v>168</v>
      </c>
      <c r="G1329" t="s">
        <v>27</v>
      </c>
    </row>
    <row r="1330" spans="1:7" x14ac:dyDescent="0.3">
      <c r="A1330" t="s">
        <v>967</v>
      </c>
      <c r="B1330" t="s">
        <v>55</v>
      </c>
      <c r="C1330" t="s">
        <v>57</v>
      </c>
      <c r="D1330" t="s">
        <v>180</v>
      </c>
      <c r="E1330">
        <v>38</v>
      </c>
      <c r="F1330" t="s">
        <v>168</v>
      </c>
      <c r="G1330" t="s">
        <v>29</v>
      </c>
    </row>
    <row r="1331" spans="1:7" x14ac:dyDescent="0.3">
      <c r="A1331" t="s">
        <v>968</v>
      </c>
      <c r="B1331" t="s">
        <v>55</v>
      </c>
      <c r="C1331" t="s">
        <v>38</v>
      </c>
      <c r="D1331" t="s">
        <v>150</v>
      </c>
      <c r="E1331">
        <v>19</v>
      </c>
      <c r="F1331" t="s">
        <v>72</v>
      </c>
      <c r="G1331" t="s">
        <v>14</v>
      </c>
    </row>
    <row r="1332" spans="1:7" x14ac:dyDescent="0.3">
      <c r="A1332" t="s">
        <v>969</v>
      </c>
      <c r="B1332" t="s">
        <v>55</v>
      </c>
      <c r="C1332" t="s">
        <v>46</v>
      </c>
      <c r="D1332" t="s">
        <v>559</v>
      </c>
      <c r="E1332">
        <v>15</v>
      </c>
      <c r="F1332" t="s">
        <v>22</v>
      </c>
      <c r="G1332" t="s">
        <v>23</v>
      </c>
    </row>
    <row r="1333" spans="1:7" x14ac:dyDescent="0.3">
      <c r="A1333" t="s">
        <v>970</v>
      </c>
      <c r="B1333" t="s">
        <v>55</v>
      </c>
      <c r="C1333" t="s">
        <v>42</v>
      </c>
      <c r="D1333" t="s">
        <v>152</v>
      </c>
      <c r="E1333">
        <v>16</v>
      </c>
      <c r="F1333" t="s">
        <v>72</v>
      </c>
      <c r="G1333" t="s">
        <v>23</v>
      </c>
    </row>
    <row r="1334" spans="1:7" x14ac:dyDescent="0.3">
      <c r="A1334" t="s">
        <v>970</v>
      </c>
      <c r="B1334" t="s">
        <v>147</v>
      </c>
      <c r="C1334" t="s">
        <v>554</v>
      </c>
      <c r="D1334" t="s">
        <v>298</v>
      </c>
      <c r="E1334">
        <v>16</v>
      </c>
      <c r="F1334" t="s">
        <v>299</v>
      </c>
      <c r="G1334" t="s">
        <v>87</v>
      </c>
    </row>
    <row r="1335" spans="1:7" hidden="1" x14ac:dyDescent="0.3">
      <c r="A1335" t="s">
        <v>1983</v>
      </c>
      <c r="B1335" t="s">
        <v>1726</v>
      </c>
      <c r="C1335" t="s">
        <v>1786</v>
      </c>
      <c r="D1335" t="s">
        <v>1786</v>
      </c>
      <c r="E1335">
        <v>26</v>
      </c>
      <c r="F1335" t="s">
        <v>1786</v>
      </c>
      <c r="G1335" t="s">
        <v>1786</v>
      </c>
    </row>
    <row r="1336" spans="1:7" hidden="1" x14ac:dyDescent="0.3">
      <c r="A1336" t="s">
        <v>1984</v>
      </c>
      <c r="B1336" t="s">
        <v>1726</v>
      </c>
      <c r="C1336" t="s">
        <v>1786</v>
      </c>
      <c r="D1336" t="s">
        <v>1786</v>
      </c>
      <c r="E1336">
        <v>26</v>
      </c>
      <c r="F1336" t="s">
        <v>1786</v>
      </c>
      <c r="G1336" t="s">
        <v>1786</v>
      </c>
    </row>
    <row r="1337" spans="1:7" x14ac:dyDescent="0.3">
      <c r="A1337" t="s">
        <v>971</v>
      </c>
      <c r="B1337" t="s">
        <v>55</v>
      </c>
      <c r="C1337" t="s">
        <v>390</v>
      </c>
      <c r="D1337" t="s">
        <v>150</v>
      </c>
      <c r="E1337">
        <v>22</v>
      </c>
      <c r="F1337" t="s">
        <v>72</v>
      </c>
      <c r="G1337" t="s">
        <v>69</v>
      </c>
    </row>
    <row r="1338" spans="1:7" x14ac:dyDescent="0.3">
      <c r="A1338" t="s">
        <v>972</v>
      </c>
      <c r="B1338" t="s">
        <v>55</v>
      </c>
      <c r="C1338" t="s">
        <v>707</v>
      </c>
      <c r="D1338" t="s">
        <v>368</v>
      </c>
      <c r="E1338">
        <v>30</v>
      </c>
      <c r="F1338" t="s">
        <v>72</v>
      </c>
      <c r="G1338" t="s">
        <v>87</v>
      </c>
    </row>
    <row r="1339" spans="1:7" x14ac:dyDescent="0.3">
      <c r="A1339" t="s">
        <v>973</v>
      </c>
      <c r="B1339" t="s">
        <v>55</v>
      </c>
      <c r="C1339" t="s">
        <v>132</v>
      </c>
      <c r="D1339" t="s">
        <v>130</v>
      </c>
      <c r="E1339">
        <v>9</v>
      </c>
      <c r="F1339" t="s">
        <v>72</v>
      </c>
      <c r="G1339" t="s">
        <v>27</v>
      </c>
    </row>
    <row r="1340" spans="1:7" x14ac:dyDescent="0.3">
      <c r="A1340" t="s">
        <v>974</v>
      </c>
      <c r="B1340" t="s">
        <v>55</v>
      </c>
      <c r="C1340" t="s">
        <v>456</v>
      </c>
      <c r="D1340" t="s">
        <v>124</v>
      </c>
      <c r="E1340">
        <v>31</v>
      </c>
      <c r="F1340" t="s">
        <v>36</v>
      </c>
      <c r="G1340" t="s">
        <v>27</v>
      </c>
    </row>
    <row r="1341" spans="1:7" hidden="1" x14ac:dyDescent="0.3">
      <c r="A1341" t="s">
        <v>1985</v>
      </c>
      <c r="B1341" t="s">
        <v>1726</v>
      </c>
      <c r="C1341" t="s">
        <v>1786</v>
      </c>
      <c r="D1341" t="s">
        <v>1786</v>
      </c>
      <c r="E1341">
        <v>4</v>
      </c>
      <c r="F1341" t="s">
        <v>1786</v>
      </c>
      <c r="G1341" t="s">
        <v>1786</v>
      </c>
    </row>
    <row r="1342" spans="1:7" hidden="1" x14ac:dyDescent="0.3">
      <c r="A1342" t="s">
        <v>1986</v>
      </c>
      <c r="B1342" t="s">
        <v>1726</v>
      </c>
      <c r="C1342" t="s">
        <v>1786</v>
      </c>
      <c r="D1342" t="s">
        <v>1786</v>
      </c>
      <c r="E1342">
        <v>18</v>
      </c>
      <c r="F1342" t="s">
        <v>1786</v>
      </c>
      <c r="G1342" t="s">
        <v>1786</v>
      </c>
    </row>
    <row r="1343" spans="1:7" hidden="1" x14ac:dyDescent="0.3">
      <c r="A1343" t="s">
        <v>1987</v>
      </c>
      <c r="B1343" t="s">
        <v>147</v>
      </c>
      <c r="C1343" t="s">
        <v>1786</v>
      </c>
      <c r="D1343" t="s">
        <v>1786</v>
      </c>
      <c r="E1343">
        <v>5</v>
      </c>
      <c r="F1343" t="s">
        <v>1786</v>
      </c>
      <c r="G1343" t="s">
        <v>1786</v>
      </c>
    </row>
    <row r="1344" spans="1:7" hidden="1" x14ac:dyDescent="0.3">
      <c r="A1344" t="s">
        <v>1988</v>
      </c>
      <c r="B1344" t="s">
        <v>1726</v>
      </c>
      <c r="C1344" t="s">
        <v>1786</v>
      </c>
      <c r="D1344" t="s">
        <v>1786</v>
      </c>
      <c r="E1344">
        <v>2</v>
      </c>
      <c r="F1344" t="s">
        <v>1786</v>
      </c>
      <c r="G1344" t="s">
        <v>1786</v>
      </c>
    </row>
    <row r="1345" spans="1:7" hidden="1" x14ac:dyDescent="0.3">
      <c r="A1345" t="s">
        <v>1989</v>
      </c>
      <c r="B1345" t="s">
        <v>1726</v>
      </c>
      <c r="C1345" t="s">
        <v>1786</v>
      </c>
      <c r="D1345" t="s">
        <v>1786</v>
      </c>
      <c r="E1345">
        <v>1</v>
      </c>
      <c r="F1345" t="s">
        <v>1786</v>
      </c>
      <c r="G1345" t="s">
        <v>1786</v>
      </c>
    </row>
    <row r="1346" spans="1:7" x14ac:dyDescent="0.3">
      <c r="A1346" t="s">
        <v>975</v>
      </c>
      <c r="B1346" t="s">
        <v>147</v>
      </c>
      <c r="C1346" t="s">
        <v>455</v>
      </c>
      <c r="D1346" t="s">
        <v>155</v>
      </c>
      <c r="E1346">
        <v>25</v>
      </c>
      <c r="F1346" t="s">
        <v>72</v>
      </c>
      <c r="G1346" t="s">
        <v>27</v>
      </c>
    </row>
    <row r="1347" spans="1:7" hidden="1" x14ac:dyDescent="0.3">
      <c r="A1347" t="s">
        <v>1990</v>
      </c>
      <c r="B1347" t="s">
        <v>1726</v>
      </c>
      <c r="C1347" t="s">
        <v>1786</v>
      </c>
      <c r="D1347" t="s">
        <v>1786</v>
      </c>
      <c r="E1347">
        <v>15</v>
      </c>
      <c r="F1347" t="s">
        <v>1786</v>
      </c>
      <c r="G1347" t="s">
        <v>1786</v>
      </c>
    </row>
    <row r="1348" spans="1:7" hidden="1" x14ac:dyDescent="0.3">
      <c r="A1348" t="s">
        <v>1991</v>
      </c>
      <c r="B1348" t="s">
        <v>1726</v>
      </c>
      <c r="C1348" t="s">
        <v>1786</v>
      </c>
      <c r="D1348" t="s">
        <v>1786</v>
      </c>
      <c r="E1348">
        <v>24</v>
      </c>
      <c r="F1348" t="s">
        <v>1786</v>
      </c>
      <c r="G1348" t="s">
        <v>1786</v>
      </c>
    </row>
    <row r="1349" spans="1:7" hidden="1" x14ac:dyDescent="0.3">
      <c r="A1349" t="s">
        <v>1992</v>
      </c>
      <c r="B1349" t="s">
        <v>55</v>
      </c>
      <c r="C1349" t="s">
        <v>1786</v>
      </c>
      <c r="D1349" t="s">
        <v>1786</v>
      </c>
      <c r="E1349">
        <v>45</v>
      </c>
      <c r="F1349" t="s">
        <v>1786</v>
      </c>
      <c r="G1349" t="s">
        <v>1786</v>
      </c>
    </row>
    <row r="1350" spans="1:7" hidden="1" x14ac:dyDescent="0.3">
      <c r="A1350" t="s">
        <v>1993</v>
      </c>
      <c r="B1350" t="s">
        <v>55</v>
      </c>
      <c r="C1350" t="s">
        <v>1786</v>
      </c>
      <c r="D1350" t="s">
        <v>1786</v>
      </c>
      <c r="E1350">
        <v>45</v>
      </c>
      <c r="F1350" t="s">
        <v>1786</v>
      </c>
      <c r="G1350" t="s">
        <v>1786</v>
      </c>
    </row>
    <row r="1351" spans="1:7" ht="91" hidden="1" x14ac:dyDescent="0.3">
      <c r="A1351" t="s">
        <v>1994</v>
      </c>
      <c r="B1351" t="s">
        <v>55</v>
      </c>
      <c r="C1351" s="1" t="s">
        <v>1995</v>
      </c>
      <c r="D1351" t="s">
        <v>1786</v>
      </c>
      <c r="E1351">
        <v>46</v>
      </c>
      <c r="F1351" t="s">
        <v>1786</v>
      </c>
      <c r="G1351" t="s">
        <v>1996</v>
      </c>
    </row>
    <row r="1352" spans="1:7" ht="91" hidden="1" x14ac:dyDescent="0.3">
      <c r="A1352" t="s">
        <v>1997</v>
      </c>
      <c r="B1352" t="s">
        <v>55</v>
      </c>
      <c r="C1352" s="1" t="s">
        <v>1998</v>
      </c>
      <c r="D1352" t="s">
        <v>1786</v>
      </c>
      <c r="E1352">
        <v>47</v>
      </c>
      <c r="F1352" t="s">
        <v>1786</v>
      </c>
      <c r="G1352" t="s">
        <v>1999</v>
      </c>
    </row>
    <row r="1353" spans="1:7" hidden="1" x14ac:dyDescent="0.3">
      <c r="A1353" t="s">
        <v>2000</v>
      </c>
      <c r="B1353" t="s">
        <v>1726</v>
      </c>
      <c r="C1353" t="s">
        <v>1786</v>
      </c>
      <c r="D1353" t="s">
        <v>1786</v>
      </c>
      <c r="E1353">
        <v>15</v>
      </c>
      <c r="F1353" t="s">
        <v>1786</v>
      </c>
      <c r="G1353" t="s">
        <v>1786</v>
      </c>
    </row>
    <row r="1354" spans="1:7" hidden="1" x14ac:dyDescent="0.3">
      <c r="A1354" t="s">
        <v>2001</v>
      </c>
      <c r="B1354" t="s">
        <v>1726</v>
      </c>
      <c r="C1354" t="s">
        <v>1786</v>
      </c>
      <c r="D1354" t="s">
        <v>1786</v>
      </c>
      <c r="E1354">
        <v>1</v>
      </c>
      <c r="F1354" t="s">
        <v>1786</v>
      </c>
      <c r="G1354" t="s">
        <v>1786</v>
      </c>
    </row>
    <row r="1355" spans="1:7" hidden="1" x14ac:dyDescent="0.3">
      <c r="A1355" t="s">
        <v>2002</v>
      </c>
      <c r="B1355" t="s">
        <v>1726</v>
      </c>
      <c r="C1355" t="s">
        <v>1786</v>
      </c>
      <c r="D1355" t="s">
        <v>1786</v>
      </c>
      <c r="E1355">
        <v>5</v>
      </c>
      <c r="F1355" t="s">
        <v>1786</v>
      </c>
      <c r="G1355" t="s">
        <v>1786</v>
      </c>
    </row>
    <row r="1356" spans="1:7" hidden="1" x14ac:dyDescent="0.3">
      <c r="A1356" t="s">
        <v>2003</v>
      </c>
      <c r="B1356" t="s">
        <v>1726</v>
      </c>
      <c r="C1356" t="s">
        <v>1786</v>
      </c>
      <c r="D1356" t="s">
        <v>1786</v>
      </c>
      <c r="E1356">
        <v>9</v>
      </c>
      <c r="F1356" t="s">
        <v>1786</v>
      </c>
      <c r="G1356" t="s">
        <v>1786</v>
      </c>
    </row>
    <row r="1357" spans="1:7" x14ac:dyDescent="0.3">
      <c r="A1357" t="s">
        <v>976</v>
      </c>
      <c r="B1357" t="s">
        <v>55</v>
      </c>
      <c r="C1357" t="s">
        <v>710</v>
      </c>
      <c r="D1357" t="s">
        <v>977</v>
      </c>
      <c r="E1357">
        <v>40</v>
      </c>
      <c r="F1357" t="s">
        <v>262</v>
      </c>
      <c r="G1357" t="s">
        <v>87</v>
      </c>
    </row>
    <row r="1358" spans="1:7" x14ac:dyDescent="0.3">
      <c r="A1358" t="s">
        <v>976</v>
      </c>
      <c r="B1358" t="s">
        <v>147</v>
      </c>
      <c r="C1358" t="s">
        <v>341</v>
      </c>
      <c r="D1358" t="s">
        <v>977</v>
      </c>
      <c r="E1358">
        <v>40</v>
      </c>
      <c r="F1358" t="s">
        <v>262</v>
      </c>
      <c r="G1358" t="s">
        <v>29</v>
      </c>
    </row>
    <row r="1359" spans="1:7" x14ac:dyDescent="0.3">
      <c r="A1359" t="s">
        <v>978</v>
      </c>
      <c r="B1359" t="s">
        <v>55</v>
      </c>
      <c r="C1359" t="s">
        <v>195</v>
      </c>
      <c r="D1359" t="s">
        <v>979</v>
      </c>
      <c r="E1359">
        <v>32</v>
      </c>
      <c r="F1359" t="s">
        <v>657</v>
      </c>
      <c r="G1359" t="s">
        <v>198</v>
      </c>
    </row>
    <row r="1360" spans="1:7" x14ac:dyDescent="0.3">
      <c r="A1360" t="s">
        <v>980</v>
      </c>
      <c r="B1360" t="s">
        <v>169</v>
      </c>
      <c r="C1360" t="s">
        <v>31</v>
      </c>
      <c r="D1360" t="s">
        <v>981</v>
      </c>
      <c r="E1360">
        <v>17</v>
      </c>
      <c r="F1360" t="s">
        <v>262</v>
      </c>
      <c r="G1360" t="s">
        <v>27</v>
      </c>
    </row>
    <row r="1361" spans="1:7" x14ac:dyDescent="0.3">
      <c r="A1361" t="s">
        <v>980</v>
      </c>
      <c r="B1361" t="s">
        <v>169</v>
      </c>
      <c r="C1361" t="s">
        <v>32</v>
      </c>
      <c r="D1361" t="s">
        <v>981</v>
      </c>
      <c r="E1361">
        <v>17</v>
      </c>
      <c r="F1361" t="s">
        <v>262</v>
      </c>
      <c r="G1361" t="s">
        <v>29</v>
      </c>
    </row>
    <row r="1362" spans="1:7" x14ac:dyDescent="0.3">
      <c r="A1362" t="s">
        <v>980</v>
      </c>
      <c r="B1362" t="s">
        <v>235</v>
      </c>
      <c r="C1362" t="s">
        <v>370</v>
      </c>
      <c r="D1362" t="s">
        <v>981</v>
      </c>
      <c r="E1362">
        <v>24</v>
      </c>
      <c r="F1362" t="s">
        <v>262</v>
      </c>
      <c r="G1362" t="s">
        <v>198</v>
      </c>
    </row>
    <row r="1363" spans="1:7" hidden="1" x14ac:dyDescent="0.3">
      <c r="A1363" t="s">
        <v>2004</v>
      </c>
      <c r="B1363" t="s">
        <v>147</v>
      </c>
      <c r="C1363" t="s">
        <v>1786</v>
      </c>
      <c r="D1363" t="s">
        <v>1786</v>
      </c>
      <c r="E1363">
        <v>20</v>
      </c>
      <c r="F1363" t="s">
        <v>1786</v>
      </c>
      <c r="G1363" t="s">
        <v>1786</v>
      </c>
    </row>
    <row r="1364" spans="1:7" x14ac:dyDescent="0.3">
      <c r="A1364" t="s">
        <v>982</v>
      </c>
      <c r="B1364" t="s">
        <v>55</v>
      </c>
      <c r="C1364" t="s">
        <v>425</v>
      </c>
      <c r="D1364" t="s">
        <v>162</v>
      </c>
      <c r="E1364">
        <v>31</v>
      </c>
      <c r="F1364" t="s">
        <v>72</v>
      </c>
      <c r="G1364" t="s">
        <v>80</v>
      </c>
    </row>
    <row r="1365" spans="1:7" x14ac:dyDescent="0.3">
      <c r="A1365" t="s">
        <v>982</v>
      </c>
      <c r="B1365" t="s">
        <v>169</v>
      </c>
      <c r="C1365" t="s">
        <v>629</v>
      </c>
      <c r="D1365" t="s">
        <v>39</v>
      </c>
      <c r="E1365">
        <v>31</v>
      </c>
      <c r="F1365" t="s">
        <v>36</v>
      </c>
      <c r="G1365" t="s">
        <v>29</v>
      </c>
    </row>
    <row r="1366" spans="1:7" x14ac:dyDescent="0.3">
      <c r="A1366" t="s">
        <v>983</v>
      </c>
      <c r="B1366" t="s">
        <v>169</v>
      </c>
      <c r="C1366" t="s">
        <v>608</v>
      </c>
      <c r="D1366" t="s">
        <v>979</v>
      </c>
      <c r="E1366">
        <v>31</v>
      </c>
      <c r="F1366" t="s">
        <v>657</v>
      </c>
      <c r="G1366" t="s">
        <v>87</v>
      </c>
    </row>
    <row r="1367" spans="1:7" hidden="1" x14ac:dyDescent="0.3">
      <c r="A1367" t="s">
        <v>2005</v>
      </c>
      <c r="B1367" t="s">
        <v>147</v>
      </c>
      <c r="C1367" t="s">
        <v>1786</v>
      </c>
      <c r="D1367" t="s">
        <v>1786</v>
      </c>
      <c r="E1367">
        <v>32</v>
      </c>
      <c r="F1367" t="s">
        <v>1786</v>
      </c>
      <c r="G1367" t="s">
        <v>1786</v>
      </c>
    </row>
    <row r="1368" spans="1:7" x14ac:dyDescent="0.3">
      <c r="A1368" t="s">
        <v>984</v>
      </c>
      <c r="B1368" t="s">
        <v>55</v>
      </c>
      <c r="C1368" t="s">
        <v>985</v>
      </c>
      <c r="D1368" t="s">
        <v>979</v>
      </c>
      <c r="E1368">
        <v>36</v>
      </c>
      <c r="F1368" t="s">
        <v>657</v>
      </c>
      <c r="G1368" t="s">
        <v>27</v>
      </c>
    </row>
    <row r="1369" spans="1:7" x14ac:dyDescent="0.3">
      <c r="A1369" t="s">
        <v>984</v>
      </c>
      <c r="B1369" t="s">
        <v>169</v>
      </c>
      <c r="C1369" t="s">
        <v>986</v>
      </c>
      <c r="D1369" t="s">
        <v>979</v>
      </c>
      <c r="E1369">
        <v>36</v>
      </c>
      <c r="F1369" t="s">
        <v>657</v>
      </c>
      <c r="G1369" t="s">
        <v>27</v>
      </c>
    </row>
    <row r="1370" spans="1:7" x14ac:dyDescent="0.3">
      <c r="A1370" t="s">
        <v>987</v>
      </c>
      <c r="B1370" t="s">
        <v>55</v>
      </c>
      <c r="C1370" t="s">
        <v>878</v>
      </c>
      <c r="D1370" t="s">
        <v>173</v>
      </c>
      <c r="E1370">
        <v>16</v>
      </c>
      <c r="F1370" t="s">
        <v>174</v>
      </c>
      <c r="G1370" t="s">
        <v>87</v>
      </c>
    </row>
    <row r="1371" spans="1:7" x14ac:dyDescent="0.3">
      <c r="A1371" t="s">
        <v>987</v>
      </c>
      <c r="B1371" t="s">
        <v>169</v>
      </c>
      <c r="C1371" t="s">
        <v>703</v>
      </c>
      <c r="D1371" t="s">
        <v>173</v>
      </c>
      <c r="E1371">
        <v>16</v>
      </c>
      <c r="F1371" t="s">
        <v>174</v>
      </c>
      <c r="G1371" t="s">
        <v>87</v>
      </c>
    </row>
    <row r="1372" spans="1:7" x14ac:dyDescent="0.3">
      <c r="A1372" t="s">
        <v>988</v>
      </c>
      <c r="B1372" t="s">
        <v>55</v>
      </c>
      <c r="C1372" t="s">
        <v>25</v>
      </c>
      <c r="D1372" t="s">
        <v>173</v>
      </c>
      <c r="E1372">
        <v>19</v>
      </c>
      <c r="F1372" t="s">
        <v>174</v>
      </c>
      <c r="G1372" t="s">
        <v>27</v>
      </c>
    </row>
    <row r="1373" spans="1:7" x14ac:dyDescent="0.3">
      <c r="A1373" t="s">
        <v>988</v>
      </c>
      <c r="B1373" t="s">
        <v>169</v>
      </c>
      <c r="C1373" t="s">
        <v>989</v>
      </c>
      <c r="D1373" t="s">
        <v>979</v>
      </c>
      <c r="E1373">
        <v>19</v>
      </c>
      <c r="F1373" t="s">
        <v>657</v>
      </c>
      <c r="G1373" t="s">
        <v>80</v>
      </c>
    </row>
    <row r="1374" spans="1:7" x14ac:dyDescent="0.3">
      <c r="A1374" t="s">
        <v>990</v>
      </c>
      <c r="B1374" t="s">
        <v>55</v>
      </c>
      <c r="C1374" t="s">
        <v>713</v>
      </c>
      <c r="D1374" t="s">
        <v>979</v>
      </c>
      <c r="E1374">
        <v>14</v>
      </c>
      <c r="F1374" t="s">
        <v>657</v>
      </c>
      <c r="G1374" t="s">
        <v>27</v>
      </c>
    </row>
    <row r="1375" spans="1:7" x14ac:dyDescent="0.3">
      <c r="A1375" t="s">
        <v>990</v>
      </c>
      <c r="B1375" t="s">
        <v>169</v>
      </c>
      <c r="C1375" t="s">
        <v>927</v>
      </c>
      <c r="D1375" t="s">
        <v>979</v>
      </c>
      <c r="E1375">
        <v>14</v>
      </c>
      <c r="F1375" t="s">
        <v>657</v>
      </c>
      <c r="G1375" t="s">
        <v>80</v>
      </c>
    </row>
    <row r="1376" spans="1:7" hidden="1" x14ac:dyDescent="0.3">
      <c r="A1376" t="s">
        <v>2006</v>
      </c>
      <c r="B1376" t="s">
        <v>147</v>
      </c>
      <c r="C1376" t="s">
        <v>1786</v>
      </c>
      <c r="D1376" t="s">
        <v>1786</v>
      </c>
      <c r="E1376">
        <v>7</v>
      </c>
      <c r="F1376" t="s">
        <v>1786</v>
      </c>
      <c r="G1376" t="s">
        <v>1786</v>
      </c>
    </row>
    <row r="1377" spans="1:7" x14ac:dyDescent="0.3">
      <c r="A1377" t="s">
        <v>991</v>
      </c>
      <c r="B1377" t="s">
        <v>55</v>
      </c>
      <c r="C1377" t="s">
        <v>992</v>
      </c>
      <c r="D1377" t="s">
        <v>981</v>
      </c>
      <c r="E1377">
        <v>16</v>
      </c>
      <c r="F1377" t="s">
        <v>262</v>
      </c>
      <c r="G1377" t="s">
        <v>80</v>
      </c>
    </row>
    <row r="1378" spans="1:7" x14ac:dyDescent="0.3">
      <c r="A1378" t="s">
        <v>991</v>
      </c>
      <c r="B1378" t="s">
        <v>169</v>
      </c>
      <c r="C1378" t="s">
        <v>444</v>
      </c>
      <c r="D1378" t="s">
        <v>981</v>
      </c>
      <c r="E1378">
        <v>16</v>
      </c>
      <c r="F1378" t="s">
        <v>262</v>
      </c>
      <c r="G1378" t="s">
        <v>69</v>
      </c>
    </row>
    <row r="1379" spans="1:7" ht="26" x14ac:dyDescent="0.3">
      <c r="A1379" t="s">
        <v>993</v>
      </c>
      <c r="B1379" t="s">
        <v>55</v>
      </c>
      <c r="C1379" s="1" t="s">
        <v>994</v>
      </c>
      <c r="D1379" t="s">
        <v>277</v>
      </c>
      <c r="E1379">
        <v>11</v>
      </c>
      <c r="F1379" t="s">
        <v>168</v>
      </c>
      <c r="G1379" t="s">
        <v>29</v>
      </c>
    </row>
    <row r="1380" spans="1:7" x14ac:dyDescent="0.3">
      <c r="A1380" t="s">
        <v>993</v>
      </c>
      <c r="B1380" t="s">
        <v>169</v>
      </c>
      <c r="C1380" t="s">
        <v>995</v>
      </c>
      <c r="D1380" t="s">
        <v>979</v>
      </c>
      <c r="E1380">
        <v>11</v>
      </c>
      <c r="F1380" t="s">
        <v>657</v>
      </c>
      <c r="G1380" t="s">
        <v>69</v>
      </c>
    </row>
    <row r="1381" spans="1:7" hidden="1" x14ac:dyDescent="0.3">
      <c r="A1381" t="s">
        <v>2007</v>
      </c>
      <c r="B1381" t="s">
        <v>169</v>
      </c>
      <c r="C1381" t="s">
        <v>1786</v>
      </c>
      <c r="D1381" t="s">
        <v>1786</v>
      </c>
      <c r="E1381">
        <v>25</v>
      </c>
      <c r="F1381" t="s">
        <v>1786</v>
      </c>
      <c r="G1381" t="s">
        <v>1786</v>
      </c>
    </row>
    <row r="1382" spans="1:7" hidden="1" x14ac:dyDescent="0.3">
      <c r="A1382" t="s">
        <v>2008</v>
      </c>
      <c r="B1382" t="s">
        <v>147</v>
      </c>
      <c r="C1382" t="s">
        <v>1786</v>
      </c>
      <c r="D1382" t="s">
        <v>1786</v>
      </c>
      <c r="E1382">
        <v>11</v>
      </c>
      <c r="F1382" t="s">
        <v>1786</v>
      </c>
      <c r="G1382" t="s">
        <v>1786</v>
      </c>
    </row>
    <row r="1383" spans="1:7" x14ac:dyDescent="0.3">
      <c r="A1383" t="s">
        <v>996</v>
      </c>
      <c r="B1383" t="s">
        <v>55</v>
      </c>
      <c r="C1383" t="s">
        <v>341</v>
      </c>
      <c r="D1383" t="s">
        <v>609</v>
      </c>
      <c r="E1383">
        <v>37</v>
      </c>
      <c r="F1383" t="s">
        <v>22</v>
      </c>
      <c r="G1383" t="s">
        <v>29</v>
      </c>
    </row>
    <row r="1384" spans="1:7" x14ac:dyDescent="0.3">
      <c r="A1384" t="s">
        <v>996</v>
      </c>
      <c r="B1384" t="s">
        <v>169</v>
      </c>
      <c r="C1384" t="s">
        <v>997</v>
      </c>
      <c r="D1384" t="s">
        <v>368</v>
      </c>
      <c r="E1384">
        <v>37</v>
      </c>
      <c r="F1384" t="s">
        <v>72</v>
      </c>
      <c r="G1384" t="s">
        <v>80</v>
      </c>
    </row>
    <row r="1385" spans="1:7" x14ac:dyDescent="0.3">
      <c r="A1385" t="s">
        <v>998</v>
      </c>
      <c r="B1385" t="s">
        <v>55</v>
      </c>
      <c r="C1385" t="s">
        <v>223</v>
      </c>
      <c r="D1385" t="s">
        <v>981</v>
      </c>
      <c r="E1385">
        <v>19</v>
      </c>
      <c r="F1385" t="s">
        <v>262</v>
      </c>
      <c r="G1385" t="s">
        <v>87</v>
      </c>
    </row>
    <row r="1386" spans="1:7" x14ac:dyDescent="0.3">
      <c r="A1386" t="s">
        <v>999</v>
      </c>
      <c r="B1386" t="s">
        <v>55</v>
      </c>
      <c r="C1386" t="s">
        <v>25</v>
      </c>
      <c r="D1386" t="s">
        <v>979</v>
      </c>
      <c r="E1386">
        <v>30</v>
      </c>
      <c r="F1386" t="s">
        <v>657</v>
      </c>
      <c r="G1386" t="s">
        <v>27</v>
      </c>
    </row>
    <row r="1387" spans="1:7" hidden="1" x14ac:dyDescent="0.3">
      <c r="A1387" t="s">
        <v>2009</v>
      </c>
      <c r="B1387" t="s">
        <v>1726</v>
      </c>
      <c r="C1387" t="s">
        <v>1786</v>
      </c>
      <c r="D1387" t="s">
        <v>1786</v>
      </c>
      <c r="E1387">
        <v>1</v>
      </c>
      <c r="F1387" t="s">
        <v>1786</v>
      </c>
      <c r="G1387" t="s">
        <v>1786</v>
      </c>
    </row>
    <row r="1388" spans="1:7" hidden="1" x14ac:dyDescent="0.3">
      <c r="A1388" t="s">
        <v>2010</v>
      </c>
      <c r="B1388" t="s">
        <v>1726</v>
      </c>
      <c r="C1388" t="s">
        <v>1786</v>
      </c>
      <c r="D1388" t="s">
        <v>1786</v>
      </c>
      <c r="E1388">
        <v>11</v>
      </c>
      <c r="F1388" t="s">
        <v>1786</v>
      </c>
      <c r="G1388" t="s">
        <v>1786</v>
      </c>
    </row>
    <row r="1389" spans="1:7" x14ac:dyDescent="0.3">
      <c r="A1389" t="s">
        <v>1000</v>
      </c>
      <c r="B1389" t="s">
        <v>55</v>
      </c>
      <c r="C1389" t="s">
        <v>11</v>
      </c>
      <c r="D1389" t="s">
        <v>124</v>
      </c>
      <c r="E1389">
        <v>60</v>
      </c>
      <c r="F1389" t="s">
        <v>36</v>
      </c>
      <c r="G1389" t="s">
        <v>14</v>
      </c>
    </row>
    <row r="1390" spans="1:7" x14ac:dyDescent="0.3">
      <c r="A1390" t="s">
        <v>1001</v>
      </c>
      <c r="B1390" t="s">
        <v>55</v>
      </c>
      <c r="C1390" t="s">
        <v>1002</v>
      </c>
      <c r="D1390" t="s">
        <v>751</v>
      </c>
      <c r="E1390">
        <v>55</v>
      </c>
      <c r="F1390" t="s">
        <v>262</v>
      </c>
      <c r="G1390" t="s">
        <v>27</v>
      </c>
    </row>
    <row r="1391" spans="1:7" x14ac:dyDescent="0.3">
      <c r="A1391" t="s">
        <v>1001</v>
      </c>
      <c r="B1391" t="s">
        <v>58</v>
      </c>
      <c r="C1391" t="s">
        <v>56</v>
      </c>
      <c r="D1391" t="s">
        <v>751</v>
      </c>
      <c r="E1391">
        <v>55</v>
      </c>
      <c r="F1391" t="s">
        <v>262</v>
      </c>
      <c r="G1391" t="s">
        <v>27</v>
      </c>
    </row>
    <row r="1392" spans="1:7" x14ac:dyDescent="0.3">
      <c r="A1392" t="s">
        <v>1001</v>
      </c>
      <c r="B1392" t="s">
        <v>59</v>
      </c>
      <c r="C1392" t="s">
        <v>25</v>
      </c>
      <c r="D1392" t="s">
        <v>751</v>
      </c>
      <c r="E1392">
        <v>55</v>
      </c>
      <c r="F1392" t="s">
        <v>262</v>
      </c>
      <c r="G1392" t="s">
        <v>27</v>
      </c>
    </row>
    <row r="1393" spans="1:7" x14ac:dyDescent="0.3">
      <c r="A1393" t="s">
        <v>1001</v>
      </c>
      <c r="B1393" t="s">
        <v>81</v>
      </c>
      <c r="C1393" t="s">
        <v>31</v>
      </c>
      <c r="D1393" t="s">
        <v>751</v>
      </c>
      <c r="E1393">
        <v>55</v>
      </c>
      <c r="F1393" t="s">
        <v>262</v>
      </c>
      <c r="G1393" t="s">
        <v>27</v>
      </c>
    </row>
    <row r="1394" spans="1:7" x14ac:dyDescent="0.3">
      <c r="A1394" t="s">
        <v>1003</v>
      </c>
      <c r="B1394" t="s">
        <v>55</v>
      </c>
      <c r="C1394" t="s">
        <v>370</v>
      </c>
      <c r="D1394" t="s">
        <v>546</v>
      </c>
      <c r="E1394">
        <v>100</v>
      </c>
      <c r="F1394" t="s">
        <v>22</v>
      </c>
      <c r="G1394" t="s">
        <v>198</v>
      </c>
    </row>
    <row r="1395" spans="1:7" x14ac:dyDescent="0.3">
      <c r="A1395" t="s">
        <v>1003</v>
      </c>
      <c r="B1395" t="s">
        <v>58</v>
      </c>
      <c r="C1395" t="s">
        <v>56</v>
      </c>
      <c r="D1395" t="s">
        <v>546</v>
      </c>
      <c r="E1395">
        <v>98</v>
      </c>
      <c r="F1395" t="s">
        <v>22</v>
      </c>
      <c r="G1395" t="s">
        <v>27</v>
      </c>
    </row>
    <row r="1396" spans="1:7" x14ac:dyDescent="0.3">
      <c r="A1396" t="s">
        <v>1003</v>
      </c>
      <c r="B1396" t="s">
        <v>58</v>
      </c>
      <c r="C1396" t="s">
        <v>57</v>
      </c>
      <c r="D1396" t="s">
        <v>546</v>
      </c>
      <c r="E1396">
        <v>98</v>
      </c>
      <c r="F1396" t="s">
        <v>22</v>
      </c>
      <c r="G1396" t="s">
        <v>29</v>
      </c>
    </row>
    <row r="1397" spans="1:7" x14ac:dyDescent="0.3">
      <c r="A1397" t="s">
        <v>1003</v>
      </c>
      <c r="B1397" t="s">
        <v>59</v>
      </c>
      <c r="C1397" t="s">
        <v>195</v>
      </c>
      <c r="D1397" t="s">
        <v>546</v>
      </c>
      <c r="E1397">
        <v>100</v>
      </c>
      <c r="F1397" t="s">
        <v>22</v>
      </c>
      <c r="G1397" t="s">
        <v>198</v>
      </c>
    </row>
    <row r="1398" spans="1:7" x14ac:dyDescent="0.3">
      <c r="A1398" t="s">
        <v>1003</v>
      </c>
      <c r="B1398" t="s">
        <v>81</v>
      </c>
      <c r="C1398" t="s">
        <v>31</v>
      </c>
      <c r="D1398" t="s">
        <v>546</v>
      </c>
      <c r="E1398">
        <v>99</v>
      </c>
      <c r="F1398" t="s">
        <v>22</v>
      </c>
      <c r="G1398" t="s">
        <v>27</v>
      </c>
    </row>
    <row r="1399" spans="1:7" x14ac:dyDescent="0.3">
      <c r="A1399" t="s">
        <v>1003</v>
      </c>
      <c r="B1399" t="s">
        <v>81</v>
      </c>
      <c r="C1399" t="s">
        <v>32</v>
      </c>
      <c r="D1399" t="s">
        <v>546</v>
      </c>
      <c r="E1399">
        <v>99</v>
      </c>
      <c r="F1399" t="s">
        <v>22</v>
      </c>
      <c r="G1399" t="s">
        <v>29</v>
      </c>
    </row>
    <row r="1400" spans="1:7" x14ac:dyDescent="0.3">
      <c r="A1400" t="s">
        <v>1003</v>
      </c>
      <c r="B1400" t="s">
        <v>413</v>
      </c>
      <c r="C1400" t="s">
        <v>25</v>
      </c>
      <c r="D1400" t="s">
        <v>546</v>
      </c>
      <c r="E1400">
        <v>100</v>
      </c>
      <c r="F1400" t="s">
        <v>22</v>
      </c>
      <c r="G1400" t="s">
        <v>27</v>
      </c>
    </row>
    <row r="1401" spans="1:7" x14ac:dyDescent="0.3">
      <c r="A1401" t="s">
        <v>1003</v>
      </c>
      <c r="B1401" t="s">
        <v>413</v>
      </c>
      <c r="C1401" t="s">
        <v>28</v>
      </c>
      <c r="D1401" t="s">
        <v>546</v>
      </c>
      <c r="E1401">
        <v>100</v>
      </c>
      <c r="F1401" t="s">
        <v>22</v>
      </c>
      <c r="G1401" t="s">
        <v>29</v>
      </c>
    </row>
    <row r="1402" spans="1:7" x14ac:dyDescent="0.3">
      <c r="A1402" t="s">
        <v>1003</v>
      </c>
      <c r="B1402" t="s">
        <v>1004</v>
      </c>
      <c r="C1402" t="s">
        <v>329</v>
      </c>
      <c r="D1402" t="s">
        <v>1005</v>
      </c>
      <c r="E1402">
        <v>55</v>
      </c>
      <c r="F1402" t="s">
        <v>22</v>
      </c>
      <c r="G1402" t="s">
        <v>80</v>
      </c>
    </row>
    <row r="1403" spans="1:7" x14ac:dyDescent="0.3">
      <c r="A1403" t="s">
        <v>1003</v>
      </c>
      <c r="B1403" t="s">
        <v>1006</v>
      </c>
      <c r="C1403" t="s">
        <v>211</v>
      </c>
      <c r="D1403" t="s">
        <v>1005</v>
      </c>
      <c r="E1403">
        <v>41</v>
      </c>
      <c r="F1403" t="s">
        <v>22</v>
      </c>
      <c r="G1403" t="s">
        <v>80</v>
      </c>
    </row>
    <row r="1404" spans="1:7" x14ac:dyDescent="0.3">
      <c r="A1404" t="s">
        <v>1003</v>
      </c>
      <c r="B1404" t="s">
        <v>1007</v>
      </c>
      <c r="C1404" t="s">
        <v>1008</v>
      </c>
      <c r="D1404" t="s">
        <v>1009</v>
      </c>
      <c r="E1404">
        <v>54</v>
      </c>
      <c r="F1404" t="s">
        <v>22</v>
      </c>
      <c r="G1404" t="s">
        <v>69</v>
      </c>
    </row>
    <row r="1405" spans="1:7" x14ac:dyDescent="0.3">
      <c r="A1405" t="s">
        <v>1003</v>
      </c>
      <c r="B1405" t="s">
        <v>1010</v>
      </c>
      <c r="C1405" t="s">
        <v>364</v>
      </c>
      <c r="D1405" t="s">
        <v>1009</v>
      </c>
      <c r="E1405">
        <v>55</v>
      </c>
      <c r="F1405" t="s">
        <v>22</v>
      </c>
      <c r="G1405" t="s">
        <v>29</v>
      </c>
    </row>
    <row r="1406" spans="1:7" x14ac:dyDescent="0.3">
      <c r="A1406" t="s">
        <v>1003</v>
      </c>
      <c r="B1406" t="s">
        <v>1011</v>
      </c>
      <c r="C1406" t="s">
        <v>322</v>
      </c>
      <c r="D1406" t="s">
        <v>1009</v>
      </c>
      <c r="E1406">
        <v>54</v>
      </c>
      <c r="F1406" t="s">
        <v>22</v>
      </c>
      <c r="G1406" t="s">
        <v>69</v>
      </c>
    </row>
    <row r="1407" spans="1:7" x14ac:dyDescent="0.3">
      <c r="A1407" t="s">
        <v>1003</v>
      </c>
      <c r="B1407" t="s">
        <v>1012</v>
      </c>
      <c r="C1407" t="s">
        <v>463</v>
      </c>
      <c r="D1407" t="s">
        <v>1009</v>
      </c>
      <c r="E1407">
        <v>55</v>
      </c>
      <c r="F1407" t="s">
        <v>22</v>
      </c>
      <c r="G1407" t="s">
        <v>27</v>
      </c>
    </row>
    <row r="1408" spans="1:7" x14ac:dyDescent="0.3">
      <c r="A1408" t="s">
        <v>1003</v>
      </c>
      <c r="B1408" t="s">
        <v>1013</v>
      </c>
      <c r="C1408" t="s">
        <v>456</v>
      </c>
      <c r="D1408" t="s">
        <v>1005</v>
      </c>
      <c r="E1408">
        <v>54</v>
      </c>
      <c r="F1408" t="s">
        <v>22</v>
      </c>
      <c r="G1408" t="s">
        <v>27</v>
      </c>
    </row>
    <row r="1409" spans="1:7" x14ac:dyDescent="0.3">
      <c r="A1409" t="s">
        <v>1003</v>
      </c>
      <c r="B1409" t="s">
        <v>1014</v>
      </c>
      <c r="C1409" t="s">
        <v>556</v>
      </c>
      <c r="D1409" t="s">
        <v>1009</v>
      </c>
      <c r="E1409">
        <v>34</v>
      </c>
      <c r="F1409" t="s">
        <v>22</v>
      </c>
      <c r="G1409" t="s">
        <v>27</v>
      </c>
    </row>
    <row r="1410" spans="1:7" x14ac:dyDescent="0.3">
      <c r="A1410" t="s">
        <v>1003</v>
      </c>
      <c r="B1410" t="s">
        <v>1015</v>
      </c>
      <c r="C1410" t="s">
        <v>406</v>
      </c>
      <c r="D1410" t="s">
        <v>1009</v>
      </c>
      <c r="E1410">
        <v>43</v>
      </c>
      <c r="F1410" t="s">
        <v>22</v>
      </c>
      <c r="G1410" t="s">
        <v>29</v>
      </c>
    </row>
    <row r="1411" spans="1:7" x14ac:dyDescent="0.3">
      <c r="A1411" t="s">
        <v>1003</v>
      </c>
      <c r="B1411" t="s">
        <v>1016</v>
      </c>
      <c r="C1411" t="s">
        <v>151</v>
      </c>
      <c r="D1411" t="s">
        <v>1005</v>
      </c>
      <c r="E1411">
        <v>52</v>
      </c>
      <c r="F1411" t="s">
        <v>22</v>
      </c>
      <c r="G1411" t="s">
        <v>69</v>
      </c>
    </row>
    <row r="1412" spans="1:7" ht="26" x14ac:dyDescent="0.3">
      <c r="A1412" t="s">
        <v>1017</v>
      </c>
      <c r="B1412" t="s">
        <v>55</v>
      </c>
      <c r="C1412" s="1" t="s">
        <v>1018</v>
      </c>
      <c r="D1412" t="s">
        <v>286</v>
      </c>
      <c r="E1412">
        <v>70</v>
      </c>
      <c r="F1412" t="s">
        <v>287</v>
      </c>
      <c r="G1412" t="s">
        <v>27</v>
      </c>
    </row>
    <row r="1413" spans="1:7" ht="26" x14ac:dyDescent="0.3">
      <c r="A1413" t="s">
        <v>1017</v>
      </c>
      <c r="B1413" t="s">
        <v>58</v>
      </c>
      <c r="C1413" s="1" t="s">
        <v>1019</v>
      </c>
      <c r="D1413" t="s">
        <v>286</v>
      </c>
      <c r="E1413">
        <v>69</v>
      </c>
      <c r="F1413" t="s">
        <v>287</v>
      </c>
      <c r="G1413" t="s">
        <v>27</v>
      </c>
    </row>
    <row r="1414" spans="1:7" ht="26" x14ac:dyDescent="0.3">
      <c r="A1414" t="s">
        <v>1017</v>
      </c>
      <c r="B1414" t="s">
        <v>59</v>
      </c>
      <c r="C1414" s="1" t="s">
        <v>1020</v>
      </c>
      <c r="D1414" t="s">
        <v>398</v>
      </c>
      <c r="E1414">
        <v>59</v>
      </c>
      <c r="F1414" t="s">
        <v>399</v>
      </c>
      <c r="G1414" t="s">
        <v>87</v>
      </c>
    </row>
    <row r="1415" spans="1:7" ht="26" x14ac:dyDescent="0.3">
      <c r="A1415" t="s">
        <v>1017</v>
      </c>
      <c r="B1415" t="s">
        <v>81</v>
      </c>
      <c r="C1415" s="1" t="s">
        <v>1021</v>
      </c>
      <c r="D1415" t="s">
        <v>343</v>
      </c>
      <c r="E1415">
        <v>70</v>
      </c>
      <c r="F1415" t="s">
        <v>344</v>
      </c>
      <c r="G1415" t="s">
        <v>87</v>
      </c>
    </row>
    <row r="1416" spans="1:7" ht="26" x14ac:dyDescent="0.3">
      <c r="A1416" t="s">
        <v>1017</v>
      </c>
      <c r="B1416" t="s">
        <v>413</v>
      </c>
      <c r="C1416" s="1" t="s">
        <v>1022</v>
      </c>
      <c r="D1416" t="s">
        <v>398</v>
      </c>
      <c r="E1416">
        <v>69</v>
      </c>
      <c r="F1416" t="s">
        <v>399</v>
      </c>
      <c r="G1416" t="s">
        <v>87</v>
      </c>
    </row>
    <row r="1417" spans="1:7" ht="26" x14ac:dyDescent="0.3">
      <c r="A1417" t="s">
        <v>1017</v>
      </c>
      <c r="B1417" t="s">
        <v>414</v>
      </c>
      <c r="C1417" s="1" t="s">
        <v>1023</v>
      </c>
      <c r="D1417" t="s">
        <v>67</v>
      </c>
      <c r="E1417">
        <v>64</v>
      </c>
      <c r="F1417" t="s">
        <v>68</v>
      </c>
      <c r="G1417" t="s">
        <v>69</v>
      </c>
    </row>
    <row r="1418" spans="1:7" ht="26" x14ac:dyDescent="0.3">
      <c r="A1418" t="s">
        <v>1017</v>
      </c>
      <c r="B1418" t="s">
        <v>415</v>
      </c>
      <c r="C1418" s="1" t="s">
        <v>1024</v>
      </c>
      <c r="D1418" t="s">
        <v>398</v>
      </c>
      <c r="E1418">
        <v>67</v>
      </c>
      <c r="F1418" t="s">
        <v>399</v>
      </c>
      <c r="G1418" t="s">
        <v>80</v>
      </c>
    </row>
    <row r="1419" spans="1:7" ht="26" x14ac:dyDescent="0.3">
      <c r="A1419" t="s">
        <v>1017</v>
      </c>
      <c r="B1419" t="s">
        <v>416</v>
      </c>
      <c r="C1419" s="1" t="s">
        <v>1025</v>
      </c>
      <c r="D1419" t="s">
        <v>398</v>
      </c>
      <c r="E1419">
        <v>33</v>
      </c>
      <c r="F1419" t="s">
        <v>399</v>
      </c>
      <c r="G1419" t="s">
        <v>80</v>
      </c>
    </row>
    <row r="1420" spans="1:7" ht="26" x14ac:dyDescent="0.3">
      <c r="A1420" t="s">
        <v>1017</v>
      </c>
      <c r="B1420" t="s">
        <v>1004</v>
      </c>
      <c r="C1420" s="1" t="s">
        <v>1026</v>
      </c>
      <c r="D1420" t="s">
        <v>1005</v>
      </c>
      <c r="E1420">
        <v>50</v>
      </c>
      <c r="F1420" t="s">
        <v>22</v>
      </c>
      <c r="G1420" t="s">
        <v>69</v>
      </c>
    </row>
    <row r="1421" spans="1:7" ht="26" x14ac:dyDescent="0.3">
      <c r="A1421" t="s">
        <v>1017</v>
      </c>
      <c r="B1421" t="s">
        <v>1006</v>
      </c>
      <c r="C1421" s="1" t="s">
        <v>1027</v>
      </c>
      <c r="D1421" t="s">
        <v>1005</v>
      </c>
      <c r="E1421">
        <v>49</v>
      </c>
      <c r="F1421" t="s">
        <v>22</v>
      </c>
      <c r="G1421" t="s">
        <v>29</v>
      </c>
    </row>
    <row r="1422" spans="1:7" ht="26" x14ac:dyDescent="0.3">
      <c r="A1422" t="s">
        <v>1017</v>
      </c>
      <c r="B1422" t="s">
        <v>1007</v>
      </c>
      <c r="C1422" s="1" t="s">
        <v>1028</v>
      </c>
      <c r="D1422" t="s">
        <v>1005</v>
      </c>
      <c r="E1422">
        <v>45</v>
      </c>
      <c r="F1422" t="s">
        <v>22</v>
      </c>
      <c r="G1422" t="s">
        <v>87</v>
      </c>
    </row>
    <row r="1423" spans="1:7" ht="26" x14ac:dyDescent="0.3">
      <c r="A1423" t="s">
        <v>1017</v>
      </c>
      <c r="B1423" t="s">
        <v>1010</v>
      </c>
      <c r="C1423" s="1" t="s">
        <v>1020</v>
      </c>
      <c r="D1423" t="s">
        <v>1005</v>
      </c>
      <c r="E1423">
        <v>42</v>
      </c>
      <c r="F1423" t="s">
        <v>22</v>
      </c>
      <c r="G1423" t="s">
        <v>87</v>
      </c>
    </row>
    <row r="1424" spans="1:7" ht="26" x14ac:dyDescent="0.3">
      <c r="A1424" t="s">
        <v>1017</v>
      </c>
      <c r="B1424" t="s">
        <v>1011</v>
      </c>
      <c r="C1424" s="1" t="s">
        <v>1029</v>
      </c>
      <c r="D1424" t="s">
        <v>1005</v>
      </c>
      <c r="E1424">
        <v>49</v>
      </c>
      <c r="F1424" t="s">
        <v>22</v>
      </c>
      <c r="G1424" t="s">
        <v>29</v>
      </c>
    </row>
    <row r="1425" spans="1:7" ht="26" x14ac:dyDescent="0.3">
      <c r="A1425" t="s">
        <v>1017</v>
      </c>
      <c r="B1425" t="s">
        <v>1012</v>
      </c>
      <c r="C1425" s="1" t="s">
        <v>1030</v>
      </c>
      <c r="D1425" t="s">
        <v>1005</v>
      </c>
      <c r="E1425">
        <v>34</v>
      </c>
      <c r="F1425" t="s">
        <v>22</v>
      </c>
      <c r="G1425" t="s">
        <v>27</v>
      </c>
    </row>
    <row r="1426" spans="1:7" ht="26" x14ac:dyDescent="0.3">
      <c r="A1426" t="s">
        <v>1017</v>
      </c>
      <c r="B1426" t="s">
        <v>1013</v>
      </c>
      <c r="C1426" s="1" t="s">
        <v>1031</v>
      </c>
      <c r="D1426" t="s">
        <v>1009</v>
      </c>
      <c r="E1426">
        <v>36</v>
      </c>
      <c r="F1426" t="s">
        <v>22</v>
      </c>
      <c r="G1426" t="s">
        <v>80</v>
      </c>
    </row>
    <row r="1427" spans="1:7" ht="26" x14ac:dyDescent="0.3">
      <c r="A1427" t="s">
        <v>1017</v>
      </c>
      <c r="B1427" t="s">
        <v>1014</v>
      </c>
      <c r="C1427" s="1" t="s">
        <v>1032</v>
      </c>
      <c r="D1427" t="s">
        <v>1009</v>
      </c>
      <c r="E1427">
        <v>47</v>
      </c>
      <c r="F1427" t="s">
        <v>22</v>
      </c>
      <c r="G1427" t="s">
        <v>80</v>
      </c>
    </row>
    <row r="1428" spans="1:7" ht="26" x14ac:dyDescent="0.3">
      <c r="A1428" t="s">
        <v>1017</v>
      </c>
      <c r="B1428" t="s">
        <v>1015</v>
      </c>
      <c r="C1428" s="1" t="s">
        <v>1033</v>
      </c>
      <c r="D1428" t="s">
        <v>1005</v>
      </c>
      <c r="E1428">
        <v>27</v>
      </c>
      <c r="F1428" t="s">
        <v>22</v>
      </c>
      <c r="G1428" t="s">
        <v>27</v>
      </c>
    </row>
    <row r="1429" spans="1:7" ht="26" x14ac:dyDescent="0.3">
      <c r="A1429" t="s">
        <v>1017</v>
      </c>
      <c r="B1429" t="s">
        <v>1016</v>
      </c>
      <c r="C1429" s="1" t="s">
        <v>1034</v>
      </c>
      <c r="D1429" t="s">
        <v>1009</v>
      </c>
      <c r="E1429">
        <v>23</v>
      </c>
      <c r="F1429" t="s">
        <v>22</v>
      </c>
      <c r="G1429" t="s">
        <v>69</v>
      </c>
    </row>
    <row r="1430" spans="1:7" ht="26" x14ac:dyDescent="0.3">
      <c r="A1430" t="s">
        <v>1017</v>
      </c>
      <c r="B1430" t="s">
        <v>1035</v>
      </c>
      <c r="C1430" s="1" t="s">
        <v>1036</v>
      </c>
      <c r="D1430" t="s">
        <v>1009</v>
      </c>
      <c r="E1430">
        <v>50</v>
      </c>
      <c r="F1430" t="s">
        <v>22</v>
      </c>
      <c r="G1430" t="s">
        <v>87</v>
      </c>
    </row>
    <row r="1431" spans="1:7" ht="26" x14ac:dyDescent="0.3">
      <c r="A1431" t="s">
        <v>1017</v>
      </c>
      <c r="B1431" t="s">
        <v>1037</v>
      </c>
      <c r="C1431" s="1" t="s">
        <v>1038</v>
      </c>
      <c r="D1431" t="s">
        <v>1005</v>
      </c>
      <c r="E1431">
        <v>49</v>
      </c>
      <c r="F1431" t="s">
        <v>22</v>
      </c>
      <c r="G1431" t="s">
        <v>87</v>
      </c>
    </row>
    <row r="1432" spans="1:7" x14ac:dyDescent="0.3">
      <c r="A1432" t="s">
        <v>1039</v>
      </c>
      <c r="B1432" t="s">
        <v>55</v>
      </c>
      <c r="C1432" t="s">
        <v>46</v>
      </c>
      <c r="D1432" t="s">
        <v>311</v>
      </c>
      <c r="E1432">
        <v>75</v>
      </c>
      <c r="F1432" t="s">
        <v>13</v>
      </c>
      <c r="G1432" t="s">
        <v>23</v>
      </c>
    </row>
    <row r="1433" spans="1:7" x14ac:dyDescent="0.3">
      <c r="A1433" t="s">
        <v>1039</v>
      </c>
      <c r="B1433" t="s">
        <v>58</v>
      </c>
      <c r="C1433" t="s">
        <v>42</v>
      </c>
      <c r="D1433" t="s">
        <v>250</v>
      </c>
      <c r="E1433">
        <v>74</v>
      </c>
      <c r="F1433" t="s">
        <v>72</v>
      </c>
      <c r="G1433" t="s">
        <v>23</v>
      </c>
    </row>
    <row r="1434" spans="1:7" x14ac:dyDescent="0.3">
      <c r="A1434" t="s">
        <v>1039</v>
      </c>
      <c r="B1434" t="s">
        <v>59</v>
      </c>
      <c r="C1434" t="s">
        <v>16</v>
      </c>
      <c r="D1434" t="s">
        <v>296</v>
      </c>
      <c r="E1434">
        <v>75</v>
      </c>
      <c r="F1434" t="s">
        <v>36</v>
      </c>
      <c r="G1434" t="s">
        <v>14</v>
      </c>
    </row>
    <row r="1435" spans="1:7" x14ac:dyDescent="0.3">
      <c r="A1435" t="s">
        <v>1039</v>
      </c>
      <c r="B1435" t="s">
        <v>81</v>
      </c>
      <c r="C1435" t="s">
        <v>34</v>
      </c>
      <c r="D1435" t="s">
        <v>226</v>
      </c>
      <c r="E1435">
        <v>75</v>
      </c>
      <c r="F1435" t="s">
        <v>13</v>
      </c>
      <c r="G1435" t="s">
        <v>14</v>
      </c>
    </row>
    <row r="1436" spans="1:7" x14ac:dyDescent="0.3">
      <c r="A1436" t="s">
        <v>1039</v>
      </c>
      <c r="B1436" t="s">
        <v>413</v>
      </c>
      <c r="C1436" t="s">
        <v>20</v>
      </c>
      <c r="D1436" t="s">
        <v>290</v>
      </c>
      <c r="E1436">
        <v>71</v>
      </c>
      <c r="F1436" t="s">
        <v>72</v>
      </c>
      <c r="G1436" t="s">
        <v>23</v>
      </c>
    </row>
    <row r="1437" spans="1:7" x14ac:dyDescent="0.3">
      <c r="A1437" t="s">
        <v>1039</v>
      </c>
      <c r="B1437" t="s">
        <v>414</v>
      </c>
      <c r="C1437" t="s">
        <v>229</v>
      </c>
      <c r="D1437" t="s">
        <v>311</v>
      </c>
      <c r="E1437">
        <v>67</v>
      </c>
      <c r="F1437" t="s">
        <v>13</v>
      </c>
      <c r="G1437" t="s">
        <v>198</v>
      </c>
    </row>
    <row r="1438" spans="1:7" ht="26" x14ac:dyDescent="0.3">
      <c r="A1438" t="s">
        <v>1040</v>
      </c>
      <c r="B1438" t="s">
        <v>55</v>
      </c>
      <c r="C1438" s="1" t="s">
        <v>1041</v>
      </c>
      <c r="D1438" t="s">
        <v>286</v>
      </c>
      <c r="E1438">
        <v>84</v>
      </c>
      <c r="F1438" t="s">
        <v>287</v>
      </c>
      <c r="G1438" t="s">
        <v>27</v>
      </c>
    </row>
    <row r="1439" spans="1:7" ht="26" x14ac:dyDescent="0.3">
      <c r="A1439" t="s">
        <v>1040</v>
      </c>
      <c r="B1439" t="s">
        <v>58</v>
      </c>
      <c r="C1439" s="1" t="s">
        <v>1042</v>
      </c>
      <c r="D1439" t="s">
        <v>286</v>
      </c>
      <c r="E1439">
        <v>86</v>
      </c>
      <c r="F1439" t="s">
        <v>287</v>
      </c>
      <c r="G1439" t="s">
        <v>27</v>
      </c>
    </row>
    <row r="1440" spans="1:7" ht="26" x14ac:dyDescent="0.3">
      <c r="A1440" t="s">
        <v>1040</v>
      </c>
      <c r="B1440" t="s">
        <v>59</v>
      </c>
      <c r="C1440" s="1" t="s">
        <v>1043</v>
      </c>
      <c r="D1440" t="s">
        <v>398</v>
      </c>
      <c r="E1440">
        <v>81</v>
      </c>
      <c r="F1440" t="s">
        <v>399</v>
      </c>
      <c r="G1440" t="s">
        <v>87</v>
      </c>
    </row>
    <row r="1441" spans="1:7" ht="26" x14ac:dyDescent="0.3">
      <c r="A1441" t="s">
        <v>1040</v>
      </c>
      <c r="B1441" t="s">
        <v>81</v>
      </c>
      <c r="C1441" s="1" t="s">
        <v>1044</v>
      </c>
      <c r="D1441" t="s">
        <v>343</v>
      </c>
      <c r="E1441">
        <v>81</v>
      </c>
      <c r="F1441" t="s">
        <v>344</v>
      </c>
      <c r="G1441" t="s">
        <v>87</v>
      </c>
    </row>
    <row r="1442" spans="1:7" ht="26" x14ac:dyDescent="0.3">
      <c r="A1442" t="s">
        <v>1040</v>
      </c>
      <c r="B1442" t="s">
        <v>413</v>
      </c>
      <c r="C1442" s="1" t="s">
        <v>1045</v>
      </c>
      <c r="D1442" t="s">
        <v>398</v>
      </c>
      <c r="E1442">
        <v>82</v>
      </c>
      <c r="F1442" t="s">
        <v>399</v>
      </c>
      <c r="G1442" t="s">
        <v>87</v>
      </c>
    </row>
    <row r="1443" spans="1:7" ht="26" x14ac:dyDescent="0.3">
      <c r="A1443" t="s">
        <v>1040</v>
      </c>
      <c r="B1443" t="s">
        <v>414</v>
      </c>
      <c r="C1443" s="1" t="s">
        <v>1046</v>
      </c>
      <c r="D1443" t="s">
        <v>67</v>
      </c>
      <c r="E1443">
        <v>92</v>
      </c>
      <c r="F1443" t="s">
        <v>68</v>
      </c>
      <c r="G1443" t="s">
        <v>69</v>
      </c>
    </row>
    <row r="1444" spans="1:7" ht="26" x14ac:dyDescent="0.3">
      <c r="A1444" t="s">
        <v>1040</v>
      </c>
      <c r="B1444" t="s">
        <v>169</v>
      </c>
      <c r="C1444" s="1" t="s">
        <v>1047</v>
      </c>
      <c r="D1444" t="s">
        <v>1005</v>
      </c>
      <c r="E1444">
        <v>63</v>
      </c>
      <c r="F1444" t="s">
        <v>22</v>
      </c>
      <c r="G1444" t="s">
        <v>69</v>
      </c>
    </row>
    <row r="1445" spans="1:7" ht="26" x14ac:dyDescent="0.3">
      <c r="A1445" t="s">
        <v>1040</v>
      </c>
      <c r="B1445" t="s">
        <v>235</v>
      </c>
      <c r="C1445" s="1" t="s">
        <v>1048</v>
      </c>
      <c r="D1445" t="s">
        <v>1005</v>
      </c>
      <c r="E1445">
        <v>65</v>
      </c>
      <c r="F1445" t="s">
        <v>22</v>
      </c>
      <c r="G1445" t="s">
        <v>29</v>
      </c>
    </row>
    <row r="1446" spans="1:7" ht="26" x14ac:dyDescent="0.3">
      <c r="A1446" t="s">
        <v>1040</v>
      </c>
      <c r="B1446" t="s">
        <v>237</v>
      </c>
      <c r="C1446" s="1" t="s">
        <v>1049</v>
      </c>
      <c r="D1446" t="s">
        <v>1005</v>
      </c>
      <c r="E1446">
        <v>64</v>
      </c>
      <c r="F1446" t="s">
        <v>22</v>
      </c>
      <c r="G1446" t="s">
        <v>87</v>
      </c>
    </row>
    <row r="1447" spans="1:7" ht="26" x14ac:dyDescent="0.3">
      <c r="A1447" t="s">
        <v>1040</v>
      </c>
      <c r="B1447" t="s">
        <v>239</v>
      </c>
      <c r="C1447" s="1" t="s">
        <v>1050</v>
      </c>
      <c r="D1447" t="s">
        <v>1005</v>
      </c>
      <c r="E1447">
        <v>63</v>
      </c>
      <c r="F1447" t="s">
        <v>22</v>
      </c>
      <c r="G1447" t="s">
        <v>87</v>
      </c>
    </row>
    <row r="1448" spans="1:7" ht="26" x14ac:dyDescent="0.3">
      <c r="A1448" t="s">
        <v>1040</v>
      </c>
      <c r="B1448" t="s">
        <v>241</v>
      </c>
      <c r="C1448" s="1" t="s">
        <v>1051</v>
      </c>
      <c r="D1448" t="s">
        <v>1005</v>
      </c>
      <c r="E1448">
        <v>64</v>
      </c>
      <c r="F1448" t="s">
        <v>22</v>
      </c>
      <c r="G1448" t="s">
        <v>29</v>
      </c>
    </row>
    <row r="1449" spans="1:7" ht="26" x14ac:dyDescent="0.3">
      <c r="A1449" t="s">
        <v>1040</v>
      </c>
      <c r="B1449" t="s">
        <v>243</v>
      </c>
      <c r="C1449" s="1" t="s">
        <v>1052</v>
      </c>
      <c r="D1449" t="s">
        <v>1005</v>
      </c>
      <c r="E1449">
        <v>61</v>
      </c>
      <c r="F1449" t="s">
        <v>22</v>
      </c>
      <c r="G1449" t="s">
        <v>27</v>
      </c>
    </row>
    <row r="1450" spans="1:7" ht="26" x14ac:dyDescent="0.3">
      <c r="A1450" t="s">
        <v>1040</v>
      </c>
      <c r="B1450" t="s">
        <v>1053</v>
      </c>
      <c r="C1450" s="1" t="s">
        <v>1054</v>
      </c>
      <c r="D1450" t="s">
        <v>1009</v>
      </c>
      <c r="E1450">
        <v>68</v>
      </c>
      <c r="F1450" t="s">
        <v>22</v>
      </c>
      <c r="G1450" t="s">
        <v>80</v>
      </c>
    </row>
    <row r="1451" spans="1:7" ht="26" x14ac:dyDescent="0.3">
      <c r="A1451" t="s">
        <v>1040</v>
      </c>
      <c r="B1451" t="s">
        <v>1055</v>
      </c>
      <c r="C1451" s="1" t="s">
        <v>1056</v>
      </c>
      <c r="D1451" t="s">
        <v>1009</v>
      </c>
      <c r="E1451">
        <v>58</v>
      </c>
      <c r="F1451" t="s">
        <v>22</v>
      </c>
      <c r="G1451" t="s">
        <v>80</v>
      </c>
    </row>
    <row r="1452" spans="1:7" x14ac:dyDescent="0.3">
      <c r="A1452" t="s">
        <v>1057</v>
      </c>
      <c r="B1452" t="s">
        <v>55</v>
      </c>
      <c r="C1452" t="s">
        <v>20</v>
      </c>
      <c r="D1452" t="s">
        <v>546</v>
      </c>
      <c r="E1452">
        <v>84</v>
      </c>
      <c r="F1452" t="s">
        <v>22</v>
      </c>
      <c r="G1452" t="s">
        <v>23</v>
      </c>
    </row>
    <row r="1453" spans="1:7" x14ac:dyDescent="0.3">
      <c r="A1453" t="s">
        <v>1057</v>
      </c>
      <c r="B1453" t="s">
        <v>58</v>
      </c>
      <c r="C1453" t="s">
        <v>42</v>
      </c>
      <c r="D1453" t="s">
        <v>546</v>
      </c>
      <c r="E1453">
        <v>85</v>
      </c>
      <c r="F1453" t="s">
        <v>22</v>
      </c>
      <c r="G1453" t="s">
        <v>23</v>
      </c>
    </row>
    <row r="1454" spans="1:7" x14ac:dyDescent="0.3">
      <c r="A1454" t="s">
        <v>1057</v>
      </c>
      <c r="B1454" t="s">
        <v>59</v>
      </c>
      <c r="C1454" t="s">
        <v>46</v>
      </c>
      <c r="D1454" t="s">
        <v>546</v>
      </c>
      <c r="E1454">
        <v>85</v>
      </c>
      <c r="F1454" t="s">
        <v>22</v>
      </c>
      <c r="G1454" t="s">
        <v>23</v>
      </c>
    </row>
    <row r="1455" spans="1:7" x14ac:dyDescent="0.3">
      <c r="A1455" t="s">
        <v>1057</v>
      </c>
      <c r="B1455" t="s">
        <v>81</v>
      </c>
      <c r="C1455" t="s">
        <v>11</v>
      </c>
      <c r="D1455" t="s">
        <v>546</v>
      </c>
      <c r="E1455">
        <v>99</v>
      </c>
      <c r="F1455" t="s">
        <v>22</v>
      </c>
      <c r="G1455" t="s">
        <v>14</v>
      </c>
    </row>
    <row r="1456" spans="1:7" x14ac:dyDescent="0.3">
      <c r="A1456" t="s">
        <v>1057</v>
      </c>
      <c r="B1456" t="s">
        <v>413</v>
      </c>
      <c r="C1456" t="s">
        <v>18</v>
      </c>
      <c r="D1456" t="s">
        <v>546</v>
      </c>
      <c r="E1456">
        <v>84</v>
      </c>
      <c r="F1456" t="s">
        <v>22</v>
      </c>
      <c r="G1456" t="s">
        <v>14</v>
      </c>
    </row>
    <row r="1457" spans="1:7" x14ac:dyDescent="0.3">
      <c r="A1457" t="s">
        <v>1057</v>
      </c>
      <c r="B1457" t="s">
        <v>414</v>
      </c>
      <c r="C1457" t="s">
        <v>38</v>
      </c>
      <c r="D1457" t="s">
        <v>546</v>
      </c>
      <c r="E1457">
        <v>88</v>
      </c>
      <c r="F1457" t="s">
        <v>22</v>
      </c>
      <c r="G1457" t="s">
        <v>14</v>
      </c>
    </row>
    <row r="1458" spans="1:7" x14ac:dyDescent="0.3">
      <c r="A1458" t="s">
        <v>1057</v>
      </c>
      <c r="B1458" t="s">
        <v>415</v>
      </c>
      <c r="C1458" t="s">
        <v>34</v>
      </c>
      <c r="D1458" t="s">
        <v>546</v>
      </c>
      <c r="E1458">
        <v>89</v>
      </c>
      <c r="F1458" t="s">
        <v>22</v>
      </c>
      <c r="G1458" t="s">
        <v>14</v>
      </c>
    </row>
    <row r="1459" spans="1:7" x14ac:dyDescent="0.3">
      <c r="A1459" t="s">
        <v>1058</v>
      </c>
      <c r="B1459" t="s">
        <v>55</v>
      </c>
      <c r="C1459" t="s">
        <v>20</v>
      </c>
      <c r="D1459" t="s">
        <v>549</v>
      </c>
      <c r="E1459">
        <v>60</v>
      </c>
      <c r="F1459" t="s">
        <v>22</v>
      </c>
      <c r="G1459" t="s">
        <v>23</v>
      </c>
    </row>
    <row r="1460" spans="1:7" x14ac:dyDescent="0.3">
      <c r="A1460" t="s">
        <v>1058</v>
      </c>
      <c r="B1460" t="s">
        <v>169</v>
      </c>
      <c r="C1460" t="s">
        <v>554</v>
      </c>
      <c r="D1460" t="s">
        <v>1059</v>
      </c>
      <c r="E1460">
        <v>25</v>
      </c>
      <c r="F1460" t="s">
        <v>22</v>
      </c>
      <c r="G1460" t="s">
        <v>87</v>
      </c>
    </row>
    <row r="1461" spans="1:7" x14ac:dyDescent="0.3">
      <c r="A1461" t="s">
        <v>1058</v>
      </c>
      <c r="B1461" t="s">
        <v>235</v>
      </c>
      <c r="C1461" t="s">
        <v>148</v>
      </c>
      <c r="D1461" t="s">
        <v>1059</v>
      </c>
      <c r="E1461">
        <v>35</v>
      </c>
      <c r="F1461" t="s">
        <v>22</v>
      </c>
      <c r="G1461" t="s">
        <v>27</v>
      </c>
    </row>
    <row r="1462" spans="1:7" x14ac:dyDescent="0.3">
      <c r="A1462" t="s">
        <v>1060</v>
      </c>
      <c r="B1462" t="s">
        <v>55</v>
      </c>
      <c r="C1462" t="s">
        <v>50</v>
      </c>
      <c r="D1462" t="s">
        <v>751</v>
      </c>
      <c r="E1462">
        <v>65</v>
      </c>
      <c r="F1462" t="s">
        <v>262</v>
      </c>
      <c r="G1462" t="s">
        <v>14</v>
      </c>
    </row>
    <row r="1463" spans="1:7" x14ac:dyDescent="0.3">
      <c r="A1463" t="s">
        <v>1060</v>
      </c>
      <c r="B1463" t="s">
        <v>58</v>
      </c>
      <c r="C1463" t="s">
        <v>11</v>
      </c>
      <c r="D1463" t="s">
        <v>751</v>
      </c>
      <c r="E1463">
        <v>64</v>
      </c>
      <c r="F1463" t="s">
        <v>262</v>
      </c>
      <c r="G1463" t="s">
        <v>14</v>
      </c>
    </row>
    <row r="1464" spans="1:7" x14ac:dyDescent="0.3">
      <c r="A1464" t="s">
        <v>1060</v>
      </c>
      <c r="B1464" t="s">
        <v>59</v>
      </c>
      <c r="C1464" t="s">
        <v>34</v>
      </c>
      <c r="D1464" t="s">
        <v>751</v>
      </c>
      <c r="E1464">
        <v>62</v>
      </c>
      <c r="F1464" t="s">
        <v>262</v>
      </c>
      <c r="G1464" t="s">
        <v>14</v>
      </c>
    </row>
    <row r="1465" spans="1:7" x14ac:dyDescent="0.3">
      <c r="A1465" t="s">
        <v>1060</v>
      </c>
      <c r="B1465" t="s">
        <v>169</v>
      </c>
      <c r="C1465" t="s">
        <v>1061</v>
      </c>
      <c r="D1465" t="s">
        <v>74</v>
      </c>
      <c r="E1465">
        <v>47</v>
      </c>
      <c r="F1465" t="s">
        <v>22</v>
      </c>
      <c r="G1465" t="s">
        <v>69</v>
      </c>
    </row>
    <row r="1466" spans="1:7" x14ac:dyDescent="0.3">
      <c r="A1466" t="s">
        <v>1060</v>
      </c>
      <c r="B1466" t="s">
        <v>235</v>
      </c>
      <c r="C1466" t="s">
        <v>577</v>
      </c>
      <c r="D1466" t="s">
        <v>1059</v>
      </c>
      <c r="E1466">
        <v>45</v>
      </c>
      <c r="F1466" t="s">
        <v>22</v>
      </c>
      <c r="G1466" t="s">
        <v>80</v>
      </c>
    </row>
    <row r="1467" spans="1:7" x14ac:dyDescent="0.3">
      <c r="A1467" t="s">
        <v>1060</v>
      </c>
      <c r="B1467" t="s">
        <v>237</v>
      </c>
      <c r="C1467" t="s">
        <v>1062</v>
      </c>
      <c r="D1467" t="s">
        <v>61</v>
      </c>
      <c r="E1467">
        <v>50</v>
      </c>
      <c r="F1467" t="s">
        <v>22</v>
      </c>
      <c r="G1467" t="s">
        <v>69</v>
      </c>
    </row>
    <row r="1468" spans="1:7" x14ac:dyDescent="0.3">
      <c r="A1468" t="s">
        <v>1060</v>
      </c>
      <c r="B1468" t="s">
        <v>239</v>
      </c>
      <c r="C1468" t="s">
        <v>579</v>
      </c>
      <c r="D1468" t="s">
        <v>164</v>
      </c>
      <c r="E1468">
        <v>49</v>
      </c>
      <c r="F1468" t="s">
        <v>22</v>
      </c>
      <c r="G1468" t="s">
        <v>80</v>
      </c>
    </row>
    <row r="1469" spans="1:7" x14ac:dyDescent="0.3">
      <c r="A1469" t="s">
        <v>1063</v>
      </c>
      <c r="B1469" t="s">
        <v>55</v>
      </c>
      <c r="C1469" t="s">
        <v>20</v>
      </c>
      <c r="D1469" t="s">
        <v>86</v>
      </c>
      <c r="E1469">
        <v>60</v>
      </c>
      <c r="F1469" t="s">
        <v>13</v>
      </c>
      <c r="G1469" t="s">
        <v>23</v>
      </c>
    </row>
    <row r="1470" spans="1:7" x14ac:dyDescent="0.3">
      <c r="A1470" t="s">
        <v>1063</v>
      </c>
      <c r="B1470" t="s">
        <v>58</v>
      </c>
      <c r="C1470" t="s">
        <v>46</v>
      </c>
      <c r="D1470" t="s">
        <v>86</v>
      </c>
      <c r="E1470">
        <v>60</v>
      </c>
      <c r="F1470" t="s">
        <v>13</v>
      </c>
      <c r="G1470" t="s">
        <v>23</v>
      </c>
    </row>
    <row r="1471" spans="1:7" x14ac:dyDescent="0.3">
      <c r="A1471" t="s">
        <v>1063</v>
      </c>
      <c r="B1471" t="s">
        <v>169</v>
      </c>
      <c r="C1471" t="s">
        <v>997</v>
      </c>
      <c r="D1471" t="s">
        <v>1009</v>
      </c>
      <c r="E1471">
        <v>46</v>
      </c>
      <c r="F1471" t="s">
        <v>22</v>
      </c>
      <c r="G1471" t="s">
        <v>80</v>
      </c>
    </row>
    <row r="1472" spans="1:7" x14ac:dyDescent="0.3">
      <c r="A1472" t="s">
        <v>1063</v>
      </c>
      <c r="B1472" t="s">
        <v>235</v>
      </c>
      <c r="C1472" t="s">
        <v>1064</v>
      </c>
      <c r="D1472" t="s">
        <v>1009</v>
      </c>
      <c r="E1472">
        <v>35</v>
      </c>
      <c r="F1472" t="s">
        <v>22</v>
      </c>
      <c r="G1472" t="s">
        <v>80</v>
      </c>
    </row>
    <row r="1473" spans="1:7" x14ac:dyDescent="0.3">
      <c r="A1473" t="s">
        <v>1063</v>
      </c>
      <c r="B1473" t="s">
        <v>237</v>
      </c>
      <c r="C1473" t="s">
        <v>575</v>
      </c>
      <c r="D1473" t="s">
        <v>1009</v>
      </c>
      <c r="E1473">
        <v>39</v>
      </c>
      <c r="F1473" t="s">
        <v>22</v>
      </c>
      <c r="G1473" t="s">
        <v>69</v>
      </c>
    </row>
    <row r="1474" spans="1:7" x14ac:dyDescent="0.3">
      <c r="A1474" t="s">
        <v>1065</v>
      </c>
      <c r="B1474" t="s">
        <v>55</v>
      </c>
      <c r="C1474" t="s">
        <v>459</v>
      </c>
      <c r="D1474" t="s">
        <v>110</v>
      </c>
      <c r="E1474">
        <v>66</v>
      </c>
      <c r="F1474" t="s">
        <v>22</v>
      </c>
      <c r="G1474" t="s">
        <v>29</v>
      </c>
    </row>
    <row r="1475" spans="1:7" hidden="1" x14ac:dyDescent="0.3">
      <c r="A1475" t="s">
        <v>1065</v>
      </c>
      <c r="B1475" t="s">
        <v>147</v>
      </c>
      <c r="C1475" t="s">
        <v>1786</v>
      </c>
      <c r="D1475" t="s">
        <v>1786</v>
      </c>
      <c r="E1475">
        <v>66</v>
      </c>
      <c r="F1475" t="s">
        <v>1786</v>
      </c>
      <c r="G1475" t="s">
        <v>1786</v>
      </c>
    </row>
    <row r="1476" spans="1:7" x14ac:dyDescent="0.3">
      <c r="A1476" t="s">
        <v>1065</v>
      </c>
      <c r="B1476" t="s">
        <v>169</v>
      </c>
      <c r="C1476" t="s">
        <v>336</v>
      </c>
      <c r="D1476" t="s">
        <v>1005</v>
      </c>
      <c r="E1476">
        <v>33</v>
      </c>
      <c r="F1476" t="s">
        <v>22</v>
      </c>
      <c r="G1476" t="s">
        <v>27</v>
      </c>
    </row>
    <row r="1477" spans="1:7" x14ac:dyDescent="0.3">
      <c r="A1477" t="s">
        <v>1065</v>
      </c>
      <c r="B1477" t="s">
        <v>235</v>
      </c>
      <c r="C1477" t="s">
        <v>390</v>
      </c>
      <c r="D1477" t="s">
        <v>1005</v>
      </c>
      <c r="E1477">
        <v>33</v>
      </c>
      <c r="F1477" t="s">
        <v>22</v>
      </c>
      <c r="G1477" t="s">
        <v>69</v>
      </c>
    </row>
    <row r="1478" spans="1:7" ht="26" x14ac:dyDescent="0.3">
      <c r="A1478" t="s">
        <v>1066</v>
      </c>
      <c r="B1478" t="s">
        <v>55</v>
      </c>
      <c r="C1478" s="1" t="s">
        <v>1067</v>
      </c>
      <c r="D1478" t="s">
        <v>1009</v>
      </c>
      <c r="E1478">
        <v>60</v>
      </c>
      <c r="F1478" t="s">
        <v>22</v>
      </c>
      <c r="G1478" t="s">
        <v>27</v>
      </c>
    </row>
    <row r="1479" spans="1:7" hidden="1" x14ac:dyDescent="0.3">
      <c r="A1479" t="s">
        <v>1066</v>
      </c>
      <c r="B1479" t="s">
        <v>169</v>
      </c>
      <c r="C1479" t="s">
        <v>1786</v>
      </c>
      <c r="D1479" t="s">
        <v>1786</v>
      </c>
      <c r="E1479">
        <v>60</v>
      </c>
      <c r="F1479" t="s">
        <v>1786</v>
      </c>
      <c r="G1479" t="s">
        <v>1786</v>
      </c>
    </row>
    <row r="1480" spans="1:7" x14ac:dyDescent="0.3">
      <c r="A1480" t="s">
        <v>1068</v>
      </c>
      <c r="B1480" t="s">
        <v>55</v>
      </c>
      <c r="C1480" t="s">
        <v>50</v>
      </c>
      <c r="D1480" t="s">
        <v>43</v>
      </c>
      <c r="E1480">
        <v>75</v>
      </c>
      <c r="F1480" t="s">
        <v>22</v>
      </c>
      <c r="G1480" t="s">
        <v>14</v>
      </c>
    </row>
    <row r="1481" spans="1:7" x14ac:dyDescent="0.3">
      <c r="A1481" t="s">
        <v>1068</v>
      </c>
      <c r="B1481" t="s">
        <v>58</v>
      </c>
      <c r="C1481" t="s">
        <v>18</v>
      </c>
      <c r="D1481" t="s">
        <v>164</v>
      </c>
      <c r="E1481">
        <v>71</v>
      </c>
      <c r="F1481" t="s">
        <v>22</v>
      </c>
      <c r="G1481" t="s">
        <v>14</v>
      </c>
    </row>
    <row r="1482" spans="1:7" x14ac:dyDescent="0.3">
      <c r="A1482" t="s">
        <v>1068</v>
      </c>
      <c r="B1482" t="s">
        <v>169</v>
      </c>
      <c r="C1482" t="s">
        <v>560</v>
      </c>
      <c r="D1482" t="s">
        <v>1005</v>
      </c>
      <c r="E1482">
        <v>50</v>
      </c>
      <c r="F1482" t="s">
        <v>22</v>
      </c>
      <c r="G1482" t="s">
        <v>29</v>
      </c>
    </row>
    <row r="1483" spans="1:7" x14ac:dyDescent="0.3">
      <c r="A1483" t="s">
        <v>1068</v>
      </c>
      <c r="B1483" t="s">
        <v>235</v>
      </c>
      <c r="C1483" t="s">
        <v>358</v>
      </c>
      <c r="D1483" t="s">
        <v>1005</v>
      </c>
      <c r="E1483">
        <v>53</v>
      </c>
      <c r="F1483" t="s">
        <v>22</v>
      </c>
      <c r="G1483" t="s">
        <v>80</v>
      </c>
    </row>
    <row r="1484" spans="1:7" x14ac:dyDescent="0.3">
      <c r="A1484" t="s">
        <v>1068</v>
      </c>
      <c r="B1484" t="s">
        <v>237</v>
      </c>
      <c r="C1484" t="s">
        <v>454</v>
      </c>
      <c r="D1484" t="s">
        <v>1005</v>
      </c>
      <c r="E1484">
        <v>43</v>
      </c>
      <c r="F1484" t="s">
        <v>22</v>
      </c>
      <c r="G1484" t="s">
        <v>69</v>
      </c>
    </row>
    <row r="1485" spans="1:7" x14ac:dyDescent="0.3">
      <c r="A1485" t="s">
        <v>1069</v>
      </c>
      <c r="B1485" t="s">
        <v>55</v>
      </c>
      <c r="C1485" t="s">
        <v>42</v>
      </c>
      <c r="D1485" t="s">
        <v>311</v>
      </c>
      <c r="E1485">
        <v>60</v>
      </c>
      <c r="F1485" t="s">
        <v>13</v>
      </c>
      <c r="G1485" t="s">
        <v>23</v>
      </c>
    </row>
    <row r="1486" spans="1:7" x14ac:dyDescent="0.3">
      <c r="A1486" t="s">
        <v>1069</v>
      </c>
      <c r="B1486" t="s">
        <v>58</v>
      </c>
      <c r="C1486" t="s">
        <v>229</v>
      </c>
      <c r="D1486" t="s">
        <v>62</v>
      </c>
      <c r="E1486">
        <v>59</v>
      </c>
      <c r="F1486" t="s">
        <v>63</v>
      </c>
      <c r="G1486" t="s">
        <v>198</v>
      </c>
    </row>
    <row r="1487" spans="1:7" x14ac:dyDescent="0.3">
      <c r="A1487" t="s">
        <v>1069</v>
      </c>
      <c r="B1487" t="s">
        <v>169</v>
      </c>
      <c r="C1487" t="s">
        <v>572</v>
      </c>
      <c r="D1487" t="s">
        <v>1009</v>
      </c>
      <c r="E1487">
        <v>40</v>
      </c>
      <c r="F1487" t="s">
        <v>22</v>
      </c>
      <c r="G1487" t="s">
        <v>69</v>
      </c>
    </row>
    <row r="1488" spans="1:7" x14ac:dyDescent="0.3">
      <c r="A1488" t="s">
        <v>1069</v>
      </c>
      <c r="B1488" t="s">
        <v>235</v>
      </c>
      <c r="C1488" t="s">
        <v>1070</v>
      </c>
      <c r="D1488" t="s">
        <v>1009</v>
      </c>
      <c r="E1488">
        <v>40</v>
      </c>
      <c r="F1488" t="s">
        <v>22</v>
      </c>
      <c r="G1488" t="s">
        <v>87</v>
      </c>
    </row>
    <row r="1489" spans="1:7" x14ac:dyDescent="0.3">
      <c r="A1489" t="s">
        <v>1069</v>
      </c>
      <c r="B1489" t="s">
        <v>237</v>
      </c>
      <c r="C1489" t="s">
        <v>1071</v>
      </c>
      <c r="D1489" t="s">
        <v>1009</v>
      </c>
      <c r="E1489">
        <v>39</v>
      </c>
      <c r="F1489" t="s">
        <v>22</v>
      </c>
      <c r="G1489" t="s">
        <v>87</v>
      </c>
    </row>
    <row r="1490" spans="1:7" x14ac:dyDescent="0.3">
      <c r="A1490" t="s">
        <v>1072</v>
      </c>
      <c r="B1490" t="s">
        <v>55</v>
      </c>
      <c r="C1490" t="s">
        <v>38</v>
      </c>
      <c r="D1490" t="s">
        <v>61</v>
      </c>
      <c r="E1490">
        <v>60</v>
      </c>
      <c r="F1490" t="s">
        <v>22</v>
      </c>
      <c r="G1490" t="s">
        <v>14</v>
      </c>
    </row>
    <row r="1491" spans="1:7" x14ac:dyDescent="0.3">
      <c r="A1491" t="s">
        <v>1073</v>
      </c>
      <c r="B1491" t="s">
        <v>55</v>
      </c>
      <c r="C1491" t="s">
        <v>50</v>
      </c>
      <c r="D1491" t="s">
        <v>1009</v>
      </c>
      <c r="E1491">
        <v>55</v>
      </c>
      <c r="F1491" t="s">
        <v>22</v>
      </c>
      <c r="G1491" t="s">
        <v>14</v>
      </c>
    </row>
    <row r="1492" spans="1:7" x14ac:dyDescent="0.3">
      <c r="A1492" t="s">
        <v>1073</v>
      </c>
      <c r="B1492" t="s">
        <v>58</v>
      </c>
      <c r="C1492" t="s">
        <v>18</v>
      </c>
      <c r="D1492" t="s">
        <v>1009</v>
      </c>
      <c r="E1492">
        <v>35</v>
      </c>
      <c r="F1492" t="s">
        <v>22</v>
      </c>
      <c r="G1492" t="s">
        <v>14</v>
      </c>
    </row>
    <row r="1493" spans="1:7" x14ac:dyDescent="0.3">
      <c r="A1493" t="s">
        <v>1073</v>
      </c>
      <c r="B1493" t="s">
        <v>147</v>
      </c>
      <c r="C1493" t="s">
        <v>456</v>
      </c>
      <c r="D1493" t="s">
        <v>1009</v>
      </c>
      <c r="E1493">
        <v>56</v>
      </c>
      <c r="F1493" t="s">
        <v>22</v>
      </c>
      <c r="G1493" t="s">
        <v>27</v>
      </c>
    </row>
    <row r="1494" spans="1:7" x14ac:dyDescent="0.3">
      <c r="A1494" t="s">
        <v>1073</v>
      </c>
      <c r="B1494" t="s">
        <v>328</v>
      </c>
      <c r="C1494" t="s">
        <v>1074</v>
      </c>
      <c r="D1494" t="s">
        <v>1009</v>
      </c>
      <c r="E1494">
        <v>34</v>
      </c>
      <c r="F1494" t="s">
        <v>22</v>
      </c>
      <c r="G1494" t="s">
        <v>27</v>
      </c>
    </row>
    <row r="1495" spans="1:7" x14ac:dyDescent="0.3">
      <c r="A1495" t="s">
        <v>1075</v>
      </c>
      <c r="B1495" t="s">
        <v>55</v>
      </c>
      <c r="C1495" t="s">
        <v>1076</v>
      </c>
      <c r="D1495" t="s">
        <v>751</v>
      </c>
      <c r="E1495">
        <v>34</v>
      </c>
      <c r="F1495" t="s">
        <v>262</v>
      </c>
      <c r="G1495" t="s">
        <v>69</v>
      </c>
    </row>
    <row r="1496" spans="1:7" x14ac:dyDescent="0.3">
      <c r="A1496" t="s">
        <v>1075</v>
      </c>
      <c r="B1496" t="s">
        <v>58</v>
      </c>
      <c r="C1496" t="s">
        <v>579</v>
      </c>
      <c r="D1496" t="s">
        <v>722</v>
      </c>
      <c r="E1496">
        <v>34</v>
      </c>
      <c r="F1496" t="s">
        <v>13</v>
      </c>
      <c r="G1496" t="s">
        <v>80</v>
      </c>
    </row>
    <row r="1497" spans="1:7" x14ac:dyDescent="0.3">
      <c r="A1497" t="s">
        <v>1077</v>
      </c>
      <c r="B1497" t="s">
        <v>55</v>
      </c>
      <c r="C1497" t="s">
        <v>38</v>
      </c>
      <c r="D1497" t="s">
        <v>216</v>
      </c>
      <c r="E1497">
        <v>36</v>
      </c>
      <c r="F1497" t="s">
        <v>168</v>
      </c>
      <c r="G1497" t="s">
        <v>14</v>
      </c>
    </row>
    <row r="1498" spans="1:7" x14ac:dyDescent="0.3">
      <c r="A1498" t="s">
        <v>1077</v>
      </c>
      <c r="B1498" t="s">
        <v>58</v>
      </c>
      <c r="C1498" t="s">
        <v>18</v>
      </c>
      <c r="D1498" t="s">
        <v>216</v>
      </c>
      <c r="E1498">
        <v>36</v>
      </c>
      <c r="F1498" t="s">
        <v>168</v>
      </c>
      <c r="G1498" t="s">
        <v>14</v>
      </c>
    </row>
    <row r="1499" spans="1:7" x14ac:dyDescent="0.3">
      <c r="A1499" t="s">
        <v>1077</v>
      </c>
      <c r="B1499" t="s">
        <v>147</v>
      </c>
      <c r="C1499" t="s">
        <v>158</v>
      </c>
      <c r="D1499" t="s">
        <v>231</v>
      </c>
      <c r="E1499">
        <v>72</v>
      </c>
      <c r="F1499" t="s">
        <v>232</v>
      </c>
      <c r="G1499" t="s">
        <v>27</v>
      </c>
    </row>
    <row r="1500" spans="1:7" x14ac:dyDescent="0.3">
      <c r="A1500" t="s">
        <v>1078</v>
      </c>
      <c r="B1500" t="s">
        <v>55</v>
      </c>
      <c r="C1500" t="s">
        <v>18</v>
      </c>
      <c r="D1500" t="s">
        <v>61</v>
      </c>
      <c r="E1500">
        <v>77</v>
      </c>
      <c r="F1500" t="s">
        <v>22</v>
      </c>
      <c r="G1500" t="s">
        <v>14</v>
      </c>
    </row>
    <row r="1501" spans="1:7" x14ac:dyDescent="0.3">
      <c r="A1501" t="s">
        <v>1079</v>
      </c>
      <c r="B1501" t="s">
        <v>55</v>
      </c>
      <c r="C1501" t="s">
        <v>1080</v>
      </c>
      <c r="D1501" t="s">
        <v>62</v>
      </c>
      <c r="E1501">
        <v>43</v>
      </c>
      <c r="F1501" t="s">
        <v>63</v>
      </c>
      <c r="G1501" t="s">
        <v>29</v>
      </c>
    </row>
    <row r="1502" spans="1:7" x14ac:dyDescent="0.3">
      <c r="A1502" t="s">
        <v>1079</v>
      </c>
      <c r="B1502" t="s">
        <v>169</v>
      </c>
      <c r="C1502" t="s">
        <v>741</v>
      </c>
      <c r="D1502" t="s">
        <v>1005</v>
      </c>
      <c r="E1502">
        <v>43</v>
      </c>
      <c r="F1502" t="s">
        <v>22</v>
      </c>
      <c r="G1502" t="s">
        <v>87</v>
      </c>
    </row>
    <row r="1503" spans="1:7" x14ac:dyDescent="0.3">
      <c r="A1503" t="s">
        <v>1081</v>
      </c>
      <c r="B1503" t="s">
        <v>55</v>
      </c>
      <c r="C1503" t="s">
        <v>38</v>
      </c>
      <c r="D1503" t="s">
        <v>549</v>
      </c>
      <c r="E1503">
        <v>60</v>
      </c>
      <c r="F1503" t="s">
        <v>22</v>
      </c>
      <c r="G1503" t="s">
        <v>14</v>
      </c>
    </row>
    <row r="1504" spans="1:7" x14ac:dyDescent="0.3">
      <c r="A1504" t="s">
        <v>1082</v>
      </c>
      <c r="B1504" t="s">
        <v>55</v>
      </c>
      <c r="C1504" t="s">
        <v>42</v>
      </c>
      <c r="D1504" t="s">
        <v>549</v>
      </c>
      <c r="E1504">
        <v>44</v>
      </c>
      <c r="F1504" t="s">
        <v>22</v>
      </c>
      <c r="G1504" t="s">
        <v>23</v>
      </c>
    </row>
    <row r="1505" spans="1:7" hidden="1" x14ac:dyDescent="0.3">
      <c r="A1505" t="s">
        <v>2011</v>
      </c>
      <c r="B1505" t="s">
        <v>169</v>
      </c>
      <c r="C1505" t="s">
        <v>1786</v>
      </c>
      <c r="D1505" t="s">
        <v>1786</v>
      </c>
      <c r="E1505">
        <v>2</v>
      </c>
      <c r="F1505" t="s">
        <v>1786</v>
      </c>
      <c r="G1505" t="s">
        <v>1786</v>
      </c>
    </row>
    <row r="1506" spans="1:7" x14ac:dyDescent="0.3">
      <c r="A1506" t="s">
        <v>1083</v>
      </c>
      <c r="B1506" t="s">
        <v>55</v>
      </c>
      <c r="C1506" t="s">
        <v>336</v>
      </c>
      <c r="D1506" t="s">
        <v>61</v>
      </c>
      <c r="E1506">
        <v>38</v>
      </c>
      <c r="F1506" t="s">
        <v>22</v>
      </c>
      <c r="G1506" t="s">
        <v>27</v>
      </c>
    </row>
    <row r="1507" spans="1:7" x14ac:dyDescent="0.3">
      <c r="A1507" t="s">
        <v>1083</v>
      </c>
      <c r="B1507" t="s">
        <v>147</v>
      </c>
      <c r="C1507" t="s">
        <v>158</v>
      </c>
      <c r="D1507" t="s">
        <v>250</v>
      </c>
      <c r="E1507">
        <v>38</v>
      </c>
      <c r="F1507" t="s">
        <v>72</v>
      </c>
      <c r="G1507" t="s">
        <v>27</v>
      </c>
    </row>
    <row r="1508" spans="1:7" x14ac:dyDescent="0.3">
      <c r="A1508" t="s">
        <v>1084</v>
      </c>
      <c r="B1508" t="s">
        <v>55</v>
      </c>
      <c r="C1508" t="s">
        <v>42</v>
      </c>
      <c r="D1508" t="s">
        <v>1005</v>
      </c>
      <c r="E1508">
        <v>50</v>
      </c>
      <c r="F1508" t="s">
        <v>22</v>
      </c>
      <c r="G1508" t="s">
        <v>23</v>
      </c>
    </row>
    <row r="1509" spans="1:7" x14ac:dyDescent="0.3">
      <c r="A1509" t="s">
        <v>1085</v>
      </c>
      <c r="B1509" t="s">
        <v>55</v>
      </c>
      <c r="C1509" t="s">
        <v>18</v>
      </c>
      <c r="D1509" t="s">
        <v>570</v>
      </c>
      <c r="E1509">
        <v>53</v>
      </c>
      <c r="F1509" t="s">
        <v>22</v>
      </c>
      <c r="G1509" t="s">
        <v>14</v>
      </c>
    </row>
    <row r="1510" spans="1:7" x14ac:dyDescent="0.3">
      <c r="A1510" t="s">
        <v>1086</v>
      </c>
      <c r="B1510" t="s">
        <v>55</v>
      </c>
      <c r="C1510" t="s">
        <v>1087</v>
      </c>
      <c r="D1510" t="s">
        <v>1005</v>
      </c>
      <c r="E1510">
        <v>49</v>
      </c>
      <c r="F1510" t="s">
        <v>22</v>
      </c>
      <c r="G1510" t="s">
        <v>87</v>
      </c>
    </row>
    <row r="1511" spans="1:7" x14ac:dyDescent="0.3">
      <c r="A1511" t="s">
        <v>1086</v>
      </c>
      <c r="B1511" t="s">
        <v>55</v>
      </c>
      <c r="C1511" t="s">
        <v>1088</v>
      </c>
      <c r="D1511" t="s">
        <v>216</v>
      </c>
      <c r="E1511">
        <v>49</v>
      </c>
      <c r="F1511" t="s">
        <v>168</v>
      </c>
      <c r="G1511" t="s">
        <v>80</v>
      </c>
    </row>
    <row r="1512" spans="1:7" hidden="1" x14ac:dyDescent="0.3">
      <c r="A1512" t="s">
        <v>2012</v>
      </c>
      <c r="B1512" t="s">
        <v>1726</v>
      </c>
      <c r="C1512" t="s">
        <v>1786</v>
      </c>
      <c r="D1512" t="s">
        <v>1786</v>
      </c>
      <c r="E1512">
        <v>13</v>
      </c>
      <c r="F1512" t="s">
        <v>1786</v>
      </c>
      <c r="G1512" t="s">
        <v>1786</v>
      </c>
    </row>
    <row r="1513" spans="1:7" ht="26" x14ac:dyDescent="0.3">
      <c r="A1513" t="s">
        <v>1089</v>
      </c>
      <c r="B1513" t="s">
        <v>55</v>
      </c>
      <c r="C1513" s="1" t="s">
        <v>1090</v>
      </c>
      <c r="D1513" t="s">
        <v>89</v>
      </c>
      <c r="E1513">
        <v>69</v>
      </c>
      <c r="F1513" t="s">
        <v>22</v>
      </c>
      <c r="G1513" t="s">
        <v>127</v>
      </c>
    </row>
    <row r="1514" spans="1:7" ht="26" x14ac:dyDescent="0.3">
      <c r="A1514" t="s">
        <v>1091</v>
      </c>
      <c r="B1514" t="s">
        <v>55</v>
      </c>
      <c r="C1514" s="1" t="s">
        <v>1092</v>
      </c>
      <c r="D1514" t="s">
        <v>113</v>
      </c>
      <c r="E1514">
        <v>58</v>
      </c>
      <c r="F1514" t="s">
        <v>22</v>
      </c>
      <c r="G1514" t="s">
        <v>87</v>
      </c>
    </row>
    <row r="1515" spans="1:7" ht="26" x14ac:dyDescent="0.3">
      <c r="A1515" t="s">
        <v>1091</v>
      </c>
      <c r="B1515" t="s">
        <v>58</v>
      </c>
      <c r="C1515" s="1" t="s">
        <v>845</v>
      </c>
      <c r="D1515" t="s">
        <v>96</v>
      </c>
      <c r="E1515">
        <v>66</v>
      </c>
      <c r="F1515" t="s">
        <v>22</v>
      </c>
      <c r="G1515" t="s">
        <v>69</v>
      </c>
    </row>
    <row r="1516" spans="1:7" ht="26" x14ac:dyDescent="0.3">
      <c r="A1516" t="s">
        <v>1093</v>
      </c>
      <c r="B1516" t="s">
        <v>55</v>
      </c>
      <c r="C1516" s="1" t="s">
        <v>1094</v>
      </c>
      <c r="D1516" t="s">
        <v>96</v>
      </c>
      <c r="E1516">
        <v>19</v>
      </c>
      <c r="F1516" t="s">
        <v>22</v>
      </c>
      <c r="G1516" t="s">
        <v>127</v>
      </c>
    </row>
    <row r="1517" spans="1:7" ht="26" x14ac:dyDescent="0.3">
      <c r="A1517" t="s">
        <v>1095</v>
      </c>
      <c r="B1517" t="s">
        <v>55</v>
      </c>
      <c r="C1517" s="1" t="s">
        <v>827</v>
      </c>
      <c r="D1517" t="s">
        <v>89</v>
      </c>
      <c r="E1517">
        <v>43</v>
      </c>
      <c r="F1517" t="s">
        <v>22</v>
      </c>
      <c r="G1517" t="s">
        <v>87</v>
      </c>
    </row>
    <row r="1518" spans="1:7" ht="26" x14ac:dyDescent="0.3">
      <c r="A1518" t="s">
        <v>1095</v>
      </c>
      <c r="B1518" t="s">
        <v>58</v>
      </c>
      <c r="C1518" s="1" t="s">
        <v>1096</v>
      </c>
      <c r="D1518" t="s">
        <v>79</v>
      </c>
      <c r="E1518">
        <v>43</v>
      </c>
      <c r="F1518" t="s">
        <v>22</v>
      </c>
      <c r="G1518" t="s">
        <v>69</v>
      </c>
    </row>
    <row r="1519" spans="1:7" ht="26" x14ac:dyDescent="0.3">
      <c r="A1519" t="s">
        <v>1097</v>
      </c>
      <c r="B1519" t="s">
        <v>55</v>
      </c>
      <c r="C1519" s="1" t="s">
        <v>1098</v>
      </c>
      <c r="D1519" t="s">
        <v>110</v>
      </c>
      <c r="E1519">
        <v>42</v>
      </c>
      <c r="F1519" t="s">
        <v>22</v>
      </c>
      <c r="G1519" t="s">
        <v>127</v>
      </c>
    </row>
    <row r="1520" spans="1:7" ht="26" x14ac:dyDescent="0.3">
      <c r="A1520" t="s">
        <v>1099</v>
      </c>
      <c r="B1520" t="s">
        <v>55</v>
      </c>
      <c r="C1520" s="1" t="s">
        <v>1100</v>
      </c>
      <c r="D1520" t="s">
        <v>79</v>
      </c>
      <c r="E1520">
        <v>57</v>
      </c>
      <c r="F1520" t="s">
        <v>22</v>
      </c>
      <c r="G1520" t="s">
        <v>69</v>
      </c>
    </row>
    <row r="1521" spans="1:7" ht="26" x14ac:dyDescent="0.3">
      <c r="A1521" t="s">
        <v>1099</v>
      </c>
      <c r="B1521" t="s">
        <v>58</v>
      </c>
      <c r="C1521" s="1" t="s">
        <v>810</v>
      </c>
      <c r="D1521" t="s">
        <v>79</v>
      </c>
      <c r="E1521">
        <v>34</v>
      </c>
      <c r="F1521" t="s">
        <v>22</v>
      </c>
      <c r="G1521" t="s">
        <v>69</v>
      </c>
    </row>
    <row r="1522" spans="1:7" ht="78" hidden="1" x14ac:dyDescent="0.3">
      <c r="A1522" t="s">
        <v>2013</v>
      </c>
      <c r="B1522" t="s">
        <v>55</v>
      </c>
      <c r="C1522" s="1" t="s">
        <v>2014</v>
      </c>
      <c r="D1522" t="s">
        <v>1786</v>
      </c>
      <c r="E1522">
        <v>28</v>
      </c>
      <c r="F1522" t="s">
        <v>1786</v>
      </c>
      <c r="G1522" t="s">
        <v>87</v>
      </c>
    </row>
    <row r="1523" spans="1:7" ht="26" x14ac:dyDescent="0.3">
      <c r="A1523" t="s">
        <v>1101</v>
      </c>
      <c r="B1523" t="s">
        <v>55</v>
      </c>
      <c r="C1523" s="1" t="s">
        <v>1102</v>
      </c>
      <c r="D1523" t="s">
        <v>74</v>
      </c>
      <c r="E1523">
        <v>44</v>
      </c>
      <c r="F1523" t="s">
        <v>22</v>
      </c>
      <c r="G1523" t="s">
        <v>80</v>
      </c>
    </row>
    <row r="1524" spans="1:7" ht="26" x14ac:dyDescent="0.3">
      <c r="A1524" t="s">
        <v>1101</v>
      </c>
      <c r="B1524" t="s">
        <v>58</v>
      </c>
      <c r="C1524" s="1" t="s">
        <v>1103</v>
      </c>
      <c r="D1524" t="s">
        <v>74</v>
      </c>
      <c r="E1524">
        <v>38</v>
      </c>
      <c r="F1524" t="s">
        <v>22</v>
      </c>
      <c r="G1524" t="s">
        <v>127</v>
      </c>
    </row>
    <row r="1525" spans="1:7" ht="26" x14ac:dyDescent="0.3">
      <c r="A1525" t="s">
        <v>1101</v>
      </c>
      <c r="B1525" t="s">
        <v>59</v>
      </c>
      <c r="C1525" s="1" t="s">
        <v>1104</v>
      </c>
      <c r="D1525" t="s">
        <v>74</v>
      </c>
      <c r="E1525">
        <v>52</v>
      </c>
      <c r="F1525" t="s">
        <v>22</v>
      </c>
      <c r="G1525" t="s">
        <v>29</v>
      </c>
    </row>
    <row r="1526" spans="1:7" ht="26" x14ac:dyDescent="0.3">
      <c r="A1526" t="s">
        <v>1101</v>
      </c>
      <c r="B1526" t="s">
        <v>81</v>
      </c>
      <c r="C1526" s="1" t="s">
        <v>1105</v>
      </c>
      <c r="D1526" t="s">
        <v>74</v>
      </c>
      <c r="E1526">
        <v>30</v>
      </c>
      <c r="F1526" t="s">
        <v>22</v>
      </c>
      <c r="G1526" t="s">
        <v>29</v>
      </c>
    </row>
    <row r="1527" spans="1:7" ht="26" x14ac:dyDescent="0.3">
      <c r="A1527" t="s">
        <v>1106</v>
      </c>
      <c r="B1527" t="s">
        <v>55</v>
      </c>
      <c r="C1527" s="1" t="s">
        <v>1107</v>
      </c>
      <c r="D1527" t="s">
        <v>96</v>
      </c>
      <c r="E1527">
        <v>52</v>
      </c>
      <c r="F1527" t="s">
        <v>22</v>
      </c>
      <c r="G1527" t="s">
        <v>80</v>
      </c>
    </row>
    <row r="1528" spans="1:7" ht="26" x14ac:dyDescent="0.3">
      <c r="A1528" t="s">
        <v>1106</v>
      </c>
      <c r="B1528" t="s">
        <v>58</v>
      </c>
      <c r="C1528" s="1" t="s">
        <v>1108</v>
      </c>
      <c r="D1528" t="s">
        <v>110</v>
      </c>
      <c r="E1528">
        <v>32</v>
      </c>
      <c r="F1528" t="s">
        <v>22</v>
      </c>
      <c r="G1528" t="s">
        <v>127</v>
      </c>
    </row>
    <row r="1529" spans="1:7" ht="26" x14ac:dyDescent="0.3">
      <c r="A1529" t="s">
        <v>1106</v>
      </c>
      <c r="B1529" t="s">
        <v>59</v>
      </c>
      <c r="C1529" s="1" t="s">
        <v>1109</v>
      </c>
      <c r="D1529" t="s">
        <v>113</v>
      </c>
      <c r="E1529">
        <v>52</v>
      </c>
      <c r="F1529" t="s">
        <v>22</v>
      </c>
      <c r="G1529" t="s">
        <v>80</v>
      </c>
    </row>
    <row r="1530" spans="1:7" ht="26" x14ac:dyDescent="0.3">
      <c r="A1530" t="s">
        <v>1106</v>
      </c>
      <c r="B1530" t="s">
        <v>81</v>
      </c>
      <c r="C1530" s="1" t="s">
        <v>1110</v>
      </c>
      <c r="D1530" t="s">
        <v>113</v>
      </c>
      <c r="E1530">
        <v>48</v>
      </c>
      <c r="F1530" t="s">
        <v>22</v>
      </c>
      <c r="G1530" t="s">
        <v>80</v>
      </c>
    </row>
    <row r="1531" spans="1:7" ht="26" x14ac:dyDescent="0.3">
      <c r="A1531" t="s">
        <v>1106</v>
      </c>
      <c r="B1531" t="s">
        <v>413</v>
      </c>
      <c r="C1531" s="1" t="s">
        <v>1111</v>
      </c>
      <c r="D1531" t="s">
        <v>89</v>
      </c>
      <c r="E1531">
        <v>24</v>
      </c>
      <c r="F1531" t="s">
        <v>22</v>
      </c>
      <c r="G1531" t="s">
        <v>29</v>
      </c>
    </row>
    <row r="1532" spans="1:7" ht="26" x14ac:dyDescent="0.3">
      <c r="A1532" t="s">
        <v>1112</v>
      </c>
      <c r="B1532" t="s">
        <v>55</v>
      </c>
      <c r="C1532" s="1" t="s">
        <v>837</v>
      </c>
      <c r="D1532" t="s">
        <v>79</v>
      </c>
      <c r="E1532">
        <v>51</v>
      </c>
      <c r="F1532" t="s">
        <v>22</v>
      </c>
      <c r="G1532" t="s">
        <v>27</v>
      </c>
    </row>
    <row r="1533" spans="1:7" ht="26" x14ac:dyDescent="0.3">
      <c r="A1533" t="s">
        <v>1112</v>
      </c>
      <c r="B1533" t="s">
        <v>58</v>
      </c>
      <c r="C1533" s="1" t="s">
        <v>1113</v>
      </c>
      <c r="D1533" t="s">
        <v>79</v>
      </c>
      <c r="E1533">
        <v>56</v>
      </c>
      <c r="F1533" t="s">
        <v>22</v>
      </c>
      <c r="G1533" t="s">
        <v>69</v>
      </c>
    </row>
    <row r="1534" spans="1:7" ht="26" x14ac:dyDescent="0.3">
      <c r="A1534" t="s">
        <v>1114</v>
      </c>
      <c r="B1534" t="s">
        <v>55</v>
      </c>
      <c r="C1534" s="1" t="s">
        <v>1115</v>
      </c>
      <c r="D1534" t="s">
        <v>79</v>
      </c>
      <c r="E1534">
        <v>61</v>
      </c>
      <c r="F1534" t="s">
        <v>22</v>
      </c>
      <c r="G1534" t="s">
        <v>29</v>
      </c>
    </row>
    <row r="1535" spans="1:7" ht="26" x14ac:dyDescent="0.3">
      <c r="A1535" t="s">
        <v>1114</v>
      </c>
      <c r="B1535" t="s">
        <v>58</v>
      </c>
      <c r="C1535" s="1" t="s">
        <v>835</v>
      </c>
      <c r="D1535" t="s">
        <v>570</v>
      </c>
      <c r="E1535">
        <v>52</v>
      </c>
      <c r="F1535" t="s">
        <v>22</v>
      </c>
      <c r="G1535" t="s">
        <v>127</v>
      </c>
    </row>
    <row r="1536" spans="1:7" ht="78" hidden="1" x14ac:dyDescent="0.3">
      <c r="A1536" t="s">
        <v>2015</v>
      </c>
      <c r="B1536" t="s">
        <v>55</v>
      </c>
      <c r="C1536" s="1" t="s">
        <v>2016</v>
      </c>
      <c r="D1536" t="s">
        <v>1786</v>
      </c>
      <c r="E1536">
        <v>46</v>
      </c>
      <c r="F1536" t="s">
        <v>1786</v>
      </c>
      <c r="G1536" t="s">
        <v>80</v>
      </c>
    </row>
    <row r="1537" spans="1:7" ht="26" x14ac:dyDescent="0.3">
      <c r="A1537" t="s">
        <v>1116</v>
      </c>
      <c r="B1537" t="s">
        <v>55</v>
      </c>
      <c r="C1537" s="1" t="s">
        <v>1117</v>
      </c>
      <c r="D1537" t="s">
        <v>96</v>
      </c>
      <c r="E1537">
        <v>51</v>
      </c>
      <c r="F1537" t="s">
        <v>22</v>
      </c>
      <c r="G1537" t="s">
        <v>80</v>
      </c>
    </row>
    <row r="1538" spans="1:7" ht="26" x14ac:dyDescent="0.3">
      <c r="A1538" t="s">
        <v>1116</v>
      </c>
      <c r="B1538" t="s">
        <v>58</v>
      </c>
      <c r="C1538" s="1" t="s">
        <v>1110</v>
      </c>
      <c r="D1538" t="s">
        <v>79</v>
      </c>
      <c r="E1538">
        <v>56</v>
      </c>
      <c r="F1538" t="s">
        <v>22</v>
      </c>
      <c r="G1538" t="s">
        <v>80</v>
      </c>
    </row>
    <row r="1539" spans="1:7" ht="26" x14ac:dyDescent="0.3">
      <c r="A1539" t="s">
        <v>1118</v>
      </c>
      <c r="B1539" t="s">
        <v>55</v>
      </c>
      <c r="C1539" s="1" t="s">
        <v>1119</v>
      </c>
      <c r="D1539" t="s">
        <v>549</v>
      </c>
      <c r="E1539">
        <v>21</v>
      </c>
      <c r="F1539" t="s">
        <v>22</v>
      </c>
      <c r="G1539" t="s">
        <v>127</v>
      </c>
    </row>
    <row r="1540" spans="1:7" ht="78" hidden="1" x14ac:dyDescent="0.3">
      <c r="A1540" t="s">
        <v>2017</v>
      </c>
      <c r="B1540" t="s">
        <v>55</v>
      </c>
      <c r="C1540" s="1" t="s">
        <v>2018</v>
      </c>
      <c r="D1540" t="s">
        <v>1786</v>
      </c>
      <c r="E1540">
        <v>47</v>
      </c>
      <c r="F1540" t="s">
        <v>1786</v>
      </c>
      <c r="G1540" t="s">
        <v>69</v>
      </c>
    </row>
    <row r="1541" spans="1:7" ht="26" x14ac:dyDescent="0.3">
      <c r="A1541" t="s">
        <v>1120</v>
      </c>
      <c r="B1541" t="s">
        <v>55</v>
      </c>
      <c r="C1541" s="1" t="s">
        <v>1121</v>
      </c>
      <c r="D1541" t="s">
        <v>79</v>
      </c>
      <c r="E1541">
        <v>41</v>
      </c>
      <c r="F1541" t="s">
        <v>22</v>
      </c>
      <c r="G1541" t="s">
        <v>80</v>
      </c>
    </row>
    <row r="1542" spans="1:7" ht="91" hidden="1" x14ac:dyDescent="0.3">
      <c r="A1542" t="s">
        <v>2019</v>
      </c>
      <c r="B1542" t="s">
        <v>55</v>
      </c>
      <c r="C1542" s="1" t="s">
        <v>840</v>
      </c>
      <c r="D1542" t="s">
        <v>1786</v>
      </c>
      <c r="E1542">
        <v>36</v>
      </c>
      <c r="F1542" t="s">
        <v>1786</v>
      </c>
      <c r="G1542" t="s">
        <v>80</v>
      </c>
    </row>
    <row r="1543" spans="1:7" ht="91" hidden="1" x14ac:dyDescent="0.3">
      <c r="A1543" t="s">
        <v>1122</v>
      </c>
      <c r="B1543" t="s">
        <v>55</v>
      </c>
      <c r="C1543" s="1" t="s">
        <v>2020</v>
      </c>
      <c r="D1543" t="s">
        <v>1786</v>
      </c>
      <c r="E1543">
        <v>21</v>
      </c>
      <c r="F1543" t="s">
        <v>1786</v>
      </c>
      <c r="G1543" t="s">
        <v>69</v>
      </c>
    </row>
    <row r="1544" spans="1:7" ht="26" x14ac:dyDescent="0.3">
      <c r="A1544" t="s">
        <v>1122</v>
      </c>
      <c r="B1544" t="s">
        <v>58</v>
      </c>
      <c r="C1544" s="1" t="s">
        <v>1104</v>
      </c>
      <c r="D1544" t="s">
        <v>96</v>
      </c>
      <c r="E1544">
        <v>58</v>
      </c>
      <c r="F1544" t="s">
        <v>22</v>
      </c>
      <c r="G1544" t="s">
        <v>29</v>
      </c>
    </row>
    <row r="1545" spans="1:7" ht="26" x14ac:dyDescent="0.3">
      <c r="A1545" t="s">
        <v>1122</v>
      </c>
      <c r="B1545" t="s">
        <v>59</v>
      </c>
      <c r="C1545" s="1" t="s">
        <v>1123</v>
      </c>
      <c r="D1545" t="s">
        <v>96</v>
      </c>
      <c r="E1545">
        <v>40</v>
      </c>
      <c r="F1545" t="s">
        <v>22</v>
      </c>
      <c r="G1545" t="s">
        <v>29</v>
      </c>
    </row>
    <row r="1546" spans="1:7" ht="26" x14ac:dyDescent="0.3">
      <c r="A1546" t="s">
        <v>1122</v>
      </c>
      <c r="B1546" t="s">
        <v>81</v>
      </c>
      <c r="C1546" s="1" t="s">
        <v>101</v>
      </c>
      <c r="D1546" t="s">
        <v>79</v>
      </c>
      <c r="E1546">
        <v>54</v>
      </c>
      <c r="F1546" t="s">
        <v>22</v>
      </c>
      <c r="G1546" t="s">
        <v>27</v>
      </c>
    </row>
    <row r="1547" spans="1:7" ht="26" x14ac:dyDescent="0.3">
      <c r="A1547" t="s">
        <v>1122</v>
      </c>
      <c r="B1547" t="s">
        <v>413</v>
      </c>
      <c r="C1547" s="1" t="s">
        <v>1124</v>
      </c>
      <c r="D1547" t="s">
        <v>79</v>
      </c>
      <c r="E1547">
        <v>56</v>
      </c>
      <c r="F1547" t="s">
        <v>22</v>
      </c>
      <c r="G1547" t="s">
        <v>27</v>
      </c>
    </row>
    <row r="1548" spans="1:7" ht="26" x14ac:dyDescent="0.3">
      <c r="A1548" t="s">
        <v>1122</v>
      </c>
      <c r="B1548" t="s">
        <v>414</v>
      </c>
      <c r="C1548" s="1" t="s">
        <v>109</v>
      </c>
      <c r="D1548" t="s">
        <v>96</v>
      </c>
      <c r="E1548">
        <v>29</v>
      </c>
      <c r="F1548" t="s">
        <v>22</v>
      </c>
      <c r="G1548" t="s">
        <v>83</v>
      </c>
    </row>
    <row r="1549" spans="1:7" ht="91" hidden="1" x14ac:dyDescent="0.3">
      <c r="A1549" t="s">
        <v>1122</v>
      </c>
      <c r="B1549" t="s">
        <v>415</v>
      </c>
      <c r="C1549" s="1" t="s">
        <v>2021</v>
      </c>
      <c r="D1549" t="s">
        <v>1786</v>
      </c>
      <c r="E1549">
        <v>20</v>
      </c>
      <c r="F1549" t="s">
        <v>1786</v>
      </c>
      <c r="G1549" t="s">
        <v>80</v>
      </c>
    </row>
    <row r="1550" spans="1:7" x14ac:dyDescent="0.3">
      <c r="A1550" t="s">
        <v>1125</v>
      </c>
      <c r="B1550" t="s">
        <v>55</v>
      </c>
      <c r="C1550" t="s">
        <v>375</v>
      </c>
      <c r="D1550" t="s">
        <v>609</v>
      </c>
      <c r="E1550">
        <v>15</v>
      </c>
      <c r="F1550" t="s">
        <v>22</v>
      </c>
      <c r="G1550" t="s">
        <v>80</v>
      </c>
    </row>
    <row r="1551" spans="1:7" hidden="1" x14ac:dyDescent="0.3">
      <c r="A1551" t="s">
        <v>2022</v>
      </c>
      <c r="B1551" t="s">
        <v>147</v>
      </c>
      <c r="C1551" t="s">
        <v>1786</v>
      </c>
      <c r="D1551" t="s">
        <v>1786</v>
      </c>
      <c r="E1551">
        <v>99</v>
      </c>
      <c r="F1551" t="s">
        <v>1786</v>
      </c>
      <c r="G1551" t="s">
        <v>1786</v>
      </c>
    </row>
    <row r="1552" spans="1:7" ht="26" x14ac:dyDescent="0.3">
      <c r="A1552" t="s">
        <v>1126</v>
      </c>
      <c r="B1552" t="s">
        <v>55</v>
      </c>
      <c r="C1552" s="1" t="s">
        <v>1127</v>
      </c>
      <c r="D1552" t="s">
        <v>26</v>
      </c>
      <c r="E1552">
        <v>48</v>
      </c>
      <c r="F1552" t="s">
        <v>22</v>
      </c>
      <c r="G1552" t="s">
        <v>87</v>
      </c>
    </row>
    <row r="1553" spans="1:7" ht="26" x14ac:dyDescent="0.3">
      <c r="A1553" t="s">
        <v>1126</v>
      </c>
      <c r="B1553" t="s">
        <v>58</v>
      </c>
      <c r="C1553" s="1" t="s">
        <v>1128</v>
      </c>
      <c r="D1553" t="s">
        <v>113</v>
      </c>
      <c r="E1553">
        <v>54</v>
      </c>
      <c r="F1553" t="s">
        <v>22</v>
      </c>
      <c r="G1553" t="s">
        <v>87</v>
      </c>
    </row>
    <row r="1554" spans="1:7" ht="26" x14ac:dyDescent="0.3">
      <c r="A1554" t="s">
        <v>1129</v>
      </c>
      <c r="B1554" t="s">
        <v>55</v>
      </c>
      <c r="C1554" s="1" t="s">
        <v>1130</v>
      </c>
      <c r="D1554" t="s">
        <v>113</v>
      </c>
      <c r="E1554">
        <v>58</v>
      </c>
      <c r="F1554" t="s">
        <v>22</v>
      </c>
      <c r="G1554" t="s">
        <v>87</v>
      </c>
    </row>
    <row r="1555" spans="1:7" ht="26" x14ac:dyDescent="0.3">
      <c r="A1555" t="s">
        <v>1129</v>
      </c>
      <c r="B1555" t="s">
        <v>58</v>
      </c>
      <c r="C1555" s="1" t="s">
        <v>827</v>
      </c>
      <c r="D1555" t="s">
        <v>79</v>
      </c>
      <c r="E1555">
        <v>41</v>
      </c>
      <c r="F1555" t="s">
        <v>22</v>
      </c>
      <c r="G1555" t="s">
        <v>87</v>
      </c>
    </row>
    <row r="1556" spans="1:7" ht="26" x14ac:dyDescent="0.3">
      <c r="A1556" t="s">
        <v>1131</v>
      </c>
      <c r="B1556" t="s">
        <v>55</v>
      </c>
      <c r="C1556" s="1" t="s">
        <v>1132</v>
      </c>
      <c r="D1556" t="s">
        <v>96</v>
      </c>
      <c r="E1556">
        <v>23</v>
      </c>
      <c r="F1556" t="s">
        <v>22</v>
      </c>
      <c r="G1556" t="s">
        <v>29</v>
      </c>
    </row>
    <row r="1557" spans="1:7" ht="26" x14ac:dyDescent="0.3">
      <c r="A1557" t="s">
        <v>1131</v>
      </c>
      <c r="B1557" t="s">
        <v>58</v>
      </c>
      <c r="C1557" s="1" t="s">
        <v>1133</v>
      </c>
      <c r="D1557" t="s">
        <v>96</v>
      </c>
      <c r="E1557">
        <v>17</v>
      </c>
      <c r="F1557" t="s">
        <v>22</v>
      </c>
      <c r="G1557" t="s">
        <v>29</v>
      </c>
    </row>
    <row r="1558" spans="1:7" ht="26" x14ac:dyDescent="0.3">
      <c r="A1558" t="s">
        <v>1131</v>
      </c>
      <c r="B1558" t="s">
        <v>59</v>
      </c>
      <c r="C1558" s="1" t="s">
        <v>103</v>
      </c>
      <c r="D1558" t="s">
        <v>96</v>
      </c>
      <c r="E1558">
        <v>48</v>
      </c>
      <c r="F1558" t="s">
        <v>22</v>
      </c>
      <c r="G1558" t="s">
        <v>29</v>
      </c>
    </row>
    <row r="1559" spans="1:7" ht="26" x14ac:dyDescent="0.3">
      <c r="A1559" t="s">
        <v>1134</v>
      </c>
      <c r="B1559" t="s">
        <v>55</v>
      </c>
      <c r="C1559" s="1" t="s">
        <v>835</v>
      </c>
      <c r="D1559" t="s">
        <v>113</v>
      </c>
      <c r="E1559">
        <v>55</v>
      </c>
      <c r="F1559" t="s">
        <v>22</v>
      </c>
      <c r="G1559" t="s">
        <v>127</v>
      </c>
    </row>
    <row r="1560" spans="1:7" ht="26" x14ac:dyDescent="0.3">
      <c r="A1560" t="s">
        <v>1134</v>
      </c>
      <c r="B1560" t="s">
        <v>58</v>
      </c>
      <c r="C1560" s="1" t="s">
        <v>1135</v>
      </c>
      <c r="D1560" t="s">
        <v>113</v>
      </c>
      <c r="E1560">
        <v>16</v>
      </c>
      <c r="F1560" t="s">
        <v>22</v>
      </c>
      <c r="G1560" t="s">
        <v>127</v>
      </c>
    </row>
    <row r="1561" spans="1:7" ht="26" x14ac:dyDescent="0.3">
      <c r="A1561" t="s">
        <v>1136</v>
      </c>
      <c r="B1561" t="s">
        <v>55</v>
      </c>
      <c r="C1561" s="1" t="s">
        <v>1137</v>
      </c>
      <c r="D1561" t="s">
        <v>96</v>
      </c>
      <c r="E1561">
        <v>56</v>
      </c>
      <c r="F1561" t="s">
        <v>22</v>
      </c>
      <c r="G1561" t="s">
        <v>87</v>
      </c>
    </row>
    <row r="1562" spans="1:7" ht="26" x14ac:dyDescent="0.3">
      <c r="A1562" t="s">
        <v>1136</v>
      </c>
      <c r="B1562" t="s">
        <v>58</v>
      </c>
      <c r="C1562" s="1" t="s">
        <v>1138</v>
      </c>
      <c r="D1562" t="s">
        <v>96</v>
      </c>
      <c r="E1562">
        <v>54</v>
      </c>
      <c r="F1562" t="s">
        <v>22</v>
      </c>
      <c r="G1562" t="s">
        <v>69</v>
      </c>
    </row>
    <row r="1563" spans="1:7" ht="26" x14ac:dyDescent="0.3">
      <c r="A1563" t="s">
        <v>1136</v>
      </c>
      <c r="B1563" t="s">
        <v>59</v>
      </c>
      <c r="C1563" s="1" t="s">
        <v>1139</v>
      </c>
      <c r="D1563" t="s">
        <v>79</v>
      </c>
      <c r="E1563">
        <v>45</v>
      </c>
      <c r="F1563" t="s">
        <v>22</v>
      </c>
      <c r="G1563" t="s">
        <v>87</v>
      </c>
    </row>
    <row r="1564" spans="1:7" ht="91" hidden="1" x14ac:dyDescent="0.3">
      <c r="A1564" t="s">
        <v>1136</v>
      </c>
      <c r="B1564" t="s">
        <v>81</v>
      </c>
      <c r="C1564" s="1" t="s">
        <v>2023</v>
      </c>
      <c r="D1564" t="s">
        <v>1786</v>
      </c>
      <c r="E1564">
        <v>42</v>
      </c>
      <c r="F1564" t="s">
        <v>1786</v>
      </c>
      <c r="G1564" t="s">
        <v>127</v>
      </c>
    </row>
    <row r="1565" spans="1:7" ht="26" x14ac:dyDescent="0.3">
      <c r="A1565" t="s">
        <v>1140</v>
      </c>
      <c r="B1565" t="s">
        <v>55</v>
      </c>
      <c r="C1565" s="1" t="s">
        <v>1141</v>
      </c>
      <c r="D1565" t="s">
        <v>96</v>
      </c>
      <c r="E1565">
        <v>59</v>
      </c>
      <c r="F1565" t="s">
        <v>22</v>
      </c>
      <c r="G1565" t="s">
        <v>69</v>
      </c>
    </row>
    <row r="1566" spans="1:7" ht="26" x14ac:dyDescent="0.3">
      <c r="A1566" t="s">
        <v>1140</v>
      </c>
      <c r="B1566" t="s">
        <v>58</v>
      </c>
      <c r="C1566" s="1" t="s">
        <v>1142</v>
      </c>
      <c r="D1566" t="s">
        <v>96</v>
      </c>
      <c r="E1566">
        <v>53</v>
      </c>
      <c r="F1566" t="s">
        <v>22</v>
      </c>
      <c r="G1566" t="s">
        <v>80</v>
      </c>
    </row>
    <row r="1567" spans="1:7" ht="91" hidden="1" x14ac:dyDescent="0.3">
      <c r="A1567" t="s">
        <v>2024</v>
      </c>
      <c r="B1567" t="s">
        <v>55</v>
      </c>
      <c r="C1567" s="1" t="s">
        <v>2025</v>
      </c>
      <c r="D1567" t="s">
        <v>1786</v>
      </c>
      <c r="E1567">
        <v>21</v>
      </c>
      <c r="F1567" t="s">
        <v>1786</v>
      </c>
      <c r="G1567" t="s">
        <v>80</v>
      </c>
    </row>
    <row r="1568" spans="1:7" ht="26" x14ac:dyDescent="0.3">
      <c r="A1568" t="s">
        <v>1143</v>
      </c>
      <c r="B1568" t="s">
        <v>55</v>
      </c>
      <c r="C1568" s="1" t="s">
        <v>1144</v>
      </c>
      <c r="D1568" t="s">
        <v>1009</v>
      </c>
      <c r="E1568">
        <v>59</v>
      </c>
      <c r="F1568" t="s">
        <v>22</v>
      </c>
      <c r="G1568" t="s">
        <v>29</v>
      </c>
    </row>
    <row r="1569" spans="1:7" ht="26" x14ac:dyDescent="0.3">
      <c r="A1569" t="s">
        <v>1143</v>
      </c>
      <c r="B1569" t="s">
        <v>58</v>
      </c>
      <c r="C1569" s="1" t="s">
        <v>1145</v>
      </c>
      <c r="D1569" t="s">
        <v>1009</v>
      </c>
      <c r="E1569">
        <v>32</v>
      </c>
      <c r="F1569" t="s">
        <v>22</v>
      </c>
      <c r="G1569" t="s">
        <v>127</v>
      </c>
    </row>
    <row r="1570" spans="1:7" ht="26" x14ac:dyDescent="0.3">
      <c r="A1570" t="s">
        <v>1143</v>
      </c>
      <c r="B1570" t="s">
        <v>59</v>
      </c>
      <c r="C1570" s="1" t="s">
        <v>1146</v>
      </c>
      <c r="D1570" t="s">
        <v>1009</v>
      </c>
      <c r="E1570">
        <v>56</v>
      </c>
      <c r="F1570" t="s">
        <v>22</v>
      </c>
      <c r="G1570" t="s">
        <v>87</v>
      </c>
    </row>
    <row r="1571" spans="1:7" ht="26" x14ac:dyDescent="0.3">
      <c r="A1571" t="s">
        <v>1143</v>
      </c>
      <c r="B1571" t="s">
        <v>81</v>
      </c>
      <c r="C1571" s="1" t="s">
        <v>822</v>
      </c>
      <c r="D1571" t="s">
        <v>1009</v>
      </c>
      <c r="E1571">
        <v>56</v>
      </c>
      <c r="F1571" t="s">
        <v>22</v>
      </c>
      <c r="G1571" t="s">
        <v>69</v>
      </c>
    </row>
    <row r="1572" spans="1:7" ht="26" x14ac:dyDescent="0.3">
      <c r="A1572" t="s">
        <v>1147</v>
      </c>
      <c r="B1572" t="s">
        <v>55</v>
      </c>
      <c r="C1572" s="1" t="s">
        <v>811</v>
      </c>
      <c r="D1572" t="s">
        <v>848</v>
      </c>
      <c r="E1572">
        <v>44</v>
      </c>
      <c r="F1572" t="s">
        <v>22</v>
      </c>
      <c r="G1572" t="s">
        <v>87</v>
      </c>
    </row>
    <row r="1573" spans="1:7" ht="26" x14ac:dyDescent="0.3">
      <c r="A1573" t="s">
        <v>1147</v>
      </c>
      <c r="B1573" t="s">
        <v>58</v>
      </c>
      <c r="C1573" s="1" t="s">
        <v>1148</v>
      </c>
      <c r="D1573" t="s">
        <v>1009</v>
      </c>
      <c r="E1573">
        <v>32</v>
      </c>
      <c r="F1573" t="s">
        <v>22</v>
      </c>
      <c r="G1573" t="s">
        <v>27</v>
      </c>
    </row>
    <row r="1574" spans="1:7" ht="26" x14ac:dyDescent="0.3">
      <c r="A1574" t="s">
        <v>1149</v>
      </c>
      <c r="B1574" t="s">
        <v>55</v>
      </c>
      <c r="C1574" s="1" t="s">
        <v>1150</v>
      </c>
      <c r="D1574" t="s">
        <v>89</v>
      </c>
      <c r="E1574">
        <v>70</v>
      </c>
      <c r="F1574" t="s">
        <v>22</v>
      </c>
      <c r="G1574" t="s">
        <v>27</v>
      </c>
    </row>
    <row r="1575" spans="1:7" hidden="1" x14ac:dyDescent="0.3">
      <c r="A1575" t="s">
        <v>2026</v>
      </c>
      <c r="B1575" t="s">
        <v>1726</v>
      </c>
      <c r="C1575" t="s">
        <v>1786</v>
      </c>
      <c r="D1575" t="s">
        <v>1786</v>
      </c>
      <c r="E1575">
        <v>1</v>
      </c>
      <c r="F1575" t="s">
        <v>1786</v>
      </c>
      <c r="G1575" t="s">
        <v>1786</v>
      </c>
    </row>
    <row r="1576" spans="1:7" x14ac:dyDescent="0.3">
      <c r="A1576" t="s">
        <v>1151</v>
      </c>
      <c r="B1576" t="s">
        <v>55</v>
      </c>
      <c r="C1576" t="s">
        <v>123</v>
      </c>
      <c r="D1576" t="s">
        <v>621</v>
      </c>
      <c r="E1576">
        <v>2</v>
      </c>
      <c r="F1576" t="s">
        <v>22</v>
      </c>
      <c r="G1576" t="s">
        <v>87</v>
      </c>
    </row>
    <row r="1577" spans="1:7" x14ac:dyDescent="0.3">
      <c r="A1577" t="s">
        <v>1152</v>
      </c>
      <c r="B1577" t="s">
        <v>55</v>
      </c>
      <c r="C1577" t="s">
        <v>121</v>
      </c>
      <c r="D1577" t="s">
        <v>621</v>
      </c>
      <c r="E1577">
        <v>8</v>
      </c>
      <c r="F1577" t="s">
        <v>22</v>
      </c>
      <c r="G1577" t="s">
        <v>27</v>
      </c>
    </row>
    <row r="1578" spans="1:7" hidden="1" x14ac:dyDescent="0.3">
      <c r="A1578" t="s">
        <v>2027</v>
      </c>
      <c r="B1578" t="s">
        <v>1726</v>
      </c>
      <c r="C1578" t="s">
        <v>1786</v>
      </c>
      <c r="D1578" t="s">
        <v>1786</v>
      </c>
      <c r="E1578">
        <v>24</v>
      </c>
      <c r="F1578" t="s">
        <v>1786</v>
      </c>
      <c r="G1578" t="s">
        <v>1786</v>
      </c>
    </row>
    <row r="1579" spans="1:7" x14ac:dyDescent="0.3">
      <c r="A1579" t="s">
        <v>1153</v>
      </c>
      <c r="B1579" t="s">
        <v>55</v>
      </c>
      <c r="C1579" t="s">
        <v>293</v>
      </c>
      <c r="D1579" t="s">
        <v>62</v>
      </c>
      <c r="E1579">
        <v>32</v>
      </c>
      <c r="F1579" t="s">
        <v>63</v>
      </c>
      <c r="G1579" t="s">
        <v>69</v>
      </c>
    </row>
    <row r="1580" spans="1:7" x14ac:dyDescent="0.3">
      <c r="A1580" t="s">
        <v>1154</v>
      </c>
      <c r="B1580" t="s">
        <v>55</v>
      </c>
      <c r="C1580" t="s">
        <v>118</v>
      </c>
      <c r="D1580" t="s">
        <v>76</v>
      </c>
      <c r="E1580">
        <v>47</v>
      </c>
      <c r="F1580" t="s">
        <v>36</v>
      </c>
      <c r="G1580" t="s">
        <v>29</v>
      </c>
    </row>
    <row r="1581" spans="1:7" x14ac:dyDescent="0.3">
      <c r="A1581" t="s">
        <v>1155</v>
      </c>
      <c r="B1581" t="s">
        <v>55</v>
      </c>
      <c r="C1581" t="s">
        <v>123</v>
      </c>
      <c r="D1581" t="s">
        <v>62</v>
      </c>
      <c r="E1581">
        <v>35</v>
      </c>
      <c r="F1581" t="s">
        <v>63</v>
      </c>
      <c r="G1581" t="s">
        <v>87</v>
      </c>
    </row>
    <row r="1582" spans="1:7" x14ac:dyDescent="0.3">
      <c r="A1582" t="s">
        <v>1156</v>
      </c>
      <c r="B1582" t="s">
        <v>55</v>
      </c>
      <c r="C1582" t="s">
        <v>121</v>
      </c>
      <c r="D1582" t="s">
        <v>62</v>
      </c>
      <c r="E1582">
        <v>69</v>
      </c>
      <c r="F1582" t="s">
        <v>63</v>
      </c>
      <c r="G1582" t="s">
        <v>27</v>
      </c>
    </row>
    <row r="1583" spans="1:7" x14ac:dyDescent="0.3">
      <c r="A1583" t="s">
        <v>1157</v>
      </c>
      <c r="B1583" t="s">
        <v>55</v>
      </c>
      <c r="C1583" t="s">
        <v>115</v>
      </c>
      <c r="D1583" t="s">
        <v>62</v>
      </c>
      <c r="E1583">
        <v>70</v>
      </c>
      <c r="F1583" t="s">
        <v>63</v>
      </c>
      <c r="G1583" t="s">
        <v>80</v>
      </c>
    </row>
    <row r="1584" spans="1:7" x14ac:dyDescent="0.3">
      <c r="A1584" t="s">
        <v>1158</v>
      </c>
      <c r="B1584" t="s">
        <v>55</v>
      </c>
      <c r="C1584" t="s">
        <v>304</v>
      </c>
      <c r="D1584" t="s">
        <v>62</v>
      </c>
      <c r="E1584">
        <v>74</v>
      </c>
      <c r="F1584" t="s">
        <v>63</v>
      </c>
      <c r="G1584" t="s">
        <v>127</v>
      </c>
    </row>
    <row r="1585" spans="1:7" hidden="1" x14ac:dyDescent="0.3">
      <c r="A1585" t="s">
        <v>2028</v>
      </c>
      <c r="B1585" t="s">
        <v>1726</v>
      </c>
      <c r="C1585" t="s">
        <v>1786</v>
      </c>
      <c r="D1585" t="s">
        <v>1786</v>
      </c>
      <c r="E1585">
        <v>35</v>
      </c>
      <c r="F1585" t="s">
        <v>1786</v>
      </c>
      <c r="G1585" t="s">
        <v>1786</v>
      </c>
    </row>
    <row r="1586" spans="1:7" x14ac:dyDescent="0.3">
      <c r="A1586" t="s">
        <v>1159</v>
      </c>
      <c r="B1586" t="s">
        <v>489</v>
      </c>
      <c r="C1586" t="s">
        <v>20</v>
      </c>
      <c r="D1586" t="s">
        <v>678</v>
      </c>
      <c r="E1586">
        <v>19</v>
      </c>
      <c r="F1586" t="s">
        <v>174</v>
      </c>
      <c r="G1586" t="s">
        <v>23</v>
      </c>
    </row>
    <row r="1587" spans="1:7" x14ac:dyDescent="0.3">
      <c r="A1587" t="s">
        <v>1159</v>
      </c>
      <c r="B1587" t="s">
        <v>550</v>
      </c>
      <c r="C1587" t="s">
        <v>20</v>
      </c>
      <c r="D1587" t="s">
        <v>675</v>
      </c>
      <c r="E1587">
        <v>20</v>
      </c>
      <c r="F1587" t="s">
        <v>174</v>
      </c>
      <c r="G1587" t="s">
        <v>23</v>
      </c>
    </row>
    <row r="1588" spans="1:7" x14ac:dyDescent="0.3">
      <c r="A1588" t="s">
        <v>1159</v>
      </c>
      <c r="B1588" t="s">
        <v>491</v>
      </c>
      <c r="C1588" t="s">
        <v>56</v>
      </c>
      <c r="D1588" t="s">
        <v>494</v>
      </c>
      <c r="E1588">
        <v>20</v>
      </c>
      <c r="F1588" t="s">
        <v>174</v>
      </c>
      <c r="G1588" t="s">
        <v>27</v>
      </c>
    </row>
    <row r="1589" spans="1:7" x14ac:dyDescent="0.3">
      <c r="A1589" t="s">
        <v>1159</v>
      </c>
      <c r="B1589" t="s">
        <v>491</v>
      </c>
      <c r="C1589" t="s">
        <v>57</v>
      </c>
      <c r="D1589" t="s">
        <v>494</v>
      </c>
      <c r="E1589">
        <v>20</v>
      </c>
      <c r="F1589" t="s">
        <v>174</v>
      </c>
      <c r="G1589" t="s">
        <v>29</v>
      </c>
    </row>
    <row r="1590" spans="1:7" x14ac:dyDescent="0.3">
      <c r="A1590" t="s">
        <v>1159</v>
      </c>
      <c r="B1590" t="s">
        <v>551</v>
      </c>
      <c r="C1590" t="s">
        <v>46</v>
      </c>
      <c r="D1590" t="s">
        <v>676</v>
      </c>
      <c r="E1590">
        <v>20</v>
      </c>
      <c r="F1590" t="s">
        <v>174</v>
      </c>
      <c r="G1590" t="s">
        <v>23</v>
      </c>
    </row>
    <row r="1591" spans="1:7" x14ac:dyDescent="0.3">
      <c r="A1591" t="s">
        <v>1159</v>
      </c>
      <c r="B1591" t="s">
        <v>493</v>
      </c>
      <c r="C1591" t="s">
        <v>42</v>
      </c>
      <c r="D1591" t="s">
        <v>494</v>
      </c>
      <c r="E1591">
        <v>20</v>
      </c>
      <c r="F1591" t="s">
        <v>174</v>
      </c>
      <c r="G1591" t="s">
        <v>23</v>
      </c>
    </row>
    <row r="1592" spans="1:7" x14ac:dyDescent="0.3">
      <c r="A1592" t="s">
        <v>1159</v>
      </c>
      <c r="B1592" t="s">
        <v>553</v>
      </c>
      <c r="C1592" t="s">
        <v>42</v>
      </c>
      <c r="D1592" t="s">
        <v>678</v>
      </c>
      <c r="E1592">
        <v>19</v>
      </c>
      <c r="F1592" t="s">
        <v>174</v>
      </c>
      <c r="G1592" t="s">
        <v>23</v>
      </c>
    </row>
    <row r="1593" spans="1:7" x14ac:dyDescent="0.3">
      <c r="A1593" t="s">
        <v>1159</v>
      </c>
      <c r="B1593" t="s">
        <v>495</v>
      </c>
      <c r="C1593" t="s">
        <v>38</v>
      </c>
      <c r="D1593" t="s">
        <v>360</v>
      </c>
      <c r="E1593">
        <v>20</v>
      </c>
      <c r="F1593" t="s">
        <v>262</v>
      </c>
      <c r="G1593" t="s">
        <v>14</v>
      </c>
    </row>
    <row r="1594" spans="1:7" x14ac:dyDescent="0.3">
      <c r="A1594" t="s">
        <v>1159</v>
      </c>
      <c r="B1594" t="s">
        <v>555</v>
      </c>
      <c r="C1594" t="s">
        <v>18</v>
      </c>
      <c r="D1594" t="s">
        <v>680</v>
      </c>
      <c r="E1594">
        <v>20</v>
      </c>
      <c r="F1594" t="s">
        <v>174</v>
      </c>
      <c r="G1594" t="s">
        <v>14</v>
      </c>
    </row>
    <row r="1595" spans="1:7" x14ac:dyDescent="0.3">
      <c r="A1595" t="s">
        <v>1159</v>
      </c>
      <c r="B1595" t="s">
        <v>497</v>
      </c>
      <c r="C1595" t="s">
        <v>11</v>
      </c>
      <c r="D1595" t="s">
        <v>668</v>
      </c>
      <c r="E1595">
        <v>20</v>
      </c>
      <c r="F1595" t="s">
        <v>174</v>
      </c>
      <c r="G1595" t="s">
        <v>14</v>
      </c>
    </row>
    <row r="1596" spans="1:7" x14ac:dyDescent="0.3">
      <c r="A1596" t="s">
        <v>1159</v>
      </c>
      <c r="B1596" t="s">
        <v>557</v>
      </c>
      <c r="C1596" t="s">
        <v>11</v>
      </c>
      <c r="D1596" t="s">
        <v>508</v>
      </c>
      <c r="E1596">
        <v>20</v>
      </c>
      <c r="F1596" t="s">
        <v>13</v>
      </c>
      <c r="G1596" t="s">
        <v>14</v>
      </c>
    </row>
    <row r="1597" spans="1:7" x14ac:dyDescent="0.3">
      <c r="A1597" t="s">
        <v>1159</v>
      </c>
      <c r="B1597" t="s">
        <v>499</v>
      </c>
      <c r="C1597" t="s">
        <v>46</v>
      </c>
      <c r="D1597" t="s">
        <v>680</v>
      </c>
      <c r="E1597">
        <v>20</v>
      </c>
      <c r="F1597" t="s">
        <v>174</v>
      </c>
      <c r="G1597" t="s">
        <v>23</v>
      </c>
    </row>
    <row r="1598" spans="1:7" x14ac:dyDescent="0.3">
      <c r="A1598" t="s">
        <v>1159</v>
      </c>
      <c r="B1598" t="s">
        <v>1160</v>
      </c>
      <c r="C1598" t="s">
        <v>56</v>
      </c>
      <c r="D1598" t="s">
        <v>680</v>
      </c>
      <c r="E1598">
        <v>19</v>
      </c>
      <c r="F1598" t="s">
        <v>174</v>
      </c>
      <c r="G1598" t="s">
        <v>27</v>
      </c>
    </row>
    <row r="1599" spans="1:7" x14ac:dyDescent="0.3">
      <c r="A1599" t="s">
        <v>1159</v>
      </c>
      <c r="B1599" t="s">
        <v>1160</v>
      </c>
      <c r="C1599" t="s">
        <v>57</v>
      </c>
      <c r="D1599" t="s">
        <v>680</v>
      </c>
      <c r="E1599">
        <v>19</v>
      </c>
      <c r="F1599" t="s">
        <v>174</v>
      </c>
      <c r="G1599" t="s">
        <v>29</v>
      </c>
    </row>
    <row r="1600" spans="1:7" x14ac:dyDescent="0.3">
      <c r="A1600" t="s">
        <v>1159</v>
      </c>
      <c r="B1600" t="s">
        <v>501</v>
      </c>
      <c r="C1600" t="s">
        <v>34</v>
      </c>
      <c r="D1600" t="s">
        <v>673</v>
      </c>
      <c r="E1600">
        <v>20</v>
      </c>
      <c r="F1600" t="s">
        <v>174</v>
      </c>
      <c r="G1600" t="s">
        <v>14</v>
      </c>
    </row>
    <row r="1601" spans="1:7" x14ac:dyDescent="0.3">
      <c r="A1601" t="s">
        <v>1159</v>
      </c>
      <c r="B1601" t="s">
        <v>1161</v>
      </c>
      <c r="C1601" t="s">
        <v>34</v>
      </c>
      <c r="D1601" t="s">
        <v>508</v>
      </c>
      <c r="E1601">
        <v>20</v>
      </c>
      <c r="F1601" t="s">
        <v>13</v>
      </c>
      <c r="G1601" t="s">
        <v>14</v>
      </c>
    </row>
    <row r="1602" spans="1:7" x14ac:dyDescent="0.3">
      <c r="A1602" t="s">
        <v>1159</v>
      </c>
      <c r="B1602" t="s">
        <v>503</v>
      </c>
      <c r="C1602" t="s">
        <v>50</v>
      </c>
      <c r="D1602" t="s">
        <v>152</v>
      </c>
      <c r="E1602">
        <v>20</v>
      </c>
      <c r="F1602" t="s">
        <v>72</v>
      </c>
      <c r="G1602" t="s">
        <v>14</v>
      </c>
    </row>
    <row r="1603" spans="1:7" x14ac:dyDescent="0.3">
      <c r="A1603" t="s">
        <v>1159</v>
      </c>
      <c r="B1603" t="s">
        <v>1162</v>
      </c>
      <c r="C1603" t="s">
        <v>16</v>
      </c>
      <c r="D1603" t="s">
        <v>677</v>
      </c>
      <c r="E1603">
        <v>20</v>
      </c>
      <c r="F1603" t="s">
        <v>174</v>
      </c>
      <c r="G1603" t="s">
        <v>14</v>
      </c>
    </row>
    <row r="1604" spans="1:7" x14ac:dyDescent="0.3">
      <c r="A1604" t="s">
        <v>1159</v>
      </c>
      <c r="B1604" t="s">
        <v>505</v>
      </c>
      <c r="C1604" t="s">
        <v>16</v>
      </c>
      <c r="D1604" t="s">
        <v>504</v>
      </c>
      <c r="E1604">
        <v>20</v>
      </c>
      <c r="F1604" t="s">
        <v>174</v>
      </c>
      <c r="G1604" t="s">
        <v>14</v>
      </c>
    </row>
    <row r="1605" spans="1:7" x14ac:dyDescent="0.3">
      <c r="A1605" t="s">
        <v>1159</v>
      </c>
      <c r="B1605" t="s">
        <v>1163</v>
      </c>
      <c r="C1605" t="s">
        <v>25</v>
      </c>
      <c r="D1605" t="s">
        <v>668</v>
      </c>
      <c r="E1605">
        <v>20</v>
      </c>
      <c r="F1605" t="s">
        <v>174</v>
      </c>
      <c r="G1605" t="s">
        <v>27</v>
      </c>
    </row>
    <row r="1606" spans="1:7" x14ac:dyDescent="0.3">
      <c r="A1606" t="s">
        <v>1159</v>
      </c>
      <c r="B1606" t="s">
        <v>1163</v>
      </c>
      <c r="C1606" t="s">
        <v>28</v>
      </c>
      <c r="D1606" t="s">
        <v>668</v>
      </c>
      <c r="E1606">
        <v>20</v>
      </c>
      <c r="F1606" t="s">
        <v>174</v>
      </c>
      <c r="G1606" t="s">
        <v>29</v>
      </c>
    </row>
    <row r="1607" spans="1:7" x14ac:dyDescent="0.3">
      <c r="A1607" t="s">
        <v>1159</v>
      </c>
      <c r="B1607" t="s">
        <v>507</v>
      </c>
      <c r="C1607" t="s">
        <v>25</v>
      </c>
      <c r="D1607" t="s">
        <v>508</v>
      </c>
      <c r="E1607">
        <v>20</v>
      </c>
      <c r="F1607" t="s">
        <v>13</v>
      </c>
      <c r="G1607" t="s">
        <v>27</v>
      </c>
    </row>
    <row r="1608" spans="1:7" x14ac:dyDescent="0.3">
      <c r="A1608" t="s">
        <v>1159</v>
      </c>
      <c r="B1608" t="s">
        <v>507</v>
      </c>
      <c r="C1608" t="s">
        <v>28</v>
      </c>
      <c r="D1608" t="s">
        <v>508</v>
      </c>
      <c r="E1608">
        <v>20</v>
      </c>
      <c r="F1608" t="s">
        <v>13</v>
      </c>
      <c r="G1608" t="s">
        <v>29</v>
      </c>
    </row>
    <row r="1609" spans="1:7" x14ac:dyDescent="0.3">
      <c r="A1609" t="s">
        <v>1159</v>
      </c>
      <c r="B1609" t="s">
        <v>1164</v>
      </c>
      <c r="C1609" t="s">
        <v>18</v>
      </c>
      <c r="D1609" t="s">
        <v>360</v>
      </c>
      <c r="E1609">
        <v>19</v>
      </c>
      <c r="F1609" t="s">
        <v>262</v>
      </c>
      <c r="G1609" t="s">
        <v>14</v>
      </c>
    </row>
    <row r="1610" spans="1:7" x14ac:dyDescent="0.3">
      <c r="A1610" t="s">
        <v>1159</v>
      </c>
      <c r="B1610" t="s">
        <v>509</v>
      </c>
      <c r="C1610" t="s">
        <v>50</v>
      </c>
      <c r="D1610" t="s">
        <v>675</v>
      </c>
      <c r="E1610">
        <v>20</v>
      </c>
      <c r="F1610" t="s">
        <v>174</v>
      </c>
      <c r="G1610" t="s">
        <v>14</v>
      </c>
    </row>
    <row r="1611" spans="1:7" x14ac:dyDescent="0.3">
      <c r="A1611" t="s">
        <v>1159</v>
      </c>
      <c r="B1611" t="s">
        <v>1165</v>
      </c>
      <c r="C1611" t="s">
        <v>229</v>
      </c>
      <c r="D1611" t="s">
        <v>504</v>
      </c>
      <c r="E1611">
        <v>20</v>
      </c>
      <c r="F1611" t="s">
        <v>174</v>
      </c>
      <c r="G1611" t="s">
        <v>198</v>
      </c>
    </row>
    <row r="1612" spans="1:7" x14ac:dyDescent="0.3">
      <c r="A1612" t="s">
        <v>1159</v>
      </c>
      <c r="B1612" t="s">
        <v>511</v>
      </c>
      <c r="C1612" t="s">
        <v>229</v>
      </c>
      <c r="D1612" t="s">
        <v>506</v>
      </c>
      <c r="E1612">
        <v>20</v>
      </c>
      <c r="F1612" t="s">
        <v>174</v>
      </c>
      <c r="G1612" t="s">
        <v>198</v>
      </c>
    </row>
    <row r="1613" spans="1:7" x14ac:dyDescent="0.3">
      <c r="A1613" t="s">
        <v>1159</v>
      </c>
      <c r="B1613" t="s">
        <v>1166</v>
      </c>
      <c r="C1613" t="s">
        <v>370</v>
      </c>
      <c r="D1613" t="s">
        <v>512</v>
      </c>
      <c r="E1613">
        <v>20</v>
      </c>
      <c r="F1613" t="s">
        <v>13</v>
      </c>
      <c r="G1613" t="s">
        <v>198</v>
      </c>
    </row>
    <row r="1614" spans="1:7" x14ac:dyDescent="0.3">
      <c r="A1614" t="s">
        <v>1159</v>
      </c>
      <c r="B1614" t="s">
        <v>679</v>
      </c>
      <c r="C1614" t="s">
        <v>370</v>
      </c>
      <c r="D1614" t="s">
        <v>1167</v>
      </c>
      <c r="E1614">
        <v>20</v>
      </c>
      <c r="F1614" t="s">
        <v>13</v>
      </c>
      <c r="G1614" t="s">
        <v>198</v>
      </c>
    </row>
    <row r="1615" spans="1:7" x14ac:dyDescent="0.3">
      <c r="A1615" t="s">
        <v>1159</v>
      </c>
      <c r="B1615" t="s">
        <v>1168</v>
      </c>
      <c r="C1615" t="s">
        <v>195</v>
      </c>
      <c r="D1615" t="s">
        <v>512</v>
      </c>
      <c r="E1615">
        <v>20</v>
      </c>
      <c r="F1615" t="s">
        <v>13</v>
      </c>
      <c r="G1615" t="s">
        <v>198</v>
      </c>
    </row>
    <row r="1616" spans="1:7" x14ac:dyDescent="0.3">
      <c r="A1616" t="s">
        <v>1169</v>
      </c>
      <c r="B1616" t="s">
        <v>489</v>
      </c>
      <c r="C1616" t="s">
        <v>34</v>
      </c>
      <c r="D1616" t="s">
        <v>674</v>
      </c>
      <c r="E1616">
        <v>20</v>
      </c>
      <c r="F1616" t="s">
        <v>174</v>
      </c>
      <c r="G1616" t="s">
        <v>14</v>
      </c>
    </row>
    <row r="1617" spans="1:7" x14ac:dyDescent="0.3">
      <c r="A1617" t="s">
        <v>1169</v>
      </c>
      <c r="B1617" t="s">
        <v>550</v>
      </c>
      <c r="C1617" t="s">
        <v>11</v>
      </c>
      <c r="D1617" t="s">
        <v>674</v>
      </c>
      <c r="E1617">
        <v>17</v>
      </c>
      <c r="F1617" t="s">
        <v>174</v>
      </c>
      <c r="G1617" t="s">
        <v>14</v>
      </c>
    </row>
    <row r="1618" spans="1:7" x14ac:dyDescent="0.3">
      <c r="A1618" t="s">
        <v>1169</v>
      </c>
      <c r="B1618" t="s">
        <v>491</v>
      </c>
      <c r="C1618" t="s">
        <v>18</v>
      </c>
      <c r="D1618" t="s">
        <v>676</v>
      </c>
      <c r="E1618">
        <v>15</v>
      </c>
      <c r="F1618" t="s">
        <v>174</v>
      </c>
      <c r="G1618" t="s">
        <v>14</v>
      </c>
    </row>
    <row r="1619" spans="1:7" x14ac:dyDescent="0.3">
      <c r="A1619" t="s">
        <v>1170</v>
      </c>
      <c r="B1619" t="s">
        <v>489</v>
      </c>
      <c r="C1619" t="s">
        <v>1171</v>
      </c>
      <c r="D1619" t="s">
        <v>1172</v>
      </c>
      <c r="E1619">
        <v>16</v>
      </c>
      <c r="F1619" t="s">
        <v>72</v>
      </c>
      <c r="G1619" t="s">
        <v>69</v>
      </c>
    </row>
    <row r="1620" spans="1:7" x14ac:dyDescent="0.3">
      <c r="A1620" t="s">
        <v>1170</v>
      </c>
      <c r="B1620" t="s">
        <v>550</v>
      </c>
      <c r="C1620" t="s">
        <v>1173</v>
      </c>
      <c r="D1620" t="s">
        <v>672</v>
      </c>
      <c r="E1620">
        <v>20</v>
      </c>
      <c r="F1620" t="s">
        <v>174</v>
      </c>
      <c r="G1620" t="s">
        <v>69</v>
      </c>
    </row>
    <row r="1621" spans="1:7" x14ac:dyDescent="0.3">
      <c r="A1621" t="s">
        <v>1170</v>
      </c>
      <c r="B1621" t="s">
        <v>491</v>
      </c>
      <c r="C1621" t="s">
        <v>885</v>
      </c>
      <c r="D1621" t="s">
        <v>1172</v>
      </c>
      <c r="E1621">
        <v>10</v>
      </c>
      <c r="F1621" t="s">
        <v>72</v>
      </c>
      <c r="G1621" t="s">
        <v>29</v>
      </c>
    </row>
    <row r="1622" spans="1:7" x14ac:dyDescent="0.3">
      <c r="A1622" t="s">
        <v>1174</v>
      </c>
      <c r="B1622" t="s">
        <v>489</v>
      </c>
      <c r="C1622" t="s">
        <v>195</v>
      </c>
      <c r="D1622" t="s">
        <v>670</v>
      </c>
      <c r="E1622">
        <v>20</v>
      </c>
      <c r="F1622" t="s">
        <v>174</v>
      </c>
      <c r="G1622" t="s">
        <v>198</v>
      </c>
    </row>
    <row r="1623" spans="1:7" x14ac:dyDescent="0.3">
      <c r="A1623" t="s">
        <v>1174</v>
      </c>
      <c r="B1623" t="s">
        <v>550</v>
      </c>
      <c r="C1623" t="s">
        <v>370</v>
      </c>
      <c r="D1623" t="s">
        <v>675</v>
      </c>
      <c r="E1623">
        <v>20</v>
      </c>
      <c r="F1623" t="s">
        <v>174</v>
      </c>
      <c r="G1623" t="s">
        <v>198</v>
      </c>
    </row>
    <row r="1624" spans="1:7" x14ac:dyDescent="0.3">
      <c r="A1624" t="s">
        <v>1174</v>
      </c>
      <c r="B1624" t="s">
        <v>491</v>
      </c>
      <c r="C1624" t="s">
        <v>11</v>
      </c>
      <c r="D1624" t="s">
        <v>675</v>
      </c>
      <c r="E1624">
        <v>19</v>
      </c>
      <c r="F1624" t="s">
        <v>174</v>
      </c>
      <c r="G1624" t="s">
        <v>14</v>
      </c>
    </row>
    <row r="1625" spans="1:7" x14ac:dyDescent="0.3">
      <c r="A1625" t="s">
        <v>1174</v>
      </c>
      <c r="B1625" t="s">
        <v>551</v>
      </c>
      <c r="C1625" t="s">
        <v>16</v>
      </c>
      <c r="D1625" t="s">
        <v>672</v>
      </c>
      <c r="E1625">
        <v>20</v>
      </c>
      <c r="F1625" t="s">
        <v>174</v>
      </c>
      <c r="G1625" t="s">
        <v>14</v>
      </c>
    </row>
    <row r="1626" spans="1:7" x14ac:dyDescent="0.3">
      <c r="A1626" t="s">
        <v>1174</v>
      </c>
      <c r="B1626" t="s">
        <v>493</v>
      </c>
      <c r="C1626" t="s">
        <v>18</v>
      </c>
      <c r="D1626" t="s">
        <v>492</v>
      </c>
      <c r="E1626">
        <v>20</v>
      </c>
      <c r="F1626" t="s">
        <v>174</v>
      </c>
      <c r="G1626" t="s">
        <v>14</v>
      </c>
    </row>
    <row r="1627" spans="1:7" x14ac:dyDescent="0.3">
      <c r="A1627" t="s">
        <v>1174</v>
      </c>
      <c r="B1627" t="s">
        <v>553</v>
      </c>
      <c r="C1627" t="s">
        <v>38</v>
      </c>
      <c r="D1627" t="s">
        <v>676</v>
      </c>
      <c r="E1627">
        <v>20</v>
      </c>
      <c r="F1627" t="s">
        <v>174</v>
      </c>
      <c r="G1627" t="s">
        <v>14</v>
      </c>
    </row>
    <row r="1628" spans="1:7" x14ac:dyDescent="0.3">
      <c r="A1628" t="s">
        <v>1174</v>
      </c>
      <c r="B1628" t="s">
        <v>495</v>
      </c>
      <c r="C1628" t="s">
        <v>50</v>
      </c>
      <c r="D1628" t="s">
        <v>673</v>
      </c>
      <c r="E1628">
        <v>20</v>
      </c>
      <c r="F1628" t="s">
        <v>174</v>
      </c>
      <c r="G1628" t="s">
        <v>14</v>
      </c>
    </row>
    <row r="1629" spans="1:7" x14ac:dyDescent="0.3">
      <c r="A1629" t="s">
        <v>1174</v>
      </c>
      <c r="B1629" t="s">
        <v>555</v>
      </c>
      <c r="C1629" t="s">
        <v>34</v>
      </c>
      <c r="D1629" t="s">
        <v>494</v>
      </c>
      <c r="E1629">
        <v>20</v>
      </c>
      <c r="F1629" t="s">
        <v>174</v>
      </c>
      <c r="G1629" t="s">
        <v>14</v>
      </c>
    </row>
    <row r="1630" spans="1:7" x14ac:dyDescent="0.3">
      <c r="A1630" t="s">
        <v>1174</v>
      </c>
      <c r="B1630" t="s">
        <v>497</v>
      </c>
      <c r="C1630" t="s">
        <v>229</v>
      </c>
      <c r="D1630" t="s">
        <v>512</v>
      </c>
      <c r="E1630">
        <v>17</v>
      </c>
      <c r="F1630" t="s">
        <v>13</v>
      </c>
      <c r="G1630" t="s">
        <v>198</v>
      </c>
    </row>
    <row r="1631" spans="1:7" x14ac:dyDescent="0.3">
      <c r="A1631" t="s">
        <v>1174</v>
      </c>
      <c r="B1631" t="s">
        <v>557</v>
      </c>
      <c r="C1631" t="s">
        <v>46</v>
      </c>
      <c r="D1631" t="s">
        <v>678</v>
      </c>
      <c r="E1631">
        <v>20</v>
      </c>
      <c r="F1631" t="s">
        <v>174</v>
      </c>
      <c r="G1631" t="s">
        <v>23</v>
      </c>
    </row>
    <row r="1632" spans="1:7" x14ac:dyDescent="0.3">
      <c r="A1632" t="s">
        <v>1174</v>
      </c>
      <c r="B1632" t="s">
        <v>499</v>
      </c>
      <c r="C1632" t="s">
        <v>56</v>
      </c>
      <c r="D1632" t="s">
        <v>677</v>
      </c>
      <c r="E1632">
        <v>17</v>
      </c>
      <c r="F1632" t="s">
        <v>174</v>
      </c>
      <c r="G1632" t="s">
        <v>27</v>
      </c>
    </row>
    <row r="1633" spans="1:7" x14ac:dyDescent="0.3">
      <c r="A1633" t="s">
        <v>1174</v>
      </c>
      <c r="B1633" t="s">
        <v>499</v>
      </c>
      <c r="C1633" t="s">
        <v>57</v>
      </c>
      <c r="D1633" t="s">
        <v>677</v>
      </c>
      <c r="E1633">
        <v>17</v>
      </c>
      <c r="F1633" t="s">
        <v>174</v>
      </c>
      <c r="G1633" t="s">
        <v>29</v>
      </c>
    </row>
    <row r="1634" spans="1:7" x14ac:dyDescent="0.3">
      <c r="A1634" t="s">
        <v>1174</v>
      </c>
      <c r="B1634" t="s">
        <v>1160</v>
      </c>
      <c r="C1634" t="s">
        <v>25</v>
      </c>
      <c r="D1634" t="s">
        <v>680</v>
      </c>
      <c r="E1634">
        <v>20</v>
      </c>
      <c r="F1634" t="s">
        <v>174</v>
      </c>
      <c r="G1634" t="s">
        <v>27</v>
      </c>
    </row>
    <row r="1635" spans="1:7" x14ac:dyDescent="0.3">
      <c r="A1635" t="s">
        <v>1174</v>
      </c>
      <c r="B1635" t="s">
        <v>1160</v>
      </c>
      <c r="C1635" t="s">
        <v>28</v>
      </c>
      <c r="D1635" t="s">
        <v>680</v>
      </c>
      <c r="E1635">
        <v>20</v>
      </c>
      <c r="F1635" t="s">
        <v>174</v>
      </c>
      <c r="G1635" t="s">
        <v>29</v>
      </c>
    </row>
    <row r="1636" spans="1:7" x14ac:dyDescent="0.3">
      <c r="A1636" t="s">
        <v>1175</v>
      </c>
      <c r="B1636" t="s">
        <v>489</v>
      </c>
      <c r="C1636" t="s">
        <v>50</v>
      </c>
      <c r="D1636" t="s">
        <v>492</v>
      </c>
      <c r="E1636">
        <v>20</v>
      </c>
      <c r="F1636" t="s">
        <v>174</v>
      </c>
      <c r="G1636" t="s">
        <v>14</v>
      </c>
    </row>
    <row r="1637" spans="1:7" x14ac:dyDescent="0.3">
      <c r="A1637" t="s">
        <v>1176</v>
      </c>
      <c r="B1637" t="s">
        <v>489</v>
      </c>
      <c r="C1637" t="s">
        <v>38</v>
      </c>
      <c r="D1637" t="s">
        <v>492</v>
      </c>
      <c r="E1637">
        <v>18</v>
      </c>
      <c r="F1637" t="s">
        <v>174</v>
      </c>
      <c r="G1637" t="s">
        <v>14</v>
      </c>
    </row>
    <row r="1638" spans="1:7" x14ac:dyDescent="0.3">
      <c r="A1638" t="s">
        <v>1177</v>
      </c>
      <c r="B1638" t="s">
        <v>489</v>
      </c>
      <c r="C1638" t="s">
        <v>25</v>
      </c>
      <c r="D1638" t="s">
        <v>504</v>
      </c>
      <c r="E1638">
        <v>17</v>
      </c>
      <c r="F1638" t="s">
        <v>174</v>
      </c>
      <c r="G1638" t="s">
        <v>27</v>
      </c>
    </row>
    <row r="1639" spans="1:7" x14ac:dyDescent="0.3">
      <c r="A1639" t="s">
        <v>1177</v>
      </c>
      <c r="B1639" t="s">
        <v>489</v>
      </c>
      <c r="C1639" t="s">
        <v>28</v>
      </c>
      <c r="D1639" t="s">
        <v>504</v>
      </c>
      <c r="E1639">
        <v>17</v>
      </c>
      <c r="F1639" t="s">
        <v>174</v>
      </c>
      <c r="G1639" t="s">
        <v>29</v>
      </c>
    </row>
    <row r="1640" spans="1:7" x14ac:dyDescent="0.3">
      <c r="A1640" t="s">
        <v>1177</v>
      </c>
      <c r="B1640" t="s">
        <v>550</v>
      </c>
      <c r="C1640" t="s">
        <v>16</v>
      </c>
      <c r="D1640" t="s">
        <v>1167</v>
      </c>
      <c r="E1640">
        <v>19</v>
      </c>
      <c r="F1640" t="s">
        <v>13</v>
      </c>
      <c r="G1640" t="s">
        <v>14</v>
      </c>
    </row>
    <row r="1641" spans="1:7" x14ac:dyDescent="0.3">
      <c r="A1641" t="s">
        <v>1177</v>
      </c>
      <c r="B1641" t="s">
        <v>491</v>
      </c>
      <c r="C1641" t="s">
        <v>195</v>
      </c>
      <c r="D1641" t="s">
        <v>510</v>
      </c>
      <c r="E1641">
        <v>17</v>
      </c>
      <c r="F1641" t="s">
        <v>13</v>
      </c>
      <c r="G1641" t="s">
        <v>198</v>
      </c>
    </row>
    <row r="1642" spans="1:7" x14ac:dyDescent="0.3">
      <c r="A1642" t="s">
        <v>1177</v>
      </c>
      <c r="B1642" t="s">
        <v>551</v>
      </c>
      <c r="C1642" t="s">
        <v>46</v>
      </c>
      <c r="D1642" t="s">
        <v>496</v>
      </c>
      <c r="E1642">
        <v>20</v>
      </c>
      <c r="F1642" t="s">
        <v>174</v>
      </c>
      <c r="G1642" t="s">
        <v>23</v>
      </c>
    </row>
    <row r="1643" spans="1:7" x14ac:dyDescent="0.3">
      <c r="A1643" t="s">
        <v>1177</v>
      </c>
      <c r="B1643" t="s">
        <v>493</v>
      </c>
      <c r="C1643" t="s">
        <v>42</v>
      </c>
      <c r="D1643" t="s">
        <v>510</v>
      </c>
      <c r="E1643">
        <v>19</v>
      </c>
      <c r="F1643" t="s">
        <v>13</v>
      </c>
      <c r="G1643" t="s">
        <v>23</v>
      </c>
    </row>
    <row r="1644" spans="1:7" ht="26" x14ac:dyDescent="0.3">
      <c r="A1644" t="s">
        <v>1178</v>
      </c>
      <c r="B1644" t="s">
        <v>489</v>
      </c>
      <c r="C1644" s="1" t="s">
        <v>1179</v>
      </c>
      <c r="D1644" t="s">
        <v>173</v>
      </c>
      <c r="E1644">
        <v>19</v>
      </c>
      <c r="F1644" t="s">
        <v>174</v>
      </c>
      <c r="G1644" t="s">
        <v>23</v>
      </c>
    </row>
    <row r="1645" spans="1:7" x14ac:dyDescent="0.3">
      <c r="A1645" t="s">
        <v>1178</v>
      </c>
      <c r="B1645" t="s">
        <v>550</v>
      </c>
      <c r="C1645" t="s">
        <v>38</v>
      </c>
      <c r="D1645" t="s">
        <v>1167</v>
      </c>
      <c r="E1645">
        <v>20</v>
      </c>
      <c r="F1645" t="s">
        <v>13</v>
      </c>
      <c r="G1645" t="s">
        <v>14</v>
      </c>
    </row>
    <row r="1646" spans="1:7" x14ac:dyDescent="0.3">
      <c r="A1646" t="s">
        <v>1178</v>
      </c>
      <c r="B1646" t="s">
        <v>491</v>
      </c>
      <c r="C1646" t="s">
        <v>16</v>
      </c>
      <c r="D1646" t="s">
        <v>1180</v>
      </c>
      <c r="E1646">
        <v>15</v>
      </c>
      <c r="F1646" t="s">
        <v>72</v>
      </c>
      <c r="G1646" t="s">
        <v>14</v>
      </c>
    </row>
    <row r="1647" spans="1:7" x14ac:dyDescent="0.3">
      <c r="A1647" t="s">
        <v>1178</v>
      </c>
      <c r="B1647" t="s">
        <v>551</v>
      </c>
      <c r="C1647" t="s">
        <v>50</v>
      </c>
      <c r="D1647" t="s">
        <v>1167</v>
      </c>
      <c r="E1647">
        <v>18</v>
      </c>
      <c r="F1647" t="s">
        <v>13</v>
      </c>
      <c r="G1647" t="s">
        <v>14</v>
      </c>
    </row>
    <row r="1648" spans="1:7" x14ac:dyDescent="0.3">
      <c r="A1648" t="s">
        <v>1181</v>
      </c>
      <c r="B1648" t="s">
        <v>489</v>
      </c>
      <c r="C1648" t="s">
        <v>38</v>
      </c>
      <c r="D1648" t="s">
        <v>512</v>
      </c>
      <c r="E1648">
        <v>16</v>
      </c>
      <c r="F1648" t="s">
        <v>13</v>
      </c>
      <c r="G1648" t="s">
        <v>14</v>
      </c>
    </row>
    <row r="1649" spans="1:7" x14ac:dyDescent="0.3">
      <c r="A1649" t="s">
        <v>1181</v>
      </c>
      <c r="B1649" t="s">
        <v>550</v>
      </c>
      <c r="C1649" t="s">
        <v>18</v>
      </c>
      <c r="D1649" t="s">
        <v>512</v>
      </c>
      <c r="E1649">
        <v>15</v>
      </c>
      <c r="F1649" t="s">
        <v>13</v>
      </c>
      <c r="G1649" t="s">
        <v>14</v>
      </c>
    </row>
    <row r="1650" spans="1:7" x14ac:dyDescent="0.3">
      <c r="A1650" t="s">
        <v>1181</v>
      </c>
      <c r="B1650" t="s">
        <v>491</v>
      </c>
      <c r="C1650" t="s">
        <v>56</v>
      </c>
      <c r="D1650" t="s">
        <v>1167</v>
      </c>
      <c r="E1650">
        <v>16</v>
      </c>
      <c r="F1650" t="s">
        <v>13</v>
      </c>
      <c r="G1650" t="s">
        <v>27</v>
      </c>
    </row>
    <row r="1651" spans="1:7" x14ac:dyDescent="0.3">
      <c r="A1651" t="s">
        <v>1181</v>
      </c>
      <c r="B1651" t="s">
        <v>491</v>
      </c>
      <c r="C1651" t="s">
        <v>57</v>
      </c>
      <c r="D1651" t="s">
        <v>1167</v>
      </c>
      <c r="E1651">
        <v>16</v>
      </c>
      <c r="F1651" t="s">
        <v>13</v>
      </c>
      <c r="G1651" t="s">
        <v>29</v>
      </c>
    </row>
    <row r="1652" spans="1:7" x14ac:dyDescent="0.3">
      <c r="A1652" t="s">
        <v>1181</v>
      </c>
      <c r="B1652" t="s">
        <v>551</v>
      </c>
      <c r="C1652" t="s">
        <v>25</v>
      </c>
      <c r="D1652" t="s">
        <v>512</v>
      </c>
      <c r="E1652">
        <v>16</v>
      </c>
      <c r="F1652" t="s">
        <v>13</v>
      </c>
      <c r="G1652" t="s">
        <v>27</v>
      </c>
    </row>
    <row r="1653" spans="1:7" x14ac:dyDescent="0.3">
      <c r="A1653" t="s">
        <v>1181</v>
      </c>
      <c r="B1653" t="s">
        <v>551</v>
      </c>
      <c r="C1653" t="s">
        <v>28</v>
      </c>
      <c r="D1653" t="s">
        <v>512</v>
      </c>
      <c r="E1653">
        <v>16</v>
      </c>
      <c r="F1653" t="s">
        <v>13</v>
      </c>
      <c r="G1653" t="s">
        <v>29</v>
      </c>
    </row>
    <row r="1654" spans="1:7" x14ac:dyDescent="0.3">
      <c r="A1654" t="s">
        <v>1181</v>
      </c>
      <c r="B1654" t="s">
        <v>493</v>
      </c>
      <c r="C1654" t="s">
        <v>229</v>
      </c>
      <c r="D1654" t="s">
        <v>670</v>
      </c>
      <c r="E1654">
        <v>16</v>
      </c>
      <c r="F1654" t="s">
        <v>174</v>
      </c>
      <c r="G1654" t="s">
        <v>198</v>
      </c>
    </row>
    <row r="1655" spans="1:7" x14ac:dyDescent="0.3">
      <c r="A1655" t="s">
        <v>1181</v>
      </c>
      <c r="B1655" t="s">
        <v>553</v>
      </c>
      <c r="C1655" t="s">
        <v>42</v>
      </c>
      <c r="D1655" t="s">
        <v>512</v>
      </c>
      <c r="E1655">
        <v>14</v>
      </c>
      <c r="F1655" t="s">
        <v>13</v>
      </c>
      <c r="G1655" t="s">
        <v>23</v>
      </c>
    </row>
    <row r="1656" spans="1:7" x14ac:dyDescent="0.3">
      <c r="A1656" t="s">
        <v>1181</v>
      </c>
      <c r="B1656" t="s">
        <v>495</v>
      </c>
      <c r="C1656" t="s">
        <v>20</v>
      </c>
      <c r="D1656" t="s">
        <v>512</v>
      </c>
      <c r="E1656">
        <v>16</v>
      </c>
      <c r="F1656" t="s">
        <v>13</v>
      </c>
      <c r="G1656" t="s">
        <v>23</v>
      </c>
    </row>
    <row r="1657" spans="1:7" x14ac:dyDescent="0.3">
      <c r="A1657" t="s">
        <v>1181</v>
      </c>
      <c r="B1657" t="s">
        <v>555</v>
      </c>
      <c r="C1657" t="s">
        <v>46</v>
      </c>
      <c r="D1657" t="s">
        <v>512</v>
      </c>
      <c r="E1657">
        <v>15</v>
      </c>
      <c r="F1657" t="s">
        <v>13</v>
      </c>
      <c r="G1657" t="s">
        <v>23</v>
      </c>
    </row>
    <row r="1658" spans="1:7" x14ac:dyDescent="0.3">
      <c r="A1658" t="s">
        <v>1181</v>
      </c>
      <c r="B1658" t="s">
        <v>497</v>
      </c>
      <c r="C1658" t="s">
        <v>11</v>
      </c>
      <c r="D1658" t="s">
        <v>492</v>
      </c>
      <c r="E1658">
        <v>16</v>
      </c>
      <c r="F1658" t="s">
        <v>174</v>
      </c>
      <c r="G1658" t="s">
        <v>14</v>
      </c>
    </row>
    <row r="1659" spans="1:7" x14ac:dyDescent="0.3">
      <c r="A1659" t="s">
        <v>1181</v>
      </c>
      <c r="B1659" t="s">
        <v>557</v>
      </c>
      <c r="C1659" t="s">
        <v>16</v>
      </c>
      <c r="D1659" t="s">
        <v>673</v>
      </c>
      <c r="E1659">
        <v>16</v>
      </c>
      <c r="F1659" t="s">
        <v>174</v>
      </c>
      <c r="G1659" t="s">
        <v>14</v>
      </c>
    </row>
    <row r="1660" spans="1:7" x14ac:dyDescent="0.3">
      <c r="A1660" t="s">
        <v>1181</v>
      </c>
      <c r="B1660" t="s">
        <v>499</v>
      </c>
      <c r="C1660" t="s">
        <v>370</v>
      </c>
      <c r="D1660" t="s">
        <v>677</v>
      </c>
      <c r="E1660">
        <v>16</v>
      </c>
      <c r="F1660" t="s">
        <v>174</v>
      </c>
      <c r="G1660" t="s">
        <v>198</v>
      </c>
    </row>
    <row r="1661" spans="1:7" x14ac:dyDescent="0.3">
      <c r="A1661" t="s">
        <v>1181</v>
      </c>
      <c r="B1661" t="s">
        <v>1160</v>
      </c>
      <c r="C1661" t="s">
        <v>195</v>
      </c>
      <c r="D1661" t="s">
        <v>672</v>
      </c>
      <c r="E1661">
        <v>17</v>
      </c>
      <c r="F1661" t="s">
        <v>174</v>
      </c>
      <c r="G1661" t="s">
        <v>198</v>
      </c>
    </row>
    <row r="1662" spans="1:7" x14ac:dyDescent="0.3">
      <c r="A1662" t="s">
        <v>1181</v>
      </c>
      <c r="B1662" t="s">
        <v>501</v>
      </c>
      <c r="C1662" t="s">
        <v>34</v>
      </c>
      <c r="D1662" t="s">
        <v>496</v>
      </c>
      <c r="E1662">
        <v>15</v>
      </c>
      <c r="F1662" t="s">
        <v>174</v>
      </c>
      <c r="G1662" t="s">
        <v>14</v>
      </c>
    </row>
    <row r="1663" spans="1:7" x14ac:dyDescent="0.3">
      <c r="A1663" t="s">
        <v>1181</v>
      </c>
      <c r="B1663" t="s">
        <v>1161</v>
      </c>
      <c r="C1663" t="s">
        <v>50</v>
      </c>
      <c r="D1663" t="s">
        <v>508</v>
      </c>
      <c r="E1663">
        <v>16</v>
      </c>
      <c r="F1663" t="s">
        <v>13</v>
      </c>
      <c r="G1663" t="s">
        <v>14</v>
      </c>
    </row>
    <row r="1664" spans="1:7" x14ac:dyDescent="0.3">
      <c r="A1664" t="s">
        <v>1182</v>
      </c>
      <c r="B1664" t="s">
        <v>489</v>
      </c>
      <c r="C1664" t="s">
        <v>46</v>
      </c>
      <c r="D1664" t="s">
        <v>1180</v>
      </c>
      <c r="E1664">
        <v>20</v>
      </c>
      <c r="F1664" t="s">
        <v>72</v>
      </c>
      <c r="G1664" t="s">
        <v>23</v>
      </c>
    </row>
    <row r="1665" spans="1:7" x14ac:dyDescent="0.3">
      <c r="A1665" t="s">
        <v>1182</v>
      </c>
      <c r="B1665" t="s">
        <v>550</v>
      </c>
      <c r="C1665" t="s">
        <v>46</v>
      </c>
      <c r="D1665" t="s">
        <v>508</v>
      </c>
      <c r="E1665">
        <v>19</v>
      </c>
      <c r="F1665" t="s">
        <v>13</v>
      </c>
      <c r="G1665" t="s">
        <v>23</v>
      </c>
    </row>
    <row r="1666" spans="1:7" x14ac:dyDescent="0.3">
      <c r="A1666" t="s">
        <v>1182</v>
      </c>
      <c r="B1666" t="s">
        <v>491</v>
      </c>
      <c r="C1666" t="s">
        <v>46</v>
      </c>
      <c r="D1666" t="s">
        <v>1167</v>
      </c>
      <c r="E1666">
        <v>21</v>
      </c>
      <c r="F1666" t="s">
        <v>13</v>
      </c>
      <c r="G1666" t="s">
        <v>23</v>
      </c>
    </row>
    <row r="1667" spans="1:7" x14ac:dyDescent="0.3">
      <c r="A1667" t="s">
        <v>1182</v>
      </c>
      <c r="B1667" t="s">
        <v>551</v>
      </c>
      <c r="C1667" t="s">
        <v>46</v>
      </c>
      <c r="D1667" t="s">
        <v>668</v>
      </c>
      <c r="E1667">
        <v>20</v>
      </c>
      <c r="F1667" t="s">
        <v>174</v>
      </c>
      <c r="G1667" t="s">
        <v>23</v>
      </c>
    </row>
    <row r="1668" spans="1:7" x14ac:dyDescent="0.3">
      <c r="A1668" t="s">
        <v>1182</v>
      </c>
      <c r="B1668" t="s">
        <v>493</v>
      </c>
      <c r="C1668" t="s">
        <v>20</v>
      </c>
      <c r="D1668" t="s">
        <v>1172</v>
      </c>
      <c r="E1668">
        <v>21</v>
      </c>
      <c r="F1668" t="s">
        <v>72</v>
      </c>
      <c r="G1668" t="s">
        <v>23</v>
      </c>
    </row>
    <row r="1669" spans="1:7" x14ac:dyDescent="0.3">
      <c r="A1669" t="s">
        <v>1182</v>
      </c>
      <c r="B1669" t="s">
        <v>553</v>
      </c>
      <c r="C1669" t="s">
        <v>42</v>
      </c>
      <c r="D1669" t="s">
        <v>680</v>
      </c>
      <c r="E1669">
        <v>14</v>
      </c>
      <c r="F1669" t="s">
        <v>174</v>
      </c>
      <c r="G1669" t="s">
        <v>23</v>
      </c>
    </row>
    <row r="1670" spans="1:7" x14ac:dyDescent="0.3">
      <c r="A1670" t="s">
        <v>1182</v>
      </c>
      <c r="B1670" t="s">
        <v>495</v>
      </c>
      <c r="C1670" t="s">
        <v>42</v>
      </c>
      <c r="D1670" t="s">
        <v>1172</v>
      </c>
      <c r="E1670">
        <v>15</v>
      </c>
      <c r="F1670" t="s">
        <v>72</v>
      </c>
      <c r="G1670" t="s">
        <v>23</v>
      </c>
    </row>
    <row r="1671" spans="1:7" x14ac:dyDescent="0.3">
      <c r="A1671" t="s">
        <v>1182</v>
      </c>
      <c r="B1671" t="s">
        <v>555</v>
      </c>
      <c r="C1671" t="s">
        <v>18</v>
      </c>
      <c r="D1671" t="s">
        <v>669</v>
      </c>
      <c r="E1671">
        <v>18</v>
      </c>
      <c r="F1671" t="s">
        <v>174</v>
      </c>
      <c r="G1671" t="s">
        <v>14</v>
      </c>
    </row>
    <row r="1672" spans="1:7" x14ac:dyDescent="0.3">
      <c r="A1672" t="s">
        <v>1182</v>
      </c>
      <c r="B1672" t="s">
        <v>497</v>
      </c>
      <c r="C1672" t="s">
        <v>20</v>
      </c>
      <c r="D1672" t="s">
        <v>500</v>
      </c>
      <c r="E1672">
        <v>19</v>
      </c>
      <c r="F1672" t="s">
        <v>174</v>
      </c>
      <c r="G1672" t="s">
        <v>23</v>
      </c>
    </row>
    <row r="1673" spans="1:7" x14ac:dyDescent="0.3">
      <c r="A1673" t="s">
        <v>1182</v>
      </c>
      <c r="B1673" t="s">
        <v>557</v>
      </c>
      <c r="C1673" t="s">
        <v>46</v>
      </c>
      <c r="D1673" t="s">
        <v>498</v>
      </c>
      <c r="E1673">
        <v>20</v>
      </c>
      <c r="F1673" t="s">
        <v>174</v>
      </c>
      <c r="G1673" t="s">
        <v>23</v>
      </c>
    </row>
    <row r="1674" spans="1:7" x14ac:dyDescent="0.3">
      <c r="A1674" t="s">
        <v>1182</v>
      </c>
      <c r="B1674" t="s">
        <v>499</v>
      </c>
      <c r="C1674" t="s">
        <v>56</v>
      </c>
      <c r="D1674" t="s">
        <v>152</v>
      </c>
      <c r="E1674">
        <v>19</v>
      </c>
      <c r="F1674" t="s">
        <v>72</v>
      </c>
      <c r="G1674" t="s">
        <v>27</v>
      </c>
    </row>
    <row r="1675" spans="1:7" x14ac:dyDescent="0.3">
      <c r="A1675" t="s">
        <v>1182</v>
      </c>
      <c r="B1675" t="s">
        <v>499</v>
      </c>
      <c r="C1675" t="s">
        <v>57</v>
      </c>
      <c r="D1675" t="s">
        <v>152</v>
      </c>
      <c r="E1675">
        <v>19</v>
      </c>
      <c r="F1675" t="s">
        <v>72</v>
      </c>
      <c r="G1675" t="s">
        <v>29</v>
      </c>
    </row>
    <row r="1676" spans="1:7" x14ac:dyDescent="0.3">
      <c r="A1676" t="s">
        <v>1182</v>
      </c>
      <c r="B1676" t="s">
        <v>1160</v>
      </c>
      <c r="C1676" t="s">
        <v>18</v>
      </c>
      <c r="D1676" t="s">
        <v>1180</v>
      </c>
      <c r="E1676">
        <v>19</v>
      </c>
      <c r="F1676" t="s">
        <v>72</v>
      </c>
      <c r="G1676" t="s">
        <v>14</v>
      </c>
    </row>
    <row r="1677" spans="1:7" x14ac:dyDescent="0.3">
      <c r="A1677" t="s">
        <v>1182</v>
      </c>
      <c r="B1677" t="s">
        <v>501</v>
      </c>
      <c r="C1677" t="s">
        <v>20</v>
      </c>
      <c r="D1677" t="s">
        <v>669</v>
      </c>
      <c r="E1677">
        <v>21</v>
      </c>
      <c r="F1677" t="s">
        <v>174</v>
      </c>
      <c r="G1677" t="s">
        <v>23</v>
      </c>
    </row>
    <row r="1678" spans="1:7" x14ac:dyDescent="0.3">
      <c r="A1678" t="s">
        <v>1182</v>
      </c>
      <c r="B1678" t="s">
        <v>1161</v>
      </c>
      <c r="C1678" t="s">
        <v>42</v>
      </c>
      <c r="D1678" t="s">
        <v>668</v>
      </c>
      <c r="E1678">
        <v>16</v>
      </c>
      <c r="F1678" t="s">
        <v>174</v>
      </c>
      <c r="G1678" t="s">
        <v>23</v>
      </c>
    </row>
    <row r="1679" spans="1:7" x14ac:dyDescent="0.3">
      <c r="A1679" t="s">
        <v>1182</v>
      </c>
      <c r="B1679" t="s">
        <v>503</v>
      </c>
      <c r="C1679" t="s">
        <v>18</v>
      </c>
      <c r="D1679" t="s">
        <v>1172</v>
      </c>
      <c r="E1679">
        <v>14</v>
      </c>
      <c r="F1679" t="s">
        <v>72</v>
      </c>
      <c r="G1679" t="s">
        <v>14</v>
      </c>
    </row>
    <row r="1680" spans="1:7" x14ac:dyDescent="0.3">
      <c r="A1680" t="s">
        <v>1182</v>
      </c>
      <c r="B1680" t="s">
        <v>1162</v>
      </c>
      <c r="C1680" t="s">
        <v>20</v>
      </c>
      <c r="D1680" t="s">
        <v>508</v>
      </c>
      <c r="E1680">
        <v>21</v>
      </c>
      <c r="F1680" t="s">
        <v>13</v>
      </c>
      <c r="G1680" t="s">
        <v>23</v>
      </c>
    </row>
    <row r="1681" spans="1:7" x14ac:dyDescent="0.3">
      <c r="A1681" t="s">
        <v>1182</v>
      </c>
      <c r="B1681" t="s">
        <v>505</v>
      </c>
      <c r="C1681" t="s">
        <v>38</v>
      </c>
      <c r="D1681" t="s">
        <v>669</v>
      </c>
      <c r="E1681">
        <v>21</v>
      </c>
      <c r="F1681" t="s">
        <v>174</v>
      </c>
      <c r="G1681" t="s">
        <v>14</v>
      </c>
    </row>
    <row r="1682" spans="1:7" x14ac:dyDescent="0.3">
      <c r="A1682" t="s">
        <v>1182</v>
      </c>
      <c r="B1682" t="s">
        <v>1163</v>
      </c>
      <c r="C1682" t="s">
        <v>56</v>
      </c>
      <c r="D1682" t="s">
        <v>496</v>
      </c>
      <c r="E1682">
        <v>20</v>
      </c>
      <c r="F1682" t="s">
        <v>174</v>
      </c>
      <c r="G1682" t="s">
        <v>27</v>
      </c>
    </row>
    <row r="1683" spans="1:7" x14ac:dyDescent="0.3">
      <c r="A1683" t="s">
        <v>1182</v>
      </c>
      <c r="B1683" t="s">
        <v>1163</v>
      </c>
      <c r="C1683" t="s">
        <v>57</v>
      </c>
      <c r="D1683" t="s">
        <v>496</v>
      </c>
      <c r="E1683">
        <v>20</v>
      </c>
      <c r="F1683" t="s">
        <v>174</v>
      </c>
      <c r="G1683" t="s">
        <v>29</v>
      </c>
    </row>
    <row r="1684" spans="1:7" x14ac:dyDescent="0.3">
      <c r="A1684" t="s">
        <v>1182</v>
      </c>
      <c r="B1684" t="s">
        <v>507</v>
      </c>
      <c r="C1684" t="s">
        <v>25</v>
      </c>
      <c r="D1684" t="s">
        <v>678</v>
      </c>
      <c r="E1684">
        <v>19</v>
      </c>
      <c r="F1684" t="s">
        <v>174</v>
      </c>
      <c r="G1684" t="s">
        <v>27</v>
      </c>
    </row>
    <row r="1685" spans="1:7" x14ac:dyDescent="0.3">
      <c r="A1685" t="s">
        <v>1182</v>
      </c>
      <c r="B1685" t="s">
        <v>507</v>
      </c>
      <c r="C1685" t="s">
        <v>28</v>
      </c>
      <c r="D1685" t="s">
        <v>678</v>
      </c>
      <c r="E1685">
        <v>19</v>
      </c>
      <c r="F1685" t="s">
        <v>174</v>
      </c>
      <c r="G1685" t="s">
        <v>29</v>
      </c>
    </row>
    <row r="1686" spans="1:7" x14ac:dyDescent="0.3">
      <c r="A1686" t="s">
        <v>1182</v>
      </c>
      <c r="B1686" t="s">
        <v>1164</v>
      </c>
      <c r="C1686" t="s">
        <v>25</v>
      </c>
      <c r="D1686" t="s">
        <v>492</v>
      </c>
      <c r="E1686">
        <v>20</v>
      </c>
      <c r="F1686" t="s">
        <v>174</v>
      </c>
      <c r="G1686" t="s">
        <v>27</v>
      </c>
    </row>
    <row r="1687" spans="1:7" x14ac:dyDescent="0.3">
      <c r="A1687" t="s">
        <v>1182</v>
      </c>
      <c r="B1687" t="s">
        <v>1164</v>
      </c>
      <c r="C1687" t="s">
        <v>28</v>
      </c>
      <c r="D1687" t="s">
        <v>492</v>
      </c>
      <c r="E1687">
        <v>20</v>
      </c>
      <c r="F1687" t="s">
        <v>174</v>
      </c>
      <c r="G1687" t="s">
        <v>29</v>
      </c>
    </row>
    <row r="1688" spans="1:7" x14ac:dyDescent="0.3">
      <c r="A1688" t="s">
        <v>1182</v>
      </c>
      <c r="B1688" t="s">
        <v>509</v>
      </c>
      <c r="C1688" t="s">
        <v>25</v>
      </c>
      <c r="D1688" t="s">
        <v>152</v>
      </c>
      <c r="E1688">
        <v>19</v>
      </c>
      <c r="F1688" t="s">
        <v>72</v>
      </c>
      <c r="G1688" t="s">
        <v>27</v>
      </c>
    </row>
    <row r="1689" spans="1:7" x14ac:dyDescent="0.3">
      <c r="A1689" t="s">
        <v>1182</v>
      </c>
      <c r="B1689" t="s">
        <v>509</v>
      </c>
      <c r="C1689" t="s">
        <v>28</v>
      </c>
      <c r="D1689" t="s">
        <v>152</v>
      </c>
      <c r="E1689">
        <v>19</v>
      </c>
      <c r="F1689" t="s">
        <v>72</v>
      </c>
      <c r="G1689" t="s">
        <v>29</v>
      </c>
    </row>
    <row r="1690" spans="1:7" x14ac:dyDescent="0.3">
      <c r="A1690" t="s">
        <v>1182</v>
      </c>
      <c r="B1690" t="s">
        <v>1165</v>
      </c>
      <c r="C1690" t="s">
        <v>18</v>
      </c>
      <c r="D1690" t="s">
        <v>152</v>
      </c>
      <c r="E1690">
        <v>20</v>
      </c>
      <c r="F1690" t="s">
        <v>72</v>
      </c>
      <c r="G1690" t="s">
        <v>14</v>
      </c>
    </row>
    <row r="1691" spans="1:7" x14ac:dyDescent="0.3">
      <c r="A1691" t="s">
        <v>1182</v>
      </c>
      <c r="B1691" t="s">
        <v>511</v>
      </c>
      <c r="C1691" t="s">
        <v>38</v>
      </c>
      <c r="D1691" t="s">
        <v>152</v>
      </c>
      <c r="E1691">
        <v>21</v>
      </c>
      <c r="F1691" t="s">
        <v>72</v>
      </c>
      <c r="G1691" t="s">
        <v>14</v>
      </c>
    </row>
    <row r="1692" spans="1:7" x14ac:dyDescent="0.3">
      <c r="A1692" t="s">
        <v>1182</v>
      </c>
      <c r="B1692" t="s">
        <v>1166</v>
      </c>
      <c r="C1692" t="s">
        <v>42</v>
      </c>
      <c r="D1692" t="s">
        <v>671</v>
      </c>
      <c r="E1692">
        <v>16</v>
      </c>
      <c r="F1692" t="s">
        <v>174</v>
      </c>
      <c r="G1692" t="s">
        <v>23</v>
      </c>
    </row>
    <row r="1693" spans="1:7" x14ac:dyDescent="0.3">
      <c r="A1693" t="s">
        <v>1182</v>
      </c>
      <c r="B1693" t="s">
        <v>679</v>
      </c>
      <c r="C1693" t="s">
        <v>229</v>
      </c>
      <c r="D1693" t="s">
        <v>674</v>
      </c>
      <c r="E1693">
        <v>20</v>
      </c>
      <c r="F1693" t="s">
        <v>174</v>
      </c>
      <c r="G1693" t="s">
        <v>198</v>
      </c>
    </row>
    <row r="1694" spans="1:7" x14ac:dyDescent="0.3">
      <c r="A1694" t="s">
        <v>1182</v>
      </c>
      <c r="B1694" t="s">
        <v>1168</v>
      </c>
      <c r="C1694" t="s">
        <v>56</v>
      </c>
      <c r="D1694" t="s">
        <v>676</v>
      </c>
      <c r="E1694">
        <v>15</v>
      </c>
      <c r="F1694" t="s">
        <v>174</v>
      </c>
      <c r="G1694" t="s">
        <v>27</v>
      </c>
    </row>
    <row r="1695" spans="1:7" x14ac:dyDescent="0.3">
      <c r="A1695" t="s">
        <v>1182</v>
      </c>
      <c r="B1695" t="s">
        <v>1168</v>
      </c>
      <c r="C1695" t="s">
        <v>57</v>
      </c>
      <c r="D1695" t="s">
        <v>676</v>
      </c>
      <c r="E1695">
        <v>15</v>
      </c>
      <c r="F1695" t="s">
        <v>174</v>
      </c>
      <c r="G1695" t="s">
        <v>29</v>
      </c>
    </row>
    <row r="1696" spans="1:7" x14ac:dyDescent="0.3">
      <c r="A1696" t="s">
        <v>1182</v>
      </c>
      <c r="B1696" t="s">
        <v>1183</v>
      </c>
      <c r="C1696" t="s">
        <v>229</v>
      </c>
      <c r="D1696" t="s">
        <v>676</v>
      </c>
      <c r="E1696">
        <v>16</v>
      </c>
      <c r="F1696" t="s">
        <v>174</v>
      </c>
      <c r="G1696" t="s">
        <v>198</v>
      </c>
    </row>
    <row r="1697" spans="1:7" x14ac:dyDescent="0.3">
      <c r="A1697" t="s">
        <v>1182</v>
      </c>
      <c r="B1697" t="s">
        <v>1184</v>
      </c>
      <c r="C1697" t="s">
        <v>42</v>
      </c>
      <c r="D1697" t="s">
        <v>1167</v>
      </c>
      <c r="E1697">
        <v>14</v>
      </c>
      <c r="F1697" t="s">
        <v>13</v>
      </c>
      <c r="G1697" t="s">
        <v>23</v>
      </c>
    </row>
    <row r="1698" spans="1:7" x14ac:dyDescent="0.3">
      <c r="A1698" t="s">
        <v>1182</v>
      </c>
      <c r="B1698" t="s">
        <v>1185</v>
      </c>
      <c r="C1698" t="s">
        <v>20</v>
      </c>
      <c r="D1698" t="s">
        <v>1167</v>
      </c>
      <c r="E1698">
        <v>21</v>
      </c>
      <c r="F1698" t="s">
        <v>13</v>
      </c>
      <c r="G1698" t="s">
        <v>23</v>
      </c>
    </row>
    <row r="1699" spans="1:7" x14ac:dyDescent="0.3">
      <c r="A1699" t="s">
        <v>1182</v>
      </c>
      <c r="B1699" t="s">
        <v>1186</v>
      </c>
      <c r="C1699" t="s">
        <v>56</v>
      </c>
      <c r="D1699" t="s">
        <v>508</v>
      </c>
      <c r="E1699">
        <v>20</v>
      </c>
      <c r="F1699" t="s">
        <v>13</v>
      </c>
      <c r="G1699" t="s">
        <v>27</v>
      </c>
    </row>
    <row r="1700" spans="1:7" x14ac:dyDescent="0.3">
      <c r="A1700" t="s">
        <v>1182</v>
      </c>
      <c r="B1700" t="s">
        <v>1186</v>
      </c>
      <c r="C1700" t="s">
        <v>57</v>
      </c>
      <c r="D1700" t="s">
        <v>508</v>
      </c>
      <c r="E1700">
        <v>20</v>
      </c>
      <c r="F1700" t="s">
        <v>13</v>
      </c>
      <c r="G1700" t="s">
        <v>29</v>
      </c>
    </row>
    <row r="1701" spans="1:7" x14ac:dyDescent="0.3">
      <c r="A1701" t="s">
        <v>1182</v>
      </c>
      <c r="B1701" t="s">
        <v>1187</v>
      </c>
      <c r="C1701" t="s">
        <v>25</v>
      </c>
      <c r="D1701" t="s">
        <v>1167</v>
      </c>
      <c r="E1701">
        <v>20</v>
      </c>
      <c r="F1701" t="s">
        <v>13</v>
      </c>
      <c r="G1701" t="s">
        <v>27</v>
      </c>
    </row>
    <row r="1702" spans="1:7" x14ac:dyDescent="0.3">
      <c r="A1702" t="s">
        <v>1182</v>
      </c>
      <c r="B1702" t="s">
        <v>1187</v>
      </c>
      <c r="C1702" t="s">
        <v>28</v>
      </c>
      <c r="D1702" t="s">
        <v>1167</v>
      </c>
      <c r="E1702">
        <v>20</v>
      </c>
      <c r="F1702" t="s">
        <v>13</v>
      </c>
      <c r="G1702" t="s">
        <v>29</v>
      </c>
    </row>
    <row r="1703" spans="1:7" x14ac:dyDescent="0.3">
      <c r="A1703" t="s">
        <v>1182</v>
      </c>
      <c r="B1703" t="s">
        <v>1188</v>
      </c>
      <c r="C1703" t="s">
        <v>18</v>
      </c>
      <c r="D1703" t="s">
        <v>1167</v>
      </c>
      <c r="E1703">
        <v>16</v>
      </c>
      <c r="F1703" t="s">
        <v>13</v>
      </c>
      <c r="G1703" t="s">
        <v>14</v>
      </c>
    </row>
    <row r="1704" spans="1:7" x14ac:dyDescent="0.3">
      <c r="A1704" t="s">
        <v>1182</v>
      </c>
      <c r="B1704" t="s">
        <v>1189</v>
      </c>
      <c r="C1704" t="s">
        <v>195</v>
      </c>
      <c r="D1704" t="s">
        <v>673</v>
      </c>
      <c r="E1704">
        <v>13</v>
      </c>
      <c r="F1704" t="s">
        <v>174</v>
      </c>
      <c r="G1704" t="s">
        <v>198</v>
      </c>
    </row>
    <row r="1705" spans="1:7" x14ac:dyDescent="0.3">
      <c r="A1705" t="s">
        <v>1182</v>
      </c>
      <c r="B1705" t="s">
        <v>1190</v>
      </c>
      <c r="C1705" t="s">
        <v>195</v>
      </c>
      <c r="D1705" t="s">
        <v>674</v>
      </c>
      <c r="E1705">
        <v>18</v>
      </c>
      <c r="F1705" t="s">
        <v>174</v>
      </c>
      <c r="G1705" t="s">
        <v>198</v>
      </c>
    </row>
    <row r="1706" spans="1:7" x14ac:dyDescent="0.3">
      <c r="A1706" t="s">
        <v>1182</v>
      </c>
      <c r="B1706" t="s">
        <v>1191</v>
      </c>
      <c r="C1706" t="s">
        <v>195</v>
      </c>
      <c r="D1706" t="s">
        <v>675</v>
      </c>
      <c r="E1706">
        <v>20</v>
      </c>
      <c r="F1706" t="s">
        <v>174</v>
      </c>
      <c r="G1706" t="s">
        <v>198</v>
      </c>
    </row>
    <row r="1707" spans="1:7" x14ac:dyDescent="0.3">
      <c r="A1707" t="s">
        <v>1182</v>
      </c>
      <c r="B1707" t="s">
        <v>1192</v>
      </c>
      <c r="C1707" t="s">
        <v>195</v>
      </c>
      <c r="D1707" t="s">
        <v>261</v>
      </c>
      <c r="E1707">
        <v>18</v>
      </c>
      <c r="F1707" t="s">
        <v>262</v>
      </c>
      <c r="G1707" t="s">
        <v>198</v>
      </c>
    </row>
    <row r="1708" spans="1:7" x14ac:dyDescent="0.3">
      <c r="A1708" t="s">
        <v>1182</v>
      </c>
      <c r="B1708" t="s">
        <v>1193</v>
      </c>
      <c r="C1708" t="s">
        <v>195</v>
      </c>
      <c r="D1708" t="s">
        <v>498</v>
      </c>
      <c r="E1708">
        <v>13</v>
      </c>
      <c r="F1708" t="s">
        <v>174</v>
      </c>
      <c r="G1708" t="s">
        <v>198</v>
      </c>
    </row>
    <row r="1709" spans="1:7" x14ac:dyDescent="0.3">
      <c r="A1709" t="s">
        <v>1182</v>
      </c>
      <c r="B1709" t="s">
        <v>1194</v>
      </c>
      <c r="C1709" t="s">
        <v>229</v>
      </c>
      <c r="D1709" t="s">
        <v>672</v>
      </c>
      <c r="E1709">
        <v>18</v>
      </c>
      <c r="F1709" t="s">
        <v>174</v>
      </c>
      <c r="G1709" t="s">
        <v>198</v>
      </c>
    </row>
    <row r="1710" spans="1:7" x14ac:dyDescent="0.3">
      <c r="A1710" t="s">
        <v>1182</v>
      </c>
      <c r="B1710" t="s">
        <v>1195</v>
      </c>
      <c r="C1710" t="s">
        <v>229</v>
      </c>
      <c r="D1710" t="s">
        <v>671</v>
      </c>
      <c r="E1710">
        <v>17</v>
      </c>
      <c r="F1710" t="s">
        <v>174</v>
      </c>
      <c r="G1710" t="s">
        <v>198</v>
      </c>
    </row>
    <row r="1711" spans="1:7" x14ac:dyDescent="0.3">
      <c r="A1711" t="s">
        <v>1182</v>
      </c>
      <c r="B1711" t="s">
        <v>1196</v>
      </c>
      <c r="C1711" t="s">
        <v>229</v>
      </c>
      <c r="D1711" t="s">
        <v>673</v>
      </c>
      <c r="E1711">
        <v>17</v>
      </c>
      <c r="F1711" t="s">
        <v>174</v>
      </c>
      <c r="G1711" t="s">
        <v>198</v>
      </c>
    </row>
    <row r="1712" spans="1:7" x14ac:dyDescent="0.3">
      <c r="A1712" t="s">
        <v>1182</v>
      </c>
      <c r="B1712" t="s">
        <v>1197</v>
      </c>
      <c r="C1712" t="s">
        <v>16</v>
      </c>
      <c r="D1712" t="s">
        <v>678</v>
      </c>
      <c r="E1712">
        <v>16</v>
      </c>
      <c r="F1712" t="s">
        <v>174</v>
      </c>
      <c r="G1712" t="s">
        <v>14</v>
      </c>
    </row>
    <row r="1713" spans="1:7" x14ac:dyDescent="0.3">
      <c r="A1713" t="s">
        <v>1182</v>
      </c>
      <c r="B1713" t="s">
        <v>1198</v>
      </c>
      <c r="C1713" t="s">
        <v>38</v>
      </c>
      <c r="D1713" t="s">
        <v>504</v>
      </c>
      <c r="E1713">
        <v>21</v>
      </c>
      <c r="F1713" t="s">
        <v>174</v>
      </c>
      <c r="G1713" t="s">
        <v>14</v>
      </c>
    </row>
    <row r="1714" spans="1:7" x14ac:dyDescent="0.3">
      <c r="A1714" t="s">
        <v>1182</v>
      </c>
      <c r="B1714" t="s">
        <v>1199</v>
      </c>
      <c r="C1714" t="s">
        <v>370</v>
      </c>
      <c r="D1714" t="s">
        <v>678</v>
      </c>
      <c r="E1714">
        <v>18</v>
      </c>
      <c r="F1714" t="s">
        <v>174</v>
      </c>
      <c r="G1714" t="s">
        <v>198</v>
      </c>
    </row>
    <row r="1715" spans="1:7" x14ac:dyDescent="0.3">
      <c r="A1715" t="s">
        <v>1182</v>
      </c>
      <c r="B1715" t="s">
        <v>1200</v>
      </c>
      <c r="C1715" t="s">
        <v>370</v>
      </c>
      <c r="D1715" t="s">
        <v>680</v>
      </c>
      <c r="E1715">
        <v>20</v>
      </c>
      <c r="F1715" t="s">
        <v>174</v>
      </c>
      <c r="G1715" t="s">
        <v>198</v>
      </c>
    </row>
    <row r="1716" spans="1:7" x14ac:dyDescent="0.3">
      <c r="A1716" t="s">
        <v>1182</v>
      </c>
      <c r="B1716" t="s">
        <v>1201</v>
      </c>
      <c r="C1716" t="s">
        <v>370</v>
      </c>
      <c r="D1716" t="s">
        <v>490</v>
      </c>
      <c r="E1716">
        <v>19</v>
      </c>
      <c r="F1716" t="s">
        <v>174</v>
      </c>
      <c r="G1716" t="s">
        <v>198</v>
      </c>
    </row>
    <row r="1717" spans="1:7" hidden="1" x14ac:dyDescent="0.3">
      <c r="A1717" t="s">
        <v>1182</v>
      </c>
      <c r="B1717" t="s">
        <v>2029</v>
      </c>
      <c r="C1717" t="s">
        <v>370</v>
      </c>
      <c r="D1717" t="s">
        <v>1786</v>
      </c>
      <c r="E1717">
        <v>1</v>
      </c>
      <c r="F1717" t="s">
        <v>1786</v>
      </c>
      <c r="G1717" t="s">
        <v>198</v>
      </c>
    </row>
    <row r="1718" spans="1:7" x14ac:dyDescent="0.3">
      <c r="A1718" t="s">
        <v>1182</v>
      </c>
      <c r="B1718" t="s">
        <v>1202</v>
      </c>
      <c r="C1718" t="s">
        <v>370</v>
      </c>
      <c r="D1718" t="s">
        <v>272</v>
      </c>
      <c r="E1718">
        <v>20</v>
      </c>
      <c r="F1718" t="s">
        <v>72</v>
      </c>
      <c r="G1718" t="s">
        <v>198</v>
      </c>
    </row>
    <row r="1719" spans="1:7" x14ac:dyDescent="0.3">
      <c r="A1719" t="s">
        <v>1182</v>
      </c>
      <c r="B1719" t="s">
        <v>1203</v>
      </c>
      <c r="C1719" t="s">
        <v>370</v>
      </c>
      <c r="D1719" t="s">
        <v>496</v>
      </c>
      <c r="E1719">
        <v>19</v>
      </c>
      <c r="F1719" t="s">
        <v>174</v>
      </c>
      <c r="G1719" t="s">
        <v>198</v>
      </c>
    </row>
    <row r="1720" spans="1:7" x14ac:dyDescent="0.3">
      <c r="A1720" t="s">
        <v>1182</v>
      </c>
      <c r="B1720" t="s">
        <v>1204</v>
      </c>
      <c r="C1720" t="s">
        <v>195</v>
      </c>
      <c r="D1720" t="s">
        <v>671</v>
      </c>
      <c r="E1720">
        <v>19</v>
      </c>
      <c r="F1720" t="s">
        <v>174</v>
      </c>
      <c r="G1720" t="s">
        <v>198</v>
      </c>
    </row>
    <row r="1721" spans="1:7" x14ac:dyDescent="0.3">
      <c r="A1721" t="s">
        <v>1182</v>
      </c>
      <c r="B1721" t="s">
        <v>1205</v>
      </c>
      <c r="C1721" t="s">
        <v>16</v>
      </c>
      <c r="D1721" t="s">
        <v>173</v>
      </c>
      <c r="E1721">
        <v>11</v>
      </c>
      <c r="F1721" t="s">
        <v>174</v>
      </c>
      <c r="G1721" t="s">
        <v>14</v>
      </c>
    </row>
    <row r="1722" spans="1:7" x14ac:dyDescent="0.3">
      <c r="A1722" t="s">
        <v>1182</v>
      </c>
      <c r="B1722" t="s">
        <v>1206</v>
      </c>
      <c r="C1722" t="s">
        <v>11</v>
      </c>
      <c r="D1722" t="s">
        <v>494</v>
      </c>
      <c r="E1722">
        <v>18</v>
      </c>
      <c r="F1722" t="s">
        <v>174</v>
      </c>
      <c r="G1722" t="s">
        <v>14</v>
      </c>
    </row>
    <row r="1723" spans="1:7" x14ac:dyDescent="0.3">
      <c r="A1723" t="s">
        <v>1182</v>
      </c>
      <c r="B1723" t="s">
        <v>1207</v>
      </c>
      <c r="C1723" t="s">
        <v>11</v>
      </c>
      <c r="D1723" t="s">
        <v>496</v>
      </c>
      <c r="E1723">
        <v>20</v>
      </c>
      <c r="F1723" t="s">
        <v>174</v>
      </c>
      <c r="G1723" t="s">
        <v>14</v>
      </c>
    </row>
    <row r="1724" spans="1:7" x14ac:dyDescent="0.3">
      <c r="A1724" t="s">
        <v>1182</v>
      </c>
      <c r="B1724" t="s">
        <v>1208</v>
      </c>
      <c r="C1724" t="s">
        <v>11</v>
      </c>
      <c r="D1724" t="s">
        <v>512</v>
      </c>
      <c r="E1724">
        <v>20</v>
      </c>
      <c r="F1724" t="s">
        <v>13</v>
      </c>
      <c r="G1724" t="s">
        <v>14</v>
      </c>
    </row>
    <row r="1725" spans="1:7" x14ac:dyDescent="0.3">
      <c r="A1725" t="s">
        <v>1182</v>
      </c>
      <c r="B1725" t="s">
        <v>1209</v>
      </c>
      <c r="C1725" t="s">
        <v>11</v>
      </c>
      <c r="D1725" t="s">
        <v>500</v>
      </c>
      <c r="E1725">
        <v>21</v>
      </c>
      <c r="F1725" t="s">
        <v>174</v>
      </c>
      <c r="G1725" t="s">
        <v>14</v>
      </c>
    </row>
    <row r="1726" spans="1:7" x14ac:dyDescent="0.3">
      <c r="A1726" t="s">
        <v>1182</v>
      </c>
      <c r="B1726" t="s">
        <v>1210</v>
      </c>
      <c r="C1726" t="s">
        <v>11</v>
      </c>
      <c r="D1726" t="s">
        <v>502</v>
      </c>
      <c r="E1726">
        <v>20</v>
      </c>
      <c r="F1726" t="s">
        <v>174</v>
      </c>
      <c r="G1726" t="s">
        <v>14</v>
      </c>
    </row>
    <row r="1727" spans="1:7" x14ac:dyDescent="0.3">
      <c r="A1727" t="s">
        <v>1182</v>
      </c>
      <c r="B1727" t="s">
        <v>1211</v>
      </c>
      <c r="C1727" t="s">
        <v>11</v>
      </c>
      <c r="D1727" t="s">
        <v>504</v>
      </c>
      <c r="E1727">
        <v>20</v>
      </c>
      <c r="F1727" t="s">
        <v>174</v>
      </c>
      <c r="G1727" t="s">
        <v>14</v>
      </c>
    </row>
    <row r="1728" spans="1:7" x14ac:dyDescent="0.3">
      <c r="A1728" t="s">
        <v>1182</v>
      </c>
      <c r="B1728" t="s">
        <v>1212</v>
      </c>
      <c r="C1728" t="s">
        <v>16</v>
      </c>
      <c r="D1728" t="s">
        <v>674</v>
      </c>
      <c r="E1728">
        <v>16</v>
      </c>
      <c r="F1728" t="s">
        <v>174</v>
      </c>
      <c r="G1728" t="s">
        <v>14</v>
      </c>
    </row>
    <row r="1729" spans="1:7" x14ac:dyDescent="0.3">
      <c r="A1729" t="s">
        <v>1182</v>
      </c>
      <c r="B1729" t="s">
        <v>1213</v>
      </c>
      <c r="C1729" t="s">
        <v>16</v>
      </c>
      <c r="D1729" t="s">
        <v>675</v>
      </c>
      <c r="E1729">
        <v>17</v>
      </c>
      <c r="F1729" t="s">
        <v>174</v>
      </c>
      <c r="G1729" t="s">
        <v>14</v>
      </c>
    </row>
    <row r="1730" spans="1:7" x14ac:dyDescent="0.3">
      <c r="A1730" t="s">
        <v>1182</v>
      </c>
      <c r="B1730" t="s">
        <v>1214</v>
      </c>
      <c r="C1730" t="s">
        <v>16</v>
      </c>
      <c r="D1730" t="s">
        <v>676</v>
      </c>
      <c r="E1730">
        <v>19</v>
      </c>
      <c r="F1730" t="s">
        <v>174</v>
      </c>
      <c r="G1730" t="s">
        <v>14</v>
      </c>
    </row>
    <row r="1731" spans="1:7" x14ac:dyDescent="0.3">
      <c r="A1731" t="s">
        <v>1182</v>
      </c>
      <c r="B1731" t="s">
        <v>1215</v>
      </c>
      <c r="C1731" t="s">
        <v>50</v>
      </c>
      <c r="D1731" t="s">
        <v>500</v>
      </c>
      <c r="E1731">
        <v>21</v>
      </c>
      <c r="F1731" t="s">
        <v>174</v>
      </c>
      <c r="G1731" t="s">
        <v>14</v>
      </c>
    </row>
    <row r="1732" spans="1:7" x14ac:dyDescent="0.3">
      <c r="A1732" t="s">
        <v>1182</v>
      </c>
      <c r="B1732" t="s">
        <v>1216</v>
      </c>
      <c r="C1732" t="s">
        <v>50</v>
      </c>
      <c r="D1732" t="s">
        <v>502</v>
      </c>
      <c r="E1732">
        <v>21</v>
      </c>
      <c r="F1732" t="s">
        <v>174</v>
      </c>
      <c r="G1732" t="s">
        <v>14</v>
      </c>
    </row>
    <row r="1733" spans="1:7" x14ac:dyDescent="0.3">
      <c r="A1733" t="s">
        <v>1182</v>
      </c>
      <c r="B1733" t="s">
        <v>1217</v>
      </c>
      <c r="C1733" t="s">
        <v>50</v>
      </c>
      <c r="D1733" t="s">
        <v>504</v>
      </c>
      <c r="E1733">
        <v>19</v>
      </c>
      <c r="F1733" t="s">
        <v>174</v>
      </c>
      <c r="G1733" t="s">
        <v>14</v>
      </c>
    </row>
    <row r="1734" spans="1:7" x14ac:dyDescent="0.3">
      <c r="A1734" t="s">
        <v>1182</v>
      </c>
      <c r="B1734" t="s">
        <v>1218</v>
      </c>
      <c r="C1734" t="s">
        <v>34</v>
      </c>
      <c r="D1734" t="s">
        <v>498</v>
      </c>
      <c r="E1734">
        <v>19</v>
      </c>
      <c r="F1734" t="s">
        <v>174</v>
      </c>
      <c r="G1734" t="s">
        <v>14</v>
      </c>
    </row>
    <row r="1735" spans="1:7" x14ac:dyDescent="0.3">
      <c r="A1735" t="s">
        <v>1182</v>
      </c>
      <c r="B1735" t="s">
        <v>1219</v>
      </c>
      <c r="C1735" t="s">
        <v>34</v>
      </c>
      <c r="D1735" t="s">
        <v>500</v>
      </c>
      <c r="E1735">
        <v>20</v>
      </c>
      <c r="F1735" t="s">
        <v>174</v>
      </c>
      <c r="G1735" t="s">
        <v>14</v>
      </c>
    </row>
    <row r="1736" spans="1:7" x14ac:dyDescent="0.3">
      <c r="A1736" t="s">
        <v>1182</v>
      </c>
      <c r="B1736" t="s">
        <v>1220</v>
      </c>
      <c r="C1736" t="s">
        <v>34</v>
      </c>
      <c r="D1736" t="s">
        <v>502</v>
      </c>
      <c r="E1736">
        <v>19</v>
      </c>
      <c r="F1736" t="s">
        <v>174</v>
      </c>
      <c r="G1736" t="s">
        <v>14</v>
      </c>
    </row>
    <row r="1737" spans="1:7" x14ac:dyDescent="0.3">
      <c r="A1737" t="s">
        <v>1182</v>
      </c>
      <c r="B1737" t="s">
        <v>1221</v>
      </c>
      <c r="C1737" t="s">
        <v>34</v>
      </c>
      <c r="D1737" t="s">
        <v>504</v>
      </c>
      <c r="E1737">
        <v>20</v>
      </c>
      <c r="F1737" t="s">
        <v>174</v>
      </c>
      <c r="G1737" t="s">
        <v>14</v>
      </c>
    </row>
    <row r="1738" spans="1:7" x14ac:dyDescent="0.3">
      <c r="A1738" t="s">
        <v>1182</v>
      </c>
      <c r="B1738" t="s">
        <v>1222</v>
      </c>
      <c r="C1738" t="s">
        <v>34</v>
      </c>
      <c r="D1738" t="s">
        <v>506</v>
      </c>
      <c r="E1738">
        <v>20</v>
      </c>
      <c r="F1738" t="s">
        <v>174</v>
      </c>
      <c r="G1738" t="s">
        <v>14</v>
      </c>
    </row>
    <row r="1739" spans="1:7" x14ac:dyDescent="0.3">
      <c r="A1739" t="s">
        <v>1182</v>
      </c>
      <c r="B1739" t="s">
        <v>1223</v>
      </c>
      <c r="C1739" t="s">
        <v>34</v>
      </c>
      <c r="D1739" t="s">
        <v>510</v>
      </c>
      <c r="E1739">
        <v>20</v>
      </c>
      <c r="F1739" t="s">
        <v>13</v>
      </c>
      <c r="G1739" t="s">
        <v>14</v>
      </c>
    </row>
    <row r="1740" spans="1:7" x14ac:dyDescent="0.3">
      <c r="A1740" t="s">
        <v>1182</v>
      </c>
      <c r="B1740" t="s">
        <v>1224</v>
      </c>
      <c r="C1740" t="s">
        <v>50</v>
      </c>
      <c r="D1740" t="s">
        <v>496</v>
      </c>
      <c r="E1740">
        <v>20</v>
      </c>
      <c r="F1740" t="s">
        <v>174</v>
      </c>
      <c r="G1740" t="s">
        <v>14</v>
      </c>
    </row>
    <row r="1741" spans="1:7" x14ac:dyDescent="0.3">
      <c r="A1741" t="s">
        <v>1182</v>
      </c>
      <c r="B1741" t="s">
        <v>1225</v>
      </c>
      <c r="C1741" t="s">
        <v>50</v>
      </c>
      <c r="D1741" t="s">
        <v>498</v>
      </c>
      <c r="E1741">
        <v>19</v>
      </c>
      <c r="F1741" t="s">
        <v>174</v>
      </c>
      <c r="G1741" t="s">
        <v>14</v>
      </c>
    </row>
    <row r="1742" spans="1:7" x14ac:dyDescent="0.3">
      <c r="A1742" t="s">
        <v>1182</v>
      </c>
      <c r="B1742" t="s">
        <v>1226</v>
      </c>
      <c r="C1742" t="s">
        <v>46</v>
      </c>
      <c r="D1742" t="s">
        <v>490</v>
      </c>
      <c r="E1742">
        <v>21</v>
      </c>
      <c r="F1742" t="s">
        <v>174</v>
      </c>
      <c r="G1742" t="s">
        <v>23</v>
      </c>
    </row>
    <row r="1743" spans="1:7" x14ac:dyDescent="0.3">
      <c r="A1743" t="s">
        <v>1182</v>
      </c>
      <c r="B1743" t="s">
        <v>1227</v>
      </c>
      <c r="C1743" t="s">
        <v>56</v>
      </c>
      <c r="D1743" t="s">
        <v>492</v>
      </c>
      <c r="E1743">
        <v>18</v>
      </c>
      <c r="F1743" t="s">
        <v>174</v>
      </c>
      <c r="G1743" t="s">
        <v>27</v>
      </c>
    </row>
    <row r="1744" spans="1:7" x14ac:dyDescent="0.3">
      <c r="A1744" t="s">
        <v>1182</v>
      </c>
      <c r="B1744" t="s">
        <v>1227</v>
      </c>
      <c r="C1744" t="s">
        <v>57</v>
      </c>
      <c r="D1744" t="s">
        <v>492</v>
      </c>
      <c r="E1744">
        <v>18</v>
      </c>
      <c r="F1744" t="s">
        <v>174</v>
      </c>
      <c r="G1744" t="s">
        <v>29</v>
      </c>
    </row>
    <row r="1745" spans="1:7" x14ac:dyDescent="0.3">
      <c r="A1745" t="s">
        <v>1182</v>
      </c>
      <c r="B1745" t="s">
        <v>1228</v>
      </c>
      <c r="C1745" t="s">
        <v>25</v>
      </c>
      <c r="D1745" t="s">
        <v>500</v>
      </c>
      <c r="E1745">
        <v>21</v>
      </c>
      <c r="F1745" t="s">
        <v>174</v>
      </c>
      <c r="G1745" t="s">
        <v>27</v>
      </c>
    </row>
    <row r="1746" spans="1:7" x14ac:dyDescent="0.3">
      <c r="A1746" t="s">
        <v>1182</v>
      </c>
      <c r="B1746" t="s">
        <v>1228</v>
      </c>
      <c r="C1746" t="s">
        <v>28</v>
      </c>
      <c r="D1746" t="s">
        <v>500</v>
      </c>
      <c r="E1746">
        <v>21</v>
      </c>
      <c r="F1746" t="s">
        <v>174</v>
      </c>
      <c r="G1746" t="s">
        <v>29</v>
      </c>
    </row>
    <row r="1747" spans="1:7" x14ac:dyDescent="0.3">
      <c r="A1747" t="s">
        <v>1182</v>
      </c>
      <c r="B1747" t="s">
        <v>1229</v>
      </c>
      <c r="C1747" t="s">
        <v>18</v>
      </c>
      <c r="D1747" t="s">
        <v>504</v>
      </c>
      <c r="E1747">
        <v>19</v>
      </c>
      <c r="F1747" t="s">
        <v>174</v>
      </c>
      <c r="G1747" t="s">
        <v>14</v>
      </c>
    </row>
    <row r="1748" spans="1:7" x14ac:dyDescent="0.3">
      <c r="A1748" t="s">
        <v>1182</v>
      </c>
      <c r="B1748" t="s">
        <v>1230</v>
      </c>
      <c r="C1748" t="s">
        <v>38</v>
      </c>
      <c r="D1748" t="s">
        <v>494</v>
      </c>
      <c r="E1748">
        <v>19</v>
      </c>
      <c r="F1748" t="s">
        <v>174</v>
      </c>
      <c r="G1748" t="s">
        <v>14</v>
      </c>
    </row>
    <row r="1749" spans="1:7" x14ac:dyDescent="0.3">
      <c r="A1749" t="s">
        <v>1182</v>
      </c>
      <c r="B1749" t="s">
        <v>1231</v>
      </c>
      <c r="C1749" t="s">
        <v>50</v>
      </c>
      <c r="D1749" t="s">
        <v>680</v>
      </c>
      <c r="E1749">
        <v>20</v>
      </c>
      <c r="F1749" t="s">
        <v>174</v>
      </c>
      <c r="G1749" t="s">
        <v>14</v>
      </c>
    </row>
    <row r="1750" spans="1:7" x14ac:dyDescent="0.3">
      <c r="A1750" t="s">
        <v>1182</v>
      </c>
      <c r="B1750" t="s">
        <v>1232</v>
      </c>
      <c r="C1750" t="s">
        <v>42</v>
      </c>
      <c r="D1750" t="s">
        <v>504</v>
      </c>
      <c r="E1750">
        <v>16</v>
      </c>
      <c r="F1750" t="s">
        <v>174</v>
      </c>
      <c r="G1750" t="s">
        <v>23</v>
      </c>
    </row>
    <row r="1751" spans="1:7" x14ac:dyDescent="0.3">
      <c r="A1751" t="s">
        <v>1182</v>
      </c>
      <c r="B1751" t="s">
        <v>1233</v>
      </c>
      <c r="C1751" t="s">
        <v>46</v>
      </c>
      <c r="D1751" t="s">
        <v>504</v>
      </c>
      <c r="E1751">
        <v>20</v>
      </c>
      <c r="F1751" t="s">
        <v>174</v>
      </c>
      <c r="G1751" t="s">
        <v>23</v>
      </c>
    </row>
    <row r="1752" spans="1:7" x14ac:dyDescent="0.3">
      <c r="A1752" t="s">
        <v>1182</v>
      </c>
      <c r="B1752" t="s">
        <v>1234</v>
      </c>
      <c r="C1752" t="s">
        <v>229</v>
      </c>
      <c r="D1752" t="s">
        <v>678</v>
      </c>
      <c r="E1752">
        <v>20</v>
      </c>
      <c r="F1752" t="s">
        <v>174</v>
      </c>
      <c r="G1752" t="s">
        <v>198</v>
      </c>
    </row>
    <row r="1753" spans="1:7" x14ac:dyDescent="0.3">
      <c r="A1753" t="s">
        <v>1182</v>
      </c>
      <c r="B1753" t="s">
        <v>1235</v>
      </c>
      <c r="C1753" t="s">
        <v>25</v>
      </c>
      <c r="D1753" t="s">
        <v>671</v>
      </c>
      <c r="E1753">
        <v>22</v>
      </c>
      <c r="F1753" t="s">
        <v>174</v>
      </c>
      <c r="G1753" t="s">
        <v>27</v>
      </c>
    </row>
    <row r="1754" spans="1:7" x14ac:dyDescent="0.3">
      <c r="A1754" t="s">
        <v>1182</v>
      </c>
      <c r="B1754" t="s">
        <v>1235</v>
      </c>
      <c r="C1754" t="s">
        <v>28</v>
      </c>
      <c r="D1754" t="s">
        <v>671</v>
      </c>
      <c r="E1754">
        <v>22</v>
      </c>
      <c r="F1754" t="s">
        <v>174</v>
      </c>
      <c r="G1754" t="s">
        <v>29</v>
      </c>
    </row>
    <row r="1755" spans="1:7" x14ac:dyDescent="0.3">
      <c r="A1755" t="s">
        <v>1182</v>
      </c>
      <c r="B1755" t="s">
        <v>1236</v>
      </c>
      <c r="C1755" t="s">
        <v>195</v>
      </c>
      <c r="D1755" t="s">
        <v>504</v>
      </c>
      <c r="E1755">
        <v>18</v>
      </c>
      <c r="F1755" t="s">
        <v>174</v>
      </c>
      <c r="G1755" t="s">
        <v>198</v>
      </c>
    </row>
    <row r="1756" spans="1:7" x14ac:dyDescent="0.3">
      <c r="A1756" t="s">
        <v>1237</v>
      </c>
      <c r="B1756" t="s">
        <v>489</v>
      </c>
      <c r="C1756" t="s">
        <v>42</v>
      </c>
      <c r="D1756" t="s">
        <v>1180</v>
      </c>
      <c r="E1756">
        <v>20</v>
      </c>
      <c r="F1756" t="s">
        <v>72</v>
      </c>
      <c r="G1756" t="s">
        <v>23</v>
      </c>
    </row>
    <row r="1757" spans="1:7" x14ac:dyDescent="0.3">
      <c r="A1757" t="s">
        <v>1237</v>
      </c>
      <c r="B1757" t="s">
        <v>550</v>
      </c>
      <c r="C1757" t="s">
        <v>20</v>
      </c>
      <c r="D1757" t="s">
        <v>1180</v>
      </c>
      <c r="E1757">
        <v>17</v>
      </c>
      <c r="F1757" t="s">
        <v>72</v>
      </c>
      <c r="G1757" t="s">
        <v>23</v>
      </c>
    </row>
    <row r="1758" spans="1:7" x14ac:dyDescent="0.3">
      <c r="A1758" t="s">
        <v>1237</v>
      </c>
      <c r="B1758" t="s">
        <v>491</v>
      </c>
      <c r="C1758" t="s">
        <v>46</v>
      </c>
      <c r="D1758" t="s">
        <v>673</v>
      </c>
      <c r="E1758">
        <v>20</v>
      </c>
      <c r="F1758" t="s">
        <v>174</v>
      </c>
      <c r="G1758" t="s">
        <v>23</v>
      </c>
    </row>
    <row r="1759" spans="1:7" x14ac:dyDescent="0.3">
      <c r="A1759" t="s">
        <v>1237</v>
      </c>
      <c r="B1759" t="s">
        <v>551</v>
      </c>
      <c r="C1759" t="s">
        <v>25</v>
      </c>
      <c r="D1759" t="s">
        <v>1180</v>
      </c>
      <c r="E1759">
        <v>19</v>
      </c>
      <c r="F1759" t="s">
        <v>72</v>
      </c>
      <c r="G1759" t="s">
        <v>27</v>
      </c>
    </row>
    <row r="1760" spans="1:7" x14ac:dyDescent="0.3">
      <c r="A1760" t="s">
        <v>1237</v>
      </c>
      <c r="B1760" t="s">
        <v>551</v>
      </c>
      <c r="C1760" t="s">
        <v>28</v>
      </c>
      <c r="D1760" t="s">
        <v>1180</v>
      </c>
      <c r="E1760">
        <v>19</v>
      </c>
      <c r="F1760" t="s">
        <v>72</v>
      </c>
      <c r="G1760" t="s">
        <v>29</v>
      </c>
    </row>
    <row r="1761" spans="1:7" x14ac:dyDescent="0.3">
      <c r="A1761" t="s">
        <v>1237</v>
      </c>
      <c r="B1761" t="s">
        <v>493</v>
      </c>
      <c r="C1761" t="s">
        <v>11</v>
      </c>
      <c r="D1761" t="s">
        <v>498</v>
      </c>
      <c r="E1761">
        <v>20</v>
      </c>
      <c r="F1761" t="s">
        <v>174</v>
      </c>
      <c r="G1761" t="s">
        <v>14</v>
      </c>
    </row>
    <row r="1762" spans="1:7" x14ac:dyDescent="0.3">
      <c r="A1762" t="s">
        <v>1237</v>
      </c>
      <c r="B1762" t="s">
        <v>553</v>
      </c>
      <c r="C1762" t="s">
        <v>18</v>
      </c>
      <c r="D1762" t="s">
        <v>668</v>
      </c>
      <c r="E1762">
        <v>20</v>
      </c>
      <c r="F1762" t="s">
        <v>174</v>
      </c>
      <c r="G1762" t="s">
        <v>14</v>
      </c>
    </row>
    <row r="1763" spans="1:7" x14ac:dyDescent="0.3">
      <c r="A1763" t="s">
        <v>1237</v>
      </c>
      <c r="B1763" t="s">
        <v>495</v>
      </c>
      <c r="C1763" t="s">
        <v>38</v>
      </c>
      <c r="D1763" t="s">
        <v>508</v>
      </c>
      <c r="E1763">
        <v>20</v>
      </c>
      <c r="F1763" t="s">
        <v>13</v>
      </c>
      <c r="G1763" t="s">
        <v>14</v>
      </c>
    </row>
    <row r="1764" spans="1:7" x14ac:dyDescent="0.3">
      <c r="A1764" t="s">
        <v>1237</v>
      </c>
      <c r="B1764" t="s">
        <v>555</v>
      </c>
      <c r="C1764" t="s">
        <v>56</v>
      </c>
      <c r="D1764" t="s">
        <v>502</v>
      </c>
      <c r="E1764">
        <v>19</v>
      </c>
      <c r="F1764" t="s">
        <v>174</v>
      </c>
      <c r="G1764" t="s">
        <v>27</v>
      </c>
    </row>
    <row r="1765" spans="1:7" x14ac:dyDescent="0.3">
      <c r="A1765" t="s">
        <v>1237</v>
      </c>
      <c r="B1765" t="s">
        <v>555</v>
      </c>
      <c r="C1765" t="s">
        <v>57</v>
      </c>
      <c r="D1765" t="s">
        <v>502</v>
      </c>
      <c r="E1765">
        <v>19</v>
      </c>
      <c r="F1765" t="s">
        <v>174</v>
      </c>
      <c r="G1765" t="s">
        <v>29</v>
      </c>
    </row>
    <row r="1766" spans="1:7" x14ac:dyDescent="0.3">
      <c r="A1766" t="s">
        <v>1237</v>
      </c>
      <c r="B1766" t="s">
        <v>497</v>
      </c>
      <c r="C1766" t="s">
        <v>50</v>
      </c>
      <c r="D1766" t="s">
        <v>510</v>
      </c>
      <c r="E1766">
        <v>19</v>
      </c>
      <c r="F1766" t="s">
        <v>13</v>
      </c>
      <c r="G1766" t="s">
        <v>14</v>
      </c>
    </row>
    <row r="1767" spans="1:7" x14ac:dyDescent="0.3">
      <c r="A1767" t="s">
        <v>1237</v>
      </c>
      <c r="B1767" t="s">
        <v>557</v>
      </c>
      <c r="C1767" t="s">
        <v>16</v>
      </c>
      <c r="D1767" t="s">
        <v>498</v>
      </c>
      <c r="E1767">
        <v>20</v>
      </c>
      <c r="F1767" t="s">
        <v>174</v>
      </c>
      <c r="G1767" t="s">
        <v>14</v>
      </c>
    </row>
    <row r="1768" spans="1:7" x14ac:dyDescent="0.3">
      <c r="A1768" t="s">
        <v>1237</v>
      </c>
      <c r="B1768" t="s">
        <v>499</v>
      </c>
      <c r="C1768" t="s">
        <v>370</v>
      </c>
      <c r="D1768" t="s">
        <v>500</v>
      </c>
      <c r="E1768">
        <v>19</v>
      </c>
      <c r="F1768" t="s">
        <v>174</v>
      </c>
      <c r="G1768" t="s">
        <v>198</v>
      </c>
    </row>
    <row r="1769" spans="1:7" x14ac:dyDescent="0.3">
      <c r="A1769" t="s">
        <v>1237</v>
      </c>
      <c r="B1769" t="s">
        <v>1160</v>
      </c>
      <c r="C1769" t="s">
        <v>195</v>
      </c>
      <c r="D1769" t="s">
        <v>490</v>
      </c>
      <c r="E1769">
        <v>19</v>
      </c>
      <c r="F1769" t="s">
        <v>174</v>
      </c>
      <c r="G1769" t="s">
        <v>198</v>
      </c>
    </row>
    <row r="1770" spans="1:7" x14ac:dyDescent="0.3">
      <c r="A1770" t="s">
        <v>1237</v>
      </c>
      <c r="B1770" t="s">
        <v>501</v>
      </c>
      <c r="C1770" t="s">
        <v>229</v>
      </c>
      <c r="D1770" t="s">
        <v>677</v>
      </c>
      <c r="E1770">
        <v>17</v>
      </c>
      <c r="F1770" t="s">
        <v>174</v>
      </c>
      <c r="G1770" t="s">
        <v>198</v>
      </c>
    </row>
    <row r="1771" spans="1:7" x14ac:dyDescent="0.3">
      <c r="A1771" t="s">
        <v>1237</v>
      </c>
      <c r="B1771" t="s">
        <v>1161</v>
      </c>
      <c r="C1771" t="s">
        <v>34</v>
      </c>
      <c r="D1771" t="s">
        <v>512</v>
      </c>
      <c r="E1771">
        <v>20</v>
      </c>
      <c r="F1771" t="s">
        <v>13</v>
      </c>
      <c r="G1771" t="s">
        <v>14</v>
      </c>
    </row>
    <row r="1772" spans="1:7" x14ac:dyDescent="0.3">
      <c r="A1772" t="s">
        <v>1237</v>
      </c>
      <c r="B1772" t="s">
        <v>503</v>
      </c>
      <c r="C1772" t="s">
        <v>195</v>
      </c>
      <c r="D1772" t="s">
        <v>506</v>
      </c>
      <c r="E1772">
        <v>19</v>
      </c>
      <c r="F1772" t="s">
        <v>174</v>
      </c>
      <c r="G1772" t="s">
        <v>198</v>
      </c>
    </row>
    <row r="1773" spans="1:7" x14ac:dyDescent="0.3">
      <c r="A1773" t="s">
        <v>1237</v>
      </c>
      <c r="B1773" t="s">
        <v>1162</v>
      </c>
      <c r="C1773" t="s">
        <v>38</v>
      </c>
      <c r="D1773" t="s">
        <v>496</v>
      </c>
      <c r="E1773">
        <v>20</v>
      </c>
      <c r="F1773" t="s">
        <v>174</v>
      </c>
      <c r="G1773" t="s">
        <v>14</v>
      </c>
    </row>
    <row r="1774" spans="1:7" x14ac:dyDescent="0.3">
      <c r="A1774" t="s">
        <v>1237</v>
      </c>
      <c r="B1774" t="s">
        <v>505</v>
      </c>
      <c r="C1774" t="s">
        <v>56</v>
      </c>
      <c r="D1774" t="s">
        <v>675</v>
      </c>
      <c r="E1774">
        <v>19</v>
      </c>
      <c r="F1774" t="s">
        <v>174</v>
      </c>
      <c r="G1774" t="s">
        <v>27</v>
      </c>
    </row>
    <row r="1775" spans="1:7" x14ac:dyDescent="0.3">
      <c r="A1775" t="s">
        <v>1237</v>
      </c>
      <c r="B1775" t="s">
        <v>505</v>
      </c>
      <c r="C1775" t="s">
        <v>57</v>
      </c>
      <c r="D1775" t="s">
        <v>675</v>
      </c>
      <c r="E1775">
        <v>19</v>
      </c>
      <c r="F1775" t="s">
        <v>174</v>
      </c>
      <c r="G1775" t="s">
        <v>29</v>
      </c>
    </row>
    <row r="1776" spans="1:7" x14ac:dyDescent="0.3">
      <c r="A1776" t="s">
        <v>1237</v>
      </c>
      <c r="B1776" t="s">
        <v>1163</v>
      </c>
      <c r="C1776" t="s">
        <v>25</v>
      </c>
      <c r="D1776" t="s">
        <v>506</v>
      </c>
      <c r="E1776">
        <v>19</v>
      </c>
      <c r="F1776" t="s">
        <v>174</v>
      </c>
      <c r="G1776" t="s">
        <v>27</v>
      </c>
    </row>
    <row r="1777" spans="1:7" x14ac:dyDescent="0.3">
      <c r="A1777" t="s">
        <v>1237</v>
      </c>
      <c r="B1777" t="s">
        <v>1163</v>
      </c>
      <c r="C1777" t="s">
        <v>28</v>
      </c>
      <c r="D1777" t="s">
        <v>506</v>
      </c>
      <c r="E1777">
        <v>19</v>
      </c>
      <c r="F1777" t="s">
        <v>174</v>
      </c>
      <c r="G1777" t="s">
        <v>29</v>
      </c>
    </row>
    <row r="1778" spans="1:7" x14ac:dyDescent="0.3">
      <c r="A1778" t="s">
        <v>1238</v>
      </c>
      <c r="B1778" t="s">
        <v>489</v>
      </c>
      <c r="C1778" t="s">
        <v>16</v>
      </c>
      <c r="D1778" t="s">
        <v>668</v>
      </c>
      <c r="E1778">
        <v>20</v>
      </c>
      <c r="F1778" t="s">
        <v>174</v>
      </c>
      <c r="G1778" t="s">
        <v>14</v>
      </c>
    </row>
    <row r="1779" spans="1:7" x14ac:dyDescent="0.3">
      <c r="A1779" t="s">
        <v>1238</v>
      </c>
      <c r="B1779" t="s">
        <v>550</v>
      </c>
      <c r="C1779" t="s">
        <v>18</v>
      </c>
      <c r="D1779" t="s">
        <v>673</v>
      </c>
      <c r="E1779">
        <v>21</v>
      </c>
      <c r="F1779" t="s">
        <v>174</v>
      </c>
      <c r="G1779" t="s">
        <v>14</v>
      </c>
    </row>
    <row r="1780" spans="1:7" x14ac:dyDescent="0.3">
      <c r="A1780" t="s">
        <v>1238</v>
      </c>
      <c r="B1780" t="s">
        <v>491</v>
      </c>
      <c r="C1780" t="s">
        <v>370</v>
      </c>
      <c r="D1780" t="s">
        <v>672</v>
      </c>
      <c r="E1780">
        <v>20</v>
      </c>
      <c r="F1780" t="s">
        <v>174</v>
      </c>
      <c r="G1780" t="s">
        <v>198</v>
      </c>
    </row>
    <row r="1781" spans="1:7" x14ac:dyDescent="0.3">
      <c r="A1781" t="s">
        <v>1238</v>
      </c>
      <c r="B1781" t="s">
        <v>551</v>
      </c>
      <c r="C1781" t="s">
        <v>25</v>
      </c>
      <c r="D1781" t="s">
        <v>670</v>
      </c>
      <c r="E1781">
        <v>20</v>
      </c>
      <c r="F1781" t="s">
        <v>174</v>
      </c>
      <c r="G1781" t="s">
        <v>27</v>
      </c>
    </row>
    <row r="1782" spans="1:7" x14ac:dyDescent="0.3">
      <c r="A1782" t="s">
        <v>1238</v>
      </c>
      <c r="B1782" t="s">
        <v>551</v>
      </c>
      <c r="C1782" t="s">
        <v>28</v>
      </c>
      <c r="D1782" t="s">
        <v>670</v>
      </c>
      <c r="E1782">
        <v>20</v>
      </c>
      <c r="F1782" t="s">
        <v>174</v>
      </c>
      <c r="G1782" t="s">
        <v>29</v>
      </c>
    </row>
    <row r="1783" spans="1:7" x14ac:dyDescent="0.3">
      <c r="A1783" t="s">
        <v>1238</v>
      </c>
      <c r="B1783" t="s">
        <v>493</v>
      </c>
      <c r="C1783" t="s">
        <v>195</v>
      </c>
      <c r="D1783" t="s">
        <v>508</v>
      </c>
      <c r="E1783">
        <v>20</v>
      </c>
      <c r="F1783" t="s">
        <v>13</v>
      </c>
      <c r="G1783" t="s">
        <v>198</v>
      </c>
    </row>
    <row r="1784" spans="1:7" x14ac:dyDescent="0.3">
      <c r="A1784" t="s">
        <v>1238</v>
      </c>
      <c r="B1784" t="s">
        <v>553</v>
      </c>
      <c r="C1784" t="s">
        <v>370</v>
      </c>
      <c r="D1784" t="s">
        <v>669</v>
      </c>
      <c r="E1784">
        <v>21</v>
      </c>
      <c r="F1784" t="s">
        <v>174</v>
      </c>
      <c r="G1784" t="s">
        <v>198</v>
      </c>
    </row>
    <row r="1785" spans="1:7" x14ac:dyDescent="0.3">
      <c r="A1785" t="s">
        <v>1238</v>
      </c>
      <c r="B1785" t="s">
        <v>495</v>
      </c>
      <c r="C1785" t="s">
        <v>18</v>
      </c>
      <c r="D1785" t="s">
        <v>671</v>
      </c>
      <c r="E1785">
        <v>20</v>
      </c>
      <c r="F1785" t="s">
        <v>174</v>
      </c>
      <c r="G1785" t="s">
        <v>14</v>
      </c>
    </row>
    <row r="1786" spans="1:7" x14ac:dyDescent="0.3">
      <c r="A1786" t="s">
        <v>1238</v>
      </c>
      <c r="B1786" t="s">
        <v>555</v>
      </c>
      <c r="C1786" t="s">
        <v>229</v>
      </c>
      <c r="D1786" t="s">
        <v>669</v>
      </c>
      <c r="E1786">
        <v>20</v>
      </c>
      <c r="F1786" t="s">
        <v>174</v>
      </c>
      <c r="G1786" t="s">
        <v>198</v>
      </c>
    </row>
    <row r="1787" spans="1:7" x14ac:dyDescent="0.3">
      <c r="A1787" t="s">
        <v>1238</v>
      </c>
      <c r="B1787" t="s">
        <v>497</v>
      </c>
      <c r="C1787" t="s">
        <v>50</v>
      </c>
      <c r="D1787" t="s">
        <v>668</v>
      </c>
      <c r="E1787">
        <v>20</v>
      </c>
      <c r="F1787" t="s">
        <v>174</v>
      </c>
      <c r="G1787" t="s">
        <v>14</v>
      </c>
    </row>
    <row r="1788" spans="1:7" x14ac:dyDescent="0.3">
      <c r="A1788" t="s">
        <v>1238</v>
      </c>
      <c r="B1788" t="s">
        <v>557</v>
      </c>
      <c r="C1788" t="s">
        <v>38</v>
      </c>
      <c r="D1788" t="s">
        <v>672</v>
      </c>
      <c r="E1788">
        <v>21</v>
      </c>
      <c r="F1788" t="s">
        <v>174</v>
      </c>
      <c r="G1788" t="s">
        <v>14</v>
      </c>
    </row>
    <row r="1789" spans="1:7" x14ac:dyDescent="0.3">
      <c r="A1789" t="s">
        <v>1238</v>
      </c>
      <c r="B1789" t="s">
        <v>499</v>
      </c>
      <c r="C1789" t="s">
        <v>56</v>
      </c>
      <c r="D1789" t="s">
        <v>672</v>
      </c>
      <c r="E1789">
        <v>21</v>
      </c>
      <c r="F1789" t="s">
        <v>174</v>
      </c>
      <c r="G1789" t="s">
        <v>27</v>
      </c>
    </row>
    <row r="1790" spans="1:7" x14ac:dyDescent="0.3">
      <c r="A1790" t="s">
        <v>1238</v>
      </c>
      <c r="B1790" t="s">
        <v>499</v>
      </c>
      <c r="C1790" t="s">
        <v>57</v>
      </c>
      <c r="D1790" t="s">
        <v>672</v>
      </c>
      <c r="E1790">
        <v>21</v>
      </c>
      <c r="F1790" t="s">
        <v>174</v>
      </c>
      <c r="G1790" t="s">
        <v>29</v>
      </c>
    </row>
    <row r="1791" spans="1:7" x14ac:dyDescent="0.3">
      <c r="A1791" t="s">
        <v>1238</v>
      </c>
      <c r="B1791" t="s">
        <v>1160</v>
      </c>
      <c r="C1791" t="s">
        <v>42</v>
      </c>
      <c r="D1791" t="s">
        <v>669</v>
      </c>
      <c r="E1791">
        <v>20</v>
      </c>
      <c r="F1791" t="s">
        <v>174</v>
      </c>
      <c r="G1791" t="s">
        <v>23</v>
      </c>
    </row>
    <row r="1792" spans="1:7" x14ac:dyDescent="0.3">
      <c r="A1792" t="s">
        <v>1238</v>
      </c>
      <c r="B1792" t="s">
        <v>501</v>
      </c>
      <c r="C1792" t="s">
        <v>25</v>
      </c>
      <c r="D1792" t="s">
        <v>669</v>
      </c>
      <c r="E1792">
        <v>21</v>
      </c>
      <c r="F1792" t="s">
        <v>174</v>
      </c>
      <c r="G1792" t="s">
        <v>27</v>
      </c>
    </row>
    <row r="1793" spans="1:7" x14ac:dyDescent="0.3">
      <c r="A1793" t="s">
        <v>1238</v>
      </c>
      <c r="B1793" t="s">
        <v>501</v>
      </c>
      <c r="C1793" t="s">
        <v>28</v>
      </c>
      <c r="D1793" t="s">
        <v>669</v>
      </c>
      <c r="E1793">
        <v>21</v>
      </c>
      <c r="F1793" t="s">
        <v>174</v>
      </c>
      <c r="G1793" t="s">
        <v>29</v>
      </c>
    </row>
    <row r="1794" spans="1:7" x14ac:dyDescent="0.3">
      <c r="A1794" t="s">
        <v>1238</v>
      </c>
      <c r="B1794" t="s">
        <v>1161</v>
      </c>
      <c r="C1794" t="s">
        <v>56</v>
      </c>
      <c r="D1794" t="s">
        <v>670</v>
      </c>
      <c r="E1794">
        <v>20</v>
      </c>
      <c r="F1794" t="s">
        <v>174</v>
      </c>
      <c r="G1794" t="s">
        <v>27</v>
      </c>
    </row>
    <row r="1795" spans="1:7" x14ac:dyDescent="0.3">
      <c r="A1795" t="s">
        <v>1238</v>
      </c>
      <c r="B1795" t="s">
        <v>1161</v>
      </c>
      <c r="C1795" t="s">
        <v>57</v>
      </c>
      <c r="D1795" t="s">
        <v>670</v>
      </c>
      <c r="E1795">
        <v>20</v>
      </c>
      <c r="F1795" t="s">
        <v>174</v>
      </c>
      <c r="G1795" t="s">
        <v>29</v>
      </c>
    </row>
    <row r="1796" spans="1:7" x14ac:dyDescent="0.3">
      <c r="A1796" t="s">
        <v>1238</v>
      </c>
      <c r="B1796" t="s">
        <v>503</v>
      </c>
      <c r="C1796" t="s">
        <v>20</v>
      </c>
      <c r="D1796" t="s">
        <v>674</v>
      </c>
      <c r="E1796">
        <v>20</v>
      </c>
      <c r="F1796" t="s">
        <v>174</v>
      </c>
      <c r="G1796" t="s">
        <v>23</v>
      </c>
    </row>
    <row r="1797" spans="1:7" x14ac:dyDescent="0.3">
      <c r="A1797" t="s">
        <v>1238</v>
      </c>
      <c r="B1797" t="s">
        <v>1162</v>
      </c>
      <c r="C1797" t="s">
        <v>46</v>
      </c>
      <c r="D1797" t="s">
        <v>669</v>
      </c>
      <c r="E1797">
        <v>20</v>
      </c>
      <c r="F1797" t="s">
        <v>174</v>
      </c>
      <c r="G1797" t="s">
        <v>23</v>
      </c>
    </row>
    <row r="1798" spans="1:7" x14ac:dyDescent="0.3">
      <c r="A1798" t="s">
        <v>1238</v>
      </c>
      <c r="B1798" t="s">
        <v>505</v>
      </c>
      <c r="C1798" t="s">
        <v>34</v>
      </c>
      <c r="D1798" t="s">
        <v>671</v>
      </c>
      <c r="E1798">
        <v>21</v>
      </c>
      <c r="F1798" t="s">
        <v>174</v>
      </c>
      <c r="G1798" t="s">
        <v>14</v>
      </c>
    </row>
    <row r="1799" spans="1:7" x14ac:dyDescent="0.3">
      <c r="A1799" t="s">
        <v>1238</v>
      </c>
      <c r="B1799" t="s">
        <v>1163</v>
      </c>
      <c r="C1799" t="s">
        <v>11</v>
      </c>
      <c r="D1799" t="s">
        <v>669</v>
      </c>
      <c r="E1799">
        <v>20</v>
      </c>
      <c r="F1799" t="s">
        <v>174</v>
      </c>
      <c r="G1799" t="s">
        <v>14</v>
      </c>
    </row>
    <row r="1800" spans="1:7" x14ac:dyDescent="0.3">
      <c r="A1800" t="s">
        <v>1238</v>
      </c>
      <c r="B1800" t="s">
        <v>507</v>
      </c>
      <c r="C1800" t="s">
        <v>11</v>
      </c>
      <c r="D1800" t="s">
        <v>670</v>
      </c>
      <c r="E1800">
        <v>20</v>
      </c>
      <c r="F1800" t="s">
        <v>174</v>
      </c>
      <c r="G1800" t="s">
        <v>14</v>
      </c>
    </row>
    <row r="1801" spans="1:7" x14ac:dyDescent="0.3">
      <c r="A1801" t="s">
        <v>1238</v>
      </c>
      <c r="B1801" t="s">
        <v>1164</v>
      </c>
      <c r="C1801" t="s">
        <v>46</v>
      </c>
      <c r="D1801" t="s">
        <v>670</v>
      </c>
      <c r="E1801">
        <v>21</v>
      </c>
      <c r="F1801" t="s">
        <v>174</v>
      </c>
      <c r="G1801" t="s">
        <v>23</v>
      </c>
    </row>
    <row r="1802" spans="1:7" x14ac:dyDescent="0.3">
      <c r="A1802" t="s">
        <v>1238</v>
      </c>
      <c r="B1802" t="s">
        <v>509</v>
      </c>
      <c r="C1802" t="s">
        <v>50</v>
      </c>
      <c r="D1802" t="s">
        <v>669</v>
      </c>
      <c r="E1802">
        <v>21</v>
      </c>
      <c r="F1802" t="s">
        <v>174</v>
      </c>
      <c r="G1802" t="s">
        <v>14</v>
      </c>
    </row>
    <row r="1803" spans="1:7" x14ac:dyDescent="0.3">
      <c r="A1803" t="s">
        <v>1238</v>
      </c>
      <c r="B1803" t="s">
        <v>1165</v>
      </c>
      <c r="C1803" t="s">
        <v>229</v>
      </c>
      <c r="D1803" t="s">
        <v>668</v>
      </c>
      <c r="E1803">
        <v>20</v>
      </c>
      <c r="F1803" t="s">
        <v>174</v>
      </c>
      <c r="G1803" t="s">
        <v>198</v>
      </c>
    </row>
    <row r="1804" spans="1:7" x14ac:dyDescent="0.3">
      <c r="A1804" t="s">
        <v>1238</v>
      </c>
      <c r="B1804" t="s">
        <v>511</v>
      </c>
      <c r="C1804" t="s">
        <v>195</v>
      </c>
      <c r="D1804" t="s">
        <v>668</v>
      </c>
      <c r="E1804">
        <v>20</v>
      </c>
      <c r="F1804" t="s">
        <v>174</v>
      </c>
      <c r="G1804" t="s">
        <v>198</v>
      </c>
    </row>
    <row r="1805" spans="1:7" x14ac:dyDescent="0.3">
      <c r="A1805" t="s">
        <v>1238</v>
      </c>
      <c r="B1805" t="s">
        <v>1166</v>
      </c>
      <c r="C1805" t="s">
        <v>42</v>
      </c>
      <c r="D1805" t="s">
        <v>670</v>
      </c>
      <c r="E1805">
        <v>20</v>
      </c>
      <c r="F1805" t="s">
        <v>174</v>
      </c>
      <c r="G1805" t="s">
        <v>23</v>
      </c>
    </row>
    <row r="1806" spans="1:7" x14ac:dyDescent="0.3">
      <c r="A1806" t="s">
        <v>1238</v>
      </c>
      <c r="B1806" t="s">
        <v>679</v>
      </c>
      <c r="C1806" t="s">
        <v>20</v>
      </c>
      <c r="D1806" t="s">
        <v>673</v>
      </c>
      <c r="E1806">
        <v>21</v>
      </c>
      <c r="F1806" t="s">
        <v>174</v>
      </c>
      <c r="G1806" t="s">
        <v>23</v>
      </c>
    </row>
    <row r="1807" spans="1:7" x14ac:dyDescent="0.3">
      <c r="A1807" t="s">
        <v>1238</v>
      </c>
      <c r="B1807" t="s">
        <v>1168</v>
      </c>
      <c r="C1807" t="s">
        <v>38</v>
      </c>
      <c r="D1807" t="s">
        <v>510</v>
      </c>
      <c r="E1807">
        <v>21</v>
      </c>
      <c r="F1807" t="s">
        <v>13</v>
      </c>
      <c r="G1807" t="s">
        <v>14</v>
      </c>
    </row>
    <row r="1808" spans="1:7" x14ac:dyDescent="0.3">
      <c r="A1808" t="s">
        <v>1238</v>
      </c>
      <c r="B1808" t="s">
        <v>1183</v>
      </c>
      <c r="C1808" t="s">
        <v>34</v>
      </c>
      <c r="D1808" t="s">
        <v>670</v>
      </c>
      <c r="E1808">
        <v>19</v>
      </c>
      <c r="F1808" t="s">
        <v>174</v>
      </c>
      <c r="G1808" t="s">
        <v>14</v>
      </c>
    </row>
    <row r="1809" spans="1:7" x14ac:dyDescent="0.3">
      <c r="A1809" t="s">
        <v>1238</v>
      </c>
      <c r="B1809" t="s">
        <v>1184</v>
      </c>
      <c r="C1809" t="s">
        <v>16</v>
      </c>
      <c r="D1809" t="s">
        <v>669</v>
      </c>
      <c r="E1809">
        <v>21</v>
      </c>
      <c r="F1809" t="s">
        <v>174</v>
      </c>
      <c r="G1809" t="s">
        <v>14</v>
      </c>
    </row>
    <row r="1810" spans="1:7" x14ac:dyDescent="0.3">
      <c r="A1810" t="s">
        <v>1238</v>
      </c>
      <c r="B1810" t="s">
        <v>1185</v>
      </c>
      <c r="C1810" t="s">
        <v>370</v>
      </c>
      <c r="D1810" t="s">
        <v>671</v>
      </c>
      <c r="E1810">
        <v>21</v>
      </c>
      <c r="F1810" t="s">
        <v>174</v>
      </c>
      <c r="G1810" t="s">
        <v>198</v>
      </c>
    </row>
    <row r="1811" spans="1:7" x14ac:dyDescent="0.3">
      <c r="A1811" t="s">
        <v>1238</v>
      </c>
      <c r="B1811" t="s">
        <v>1186</v>
      </c>
      <c r="C1811" t="s">
        <v>11</v>
      </c>
      <c r="D1811" t="s">
        <v>506</v>
      </c>
      <c r="E1811">
        <v>22</v>
      </c>
      <c r="F1811" t="s">
        <v>174</v>
      </c>
      <c r="G1811" t="s">
        <v>14</v>
      </c>
    </row>
    <row r="1812" spans="1:7" x14ac:dyDescent="0.3">
      <c r="A1812" t="s">
        <v>1238</v>
      </c>
      <c r="B1812" t="s">
        <v>1187</v>
      </c>
      <c r="C1812" t="s">
        <v>38</v>
      </c>
      <c r="D1812" t="s">
        <v>671</v>
      </c>
      <c r="E1812">
        <v>20</v>
      </c>
      <c r="F1812" t="s">
        <v>174</v>
      </c>
      <c r="G1812" t="s">
        <v>14</v>
      </c>
    </row>
    <row r="1813" spans="1:7" x14ac:dyDescent="0.3">
      <c r="A1813" t="s">
        <v>1239</v>
      </c>
      <c r="B1813" t="s">
        <v>10</v>
      </c>
      <c r="C1813" t="s">
        <v>32</v>
      </c>
      <c r="D1813" t="s">
        <v>119</v>
      </c>
      <c r="E1813">
        <v>40</v>
      </c>
      <c r="F1813" t="s">
        <v>13</v>
      </c>
      <c r="G1813" t="s">
        <v>29</v>
      </c>
    </row>
    <row r="1814" spans="1:7" x14ac:dyDescent="0.3">
      <c r="A1814" t="s">
        <v>1239</v>
      </c>
      <c r="B1814" t="s">
        <v>15</v>
      </c>
      <c r="C1814" t="s">
        <v>1240</v>
      </c>
      <c r="D1814" t="s">
        <v>722</v>
      </c>
      <c r="E1814">
        <v>33</v>
      </c>
      <c r="F1814" t="s">
        <v>13</v>
      </c>
      <c r="G1814" t="s">
        <v>80</v>
      </c>
    </row>
    <row r="1815" spans="1:7" x14ac:dyDescent="0.3">
      <c r="A1815" t="s">
        <v>1241</v>
      </c>
      <c r="B1815" t="s">
        <v>489</v>
      </c>
      <c r="C1815" t="s">
        <v>20</v>
      </c>
      <c r="D1815" t="s">
        <v>492</v>
      </c>
      <c r="E1815">
        <v>16</v>
      </c>
      <c r="F1815" t="s">
        <v>174</v>
      </c>
      <c r="G1815" t="s">
        <v>23</v>
      </c>
    </row>
    <row r="1816" spans="1:7" x14ac:dyDescent="0.3">
      <c r="A1816" t="s">
        <v>1241</v>
      </c>
      <c r="B1816" t="s">
        <v>550</v>
      </c>
      <c r="C1816" t="s">
        <v>38</v>
      </c>
      <c r="D1816" t="s">
        <v>675</v>
      </c>
      <c r="E1816">
        <v>17</v>
      </c>
      <c r="F1816" t="s">
        <v>174</v>
      </c>
      <c r="G1816" t="s">
        <v>14</v>
      </c>
    </row>
    <row r="1817" spans="1:7" x14ac:dyDescent="0.3">
      <c r="A1817" t="s">
        <v>1241</v>
      </c>
      <c r="B1817" t="s">
        <v>491</v>
      </c>
      <c r="C1817" t="s">
        <v>25</v>
      </c>
      <c r="D1817" t="s">
        <v>677</v>
      </c>
      <c r="E1817">
        <v>14</v>
      </c>
      <c r="F1817" t="s">
        <v>174</v>
      </c>
      <c r="G1817" t="s">
        <v>27</v>
      </c>
    </row>
    <row r="1818" spans="1:7" x14ac:dyDescent="0.3">
      <c r="A1818" t="s">
        <v>1241</v>
      </c>
      <c r="B1818" t="s">
        <v>491</v>
      </c>
      <c r="C1818" t="s">
        <v>28</v>
      </c>
      <c r="D1818" t="s">
        <v>677</v>
      </c>
      <c r="E1818">
        <v>14</v>
      </c>
      <c r="F1818" t="s">
        <v>174</v>
      </c>
      <c r="G1818" t="s">
        <v>29</v>
      </c>
    </row>
    <row r="1819" spans="1:7" x14ac:dyDescent="0.3">
      <c r="A1819" t="s">
        <v>1241</v>
      </c>
      <c r="B1819" t="s">
        <v>551</v>
      </c>
      <c r="C1819" t="s">
        <v>370</v>
      </c>
      <c r="D1819" t="s">
        <v>502</v>
      </c>
      <c r="E1819">
        <v>18</v>
      </c>
      <c r="F1819" t="s">
        <v>174</v>
      </c>
      <c r="G1819" t="s">
        <v>198</v>
      </c>
    </row>
    <row r="1820" spans="1:7" x14ac:dyDescent="0.3">
      <c r="A1820" t="s">
        <v>1241</v>
      </c>
      <c r="B1820" t="s">
        <v>493</v>
      </c>
      <c r="C1820" t="s">
        <v>20</v>
      </c>
      <c r="D1820" t="s">
        <v>504</v>
      </c>
      <c r="E1820">
        <v>20</v>
      </c>
      <c r="F1820" t="s">
        <v>174</v>
      </c>
      <c r="G1820" t="s">
        <v>23</v>
      </c>
    </row>
    <row r="1821" spans="1:7" x14ac:dyDescent="0.3">
      <c r="A1821" t="s">
        <v>1242</v>
      </c>
      <c r="B1821" t="s">
        <v>489</v>
      </c>
      <c r="C1821" t="s">
        <v>195</v>
      </c>
      <c r="D1821" t="s">
        <v>1167</v>
      </c>
      <c r="E1821">
        <v>13</v>
      </c>
      <c r="F1821" t="s">
        <v>13</v>
      </c>
      <c r="G1821" t="s">
        <v>198</v>
      </c>
    </row>
    <row r="1822" spans="1:7" x14ac:dyDescent="0.3">
      <c r="A1822" t="s">
        <v>1242</v>
      </c>
      <c r="B1822" t="s">
        <v>550</v>
      </c>
      <c r="C1822" t="s">
        <v>38</v>
      </c>
      <c r="D1822" t="s">
        <v>490</v>
      </c>
      <c r="E1822">
        <v>17</v>
      </c>
      <c r="F1822" t="s">
        <v>174</v>
      </c>
      <c r="G1822" t="s">
        <v>14</v>
      </c>
    </row>
    <row r="1823" spans="1:7" x14ac:dyDescent="0.3">
      <c r="A1823" t="s">
        <v>1242</v>
      </c>
      <c r="B1823" t="s">
        <v>491</v>
      </c>
      <c r="C1823" t="s">
        <v>56</v>
      </c>
      <c r="D1823" t="s">
        <v>506</v>
      </c>
      <c r="E1823">
        <v>14</v>
      </c>
      <c r="F1823" t="s">
        <v>174</v>
      </c>
      <c r="G1823" t="s">
        <v>27</v>
      </c>
    </row>
    <row r="1824" spans="1:7" x14ac:dyDescent="0.3">
      <c r="A1824" t="s">
        <v>1242</v>
      </c>
      <c r="B1824" t="s">
        <v>491</v>
      </c>
      <c r="C1824" t="s">
        <v>57</v>
      </c>
      <c r="D1824" t="s">
        <v>506</v>
      </c>
      <c r="E1824">
        <v>14</v>
      </c>
      <c r="F1824" t="s">
        <v>174</v>
      </c>
      <c r="G1824" t="s">
        <v>29</v>
      </c>
    </row>
    <row r="1825" spans="1:7" x14ac:dyDescent="0.3">
      <c r="A1825" t="s">
        <v>1243</v>
      </c>
      <c r="B1825" t="s">
        <v>489</v>
      </c>
      <c r="C1825" t="s">
        <v>38</v>
      </c>
      <c r="D1825" t="s">
        <v>498</v>
      </c>
      <c r="E1825">
        <v>20</v>
      </c>
      <c r="F1825" t="s">
        <v>174</v>
      </c>
      <c r="G1825" t="s">
        <v>14</v>
      </c>
    </row>
    <row r="1826" spans="1:7" x14ac:dyDescent="0.3">
      <c r="A1826" t="s">
        <v>1243</v>
      </c>
      <c r="B1826" t="s">
        <v>550</v>
      </c>
      <c r="C1826" t="s">
        <v>25</v>
      </c>
      <c r="D1826" t="s">
        <v>510</v>
      </c>
      <c r="E1826">
        <v>17</v>
      </c>
      <c r="F1826" t="s">
        <v>13</v>
      </c>
      <c r="G1826" t="s">
        <v>27</v>
      </c>
    </row>
    <row r="1827" spans="1:7" x14ac:dyDescent="0.3">
      <c r="A1827" t="s">
        <v>1243</v>
      </c>
      <c r="B1827" t="s">
        <v>550</v>
      </c>
      <c r="C1827" t="s">
        <v>28</v>
      </c>
      <c r="D1827" t="s">
        <v>510</v>
      </c>
      <c r="E1827">
        <v>17</v>
      </c>
      <c r="F1827" t="s">
        <v>13</v>
      </c>
      <c r="G1827" t="s">
        <v>29</v>
      </c>
    </row>
    <row r="1828" spans="1:7" x14ac:dyDescent="0.3">
      <c r="A1828" t="s">
        <v>1243</v>
      </c>
      <c r="B1828" t="s">
        <v>491</v>
      </c>
      <c r="C1828" t="s">
        <v>46</v>
      </c>
      <c r="D1828" t="s">
        <v>506</v>
      </c>
      <c r="E1828">
        <v>20</v>
      </c>
      <c r="F1828" t="s">
        <v>174</v>
      </c>
      <c r="G1828" t="s">
        <v>23</v>
      </c>
    </row>
    <row r="1829" spans="1:7" x14ac:dyDescent="0.3">
      <c r="A1829" t="s">
        <v>1244</v>
      </c>
      <c r="B1829" t="s">
        <v>489</v>
      </c>
      <c r="C1829" t="s">
        <v>46</v>
      </c>
      <c r="D1829" t="s">
        <v>492</v>
      </c>
      <c r="E1829">
        <v>18</v>
      </c>
      <c r="F1829" t="s">
        <v>174</v>
      </c>
      <c r="G1829" t="s">
        <v>23</v>
      </c>
    </row>
    <row r="1830" spans="1:7" x14ac:dyDescent="0.3">
      <c r="A1830" t="s">
        <v>1244</v>
      </c>
      <c r="B1830" t="s">
        <v>550</v>
      </c>
      <c r="C1830" t="s">
        <v>370</v>
      </c>
      <c r="D1830" t="s">
        <v>492</v>
      </c>
      <c r="E1830">
        <v>10</v>
      </c>
      <c r="F1830" t="s">
        <v>174</v>
      </c>
      <c r="G1830" t="s">
        <v>198</v>
      </c>
    </row>
    <row r="1831" spans="1:7" x14ac:dyDescent="0.3">
      <c r="A1831" t="s">
        <v>1244</v>
      </c>
      <c r="B1831" t="s">
        <v>491</v>
      </c>
      <c r="C1831" t="s">
        <v>56</v>
      </c>
      <c r="D1831" t="s">
        <v>678</v>
      </c>
      <c r="E1831">
        <v>11</v>
      </c>
      <c r="F1831" t="s">
        <v>174</v>
      </c>
      <c r="G1831" t="s">
        <v>27</v>
      </c>
    </row>
    <row r="1832" spans="1:7" x14ac:dyDescent="0.3">
      <c r="A1832" t="s">
        <v>1244</v>
      </c>
      <c r="B1832" t="s">
        <v>491</v>
      </c>
      <c r="C1832" t="s">
        <v>57</v>
      </c>
      <c r="D1832" t="s">
        <v>678</v>
      </c>
      <c r="E1832">
        <v>11</v>
      </c>
      <c r="F1832" t="s">
        <v>174</v>
      </c>
      <c r="G1832" t="s">
        <v>29</v>
      </c>
    </row>
    <row r="1833" spans="1:7" x14ac:dyDescent="0.3">
      <c r="A1833" t="s">
        <v>1244</v>
      </c>
      <c r="B1833" t="s">
        <v>551</v>
      </c>
      <c r="C1833" t="s">
        <v>42</v>
      </c>
      <c r="D1833" t="s">
        <v>490</v>
      </c>
      <c r="E1833">
        <v>20</v>
      </c>
      <c r="F1833" t="s">
        <v>174</v>
      </c>
      <c r="G1833" t="s">
        <v>23</v>
      </c>
    </row>
    <row r="1834" spans="1:7" x14ac:dyDescent="0.3">
      <c r="A1834" t="s">
        <v>1245</v>
      </c>
      <c r="B1834" t="s">
        <v>489</v>
      </c>
      <c r="C1834" t="s">
        <v>38</v>
      </c>
      <c r="D1834" t="s">
        <v>500</v>
      </c>
      <c r="E1834">
        <v>20</v>
      </c>
      <c r="F1834" t="s">
        <v>174</v>
      </c>
      <c r="G1834" t="s">
        <v>14</v>
      </c>
    </row>
    <row r="1835" spans="1:7" x14ac:dyDescent="0.3">
      <c r="A1835" t="s">
        <v>1245</v>
      </c>
      <c r="B1835" t="s">
        <v>550</v>
      </c>
      <c r="C1835" t="s">
        <v>56</v>
      </c>
      <c r="D1835" t="s">
        <v>510</v>
      </c>
      <c r="E1835">
        <v>9</v>
      </c>
      <c r="F1835" t="s">
        <v>13</v>
      </c>
      <c r="G1835" t="s">
        <v>27</v>
      </c>
    </row>
    <row r="1836" spans="1:7" x14ac:dyDescent="0.3">
      <c r="A1836" t="s">
        <v>1245</v>
      </c>
      <c r="B1836" t="s">
        <v>550</v>
      </c>
      <c r="C1836" t="s">
        <v>57</v>
      </c>
      <c r="D1836" t="s">
        <v>510</v>
      </c>
      <c r="E1836">
        <v>9</v>
      </c>
      <c r="F1836" t="s">
        <v>13</v>
      </c>
      <c r="G1836" t="s">
        <v>29</v>
      </c>
    </row>
    <row r="1837" spans="1:7" x14ac:dyDescent="0.3">
      <c r="A1837" t="s">
        <v>1245</v>
      </c>
      <c r="B1837" t="s">
        <v>491</v>
      </c>
      <c r="C1837" t="s">
        <v>46</v>
      </c>
      <c r="D1837" t="s">
        <v>510</v>
      </c>
      <c r="E1837">
        <v>13</v>
      </c>
      <c r="F1837" t="s">
        <v>13</v>
      </c>
      <c r="G1837" t="s">
        <v>23</v>
      </c>
    </row>
    <row r="1838" spans="1:7" x14ac:dyDescent="0.3">
      <c r="A1838" t="s">
        <v>1246</v>
      </c>
      <c r="B1838" t="s">
        <v>489</v>
      </c>
      <c r="C1838" t="s">
        <v>370</v>
      </c>
      <c r="D1838" t="s">
        <v>676</v>
      </c>
      <c r="E1838">
        <v>20</v>
      </c>
      <c r="F1838" t="s">
        <v>174</v>
      </c>
      <c r="G1838" t="s">
        <v>198</v>
      </c>
    </row>
    <row r="1839" spans="1:7" x14ac:dyDescent="0.3">
      <c r="A1839" t="s">
        <v>1246</v>
      </c>
      <c r="B1839" t="s">
        <v>550</v>
      </c>
      <c r="C1839" t="s">
        <v>16</v>
      </c>
      <c r="D1839" t="s">
        <v>671</v>
      </c>
      <c r="E1839">
        <v>20</v>
      </c>
      <c r="F1839" t="s">
        <v>174</v>
      </c>
      <c r="G1839" t="s">
        <v>14</v>
      </c>
    </row>
    <row r="1840" spans="1:7" x14ac:dyDescent="0.3">
      <c r="A1840" t="s">
        <v>1246</v>
      </c>
      <c r="B1840" t="s">
        <v>491</v>
      </c>
      <c r="C1840" t="s">
        <v>34</v>
      </c>
      <c r="D1840" t="s">
        <v>676</v>
      </c>
      <c r="E1840">
        <v>20</v>
      </c>
      <c r="F1840" t="s">
        <v>174</v>
      </c>
      <c r="G1840" t="s">
        <v>14</v>
      </c>
    </row>
    <row r="1841" spans="1:7" x14ac:dyDescent="0.3">
      <c r="A1841" t="s">
        <v>1246</v>
      </c>
      <c r="B1841" t="s">
        <v>551</v>
      </c>
      <c r="C1841" t="s">
        <v>11</v>
      </c>
      <c r="D1841" t="s">
        <v>676</v>
      </c>
      <c r="E1841">
        <v>20</v>
      </c>
      <c r="F1841" t="s">
        <v>174</v>
      </c>
      <c r="G1841" t="s">
        <v>14</v>
      </c>
    </row>
    <row r="1842" spans="1:7" x14ac:dyDescent="0.3">
      <c r="A1842" t="s">
        <v>1246</v>
      </c>
      <c r="B1842" t="s">
        <v>493</v>
      </c>
      <c r="C1842" t="s">
        <v>25</v>
      </c>
      <c r="D1842" t="s">
        <v>490</v>
      </c>
      <c r="E1842">
        <v>19</v>
      </c>
      <c r="F1842" t="s">
        <v>174</v>
      </c>
      <c r="G1842" t="s">
        <v>27</v>
      </c>
    </row>
    <row r="1843" spans="1:7" x14ac:dyDescent="0.3">
      <c r="A1843" t="s">
        <v>1246</v>
      </c>
      <c r="B1843" t="s">
        <v>493</v>
      </c>
      <c r="C1843" t="s">
        <v>28</v>
      </c>
      <c r="D1843" t="s">
        <v>490</v>
      </c>
      <c r="E1843">
        <v>19</v>
      </c>
      <c r="F1843" t="s">
        <v>174</v>
      </c>
      <c r="G1843" t="s">
        <v>29</v>
      </c>
    </row>
    <row r="1844" spans="1:7" x14ac:dyDescent="0.3">
      <c r="A1844" t="s">
        <v>1246</v>
      </c>
      <c r="B1844" t="s">
        <v>553</v>
      </c>
      <c r="C1844" t="s">
        <v>18</v>
      </c>
      <c r="D1844" t="s">
        <v>494</v>
      </c>
      <c r="E1844">
        <v>20</v>
      </c>
      <c r="F1844" t="s">
        <v>174</v>
      </c>
      <c r="G1844" t="s">
        <v>14</v>
      </c>
    </row>
    <row r="1845" spans="1:7" x14ac:dyDescent="0.3">
      <c r="A1845" t="s">
        <v>1246</v>
      </c>
      <c r="B1845" t="s">
        <v>495</v>
      </c>
      <c r="C1845" t="s">
        <v>38</v>
      </c>
      <c r="D1845" t="s">
        <v>677</v>
      </c>
      <c r="E1845">
        <v>20</v>
      </c>
      <c r="F1845" t="s">
        <v>174</v>
      </c>
      <c r="G1845" t="s">
        <v>14</v>
      </c>
    </row>
    <row r="1846" spans="1:7" x14ac:dyDescent="0.3">
      <c r="A1846" t="s">
        <v>1247</v>
      </c>
      <c r="B1846" t="s">
        <v>489</v>
      </c>
      <c r="C1846" t="s">
        <v>229</v>
      </c>
      <c r="D1846" t="s">
        <v>675</v>
      </c>
      <c r="E1846">
        <v>15</v>
      </c>
      <c r="F1846" t="s">
        <v>174</v>
      </c>
      <c r="G1846" t="s">
        <v>198</v>
      </c>
    </row>
    <row r="1847" spans="1:7" x14ac:dyDescent="0.3">
      <c r="A1847" t="s">
        <v>1248</v>
      </c>
      <c r="B1847" t="s">
        <v>489</v>
      </c>
      <c r="C1847" t="s">
        <v>20</v>
      </c>
      <c r="D1847" t="s">
        <v>490</v>
      </c>
      <c r="E1847">
        <v>20</v>
      </c>
      <c r="F1847" t="s">
        <v>174</v>
      </c>
      <c r="G1847" t="s">
        <v>23</v>
      </c>
    </row>
    <row r="1848" spans="1:7" x14ac:dyDescent="0.3">
      <c r="A1848" t="s">
        <v>1248</v>
      </c>
      <c r="B1848" t="s">
        <v>550</v>
      </c>
      <c r="C1848" t="s">
        <v>46</v>
      </c>
      <c r="D1848" t="s">
        <v>1172</v>
      </c>
      <c r="E1848">
        <v>20</v>
      </c>
      <c r="F1848" t="s">
        <v>72</v>
      </c>
      <c r="G1848" t="s">
        <v>23</v>
      </c>
    </row>
    <row r="1849" spans="1:7" x14ac:dyDescent="0.3">
      <c r="A1849" t="s">
        <v>1248</v>
      </c>
      <c r="B1849" t="s">
        <v>491</v>
      </c>
      <c r="C1849" t="s">
        <v>18</v>
      </c>
      <c r="D1849" t="s">
        <v>670</v>
      </c>
      <c r="E1849">
        <v>20</v>
      </c>
      <c r="F1849" t="s">
        <v>174</v>
      </c>
      <c r="G1849" t="s">
        <v>14</v>
      </c>
    </row>
    <row r="1850" spans="1:7" x14ac:dyDescent="0.3">
      <c r="A1850" t="s">
        <v>1248</v>
      </c>
      <c r="B1850" t="s">
        <v>551</v>
      </c>
      <c r="C1850" t="s">
        <v>25</v>
      </c>
      <c r="D1850" t="s">
        <v>1172</v>
      </c>
      <c r="E1850">
        <v>20</v>
      </c>
      <c r="F1850" t="s">
        <v>72</v>
      </c>
      <c r="G1850" t="s">
        <v>27</v>
      </c>
    </row>
    <row r="1851" spans="1:7" x14ac:dyDescent="0.3">
      <c r="A1851" t="s">
        <v>1248</v>
      </c>
      <c r="B1851" t="s">
        <v>551</v>
      </c>
      <c r="C1851" t="s">
        <v>28</v>
      </c>
      <c r="D1851" t="s">
        <v>1172</v>
      </c>
      <c r="E1851">
        <v>20</v>
      </c>
      <c r="F1851" t="s">
        <v>72</v>
      </c>
      <c r="G1851" t="s">
        <v>29</v>
      </c>
    </row>
    <row r="1852" spans="1:7" x14ac:dyDescent="0.3">
      <c r="A1852" t="s">
        <v>1248</v>
      </c>
      <c r="B1852" t="s">
        <v>493</v>
      </c>
      <c r="C1852" t="s">
        <v>11</v>
      </c>
      <c r="D1852" t="s">
        <v>1167</v>
      </c>
      <c r="E1852">
        <v>20</v>
      </c>
      <c r="F1852" t="s">
        <v>13</v>
      </c>
      <c r="G1852" t="s">
        <v>14</v>
      </c>
    </row>
    <row r="1853" spans="1:7" x14ac:dyDescent="0.3">
      <c r="A1853" t="s">
        <v>1248</v>
      </c>
      <c r="B1853" t="s">
        <v>553</v>
      </c>
      <c r="C1853" t="s">
        <v>56</v>
      </c>
      <c r="D1853" t="s">
        <v>669</v>
      </c>
      <c r="E1853">
        <v>20</v>
      </c>
      <c r="F1853" t="s">
        <v>174</v>
      </c>
      <c r="G1853" t="s">
        <v>27</v>
      </c>
    </row>
    <row r="1854" spans="1:7" x14ac:dyDescent="0.3">
      <c r="A1854" t="s">
        <v>1248</v>
      </c>
      <c r="B1854" t="s">
        <v>553</v>
      </c>
      <c r="C1854" t="s">
        <v>57</v>
      </c>
      <c r="D1854" t="s">
        <v>669</v>
      </c>
      <c r="E1854">
        <v>20</v>
      </c>
      <c r="F1854" t="s">
        <v>174</v>
      </c>
      <c r="G1854" t="s">
        <v>29</v>
      </c>
    </row>
    <row r="1855" spans="1:7" x14ac:dyDescent="0.3">
      <c r="A1855" t="s">
        <v>1248</v>
      </c>
      <c r="B1855" t="s">
        <v>495</v>
      </c>
      <c r="C1855" t="s">
        <v>42</v>
      </c>
      <c r="D1855" t="s">
        <v>673</v>
      </c>
      <c r="E1855">
        <v>20</v>
      </c>
      <c r="F1855" t="s">
        <v>174</v>
      </c>
      <c r="G1855" t="s">
        <v>23</v>
      </c>
    </row>
    <row r="1856" spans="1:7" x14ac:dyDescent="0.3">
      <c r="A1856" t="s">
        <v>1248</v>
      </c>
      <c r="B1856" t="s">
        <v>555</v>
      </c>
      <c r="C1856" t="s">
        <v>38</v>
      </c>
      <c r="D1856" t="s">
        <v>1172</v>
      </c>
      <c r="E1856">
        <v>20</v>
      </c>
      <c r="F1856" t="s">
        <v>72</v>
      </c>
      <c r="G1856" t="s">
        <v>14</v>
      </c>
    </row>
    <row r="1857" spans="1:7" x14ac:dyDescent="0.3">
      <c r="A1857" t="s">
        <v>1248</v>
      </c>
      <c r="B1857" t="s">
        <v>497</v>
      </c>
      <c r="C1857" t="s">
        <v>370</v>
      </c>
      <c r="D1857" t="s">
        <v>360</v>
      </c>
      <c r="E1857">
        <v>20</v>
      </c>
      <c r="F1857" t="s">
        <v>262</v>
      </c>
      <c r="G1857" t="s">
        <v>198</v>
      </c>
    </row>
    <row r="1858" spans="1:7" x14ac:dyDescent="0.3">
      <c r="A1858" t="s">
        <v>1248</v>
      </c>
      <c r="B1858" t="s">
        <v>557</v>
      </c>
      <c r="C1858" t="s">
        <v>195</v>
      </c>
      <c r="D1858" t="s">
        <v>494</v>
      </c>
      <c r="E1858">
        <v>20</v>
      </c>
      <c r="F1858" t="s">
        <v>174</v>
      </c>
      <c r="G1858" t="s">
        <v>198</v>
      </c>
    </row>
    <row r="1859" spans="1:7" x14ac:dyDescent="0.3">
      <c r="A1859" t="s">
        <v>1248</v>
      </c>
      <c r="B1859" t="s">
        <v>499</v>
      </c>
      <c r="C1859" t="s">
        <v>229</v>
      </c>
      <c r="D1859" t="s">
        <v>680</v>
      </c>
      <c r="E1859">
        <v>20</v>
      </c>
      <c r="F1859" t="s">
        <v>174</v>
      </c>
      <c r="G1859" t="s">
        <v>198</v>
      </c>
    </row>
    <row r="1860" spans="1:7" x14ac:dyDescent="0.3">
      <c r="A1860" t="s">
        <v>1248</v>
      </c>
      <c r="B1860" t="s">
        <v>1160</v>
      </c>
      <c r="C1860" t="s">
        <v>50</v>
      </c>
      <c r="D1860" t="s">
        <v>512</v>
      </c>
      <c r="E1860">
        <v>20</v>
      </c>
      <c r="F1860" t="s">
        <v>13</v>
      </c>
      <c r="G1860" t="s">
        <v>14</v>
      </c>
    </row>
    <row r="1861" spans="1:7" x14ac:dyDescent="0.3">
      <c r="A1861" t="s">
        <v>1249</v>
      </c>
      <c r="B1861" t="s">
        <v>489</v>
      </c>
      <c r="C1861" t="s">
        <v>11</v>
      </c>
      <c r="D1861" t="s">
        <v>490</v>
      </c>
      <c r="E1861">
        <v>20</v>
      </c>
      <c r="F1861" t="s">
        <v>174</v>
      </c>
      <c r="G1861" t="s">
        <v>14</v>
      </c>
    </row>
    <row r="1862" spans="1:7" x14ac:dyDescent="0.3">
      <c r="A1862" t="s">
        <v>1249</v>
      </c>
      <c r="B1862" t="s">
        <v>550</v>
      </c>
      <c r="C1862" t="s">
        <v>34</v>
      </c>
      <c r="D1862" t="s">
        <v>677</v>
      </c>
      <c r="E1862">
        <v>20</v>
      </c>
      <c r="F1862" t="s">
        <v>174</v>
      </c>
      <c r="G1862" t="s">
        <v>14</v>
      </c>
    </row>
    <row r="1863" spans="1:7" x14ac:dyDescent="0.3">
      <c r="A1863" t="s">
        <v>1249</v>
      </c>
      <c r="B1863" t="s">
        <v>491</v>
      </c>
      <c r="C1863" t="s">
        <v>16</v>
      </c>
      <c r="D1863" t="s">
        <v>680</v>
      </c>
      <c r="E1863">
        <v>20</v>
      </c>
      <c r="F1863" t="s">
        <v>174</v>
      </c>
      <c r="G1863" t="s">
        <v>14</v>
      </c>
    </row>
    <row r="1864" spans="1:7" x14ac:dyDescent="0.3">
      <c r="A1864" t="s">
        <v>1249</v>
      </c>
      <c r="B1864" t="s">
        <v>551</v>
      </c>
      <c r="C1864" t="s">
        <v>25</v>
      </c>
      <c r="D1864" t="s">
        <v>498</v>
      </c>
      <c r="E1864">
        <v>20</v>
      </c>
      <c r="F1864" t="s">
        <v>174</v>
      </c>
      <c r="G1864" t="s">
        <v>27</v>
      </c>
    </row>
    <row r="1865" spans="1:7" x14ac:dyDescent="0.3">
      <c r="A1865" t="s">
        <v>1249</v>
      </c>
      <c r="B1865" t="s">
        <v>551</v>
      </c>
      <c r="C1865" t="s">
        <v>28</v>
      </c>
      <c r="D1865" t="s">
        <v>498</v>
      </c>
      <c r="E1865">
        <v>20</v>
      </c>
      <c r="F1865" t="s">
        <v>174</v>
      </c>
      <c r="G1865" t="s">
        <v>29</v>
      </c>
    </row>
    <row r="1866" spans="1:7" x14ac:dyDescent="0.3">
      <c r="A1866" t="s">
        <v>1249</v>
      </c>
      <c r="B1866" t="s">
        <v>493</v>
      </c>
      <c r="C1866" t="s">
        <v>18</v>
      </c>
      <c r="D1866" t="s">
        <v>502</v>
      </c>
      <c r="E1866">
        <v>20</v>
      </c>
      <c r="F1866" t="s">
        <v>174</v>
      </c>
      <c r="G1866" t="s">
        <v>14</v>
      </c>
    </row>
    <row r="1867" spans="1:7" x14ac:dyDescent="0.3">
      <c r="A1867" t="s">
        <v>1249</v>
      </c>
      <c r="B1867" t="s">
        <v>553</v>
      </c>
      <c r="C1867" t="s">
        <v>20</v>
      </c>
      <c r="D1867" t="s">
        <v>502</v>
      </c>
      <c r="E1867">
        <v>20</v>
      </c>
      <c r="F1867" t="s">
        <v>174</v>
      </c>
      <c r="G1867" t="s">
        <v>23</v>
      </c>
    </row>
    <row r="1868" spans="1:7" x14ac:dyDescent="0.3">
      <c r="A1868" t="s">
        <v>1249</v>
      </c>
      <c r="B1868" t="s">
        <v>495</v>
      </c>
      <c r="C1868" t="s">
        <v>46</v>
      </c>
      <c r="D1868" t="s">
        <v>494</v>
      </c>
      <c r="E1868">
        <v>19</v>
      </c>
      <c r="F1868" t="s">
        <v>174</v>
      </c>
      <c r="G1868" t="s">
        <v>23</v>
      </c>
    </row>
    <row r="1869" spans="1:7" x14ac:dyDescent="0.3">
      <c r="A1869" t="s">
        <v>1250</v>
      </c>
      <c r="B1869" t="s">
        <v>489</v>
      </c>
      <c r="C1869" t="s">
        <v>11</v>
      </c>
      <c r="D1869" t="s">
        <v>680</v>
      </c>
      <c r="E1869">
        <v>20</v>
      </c>
      <c r="F1869" t="s">
        <v>174</v>
      </c>
      <c r="G1869" t="s">
        <v>14</v>
      </c>
    </row>
    <row r="1870" spans="1:7" x14ac:dyDescent="0.3">
      <c r="A1870" t="s">
        <v>1250</v>
      </c>
      <c r="B1870" t="s">
        <v>550</v>
      </c>
      <c r="C1870" t="s">
        <v>38</v>
      </c>
      <c r="D1870" t="s">
        <v>502</v>
      </c>
      <c r="E1870">
        <v>19</v>
      </c>
      <c r="F1870" t="s">
        <v>174</v>
      </c>
      <c r="G1870" t="s">
        <v>14</v>
      </c>
    </row>
    <row r="1871" spans="1:7" x14ac:dyDescent="0.3">
      <c r="A1871" t="s">
        <v>1250</v>
      </c>
      <c r="B1871" t="s">
        <v>491</v>
      </c>
      <c r="C1871" t="s">
        <v>50</v>
      </c>
      <c r="D1871" t="s">
        <v>677</v>
      </c>
      <c r="E1871">
        <v>20</v>
      </c>
      <c r="F1871" t="s">
        <v>174</v>
      </c>
      <c r="G1871" t="s">
        <v>14</v>
      </c>
    </row>
    <row r="1872" spans="1:7" x14ac:dyDescent="0.3">
      <c r="A1872" t="s">
        <v>1250</v>
      </c>
      <c r="B1872" t="s">
        <v>551</v>
      </c>
      <c r="C1872" t="s">
        <v>25</v>
      </c>
      <c r="D1872" t="s">
        <v>496</v>
      </c>
      <c r="E1872">
        <v>20</v>
      </c>
      <c r="F1872" t="s">
        <v>174</v>
      </c>
      <c r="G1872" t="s">
        <v>27</v>
      </c>
    </row>
    <row r="1873" spans="1:7" x14ac:dyDescent="0.3">
      <c r="A1873" t="s">
        <v>1250</v>
      </c>
      <c r="B1873" t="s">
        <v>551</v>
      </c>
      <c r="C1873" t="s">
        <v>28</v>
      </c>
      <c r="D1873" t="s">
        <v>496</v>
      </c>
      <c r="E1873">
        <v>20</v>
      </c>
      <c r="F1873" t="s">
        <v>174</v>
      </c>
      <c r="G1873" t="s">
        <v>29</v>
      </c>
    </row>
    <row r="1874" spans="1:7" x14ac:dyDescent="0.3">
      <c r="A1874" t="s">
        <v>1250</v>
      </c>
      <c r="B1874" t="s">
        <v>493</v>
      </c>
      <c r="C1874" t="s">
        <v>18</v>
      </c>
      <c r="D1874" t="s">
        <v>500</v>
      </c>
      <c r="E1874">
        <v>20</v>
      </c>
      <c r="F1874" t="s">
        <v>174</v>
      </c>
      <c r="G1874" t="s">
        <v>14</v>
      </c>
    </row>
    <row r="1875" spans="1:7" x14ac:dyDescent="0.3">
      <c r="A1875" t="s">
        <v>1250</v>
      </c>
      <c r="B1875" t="s">
        <v>553</v>
      </c>
      <c r="C1875" t="s">
        <v>42</v>
      </c>
      <c r="D1875" t="s">
        <v>500</v>
      </c>
      <c r="E1875">
        <v>20</v>
      </c>
      <c r="F1875" t="s">
        <v>174</v>
      </c>
      <c r="G1875" t="s">
        <v>23</v>
      </c>
    </row>
    <row r="1876" spans="1:7" x14ac:dyDescent="0.3">
      <c r="A1876" t="s">
        <v>1251</v>
      </c>
      <c r="B1876" t="s">
        <v>489</v>
      </c>
      <c r="C1876" t="s">
        <v>11</v>
      </c>
      <c r="D1876" t="s">
        <v>678</v>
      </c>
      <c r="E1876">
        <v>20</v>
      </c>
      <c r="F1876" t="s">
        <v>174</v>
      </c>
      <c r="G1876" t="s">
        <v>14</v>
      </c>
    </row>
    <row r="1877" spans="1:7" x14ac:dyDescent="0.3">
      <c r="A1877" t="s">
        <v>1251</v>
      </c>
      <c r="B1877" t="s">
        <v>550</v>
      </c>
      <c r="C1877" t="s">
        <v>38</v>
      </c>
      <c r="D1877" t="s">
        <v>680</v>
      </c>
      <c r="E1877">
        <v>20</v>
      </c>
      <c r="F1877" t="s">
        <v>174</v>
      </c>
      <c r="G1877" t="s">
        <v>14</v>
      </c>
    </row>
    <row r="1878" spans="1:7" x14ac:dyDescent="0.3">
      <c r="A1878" t="s">
        <v>1251</v>
      </c>
      <c r="B1878" t="s">
        <v>491</v>
      </c>
      <c r="C1878" t="s">
        <v>50</v>
      </c>
      <c r="D1878" t="s">
        <v>676</v>
      </c>
      <c r="E1878">
        <v>20</v>
      </c>
      <c r="F1878" t="s">
        <v>174</v>
      </c>
      <c r="G1878" t="s">
        <v>14</v>
      </c>
    </row>
    <row r="1879" spans="1:7" x14ac:dyDescent="0.3">
      <c r="A1879" t="s">
        <v>1251</v>
      </c>
      <c r="B1879" t="s">
        <v>551</v>
      </c>
      <c r="C1879" t="s">
        <v>25</v>
      </c>
      <c r="D1879" t="s">
        <v>494</v>
      </c>
      <c r="E1879">
        <v>20</v>
      </c>
      <c r="F1879" t="s">
        <v>174</v>
      </c>
      <c r="G1879" t="s">
        <v>27</v>
      </c>
    </row>
    <row r="1880" spans="1:7" x14ac:dyDescent="0.3">
      <c r="A1880" t="s">
        <v>1251</v>
      </c>
      <c r="B1880" t="s">
        <v>551</v>
      </c>
      <c r="C1880" t="s">
        <v>28</v>
      </c>
      <c r="D1880" t="s">
        <v>494</v>
      </c>
      <c r="E1880">
        <v>20</v>
      </c>
      <c r="F1880" t="s">
        <v>174</v>
      </c>
      <c r="G1880" t="s">
        <v>29</v>
      </c>
    </row>
    <row r="1881" spans="1:7" x14ac:dyDescent="0.3">
      <c r="A1881" t="s">
        <v>1251</v>
      </c>
      <c r="B1881" t="s">
        <v>493</v>
      </c>
      <c r="C1881" t="s">
        <v>18</v>
      </c>
      <c r="D1881" t="s">
        <v>498</v>
      </c>
      <c r="E1881">
        <v>17</v>
      </c>
      <c r="F1881" t="s">
        <v>174</v>
      </c>
      <c r="G1881" t="s">
        <v>14</v>
      </c>
    </row>
    <row r="1882" spans="1:7" x14ac:dyDescent="0.3">
      <c r="A1882" t="s">
        <v>1251</v>
      </c>
      <c r="B1882" t="s">
        <v>553</v>
      </c>
      <c r="C1882" t="s">
        <v>42</v>
      </c>
      <c r="D1882" t="s">
        <v>498</v>
      </c>
      <c r="E1882">
        <v>19</v>
      </c>
      <c r="F1882" t="s">
        <v>174</v>
      </c>
      <c r="G1882" t="s">
        <v>23</v>
      </c>
    </row>
    <row r="1883" spans="1:7" x14ac:dyDescent="0.3">
      <c r="A1883" t="s">
        <v>1251</v>
      </c>
      <c r="B1883" t="s">
        <v>495</v>
      </c>
      <c r="C1883" t="s">
        <v>20</v>
      </c>
      <c r="D1883" t="s">
        <v>498</v>
      </c>
      <c r="E1883">
        <v>20</v>
      </c>
      <c r="F1883" t="s">
        <v>174</v>
      </c>
      <c r="G1883" t="s">
        <v>23</v>
      </c>
    </row>
    <row r="1884" spans="1:7" x14ac:dyDescent="0.3">
      <c r="A1884" t="s">
        <v>1251</v>
      </c>
      <c r="B1884" t="s">
        <v>555</v>
      </c>
      <c r="C1884" t="s">
        <v>370</v>
      </c>
      <c r="D1884" t="s">
        <v>494</v>
      </c>
      <c r="E1884">
        <v>20</v>
      </c>
      <c r="F1884" t="s">
        <v>174</v>
      </c>
      <c r="G1884" t="s">
        <v>198</v>
      </c>
    </row>
    <row r="1885" spans="1:7" x14ac:dyDescent="0.3">
      <c r="A1885" t="s">
        <v>1252</v>
      </c>
      <c r="B1885" t="s">
        <v>489</v>
      </c>
      <c r="C1885" t="s">
        <v>16</v>
      </c>
      <c r="D1885" t="s">
        <v>508</v>
      </c>
      <c r="E1885">
        <v>19</v>
      </c>
      <c r="F1885" t="s">
        <v>13</v>
      </c>
      <c r="G1885" t="s">
        <v>14</v>
      </c>
    </row>
    <row r="1886" spans="1:7" x14ac:dyDescent="0.3">
      <c r="A1886" t="s">
        <v>1252</v>
      </c>
      <c r="B1886" t="s">
        <v>550</v>
      </c>
      <c r="C1886" t="s">
        <v>20</v>
      </c>
      <c r="D1886" t="s">
        <v>494</v>
      </c>
      <c r="E1886">
        <v>20</v>
      </c>
      <c r="F1886" t="s">
        <v>174</v>
      </c>
      <c r="G1886" t="s">
        <v>23</v>
      </c>
    </row>
    <row r="1887" spans="1:7" x14ac:dyDescent="0.3">
      <c r="A1887" t="s">
        <v>1253</v>
      </c>
      <c r="B1887" t="s">
        <v>489</v>
      </c>
      <c r="C1887" t="s">
        <v>38</v>
      </c>
      <c r="D1887" t="s">
        <v>678</v>
      </c>
      <c r="E1887">
        <v>20</v>
      </c>
      <c r="F1887" t="s">
        <v>174</v>
      </c>
      <c r="G1887" t="s">
        <v>14</v>
      </c>
    </row>
    <row r="1888" spans="1:7" x14ac:dyDescent="0.3">
      <c r="A1888" t="s">
        <v>1253</v>
      </c>
      <c r="B1888" t="s">
        <v>550</v>
      </c>
      <c r="C1888" t="s">
        <v>56</v>
      </c>
      <c r="D1888" t="s">
        <v>490</v>
      </c>
      <c r="E1888">
        <v>20</v>
      </c>
      <c r="F1888" t="s">
        <v>174</v>
      </c>
      <c r="G1888" t="s">
        <v>27</v>
      </c>
    </row>
    <row r="1889" spans="1:7" x14ac:dyDescent="0.3">
      <c r="A1889" t="s">
        <v>1253</v>
      </c>
      <c r="B1889" t="s">
        <v>550</v>
      </c>
      <c r="C1889" t="s">
        <v>57</v>
      </c>
      <c r="D1889" t="s">
        <v>490</v>
      </c>
      <c r="E1889">
        <v>20</v>
      </c>
      <c r="F1889" t="s">
        <v>174</v>
      </c>
      <c r="G1889" t="s">
        <v>29</v>
      </c>
    </row>
    <row r="1890" spans="1:7" x14ac:dyDescent="0.3">
      <c r="A1890" t="s">
        <v>1253</v>
      </c>
      <c r="B1890" t="s">
        <v>491</v>
      </c>
      <c r="C1890" t="s">
        <v>370</v>
      </c>
      <c r="D1890" t="s">
        <v>506</v>
      </c>
      <c r="E1890">
        <v>20</v>
      </c>
      <c r="F1890" t="s">
        <v>174</v>
      </c>
      <c r="G1890" t="s">
        <v>198</v>
      </c>
    </row>
    <row r="1891" spans="1:7" x14ac:dyDescent="0.3">
      <c r="A1891" t="s">
        <v>1253</v>
      </c>
      <c r="B1891" t="s">
        <v>551</v>
      </c>
      <c r="C1891" t="s">
        <v>20</v>
      </c>
      <c r="D1891" t="s">
        <v>496</v>
      </c>
      <c r="E1891">
        <v>20</v>
      </c>
      <c r="F1891" t="s">
        <v>174</v>
      </c>
      <c r="G1891" t="s">
        <v>23</v>
      </c>
    </row>
    <row r="1892" spans="1:7" x14ac:dyDescent="0.3">
      <c r="A1892" t="s">
        <v>1254</v>
      </c>
      <c r="B1892" t="s">
        <v>489</v>
      </c>
      <c r="C1892" t="s">
        <v>18</v>
      </c>
      <c r="D1892" t="s">
        <v>490</v>
      </c>
      <c r="E1892">
        <v>19</v>
      </c>
      <c r="F1892" t="s">
        <v>174</v>
      </c>
      <c r="G1892" t="s">
        <v>14</v>
      </c>
    </row>
    <row r="1893" spans="1:7" x14ac:dyDescent="0.3">
      <c r="A1893" t="s">
        <v>1254</v>
      </c>
      <c r="B1893" t="s">
        <v>550</v>
      </c>
      <c r="C1893" t="s">
        <v>18</v>
      </c>
      <c r="D1893" t="s">
        <v>508</v>
      </c>
      <c r="E1893">
        <v>20</v>
      </c>
      <c r="F1893" t="s">
        <v>13</v>
      </c>
      <c r="G1893" t="s">
        <v>14</v>
      </c>
    </row>
    <row r="1894" spans="1:7" x14ac:dyDescent="0.3">
      <c r="A1894" t="s">
        <v>1254</v>
      </c>
      <c r="B1894" t="s">
        <v>491</v>
      </c>
      <c r="C1894" t="s">
        <v>11</v>
      </c>
      <c r="D1894" t="s">
        <v>1180</v>
      </c>
      <c r="E1894">
        <v>20</v>
      </c>
      <c r="F1894" t="s">
        <v>72</v>
      </c>
      <c r="G1894" t="s">
        <v>14</v>
      </c>
    </row>
    <row r="1895" spans="1:7" x14ac:dyDescent="0.3">
      <c r="A1895" t="s">
        <v>1254</v>
      </c>
      <c r="B1895" t="s">
        <v>551</v>
      </c>
      <c r="C1895" t="s">
        <v>34</v>
      </c>
      <c r="D1895" t="s">
        <v>680</v>
      </c>
      <c r="E1895">
        <v>20</v>
      </c>
      <c r="F1895" t="s">
        <v>174</v>
      </c>
      <c r="G1895" t="s">
        <v>14</v>
      </c>
    </row>
    <row r="1896" spans="1:7" x14ac:dyDescent="0.3">
      <c r="A1896" t="s">
        <v>1254</v>
      </c>
      <c r="B1896" t="s">
        <v>493</v>
      </c>
      <c r="C1896" t="s">
        <v>195</v>
      </c>
      <c r="D1896" t="s">
        <v>360</v>
      </c>
      <c r="E1896">
        <v>20</v>
      </c>
      <c r="F1896" t="s">
        <v>262</v>
      </c>
      <c r="G1896" t="s">
        <v>198</v>
      </c>
    </row>
    <row r="1897" spans="1:7" x14ac:dyDescent="0.3">
      <c r="A1897" t="s">
        <v>1254</v>
      </c>
      <c r="B1897" t="s">
        <v>553</v>
      </c>
      <c r="C1897" t="s">
        <v>46</v>
      </c>
      <c r="D1897" t="s">
        <v>671</v>
      </c>
      <c r="E1897">
        <v>20</v>
      </c>
      <c r="F1897" t="s">
        <v>174</v>
      </c>
      <c r="G1897" t="s">
        <v>23</v>
      </c>
    </row>
    <row r="1898" spans="1:7" x14ac:dyDescent="0.3">
      <c r="A1898" t="s">
        <v>1254</v>
      </c>
      <c r="B1898" t="s">
        <v>495</v>
      </c>
      <c r="C1898" t="s">
        <v>16</v>
      </c>
      <c r="D1898" t="s">
        <v>496</v>
      </c>
      <c r="E1898">
        <v>18</v>
      </c>
      <c r="F1898" t="s">
        <v>174</v>
      </c>
      <c r="G1898" t="s">
        <v>14</v>
      </c>
    </row>
    <row r="1899" spans="1:7" x14ac:dyDescent="0.3">
      <c r="A1899" t="s">
        <v>1254</v>
      </c>
      <c r="B1899" t="s">
        <v>555</v>
      </c>
      <c r="C1899" t="s">
        <v>20</v>
      </c>
      <c r="D1899" t="s">
        <v>668</v>
      </c>
      <c r="E1899">
        <v>20</v>
      </c>
      <c r="F1899" t="s">
        <v>174</v>
      </c>
      <c r="G1899" t="s">
        <v>23</v>
      </c>
    </row>
    <row r="1900" spans="1:7" x14ac:dyDescent="0.3">
      <c r="A1900" t="s">
        <v>1254</v>
      </c>
      <c r="B1900" t="s">
        <v>497</v>
      </c>
      <c r="C1900" t="s">
        <v>38</v>
      </c>
      <c r="D1900" t="s">
        <v>670</v>
      </c>
      <c r="E1900">
        <v>20</v>
      </c>
      <c r="F1900" t="s">
        <v>174</v>
      </c>
      <c r="G1900" t="s">
        <v>14</v>
      </c>
    </row>
    <row r="1901" spans="1:7" x14ac:dyDescent="0.3">
      <c r="A1901" t="s">
        <v>1254</v>
      </c>
      <c r="B1901" t="s">
        <v>557</v>
      </c>
      <c r="C1901" t="s">
        <v>11</v>
      </c>
      <c r="D1901" t="s">
        <v>510</v>
      </c>
      <c r="E1901">
        <v>20</v>
      </c>
      <c r="F1901" t="s">
        <v>13</v>
      </c>
      <c r="G1901" t="s">
        <v>14</v>
      </c>
    </row>
    <row r="1902" spans="1:7" x14ac:dyDescent="0.3">
      <c r="A1902" t="s">
        <v>1254</v>
      </c>
      <c r="B1902" t="s">
        <v>499</v>
      </c>
      <c r="C1902" t="s">
        <v>56</v>
      </c>
      <c r="D1902" t="s">
        <v>668</v>
      </c>
      <c r="E1902">
        <v>20</v>
      </c>
      <c r="F1902" t="s">
        <v>174</v>
      </c>
      <c r="G1902" t="s">
        <v>27</v>
      </c>
    </row>
    <row r="1903" spans="1:7" x14ac:dyDescent="0.3">
      <c r="A1903" t="s">
        <v>1254</v>
      </c>
      <c r="B1903" t="s">
        <v>499</v>
      </c>
      <c r="C1903" t="s">
        <v>57</v>
      </c>
      <c r="D1903" t="s">
        <v>668</v>
      </c>
      <c r="E1903">
        <v>20</v>
      </c>
      <c r="F1903" t="s">
        <v>174</v>
      </c>
      <c r="G1903" t="s">
        <v>29</v>
      </c>
    </row>
    <row r="1904" spans="1:7" x14ac:dyDescent="0.3">
      <c r="A1904" t="s">
        <v>1254</v>
      </c>
      <c r="B1904" t="s">
        <v>1160</v>
      </c>
      <c r="C1904" t="s">
        <v>50</v>
      </c>
      <c r="D1904" t="s">
        <v>1180</v>
      </c>
      <c r="E1904">
        <v>20</v>
      </c>
      <c r="F1904" t="s">
        <v>72</v>
      </c>
      <c r="G1904" t="s">
        <v>14</v>
      </c>
    </row>
    <row r="1905" spans="1:7" x14ac:dyDescent="0.3">
      <c r="A1905" t="s">
        <v>1254</v>
      </c>
      <c r="B1905" t="s">
        <v>501</v>
      </c>
      <c r="C1905" t="s">
        <v>229</v>
      </c>
      <c r="D1905" t="s">
        <v>1172</v>
      </c>
      <c r="E1905">
        <v>20</v>
      </c>
      <c r="F1905" t="s">
        <v>72</v>
      </c>
      <c r="G1905" t="s">
        <v>198</v>
      </c>
    </row>
    <row r="1906" spans="1:7" x14ac:dyDescent="0.3">
      <c r="A1906" t="s">
        <v>1254</v>
      </c>
      <c r="B1906" t="s">
        <v>1161</v>
      </c>
      <c r="C1906" t="s">
        <v>34</v>
      </c>
      <c r="D1906" t="s">
        <v>668</v>
      </c>
      <c r="E1906">
        <v>19</v>
      </c>
      <c r="F1906" t="s">
        <v>174</v>
      </c>
      <c r="G1906" t="s">
        <v>14</v>
      </c>
    </row>
    <row r="1907" spans="1:7" x14ac:dyDescent="0.3">
      <c r="A1907" t="s">
        <v>1254</v>
      </c>
      <c r="B1907" t="s">
        <v>503</v>
      </c>
      <c r="C1907" t="s">
        <v>16</v>
      </c>
      <c r="D1907" t="s">
        <v>490</v>
      </c>
      <c r="E1907">
        <v>18</v>
      </c>
      <c r="F1907" t="s">
        <v>174</v>
      </c>
      <c r="G1907" t="s">
        <v>14</v>
      </c>
    </row>
    <row r="1908" spans="1:7" x14ac:dyDescent="0.3">
      <c r="A1908" t="s">
        <v>1254</v>
      </c>
      <c r="B1908" t="s">
        <v>1162</v>
      </c>
      <c r="C1908" t="s">
        <v>370</v>
      </c>
      <c r="D1908" t="s">
        <v>498</v>
      </c>
      <c r="E1908">
        <v>20</v>
      </c>
      <c r="F1908" t="s">
        <v>174</v>
      </c>
      <c r="G1908" t="s">
        <v>198</v>
      </c>
    </row>
    <row r="1909" spans="1:7" x14ac:dyDescent="0.3">
      <c r="A1909" t="s">
        <v>1254</v>
      </c>
      <c r="B1909" t="s">
        <v>505</v>
      </c>
      <c r="C1909" t="s">
        <v>195</v>
      </c>
      <c r="D1909" t="s">
        <v>1180</v>
      </c>
      <c r="E1909">
        <v>20</v>
      </c>
      <c r="F1909" t="s">
        <v>72</v>
      </c>
      <c r="G1909" t="s">
        <v>198</v>
      </c>
    </row>
    <row r="1910" spans="1:7" x14ac:dyDescent="0.3">
      <c r="A1910" t="s">
        <v>1255</v>
      </c>
      <c r="B1910" t="s">
        <v>489</v>
      </c>
      <c r="C1910" t="s">
        <v>50</v>
      </c>
      <c r="D1910" t="s">
        <v>1172</v>
      </c>
      <c r="E1910">
        <v>19</v>
      </c>
      <c r="F1910" t="s">
        <v>72</v>
      </c>
      <c r="G1910" t="s">
        <v>14</v>
      </c>
    </row>
    <row r="1911" spans="1:7" x14ac:dyDescent="0.3">
      <c r="A1911" t="s">
        <v>1255</v>
      </c>
      <c r="B1911" t="s">
        <v>550</v>
      </c>
      <c r="C1911" t="s">
        <v>20</v>
      </c>
      <c r="D1911" t="s">
        <v>670</v>
      </c>
      <c r="E1911">
        <v>20</v>
      </c>
      <c r="F1911" t="s">
        <v>174</v>
      </c>
      <c r="G1911" t="s">
        <v>23</v>
      </c>
    </row>
    <row r="1912" spans="1:7" x14ac:dyDescent="0.3">
      <c r="A1912" t="s">
        <v>1255</v>
      </c>
      <c r="B1912" t="s">
        <v>491</v>
      </c>
      <c r="C1912" t="s">
        <v>42</v>
      </c>
      <c r="D1912" t="s">
        <v>508</v>
      </c>
      <c r="E1912">
        <v>20</v>
      </c>
      <c r="F1912" t="s">
        <v>13</v>
      </c>
      <c r="G1912" t="s">
        <v>23</v>
      </c>
    </row>
    <row r="1913" spans="1:7" x14ac:dyDescent="0.3">
      <c r="A1913" t="s">
        <v>1256</v>
      </c>
      <c r="B1913" t="s">
        <v>489</v>
      </c>
      <c r="C1913" t="s">
        <v>20</v>
      </c>
      <c r="D1913" t="s">
        <v>676</v>
      </c>
      <c r="E1913">
        <v>20</v>
      </c>
      <c r="F1913" t="s">
        <v>174</v>
      </c>
      <c r="G1913" t="s">
        <v>23</v>
      </c>
    </row>
    <row r="1914" spans="1:7" x14ac:dyDescent="0.3">
      <c r="A1914" t="s">
        <v>1256</v>
      </c>
      <c r="B1914" t="s">
        <v>550</v>
      </c>
      <c r="C1914" t="s">
        <v>20</v>
      </c>
      <c r="D1914" t="s">
        <v>677</v>
      </c>
      <c r="E1914">
        <v>20</v>
      </c>
      <c r="F1914" t="s">
        <v>174</v>
      </c>
      <c r="G1914" t="s">
        <v>23</v>
      </c>
    </row>
    <row r="1915" spans="1:7" x14ac:dyDescent="0.3">
      <c r="A1915" t="s">
        <v>1256</v>
      </c>
      <c r="B1915" t="s">
        <v>491</v>
      </c>
      <c r="C1915" t="s">
        <v>46</v>
      </c>
      <c r="D1915" t="s">
        <v>675</v>
      </c>
      <c r="E1915">
        <v>20</v>
      </c>
      <c r="F1915" t="s">
        <v>174</v>
      </c>
      <c r="G1915" t="s">
        <v>23</v>
      </c>
    </row>
    <row r="1916" spans="1:7" x14ac:dyDescent="0.3">
      <c r="A1916" t="s">
        <v>1256</v>
      </c>
      <c r="B1916" t="s">
        <v>551</v>
      </c>
      <c r="C1916" t="s">
        <v>46</v>
      </c>
      <c r="D1916" t="s">
        <v>674</v>
      </c>
      <c r="E1916">
        <v>20</v>
      </c>
      <c r="F1916" t="s">
        <v>174</v>
      </c>
      <c r="G1916" t="s">
        <v>23</v>
      </c>
    </row>
    <row r="1917" spans="1:7" x14ac:dyDescent="0.3">
      <c r="A1917" t="s">
        <v>1256</v>
      </c>
      <c r="B1917" t="s">
        <v>493</v>
      </c>
      <c r="C1917" t="s">
        <v>42</v>
      </c>
      <c r="D1917" t="s">
        <v>677</v>
      </c>
      <c r="E1917">
        <v>20</v>
      </c>
      <c r="F1917" t="s">
        <v>174</v>
      </c>
      <c r="G1917" t="s">
        <v>23</v>
      </c>
    </row>
    <row r="1918" spans="1:7" x14ac:dyDescent="0.3">
      <c r="A1918" t="s">
        <v>1256</v>
      </c>
      <c r="B1918" t="s">
        <v>553</v>
      </c>
      <c r="C1918" t="s">
        <v>42</v>
      </c>
      <c r="D1918" t="s">
        <v>676</v>
      </c>
      <c r="E1918">
        <v>20</v>
      </c>
      <c r="F1918" t="s">
        <v>174</v>
      </c>
      <c r="G1918" t="s">
        <v>23</v>
      </c>
    </row>
    <row r="1919" spans="1:7" x14ac:dyDescent="0.3">
      <c r="A1919" t="s">
        <v>1256</v>
      </c>
      <c r="B1919" t="s">
        <v>495</v>
      </c>
      <c r="C1919" t="s">
        <v>18</v>
      </c>
      <c r="D1919" t="s">
        <v>675</v>
      </c>
      <c r="E1919">
        <v>20</v>
      </c>
      <c r="F1919" t="s">
        <v>174</v>
      </c>
      <c r="G1919" t="s">
        <v>14</v>
      </c>
    </row>
    <row r="1920" spans="1:7" x14ac:dyDescent="0.3">
      <c r="A1920" t="s">
        <v>1256</v>
      </c>
      <c r="B1920" t="s">
        <v>555</v>
      </c>
      <c r="C1920" t="s">
        <v>18</v>
      </c>
      <c r="D1920" t="s">
        <v>674</v>
      </c>
      <c r="E1920">
        <v>20</v>
      </c>
      <c r="F1920" t="s">
        <v>174</v>
      </c>
      <c r="G1920" t="s">
        <v>14</v>
      </c>
    </row>
    <row r="1921" spans="1:7" x14ac:dyDescent="0.3">
      <c r="A1921" t="s">
        <v>1256</v>
      </c>
      <c r="B1921" t="s">
        <v>497</v>
      </c>
      <c r="C1921" t="s">
        <v>50</v>
      </c>
      <c r="D1921" t="s">
        <v>678</v>
      </c>
      <c r="E1921">
        <v>20</v>
      </c>
      <c r="F1921" t="s">
        <v>174</v>
      </c>
      <c r="G1921" t="s">
        <v>14</v>
      </c>
    </row>
    <row r="1922" spans="1:7" x14ac:dyDescent="0.3">
      <c r="A1922" t="s">
        <v>1256</v>
      </c>
      <c r="B1922" t="s">
        <v>557</v>
      </c>
      <c r="C1922" t="s">
        <v>50</v>
      </c>
      <c r="D1922" t="s">
        <v>272</v>
      </c>
      <c r="E1922">
        <v>20</v>
      </c>
      <c r="F1922" t="s">
        <v>72</v>
      </c>
      <c r="G1922" t="s">
        <v>14</v>
      </c>
    </row>
    <row r="1923" spans="1:7" x14ac:dyDescent="0.3">
      <c r="A1923" t="s">
        <v>1256</v>
      </c>
      <c r="B1923" t="s">
        <v>499</v>
      </c>
      <c r="C1923" t="s">
        <v>34</v>
      </c>
      <c r="D1923" t="s">
        <v>152</v>
      </c>
      <c r="E1923">
        <v>20</v>
      </c>
      <c r="F1923" t="s">
        <v>72</v>
      </c>
      <c r="G1923" t="s">
        <v>14</v>
      </c>
    </row>
    <row r="1924" spans="1:7" x14ac:dyDescent="0.3">
      <c r="A1924" t="s">
        <v>1256</v>
      </c>
      <c r="B1924" t="s">
        <v>1160</v>
      </c>
      <c r="C1924" t="s">
        <v>11</v>
      </c>
      <c r="D1924" t="s">
        <v>677</v>
      </c>
      <c r="E1924">
        <v>20</v>
      </c>
      <c r="F1924" t="s">
        <v>174</v>
      </c>
      <c r="G1924" t="s">
        <v>14</v>
      </c>
    </row>
    <row r="1925" spans="1:7" x14ac:dyDescent="0.3">
      <c r="A1925" t="s">
        <v>1256</v>
      </c>
      <c r="B1925" t="s">
        <v>501</v>
      </c>
      <c r="C1925" t="s">
        <v>56</v>
      </c>
      <c r="D1925" t="s">
        <v>673</v>
      </c>
      <c r="E1925">
        <v>15</v>
      </c>
      <c r="F1925" t="s">
        <v>174</v>
      </c>
      <c r="G1925" t="s">
        <v>27</v>
      </c>
    </row>
    <row r="1926" spans="1:7" x14ac:dyDescent="0.3">
      <c r="A1926" t="s">
        <v>1256</v>
      </c>
      <c r="B1926" t="s">
        <v>501</v>
      </c>
      <c r="C1926" t="s">
        <v>57</v>
      </c>
      <c r="D1926" t="s">
        <v>673</v>
      </c>
      <c r="E1926">
        <v>15</v>
      </c>
      <c r="F1926" t="s">
        <v>174</v>
      </c>
      <c r="G1926" t="s">
        <v>29</v>
      </c>
    </row>
    <row r="1927" spans="1:7" x14ac:dyDescent="0.3">
      <c r="A1927" t="s">
        <v>1256</v>
      </c>
      <c r="B1927" t="s">
        <v>1161</v>
      </c>
      <c r="C1927" t="s">
        <v>56</v>
      </c>
      <c r="D1927" t="s">
        <v>671</v>
      </c>
      <c r="E1927">
        <v>18</v>
      </c>
      <c r="F1927" t="s">
        <v>174</v>
      </c>
      <c r="G1927" t="s">
        <v>27</v>
      </c>
    </row>
    <row r="1928" spans="1:7" x14ac:dyDescent="0.3">
      <c r="A1928" t="s">
        <v>1256</v>
      </c>
      <c r="B1928" t="s">
        <v>1161</v>
      </c>
      <c r="C1928" t="s">
        <v>57</v>
      </c>
      <c r="D1928" t="s">
        <v>671</v>
      </c>
      <c r="E1928">
        <v>18</v>
      </c>
      <c r="F1928" t="s">
        <v>174</v>
      </c>
      <c r="G1928" t="s">
        <v>29</v>
      </c>
    </row>
    <row r="1929" spans="1:7" x14ac:dyDescent="0.3">
      <c r="A1929" t="s">
        <v>1256</v>
      </c>
      <c r="B1929" t="s">
        <v>503</v>
      </c>
      <c r="C1929" t="s">
        <v>370</v>
      </c>
      <c r="D1929" t="s">
        <v>504</v>
      </c>
      <c r="E1929">
        <v>20</v>
      </c>
      <c r="F1929" t="s">
        <v>174</v>
      </c>
      <c r="G1929" t="s">
        <v>198</v>
      </c>
    </row>
    <row r="1930" spans="1:7" x14ac:dyDescent="0.3">
      <c r="A1930" t="s">
        <v>1256</v>
      </c>
      <c r="B1930" t="s">
        <v>1162</v>
      </c>
      <c r="C1930" t="s">
        <v>195</v>
      </c>
      <c r="D1930" t="s">
        <v>677</v>
      </c>
      <c r="E1930">
        <v>19</v>
      </c>
      <c r="F1930" t="s">
        <v>174</v>
      </c>
      <c r="G1930" t="s">
        <v>198</v>
      </c>
    </row>
    <row r="1931" spans="1:7" x14ac:dyDescent="0.3">
      <c r="A1931" t="s">
        <v>1256</v>
      </c>
      <c r="B1931" t="s">
        <v>505</v>
      </c>
      <c r="C1931" t="s">
        <v>195</v>
      </c>
      <c r="D1931" t="s">
        <v>678</v>
      </c>
      <c r="E1931">
        <v>20</v>
      </c>
      <c r="F1931" t="s">
        <v>174</v>
      </c>
      <c r="G1931" t="s">
        <v>198</v>
      </c>
    </row>
    <row r="1932" spans="1:7" x14ac:dyDescent="0.3">
      <c r="A1932" t="s">
        <v>1256</v>
      </c>
      <c r="B1932" t="s">
        <v>1163</v>
      </c>
      <c r="C1932" t="s">
        <v>229</v>
      </c>
      <c r="D1932" t="s">
        <v>494</v>
      </c>
      <c r="E1932">
        <v>19</v>
      </c>
      <c r="F1932" t="s">
        <v>174</v>
      </c>
      <c r="G1932" t="s">
        <v>198</v>
      </c>
    </row>
    <row r="1933" spans="1:7" x14ac:dyDescent="0.3">
      <c r="A1933" t="s">
        <v>1256</v>
      </c>
      <c r="B1933" t="s">
        <v>507</v>
      </c>
      <c r="C1933" t="s">
        <v>229</v>
      </c>
      <c r="D1933" t="s">
        <v>496</v>
      </c>
      <c r="E1933">
        <v>19</v>
      </c>
      <c r="F1933" t="s">
        <v>174</v>
      </c>
      <c r="G1933" t="s">
        <v>198</v>
      </c>
    </row>
    <row r="1934" spans="1:7" x14ac:dyDescent="0.3">
      <c r="A1934" t="s">
        <v>1257</v>
      </c>
      <c r="B1934" t="s">
        <v>489</v>
      </c>
      <c r="C1934" t="s">
        <v>11</v>
      </c>
      <c r="D1934" t="s">
        <v>1172</v>
      </c>
      <c r="E1934">
        <v>20</v>
      </c>
      <c r="F1934" t="s">
        <v>72</v>
      </c>
      <c r="G1934" t="s">
        <v>14</v>
      </c>
    </row>
    <row r="1935" spans="1:7" x14ac:dyDescent="0.3">
      <c r="A1935" t="s">
        <v>1257</v>
      </c>
      <c r="B1935" t="s">
        <v>550</v>
      </c>
      <c r="C1935" t="s">
        <v>370</v>
      </c>
      <c r="D1935" t="s">
        <v>1180</v>
      </c>
      <c r="E1935">
        <v>20</v>
      </c>
      <c r="F1935" t="s">
        <v>72</v>
      </c>
      <c r="G1935" t="s">
        <v>198</v>
      </c>
    </row>
    <row r="1936" spans="1:7" x14ac:dyDescent="0.3">
      <c r="A1936" t="s">
        <v>1257</v>
      </c>
      <c r="B1936" t="s">
        <v>491</v>
      </c>
      <c r="C1936" t="s">
        <v>34</v>
      </c>
      <c r="D1936" t="s">
        <v>1180</v>
      </c>
      <c r="E1936">
        <v>20</v>
      </c>
      <c r="F1936" t="s">
        <v>72</v>
      </c>
      <c r="G1936" t="s">
        <v>14</v>
      </c>
    </row>
    <row r="1937" spans="1:7" x14ac:dyDescent="0.3">
      <c r="A1937" t="s">
        <v>1257</v>
      </c>
      <c r="B1937" t="s">
        <v>551</v>
      </c>
      <c r="C1937" t="s">
        <v>16</v>
      </c>
      <c r="D1937" t="s">
        <v>494</v>
      </c>
      <c r="E1937">
        <v>20</v>
      </c>
      <c r="F1937" t="s">
        <v>174</v>
      </c>
      <c r="G1937" t="s">
        <v>14</v>
      </c>
    </row>
    <row r="1938" spans="1:7" x14ac:dyDescent="0.3">
      <c r="A1938" t="s">
        <v>1257</v>
      </c>
      <c r="B1938" t="s">
        <v>493</v>
      </c>
      <c r="C1938" t="s">
        <v>16</v>
      </c>
      <c r="D1938" t="s">
        <v>512</v>
      </c>
      <c r="E1938">
        <v>19</v>
      </c>
      <c r="F1938" t="s">
        <v>13</v>
      </c>
      <c r="G1938" t="s">
        <v>14</v>
      </c>
    </row>
    <row r="1939" spans="1:7" x14ac:dyDescent="0.3">
      <c r="A1939" t="s">
        <v>1258</v>
      </c>
      <c r="B1939" t="s">
        <v>489</v>
      </c>
      <c r="C1939" t="s">
        <v>879</v>
      </c>
      <c r="D1939" t="s">
        <v>490</v>
      </c>
      <c r="E1939">
        <v>14</v>
      </c>
      <c r="F1939" t="s">
        <v>174</v>
      </c>
      <c r="G1939" t="s">
        <v>80</v>
      </c>
    </row>
    <row r="1940" spans="1:7" x14ac:dyDescent="0.3">
      <c r="A1940" t="s">
        <v>1258</v>
      </c>
      <c r="B1940" t="s">
        <v>550</v>
      </c>
      <c r="C1940" t="s">
        <v>1259</v>
      </c>
      <c r="D1940" t="s">
        <v>672</v>
      </c>
      <c r="E1940">
        <v>20</v>
      </c>
      <c r="F1940" t="s">
        <v>174</v>
      </c>
      <c r="G1940" t="s">
        <v>27</v>
      </c>
    </row>
    <row r="1941" spans="1:7" x14ac:dyDescent="0.3">
      <c r="A1941" t="s">
        <v>1260</v>
      </c>
      <c r="B1941" t="s">
        <v>489</v>
      </c>
      <c r="C1941" t="s">
        <v>34</v>
      </c>
      <c r="D1941" t="s">
        <v>675</v>
      </c>
      <c r="E1941">
        <v>20</v>
      </c>
      <c r="F1941" t="s">
        <v>174</v>
      </c>
      <c r="G1941" t="s">
        <v>14</v>
      </c>
    </row>
    <row r="1942" spans="1:7" x14ac:dyDescent="0.3">
      <c r="A1942" t="s">
        <v>1260</v>
      </c>
      <c r="B1942" t="s">
        <v>550</v>
      </c>
      <c r="C1942" t="s">
        <v>25</v>
      </c>
      <c r="D1942" t="s">
        <v>675</v>
      </c>
      <c r="E1942">
        <v>15</v>
      </c>
      <c r="F1942" t="s">
        <v>174</v>
      </c>
      <c r="G1942" t="s">
        <v>27</v>
      </c>
    </row>
    <row r="1943" spans="1:7" x14ac:dyDescent="0.3">
      <c r="A1943" t="s">
        <v>1260</v>
      </c>
      <c r="B1943" t="s">
        <v>550</v>
      </c>
      <c r="C1943" t="s">
        <v>28</v>
      </c>
      <c r="D1943" t="s">
        <v>675</v>
      </c>
      <c r="E1943">
        <v>15</v>
      </c>
      <c r="F1943" t="s">
        <v>174</v>
      </c>
      <c r="G1943" t="s">
        <v>29</v>
      </c>
    </row>
    <row r="1944" spans="1:7" x14ac:dyDescent="0.3">
      <c r="A1944" t="s">
        <v>1260</v>
      </c>
      <c r="B1944" t="s">
        <v>491</v>
      </c>
      <c r="C1944" t="s">
        <v>20</v>
      </c>
      <c r="D1944" t="s">
        <v>510</v>
      </c>
      <c r="E1944">
        <v>18</v>
      </c>
      <c r="F1944" t="s">
        <v>13</v>
      </c>
      <c r="G1944" t="s">
        <v>23</v>
      </c>
    </row>
    <row r="1945" spans="1:7" x14ac:dyDescent="0.3">
      <c r="A1945" t="s">
        <v>1261</v>
      </c>
      <c r="B1945" t="s">
        <v>489</v>
      </c>
      <c r="C1945" t="s">
        <v>16</v>
      </c>
      <c r="D1945" t="s">
        <v>506</v>
      </c>
      <c r="E1945">
        <v>21</v>
      </c>
      <c r="F1945" t="s">
        <v>174</v>
      </c>
      <c r="G1945" t="s">
        <v>14</v>
      </c>
    </row>
    <row r="1946" spans="1:7" x14ac:dyDescent="0.3">
      <c r="A1946" t="s">
        <v>1262</v>
      </c>
      <c r="B1946" t="s">
        <v>489</v>
      </c>
      <c r="C1946" t="s">
        <v>195</v>
      </c>
      <c r="D1946" t="s">
        <v>500</v>
      </c>
      <c r="E1946">
        <v>20</v>
      </c>
      <c r="F1946" t="s">
        <v>174</v>
      </c>
      <c r="G1946" t="s">
        <v>198</v>
      </c>
    </row>
    <row r="1947" spans="1:7" x14ac:dyDescent="0.3">
      <c r="A1947" t="s">
        <v>1262</v>
      </c>
      <c r="B1947" t="s">
        <v>550</v>
      </c>
      <c r="C1947" t="s">
        <v>229</v>
      </c>
      <c r="D1947" t="s">
        <v>500</v>
      </c>
      <c r="E1947">
        <v>21</v>
      </c>
      <c r="F1947" t="s">
        <v>174</v>
      </c>
      <c r="G1947" t="s">
        <v>198</v>
      </c>
    </row>
    <row r="1948" spans="1:7" x14ac:dyDescent="0.3">
      <c r="A1948" t="s">
        <v>1263</v>
      </c>
      <c r="B1948" t="s">
        <v>489</v>
      </c>
      <c r="C1948" t="s">
        <v>370</v>
      </c>
      <c r="D1948" t="s">
        <v>152</v>
      </c>
      <c r="E1948">
        <v>9</v>
      </c>
      <c r="F1948" t="s">
        <v>72</v>
      </c>
      <c r="G1948" t="s">
        <v>198</v>
      </c>
    </row>
    <row r="1949" spans="1:7" x14ac:dyDescent="0.3">
      <c r="A1949" t="s">
        <v>1263</v>
      </c>
      <c r="B1949" t="s">
        <v>550</v>
      </c>
      <c r="C1949" t="s">
        <v>38</v>
      </c>
      <c r="D1949" t="s">
        <v>506</v>
      </c>
      <c r="E1949">
        <v>20</v>
      </c>
      <c r="F1949" t="s">
        <v>174</v>
      </c>
      <c r="G1949" t="s">
        <v>14</v>
      </c>
    </row>
    <row r="1950" spans="1:7" x14ac:dyDescent="0.3">
      <c r="A1950" t="s">
        <v>1264</v>
      </c>
      <c r="B1950" t="s">
        <v>489</v>
      </c>
      <c r="C1950" t="s">
        <v>16</v>
      </c>
      <c r="D1950" t="s">
        <v>500</v>
      </c>
      <c r="E1950">
        <v>18</v>
      </c>
      <c r="F1950" t="s">
        <v>174</v>
      </c>
      <c r="G1950" t="s">
        <v>14</v>
      </c>
    </row>
    <row r="1951" spans="1:7" x14ac:dyDescent="0.3">
      <c r="A1951" t="s">
        <v>1265</v>
      </c>
      <c r="B1951" t="s">
        <v>489</v>
      </c>
      <c r="C1951" t="s">
        <v>195</v>
      </c>
      <c r="D1951" t="s">
        <v>502</v>
      </c>
      <c r="E1951">
        <v>20</v>
      </c>
      <c r="F1951" t="s">
        <v>174</v>
      </c>
      <c r="G1951" t="s">
        <v>198</v>
      </c>
    </row>
    <row r="1952" spans="1:7" x14ac:dyDescent="0.3">
      <c r="A1952" t="s">
        <v>1265</v>
      </c>
      <c r="B1952" t="s">
        <v>550</v>
      </c>
      <c r="C1952" t="s">
        <v>229</v>
      </c>
      <c r="D1952" t="s">
        <v>502</v>
      </c>
      <c r="E1952">
        <v>21</v>
      </c>
      <c r="F1952" t="s">
        <v>174</v>
      </c>
      <c r="G1952" t="s">
        <v>198</v>
      </c>
    </row>
    <row r="1953" spans="1:7" x14ac:dyDescent="0.3">
      <c r="A1953" t="s">
        <v>1265</v>
      </c>
      <c r="B1953" t="s">
        <v>491</v>
      </c>
      <c r="C1953" t="s">
        <v>18</v>
      </c>
      <c r="D1953" t="s">
        <v>496</v>
      </c>
      <c r="E1953">
        <v>21</v>
      </c>
      <c r="F1953" t="s">
        <v>174</v>
      </c>
      <c r="G1953" t="s">
        <v>14</v>
      </c>
    </row>
    <row r="1954" spans="1:7" x14ac:dyDescent="0.3">
      <c r="A1954" t="s">
        <v>1265</v>
      </c>
      <c r="B1954" t="s">
        <v>551</v>
      </c>
      <c r="C1954" t="s">
        <v>25</v>
      </c>
      <c r="D1954" t="s">
        <v>674</v>
      </c>
      <c r="E1954">
        <v>21</v>
      </c>
      <c r="F1954" t="s">
        <v>174</v>
      </c>
      <c r="G1954" t="s">
        <v>27</v>
      </c>
    </row>
    <row r="1955" spans="1:7" x14ac:dyDescent="0.3">
      <c r="A1955" t="s">
        <v>1265</v>
      </c>
      <c r="B1955" t="s">
        <v>551</v>
      </c>
      <c r="C1955" t="s">
        <v>28</v>
      </c>
      <c r="D1955" t="s">
        <v>674</v>
      </c>
      <c r="E1955">
        <v>21</v>
      </c>
      <c r="F1955" t="s">
        <v>174</v>
      </c>
      <c r="G1955" t="s">
        <v>29</v>
      </c>
    </row>
    <row r="1956" spans="1:7" x14ac:dyDescent="0.3">
      <c r="A1956" t="s">
        <v>1266</v>
      </c>
      <c r="B1956" t="s">
        <v>489</v>
      </c>
      <c r="C1956" t="s">
        <v>42</v>
      </c>
      <c r="D1956" t="s">
        <v>672</v>
      </c>
      <c r="E1956">
        <v>19</v>
      </c>
      <c r="F1956" t="s">
        <v>174</v>
      </c>
      <c r="G1956" t="s">
        <v>23</v>
      </c>
    </row>
    <row r="1957" spans="1:7" x14ac:dyDescent="0.3">
      <c r="A1957" t="s">
        <v>1266</v>
      </c>
      <c r="B1957" t="s">
        <v>550</v>
      </c>
      <c r="C1957" t="s">
        <v>370</v>
      </c>
      <c r="D1957" t="s">
        <v>670</v>
      </c>
      <c r="E1957">
        <v>16</v>
      </c>
      <c r="F1957" t="s">
        <v>174</v>
      </c>
      <c r="G1957" t="s">
        <v>198</v>
      </c>
    </row>
    <row r="1958" spans="1:7" x14ac:dyDescent="0.3">
      <c r="A1958" t="s">
        <v>1266</v>
      </c>
      <c r="B1958" t="s">
        <v>491</v>
      </c>
      <c r="C1958" t="s">
        <v>34</v>
      </c>
      <c r="D1958" t="s">
        <v>672</v>
      </c>
      <c r="E1958">
        <v>20</v>
      </c>
      <c r="F1958" t="s">
        <v>174</v>
      </c>
      <c r="G1958" t="s">
        <v>14</v>
      </c>
    </row>
    <row r="1959" spans="1:7" x14ac:dyDescent="0.3">
      <c r="A1959" t="s">
        <v>1266</v>
      </c>
      <c r="B1959" t="s">
        <v>551</v>
      </c>
      <c r="C1959" t="s">
        <v>46</v>
      </c>
      <c r="D1959" t="s">
        <v>677</v>
      </c>
      <c r="E1959">
        <v>18</v>
      </c>
      <c r="F1959" t="s">
        <v>174</v>
      </c>
      <c r="G1959" t="s">
        <v>23</v>
      </c>
    </row>
    <row r="1960" spans="1:7" x14ac:dyDescent="0.3">
      <c r="A1960" t="s">
        <v>1266</v>
      </c>
      <c r="B1960" t="s">
        <v>493</v>
      </c>
      <c r="C1960" t="s">
        <v>25</v>
      </c>
      <c r="D1960" t="s">
        <v>672</v>
      </c>
      <c r="E1960">
        <v>19</v>
      </c>
      <c r="F1960" t="s">
        <v>174</v>
      </c>
      <c r="G1960" t="s">
        <v>27</v>
      </c>
    </row>
    <row r="1961" spans="1:7" x14ac:dyDescent="0.3">
      <c r="A1961" t="s">
        <v>1266</v>
      </c>
      <c r="B1961" t="s">
        <v>493</v>
      </c>
      <c r="C1961" t="s">
        <v>28</v>
      </c>
      <c r="D1961" t="s">
        <v>672</v>
      </c>
      <c r="E1961">
        <v>19</v>
      </c>
      <c r="F1961" t="s">
        <v>174</v>
      </c>
      <c r="G1961" t="s">
        <v>29</v>
      </c>
    </row>
    <row r="1962" spans="1:7" x14ac:dyDescent="0.3">
      <c r="A1962" t="s">
        <v>1266</v>
      </c>
      <c r="B1962" t="s">
        <v>553</v>
      </c>
      <c r="C1962" t="s">
        <v>195</v>
      </c>
      <c r="D1962" t="s">
        <v>680</v>
      </c>
      <c r="E1962">
        <v>20</v>
      </c>
      <c r="F1962" t="s">
        <v>174</v>
      </c>
      <c r="G1962" t="s">
        <v>198</v>
      </c>
    </row>
    <row r="1963" spans="1:7" x14ac:dyDescent="0.3">
      <c r="A1963" t="s">
        <v>1266</v>
      </c>
      <c r="B1963" t="s">
        <v>495</v>
      </c>
      <c r="C1963" t="s">
        <v>18</v>
      </c>
      <c r="D1963" t="s">
        <v>672</v>
      </c>
      <c r="E1963">
        <v>20</v>
      </c>
      <c r="F1963" t="s">
        <v>174</v>
      </c>
      <c r="G1963" t="s">
        <v>14</v>
      </c>
    </row>
    <row r="1964" spans="1:7" x14ac:dyDescent="0.3">
      <c r="A1964" t="s">
        <v>1266</v>
      </c>
      <c r="B1964" t="s">
        <v>555</v>
      </c>
      <c r="C1964" t="s">
        <v>229</v>
      </c>
      <c r="D1964" t="s">
        <v>508</v>
      </c>
      <c r="E1964">
        <v>17</v>
      </c>
      <c r="F1964" t="s">
        <v>13</v>
      </c>
      <c r="G1964" t="s">
        <v>198</v>
      </c>
    </row>
    <row r="1965" spans="1:7" x14ac:dyDescent="0.3">
      <c r="A1965" t="s">
        <v>1266</v>
      </c>
      <c r="B1965" t="s">
        <v>497</v>
      </c>
      <c r="C1965" t="s">
        <v>16</v>
      </c>
      <c r="D1965" t="s">
        <v>1172</v>
      </c>
      <c r="E1965">
        <v>20</v>
      </c>
      <c r="F1965" t="s">
        <v>72</v>
      </c>
      <c r="G1965" t="s">
        <v>14</v>
      </c>
    </row>
    <row r="1966" spans="1:7" x14ac:dyDescent="0.3">
      <c r="A1966" t="s">
        <v>1266</v>
      </c>
      <c r="B1966" t="s">
        <v>557</v>
      </c>
      <c r="C1966" t="s">
        <v>56</v>
      </c>
      <c r="D1966" t="s">
        <v>504</v>
      </c>
      <c r="E1966">
        <v>12</v>
      </c>
      <c r="F1966" t="s">
        <v>174</v>
      </c>
      <c r="G1966" t="s">
        <v>27</v>
      </c>
    </row>
    <row r="1967" spans="1:7" x14ac:dyDescent="0.3">
      <c r="A1967" t="s">
        <v>1266</v>
      </c>
      <c r="B1967" t="s">
        <v>557</v>
      </c>
      <c r="C1967" t="s">
        <v>57</v>
      </c>
      <c r="D1967" t="s">
        <v>504</v>
      </c>
      <c r="E1967">
        <v>12</v>
      </c>
      <c r="F1967" t="s">
        <v>174</v>
      </c>
      <c r="G1967" t="s">
        <v>29</v>
      </c>
    </row>
    <row r="1968" spans="1:7" x14ac:dyDescent="0.3">
      <c r="A1968" t="s">
        <v>1266</v>
      </c>
      <c r="B1968" t="s">
        <v>499</v>
      </c>
      <c r="C1968" t="s">
        <v>50</v>
      </c>
      <c r="D1968" t="s">
        <v>494</v>
      </c>
      <c r="E1968">
        <v>20</v>
      </c>
      <c r="F1968" t="s">
        <v>174</v>
      </c>
      <c r="G1968" t="s">
        <v>14</v>
      </c>
    </row>
    <row r="1969" spans="1:7" x14ac:dyDescent="0.3">
      <c r="A1969" t="s">
        <v>1266</v>
      </c>
      <c r="B1969" t="s">
        <v>1160</v>
      </c>
      <c r="C1969" t="s">
        <v>20</v>
      </c>
      <c r="D1969" t="s">
        <v>671</v>
      </c>
      <c r="E1969">
        <v>20</v>
      </c>
      <c r="F1969" t="s">
        <v>174</v>
      </c>
      <c r="G1969" t="s">
        <v>23</v>
      </c>
    </row>
    <row r="1970" spans="1:7" x14ac:dyDescent="0.3">
      <c r="A1970" t="s">
        <v>1266</v>
      </c>
      <c r="B1970" t="s">
        <v>501</v>
      </c>
      <c r="C1970" t="s">
        <v>38</v>
      </c>
      <c r="D1970" t="s">
        <v>1180</v>
      </c>
      <c r="E1970">
        <v>20</v>
      </c>
      <c r="F1970" t="s">
        <v>72</v>
      </c>
      <c r="G1970" t="s">
        <v>14</v>
      </c>
    </row>
    <row r="1971" spans="1:7" x14ac:dyDescent="0.3">
      <c r="A1971" t="s">
        <v>1267</v>
      </c>
      <c r="B1971" t="s">
        <v>489</v>
      </c>
      <c r="C1971" t="s">
        <v>18</v>
      </c>
      <c r="D1971" t="s">
        <v>677</v>
      </c>
      <c r="E1971">
        <v>21</v>
      </c>
      <c r="F1971" t="s">
        <v>174</v>
      </c>
      <c r="G1971" t="s">
        <v>14</v>
      </c>
    </row>
    <row r="1972" spans="1:7" x14ac:dyDescent="0.3">
      <c r="A1972" t="s">
        <v>1267</v>
      </c>
      <c r="B1972" t="s">
        <v>550</v>
      </c>
      <c r="C1972" t="s">
        <v>25</v>
      </c>
      <c r="D1972" t="s">
        <v>673</v>
      </c>
      <c r="E1972">
        <v>21</v>
      </c>
      <c r="F1972" t="s">
        <v>174</v>
      </c>
      <c r="G1972" t="s">
        <v>27</v>
      </c>
    </row>
    <row r="1973" spans="1:7" x14ac:dyDescent="0.3">
      <c r="A1973" t="s">
        <v>1267</v>
      </c>
      <c r="B1973" t="s">
        <v>550</v>
      </c>
      <c r="C1973" t="s">
        <v>28</v>
      </c>
      <c r="D1973" t="s">
        <v>673</v>
      </c>
      <c r="E1973">
        <v>21</v>
      </c>
      <c r="F1973" t="s">
        <v>174</v>
      </c>
      <c r="G1973" t="s">
        <v>29</v>
      </c>
    </row>
    <row r="1974" spans="1:7" x14ac:dyDescent="0.3">
      <c r="A1974" t="s">
        <v>1267</v>
      </c>
      <c r="B1974" t="s">
        <v>491</v>
      </c>
      <c r="C1974" t="s">
        <v>195</v>
      </c>
      <c r="D1974" t="s">
        <v>492</v>
      </c>
      <c r="E1974">
        <v>21</v>
      </c>
      <c r="F1974" t="s">
        <v>174</v>
      </c>
      <c r="G1974" t="s">
        <v>198</v>
      </c>
    </row>
    <row r="1975" spans="1:7" x14ac:dyDescent="0.3">
      <c r="A1975" t="s">
        <v>1267</v>
      </c>
      <c r="B1975" t="s">
        <v>551</v>
      </c>
      <c r="C1975" t="s">
        <v>16</v>
      </c>
      <c r="D1975" t="s">
        <v>492</v>
      </c>
      <c r="E1975">
        <v>21</v>
      </c>
      <c r="F1975" t="s">
        <v>174</v>
      </c>
      <c r="G1975" t="s">
        <v>14</v>
      </c>
    </row>
    <row r="1976" spans="1:7" x14ac:dyDescent="0.3">
      <c r="A1976" t="s">
        <v>1267</v>
      </c>
      <c r="B1976" t="s">
        <v>493</v>
      </c>
      <c r="C1976" t="s">
        <v>50</v>
      </c>
      <c r="D1976" t="s">
        <v>674</v>
      </c>
      <c r="E1976">
        <v>19</v>
      </c>
      <c r="F1976" t="s">
        <v>174</v>
      </c>
      <c r="G1976" t="s">
        <v>14</v>
      </c>
    </row>
    <row r="1977" spans="1:7" x14ac:dyDescent="0.3">
      <c r="A1977" t="s">
        <v>1267</v>
      </c>
      <c r="B1977" t="s">
        <v>553</v>
      </c>
      <c r="C1977" t="s">
        <v>370</v>
      </c>
      <c r="D1977" t="s">
        <v>673</v>
      </c>
      <c r="E1977">
        <v>21</v>
      </c>
      <c r="F1977" t="s">
        <v>174</v>
      </c>
      <c r="G1977" t="s">
        <v>198</v>
      </c>
    </row>
    <row r="1978" spans="1:7" x14ac:dyDescent="0.3">
      <c r="A1978" t="s">
        <v>1267</v>
      </c>
      <c r="B1978" t="s">
        <v>495</v>
      </c>
      <c r="C1978" t="s">
        <v>229</v>
      </c>
      <c r="D1978" t="s">
        <v>492</v>
      </c>
      <c r="E1978">
        <v>19</v>
      </c>
      <c r="F1978" t="s">
        <v>174</v>
      </c>
      <c r="G1978" t="s">
        <v>198</v>
      </c>
    </row>
    <row r="1979" spans="1:7" x14ac:dyDescent="0.3">
      <c r="A1979" t="s">
        <v>1267</v>
      </c>
      <c r="B1979" t="s">
        <v>555</v>
      </c>
      <c r="C1979" t="s">
        <v>11</v>
      </c>
      <c r="D1979" t="s">
        <v>672</v>
      </c>
      <c r="E1979">
        <v>22</v>
      </c>
      <c r="F1979" t="s">
        <v>174</v>
      </c>
      <c r="G1979" t="s">
        <v>14</v>
      </c>
    </row>
    <row r="1980" spans="1:7" x14ac:dyDescent="0.3">
      <c r="A1980" t="s">
        <v>1268</v>
      </c>
      <c r="B1980" t="s">
        <v>489</v>
      </c>
      <c r="C1980" t="s">
        <v>370</v>
      </c>
      <c r="D1980" t="s">
        <v>668</v>
      </c>
      <c r="E1980">
        <v>21</v>
      </c>
      <c r="F1980" t="s">
        <v>174</v>
      </c>
      <c r="G1980" t="s">
        <v>198</v>
      </c>
    </row>
    <row r="1981" spans="1:7" x14ac:dyDescent="0.3">
      <c r="A1981" t="s">
        <v>1268</v>
      </c>
      <c r="B1981" t="s">
        <v>550</v>
      </c>
      <c r="C1981" t="s">
        <v>11</v>
      </c>
      <c r="D1981" t="s">
        <v>673</v>
      </c>
      <c r="E1981">
        <v>21</v>
      </c>
      <c r="F1981" t="s">
        <v>174</v>
      </c>
      <c r="G1981" t="s">
        <v>14</v>
      </c>
    </row>
    <row r="1982" spans="1:7" x14ac:dyDescent="0.3">
      <c r="A1982" t="s">
        <v>1268</v>
      </c>
      <c r="B1982" t="s">
        <v>491</v>
      </c>
      <c r="C1982" t="s">
        <v>38</v>
      </c>
      <c r="D1982" t="s">
        <v>673</v>
      </c>
      <c r="E1982">
        <v>21</v>
      </c>
      <c r="F1982" t="s">
        <v>174</v>
      </c>
      <c r="G1982" t="s">
        <v>14</v>
      </c>
    </row>
    <row r="1983" spans="1:7" x14ac:dyDescent="0.3">
      <c r="A1983" t="s">
        <v>1268</v>
      </c>
      <c r="B1983" t="s">
        <v>551</v>
      </c>
      <c r="C1983" t="s">
        <v>50</v>
      </c>
      <c r="D1983" t="s">
        <v>672</v>
      </c>
      <c r="E1983">
        <v>21</v>
      </c>
      <c r="F1983" t="s">
        <v>174</v>
      </c>
      <c r="G1983" t="s">
        <v>14</v>
      </c>
    </row>
    <row r="1984" spans="1:7" x14ac:dyDescent="0.3">
      <c r="A1984" t="s">
        <v>1268</v>
      </c>
      <c r="B1984" t="s">
        <v>493</v>
      </c>
      <c r="C1984" t="s">
        <v>229</v>
      </c>
      <c r="D1984" t="s">
        <v>490</v>
      </c>
      <c r="E1984">
        <v>20</v>
      </c>
      <c r="F1984" t="s">
        <v>174</v>
      </c>
      <c r="G1984" t="s">
        <v>198</v>
      </c>
    </row>
    <row r="1985" spans="1:7" x14ac:dyDescent="0.3">
      <c r="A1985" t="s">
        <v>1268</v>
      </c>
      <c r="B1985" t="s">
        <v>553</v>
      </c>
      <c r="C1985" t="s">
        <v>42</v>
      </c>
      <c r="D1985" t="s">
        <v>674</v>
      </c>
      <c r="E1985">
        <v>19</v>
      </c>
      <c r="F1985" t="s">
        <v>174</v>
      </c>
      <c r="G1985" t="s">
        <v>23</v>
      </c>
    </row>
    <row r="1986" spans="1:7" x14ac:dyDescent="0.3">
      <c r="A1986" t="s">
        <v>1268</v>
      </c>
      <c r="B1986" t="s">
        <v>495</v>
      </c>
      <c r="C1986" t="s">
        <v>195</v>
      </c>
      <c r="D1986" t="s">
        <v>496</v>
      </c>
      <c r="E1986">
        <v>19</v>
      </c>
      <c r="F1986" t="s">
        <v>174</v>
      </c>
      <c r="G1986" t="s">
        <v>198</v>
      </c>
    </row>
    <row r="1987" spans="1:7" x14ac:dyDescent="0.3">
      <c r="A1987" t="s">
        <v>1268</v>
      </c>
      <c r="B1987" t="s">
        <v>555</v>
      </c>
      <c r="C1987" t="s">
        <v>16</v>
      </c>
      <c r="D1987" t="s">
        <v>510</v>
      </c>
      <c r="E1987">
        <v>21</v>
      </c>
      <c r="F1987" t="s">
        <v>13</v>
      </c>
      <c r="G1987" t="s">
        <v>14</v>
      </c>
    </row>
    <row r="1988" spans="1:7" x14ac:dyDescent="0.3">
      <c r="A1988" t="s">
        <v>1269</v>
      </c>
      <c r="B1988" t="s">
        <v>489</v>
      </c>
      <c r="C1988" t="s">
        <v>18</v>
      </c>
      <c r="D1988" t="s">
        <v>510</v>
      </c>
      <c r="E1988">
        <v>14</v>
      </c>
      <c r="F1988" t="s">
        <v>13</v>
      </c>
      <c r="G1988" t="s">
        <v>14</v>
      </c>
    </row>
    <row r="1989" spans="1:7" x14ac:dyDescent="0.3">
      <c r="A1989" t="s">
        <v>1269</v>
      </c>
      <c r="B1989" t="s">
        <v>550</v>
      </c>
      <c r="C1989" t="s">
        <v>370</v>
      </c>
      <c r="D1989" t="s">
        <v>510</v>
      </c>
      <c r="E1989">
        <v>16</v>
      </c>
      <c r="F1989" t="s">
        <v>13</v>
      </c>
      <c r="G1989" t="s">
        <v>198</v>
      </c>
    </row>
    <row r="1990" spans="1:7" x14ac:dyDescent="0.3">
      <c r="A1990" t="s">
        <v>1269</v>
      </c>
      <c r="B1990" t="s">
        <v>491</v>
      </c>
      <c r="C1990" t="s">
        <v>229</v>
      </c>
      <c r="D1990" t="s">
        <v>152</v>
      </c>
      <c r="E1990">
        <v>10</v>
      </c>
      <c r="F1990" t="s">
        <v>72</v>
      </c>
      <c r="G1990" t="s">
        <v>198</v>
      </c>
    </row>
    <row r="1991" spans="1:7" x14ac:dyDescent="0.3">
      <c r="A1991" t="s">
        <v>1270</v>
      </c>
      <c r="B1991" t="s">
        <v>489</v>
      </c>
      <c r="C1991" t="s">
        <v>917</v>
      </c>
      <c r="D1991" t="s">
        <v>490</v>
      </c>
      <c r="E1991">
        <v>11</v>
      </c>
      <c r="F1991" t="s">
        <v>174</v>
      </c>
      <c r="G1991" t="s">
        <v>87</v>
      </c>
    </row>
    <row r="1992" spans="1:7" x14ac:dyDescent="0.3">
      <c r="A1992" t="s">
        <v>1270</v>
      </c>
      <c r="B1992" t="s">
        <v>550</v>
      </c>
      <c r="C1992" t="s">
        <v>467</v>
      </c>
      <c r="D1992" t="s">
        <v>272</v>
      </c>
      <c r="E1992">
        <v>11</v>
      </c>
      <c r="F1992" t="s">
        <v>72</v>
      </c>
      <c r="G1992" t="s">
        <v>29</v>
      </c>
    </row>
    <row r="1993" spans="1:7" x14ac:dyDescent="0.3">
      <c r="A1993" t="s">
        <v>1271</v>
      </c>
      <c r="B1993" t="s">
        <v>489</v>
      </c>
      <c r="C1993" t="s">
        <v>18</v>
      </c>
      <c r="D1993" t="s">
        <v>506</v>
      </c>
      <c r="E1993">
        <v>21</v>
      </c>
      <c r="F1993" t="s">
        <v>174</v>
      </c>
      <c r="G1993" t="s">
        <v>14</v>
      </c>
    </row>
    <row r="1994" spans="1:7" x14ac:dyDescent="0.3">
      <c r="A1994" t="s">
        <v>1271</v>
      </c>
      <c r="B1994" t="s">
        <v>550</v>
      </c>
      <c r="C1994" t="s">
        <v>25</v>
      </c>
      <c r="D1994" t="s">
        <v>502</v>
      </c>
      <c r="E1994">
        <v>19</v>
      </c>
      <c r="F1994" t="s">
        <v>174</v>
      </c>
      <c r="G1994" t="s">
        <v>27</v>
      </c>
    </row>
    <row r="1995" spans="1:7" x14ac:dyDescent="0.3">
      <c r="A1995" t="s">
        <v>1271</v>
      </c>
      <c r="B1995" t="s">
        <v>550</v>
      </c>
      <c r="C1995" t="s">
        <v>28</v>
      </c>
      <c r="D1995" t="s">
        <v>502</v>
      </c>
      <c r="E1995">
        <v>19</v>
      </c>
      <c r="F1995" t="s">
        <v>174</v>
      </c>
      <c r="G1995" t="s">
        <v>29</v>
      </c>
    </row>
    <row r="1996" spans="1:7" x14ac:dyDescent="0.3">
      <c r="A1996" t="s">
        <v>1271</v>
      </c>
      <c r="B1996" t="s">
        <v>491</v>
      </c>
      <c r="C1996" t="s">
        <v>46</v>
      </c>
      <c r="D1996" t="s">
        <v>500</v>
      </c>
      <c r="E1996">
        <v>20</v>
      </c>
      <c r="F1996" t="s">
        <v>174</v>
      </c>
      <c r="G1996" t="s">
        <v>23</v>
      </c>
    </row>
    <row r="1997" spans="1:7" x14ac:dyDescent="0.3">
      <c r="A1997" t="s">
        <v>1271</v>
      </c>
      <c r="B1997" t="s">
        <v>551</v>
      </c>
      <c r="C1997" t="s">
        <v>56</v>
      </c>
      <c r="D1997" t="s">
        <v>498</v>
      </c>
      <c r="E1997">
        <v>20</v>
      </c>
      <c r="F1997" t="s">
        <v>174</v>
      </c>
      <c r="G1997" t="s">
        <v>27</v>
      </c>
    </row>
    <row r="1998" spans="1:7" x14ac:dyDescent="0.3">
      <c r="A1998" t="s">
        <v>1271</v>
      </c>
      <c r="B1998" t="s">
        <v>551</v>
      </c>
      <c r="C1998" t="s">
        <v>57</v>
      </c>
      <c r="D1998" t="s">
        <v>498</v>
      </c>
      <c r="E1998">
        <v>20</v>
      </c>
      <c r="F1998" t="s">
        <v>174</v>
      </c>
      <c r="G1998" t="s">
        <v>29</v>
      </c>
    </row>
    <row r="1999" spans="1:7" x14ac:dyDescent="0.3">
      <c r="A1999" t="s">
        <v>1271</v>
      </c>
      <c r="B1999" t="s">
        <v>493</v>
      </c>
      <c r="C1999" t="s">
        <v>42</v>
      </c>
      <c r="D1999" t="s">
        <v>506</v>
      </c>
      <c r="E1999">
        <v>21</v>
      </c>
      <c r="F1999" t="s">
        <v>174</v>
      </c>
      <c r="G1999" t="s">
        <v>23</v>
      </c>
    </row>
    <row r="2000" spans="1:7" x14ac:dyDescent="0.3">
      <c r="A2000" t="s">
        <v>1271</v>
      </c>
      <c r="B2000" t="s">
        <v>553</v>
      </c>
      <c r="C2000" t="s">
        <v>20</v>
      </c>
      <c r="D2000" t="s">
        <v>506</v>
      </c>
      <c r="E2000">
        <v>21</v>
      </c>
      <c r="F2000" t="s">
        <v>174</v>
      </c>
      <c r="G2000" t="s">
        <v>23</v>
      </c>
    </row>
    <row r="2001" spans="1:7" x14ac:dyDescent="0.3">
      <c r="A2001" t="s">
        <v>1271</v>
      </c>
      <c r="B2001" t="s">
        <v>495</v>
      </c>
      <c r="C2001" t="s">
        <v>18</v>
      </c>
      <c r="D2001" t="s">
        <v>150</v>
      </c>
      <c r="E2001">
        <v>20</v>
      </c>
      <c r="F2001" t="s">
        <v>72</v>
      </c>
      <c r="G2001" t="s">
        <v>14</v>
      </c>
    </row>
    <row r="2002" spans="1:7" x14ac:dyDescent="0.3">
      <c r="A2002" t="s">
        <v>1271</v>
      </c>
      <c r="B2002" t="s">
        <v>555</v>
      </c>
      <c r="C2002" t="s">
        <v>46</v>
      </c>
      <c r="D2002" t="s">
        <v>502</v>
      </c>
      <c r="E2002">
        <v>21</v>
      </c>
      <c r="F2002" t="s">
        <v>174</v>
      </c>
      <c r="G2002" t="s">
        <v>23</v>
      </c>
    </row>
    <row r="2003" spans="1:7" x14ac:dyDescent="0.3">
      <c r="A2003" t="s">
        <v>1272</v>
      </c>
      <c r="B2003" t="s">
        <v>489</v>
      </c>
      <c r="C2003" t="s">
        <v>42</v>
      </c>
      <c r="D2003" t="s">
        <v>675</v>
      </c>
      <c r="E2003">
        <v>21</v>
      </c>
      <c r="F2003" t="s">
        <v>174</v>
      </c>
      <c r="G2003" t="s">
        <v>23</v>
      </c>
    </row>
    <row r="2004" spans="1:7" x14ac:dyDescent="0.3">
      <c r="A2004" t="s">
        <v>1272</v>
      </c>
      <c r="B2004" t="s">
        <v>550</v>
      </c>
      <c r="C2004" t="s">
        <v>195</v>
      </c>
      <c r="D2004" t="s">
        <v>669</v>
      </c>
      <c r="E2004">
        <v>21</v>
      </c>
      <c r="F2004" t="s">
        <v>174</v>
      </c>
      <c r="G2004" t="s">
        <v>198</v>
      </c>
    </row>
    <row r="2005" spans="1:7" x14ac:dyDescent="0.3">
      <c r="A2005" t="s">
        <v>1272</v>
      </c>
      <c r="B2005" t="s">
        <v>491</v>
      </c>
      <c r="C2005" t="s">
        <v>16</v>
      </c>
      <c r="D2005" t="s">
        <v>670</v>
      </c>
      <c r="E2005">
        <v>21</v>
      </c>
      <c r="F2005" t="s">
        <v>174</v>
      </c>
      <c r="G2005" t="s">
        <v>14</v>
      </c>
    </row>
    <row r="2006" spans="1:7" x14ac:dyDescent="0.3">
      <c r="A2006" t="s">
        <v>1272</v>
      </c>
      <c r="B2006" t="s">
        <v>551</v>
      </c>
      <c r="C2006" t="s">
        <v>370</v>
      </c>
      <c r="D2006" t="s">
        <v>674</v>
      </c>
      <c r="E2006">
        <v>21</v>
      </c>
      <c r="F2006" t="s">
        <v>174</v>
      </c>
      <c r="G2006" t="s">
        <v>198</v>
      </c>
    </row>
    <row r="2007" spans="1:7" x14ac:dyDescent="0.3">
      <c r="A2007" t="s">
        <v>1272</v>
      </c>
      <c r="B2007" t="s">
        <v>493</v>
      </c>
      <c r="C2007" t="s">
        <v>38</v>
      </c>
      <c r="D2007" t="s">
        <v>674</v>
      </c>
      <c r="E2007">
        <v>21</v>
      </c>
      <c r="F2007" t="s">
        <v>174</v>
      </c>
      <c r="G2007" t="s">
        <v>14</v>
      </c>
    </row>
    <row r="2008" spans="1:7" x14ac:dyDescent="0.3">
      <c r="A2008" t="s">
        <v>1272</v>
      </c>
      <c r="B2008" t="s">
        <v>553</v>
      </c>
      <c r="C2008" t="s">
        <v>50</v>
      </c>
      <c r="D2008" t="s">
        <v>671</v>
      </c>
      <c r="E2008">
        <v>21</v>
      </c>
      <c r="F2008" t="s">
        <v>174</v>
      </c>
      <c r="G2008" t="s">
        <v>14</v>
      </c>
    </row>
    <row r="2009" spans="1:7" x14ac:dyDescent="0.3">
      <c r="A2009" t="s">
        <v>1272</v>
      </c>
      <c r="B2009" t="s">
        <v>495</v>
      </c>
      <c r="C2009" t="s">
        <v>34</v>
      </c>
      <c r="D2009" t="s">
        <v>678</v>
      </c>
      <c r="E2009">
        <v>21</v>
      </c>
      <c r="F2009" t="s">
        <v>174</v>
      </c>
      <c r="G2009" t="s">
        <v>14</v>
      </c>
    </row>
    <row r="2010" spans="1:7" x14ac:dyDescent="0.3">
      <c r="A2010" t="s">
        <v>1272</v>
      </c>
      <c r="B2010" t="s">
        <v>555</v>
      </c>
      <c r="C2010" t="s">
        <v>11</v>
      </c>
      <c r="D2010" t="s">
        <v>671</v>
      </c>
      <c r="E2010">
        <v>21</v>
      </c>
      <c r="F2010" t="s">
        <v>174</v>
      </c>
      <c r="G2010" t="s">
        <v>14</v>
      </c>
    </row>
    <row r="2011" spans="1:7" x14ac:dyDescent="0.3">
      <c r="A2011" t="s">
        <v>1272</v>
      </c>
      <c r="B2011" t="s">
        <v>497</v>
      </c>
      <c r="C2011" t="s">
        <v>20</v>
      </c>
      <c r="D2011" t="s">
        <v>680</v>
      </c>
      <c r="E2011">
        <v>22</v>
      </c>
      <c r="F2011" t="s">
        <v>174</v>
      </c>
      <c r="G2011" t="s">
        <v>23</v>
      </c>
    </row>
    <row r="2012" spans="1:7" x14ac:dyDescent="0.3">
      <c r="A2012" t="s">
        <v>1272</v>
      </c>
      <c r="B2012" t="s">
        <v>557</v>
      </c>
      <c r="C2012" t="s">
        <v>229</v>
      </c>
      <c r="D2012" t="s">
        <v>498</v>
      </c>
      <c r="E2012">
        <v>20</v>
      </c>
      <c r="F2012" t="s">
        <v>174</v>
      </c>
      <c r="G2012" t="s">
        <v>198</v>
      </c>
    </row>
    <row r="2013" spans="1:7" x14ac:dyDescent="0.3">
      <c r="A2013" t="s">
        <v>1272</v>
      </c>
      <c r="B2013" t="s">
        <v>499</v>
      </c>
      <c r="C2013" t="s">
        <v>56</v>
      </c>
      <c r="D2013" t="s">
        <v>674</v>
      </c>
      <c r="E2013">
        <v>21</v>
      </c>
      <c r="F2013" t="s">
        <v>174</v>
      </c>
      <c r="G2013" t="s">
        <v>27</v>
      </c>
    </row>
    <row r="2014" spans="1:7" x14ac:dyDescent="0.3">
      <c r="A2014" t="s">
        <v>1272</v>
      </c>
      <c r="B2014" t="s">
        <v>499</v>
      </c>
      <c r="C2014" t="s">
        <v>57</v>
      </c>
      <c r="D2014" t="s">
        <v>674</v>
      </c>
      <c r="E2014">
        <v>21</v>
      </c>
      <c r="F2014" t="s">
        <v>174</v>
      </c>
      <c r="G2014" t="s">
        <v>29</v>
      </c>
    </row>
    <row r="2015" spans="1:7" x14ac:dyDescent="0.3">
      <c r="A2015" t="s">
        <v>1272</v>
      </c>
      <c r="B2015" t="s">
        <v>1160</v>
      </c>
      <c r="C2015" t="s">
        <v>25</v>
      </c>
      <c r="D2015" t="s">
        <v>676</v>
      </c>
      <c r="E2015">
        <v>21</v>
      </c>
      <c r="F2015" t="s">
        <v>174</v>
      </c>
      <c r="G2015" t="s">
        <v>27</v>
      </c>
    </row>
    <row r="2016" spans="1:7" x14ac:dyDescent="0.3">
      <c r="A2016" t="s">
        <v>1272</v>
      </c>
      <c r="B2016" t="s">
        <v>1160</v>
      </c>
      <c r="C2016" t="s">
        <v>28</v>
      </c>
      <c r="D2016" t="s">
        <v>676</v>
      </c>
      <c r="E2016">
        <v>21</v>
      </c>
      <c r="F2016" t="s">
        <v>174</v>
      </c>
      <c r="G2016" t="s">
        <v>29</v>
      </c>
    </row>
    <row r="2017" spans="1:7" x14ac:dyDescent="0.3">
      <c r="A2017" t="s">
        <v>1272</v>
      </c>
      <c r="B2017" t="s">
        <v>501</v>
      </c>
      <c r="C2017" t="s">
        <v>18</v>
      </c>
      <c r="D2017" t="s">
        <v>678</v>
      </c>
      <c r="E2017">
        <v>21</v>
      </c>
      <c r="F2017" t="s">
        <v>174</v>
      </c>
      <c r="G2017" t="s">
        <v>14</v>
      </c>
    </row>
    <row r="2018" spans="1:7" x14ac:dyDescent="0.3">
      <c r="A2018" t="s">
        <v>1273</v>
      </c>
      <c r="B2018" t="s">
        <v>489</v>
      </c>
      <c r="C2018" t="s">
        <v>50</v>
      </c>
      <c r="D2018" t="s">
        <v>506</v>
      </c>
      <c r="E2018">
        <v>18</v>
      </c>
      <c r="F2018" t="s">
        <v>174</v>
      </c>
      <c r="G2018" t="s">
        <v>14</v>
      </c>
    </row>
    <row r="2019" spans="1:7" x14ac:dyDescent="0.3">
      <c r="A2019" t="s">
        <v>1274</v>
      </c>
      <c r="B2019" t="s">
        <v>489</v>
      </c>
      <c r="C2019" t="s">
        <v>370</v>
      </c>
      <c r="D2019" t="s">
        <v>173</v>
      </c>
      <c r="E2019">
        <v>15</v>
      </c>
      <c r="F2019" t="s">
        <v>174</v>
      </c>
      <c r="G2019" t="s">
        <v>198</v>
      </c>
    </row>
    <row r="2020" spans="1:7" x14ac:dyDescent="0.3">
      <c r="A2020" t="s">
        <v>1275</v>
      </c>
      <c r="B2020" t="s">
        <v>489</v>
      </c>
      <c r="C2020" t="s">
        <v>46</v>
      </c>
      <c r="D2020" t="s">
        <v>380</v>
      </c>
      <c r="E2020">
        <v>28</v>
      </c>
      <c r="F2020" t="s">
        <v>262</v>
      </c>
      <c r="G2020" t="s">
        <v>23</v>
      </c>
    </row>
    <row r="2021" spans="1:7" x14ac:dyDescent="0.3">
      <c r="A2021" t="s">
        <v>1275</v>
      </c>
      <c r="B2021" t="s">
        <v>550</v>
      </c>
      <c r="C2021" t="s">
        <v>1276</v>
      </c>
      <c r="D2021" t="s">
        <v>272</v>
      </c>
      <c r="E2021">
        <v>30</v>
      </c>
      <c r="F2021" t="s">
        <v>72</v>
      </c>
      <c r="G2021" t="s">
        <v>1277</v>
      </c>
    </row>
    <row r="2022" spans="1:7" ht="26" x14ac:dyDescent="0.3">
      <c r="A2022" t="s">
        <v>1278</v>
      </c>
      <c r="B2022" t="s">
        <v>489</v>
      </c>
      <c r="C2022" s="1" t="s">
        <v>1279</v>
      </c>
      <c r="D2022" t="s">
        <v>621</v>
      </c>
      <c r="E2022">
        <v>12</v>
      </c>
      <c r="F2022" t="s">
        <v>22</v>
      </c>
      <c r="G2022" t="s">
        <v>23</v>
      </c>
    </row>
    <row r="2023" spans="1:7" x14ac:dyDescent="0.3">
      <c r="A2023" t="s">
        <v>1280</v>
      </c>
      <c r="B2023" t="s">
        <v>55</v>
      </c>
      <c r="C2023" t="s">
        <v>11</v>
      </c>
      <c r="D2023" t="s">
        <v>250</v>
      </c>
      <c r="E2023">
        <v>59</v>
      </c>
      <c r="F2023" t="s">
        <v>72</v>
      </c>
      <c r="G2023" t="s">
        <v>14</v>
      </c>
    </row>
    <row r="2024" spans="1:7" x14ac:dyDescent="0.3">
      <c r="A2024" t="s">
        <v>1281</v>
      </c>
      <c r="B2024" t="s">
        <v>55</v>
      </c>
      <c r="C2024" t="s">
        <v>11</v>
      </c>
      <c r="D2024" t="s">
        <v>200</v>
      </c>
      <c r="E2024">
        <v>157</v>
      </c>
      <c r="F2024" t="s">
        <v>201</v>
      </c>
      <c r="G2024" t="s">
        <v>14</v>
      </c>
    </row>
    <row r="2025" spans="1:7" x14ac:dyDescent="0.3">
      <c r="A2025" t="s">
        <v>1282</v>
      </c>
      <c r="B2025" t="s">
        <v>55</v>
      </c>
      <c r="C2025" t="s">
        <v>50</v>
      </c>
      <c r="D2025" t="s">
        <v>219</v>
      </c>
      <c r="E2025">
        <v>315</v>
      </c>
      <c r="F2025" t="s">
        <v>168</v>
      </c>
      <c r="G2025" t="s">
        <v>14</v>
      </c>
    </row>
    <row r="2026" spans="1:7" hidden="1" x14ac:dyDescent="0.3">
      <c r="A2026" t="s">
        <v>1282</v>
      </c>
      <c r="B2026" t="s">
        <v>58</v>
      </c>
      <c r="C2026" t="s">
        <v>1786</v>
      </c>
      <c r="D2026" t="s">
        <v>1786</v>
      </c>
      <c r="E2026">
        <v>11</v>
      </c>
      <c r="F2026" t="s">
        <v>1786</v>
      </c>
      <c r="G2026" t="s">
        <v>1786</v>
      </c>
    </row>
    <row r="2027" spans="1:7" x14ac:dyDescent="0.3">
      <c r="A2027" t="s">
        <v>1283</v>
      </c>
      <c r="B2027" t="s">
        <v>169</v>
      </c>
      <c r="C2027" t="s">
        <v>289</v>
      </c>
      <c r="D2027" t="s">
        <v>1284</v>
      </c>
      <c r="E2027">
        <v>26</v>
      </c>
      <c r="F2027" t="s">
        <v>1285</v>
      </c>
      <c r="G2027" t="s">
        <v>27</v>
      </c>
    </row>
    <row r="2028" spans="1:7" x14ac:dyDescent="0.3">
      <c r="A2028" t="s">
        <v>1286</v>
      </c>
      <c r="B2028" t="s">
        <v>147</v>
      </c>
      <c r="C2028" t="s">
        <v>1287</v>
      </c>
      <c r="D2028" t="s">
        <v>751</v>
      </c>
      <c r="E2028">
        <v>30</v>
      </c>
      <c r="F2028" t="s">
        <v>262</v>
      </c>
      <c r="G2028" t="s">
        <v>69</v>
      </c>
    </row>
    <row r="2029" spans="1:7" x14ac:dyDescent="0.3">
      <c r="A2029" t="s">
        <v>1286</v>
      </c>
      <c r="B2029" t="s">
        <v>328</v>
      </c>
      <c r="C2029" t="s">
        <v>1288</v>
      </c>
      <c r="D2029" t="s">
        <v>751</v>
      </c>
      <c r="E2029">
        <v>20</v>
      </c>
      <c r="F2029" t="s">
        <v>262</v>
      </c>
      <c r="G2029" t="s">
        <v>69</v>
      </c>
    </row>
    <row r="2030" spans="1:7" x14ac:dyDescent="0.3">
      <c r="A2030" t="s">
        <v>1289</v>
      </c>
      <c r="B2030" t="s">
        <v>55</v>
      </c>
      <c r="C2030" t="s">
        <v>370</v>
      </c>
      <c r="D2030" t="s">
        <v>203</v>
      </c>
      <c r="E2030">
        <v>132</v>
      </c>
      <c r="F2030" t="s">
        <v>204</v>
      </c>
      <c r="G2030" t="s">
        <v>198</v>
      </c>
    </row>
    <row r="2031" spans="1:7" x14ac:dyDescent="0.3">
      <c r="A2031" t="s">
        <v>1290</v>
      </c>
      <c r="B2031" t="s">
        <v>55</v>
      </c>
      <c r="C2031" t="s">
        <v>38</v>
      </c>
      <c r="D2031" t="s">
        <v>200</v>
      </c>
      <c r="E2031">
        <v>134</v>
      </c>
      <c r="F2031" t="s">
        <v>201</v>
      </c>
      <c r="G2031" t="s">
        <v>14</v>
      </c>
    </row>
    <row r="2032" spans="1:7" x14ac:dyDescent="0.3">
      <c r="A2032" t="s">
        <v>1291</v>
      </c>
      <c r="B2032" t="s">
        <v>55</v>
      </c>
      <c r="C2032" t="s">
        <v>46</v>
      </c>
      <c r="D2032" t="s">
        <v>203</v>
      </c>
      <c r="E2032">
        <v>200</v>
      </c>
      <c r="F2032" t="s">
        <v>204</v>
      </c>
      <c r="G2032" t="s">
        <v>23</v>
      </c>
    </row>
    <row r="2033" spans="1:7" x14ac:dyDescent="0.3">
      <c r="A2033" t="s">
        <v>1292</v>
      </c>
      <c r="B2033" t="s">
        <v>55</v>
      </c>
      <c r="C2033" t="s">
        <v>18</v>
      </c>
      <c r="D2033" t="s">
        <v>200</v>
      </c>
      <c r="E2033">
        <v>143</v>
      </c>
      <c r="F2033" t="s">
        <v>201</v>
      </c>
      <c r="G2033" t="s">
        <v>14</v>
      </c>
    </row>
    <row r="2034" spans="1:7" x14ac:dyDescent="0.3">
      <c r="A2034" t="s">
        <v>1292</v>
      </c>
      <c r="B2034" t="s">
        <v>58</v>
      </c>
      <c r="C2034" t="s">
        <v>31</v>
      </c>
      <c r="D2034" t="s">
        <v>67</v>
      </c>
      <c r="E2034">
        <v>148</v>
      </c>
      <c r="F2034" t="s">
        <v>68</v>
      </c>
      <c r="G2034" t="s">
        <v>27</v>
      </c>
    </row>
    <row r="2035" spans="1:7" x14ac:dyDescent="0.3">
      <c r="A2035" t="s">
        <v>1292</v>
      </c>
      <c r="B2035" t="s">
        <v>58</v>
      </c>
      <c r="C2035" t="s">
        <v>32</v>
      </c>
      <c r="D2035" t="s">
        <v>67</v>
      </c>
      <c r="E2035">
        <v>148</v>
      </c>
      <c r="F2035" t="s">
        <v>68</v>
      </c>
      <c r="G2035" t="s">
        <v>29</v>
      </c>
    </row>
    <row r="2036" spans="1:7" x14ac:dyDescent="0.3">
      <c r="A2036" t="s">
        <v>1293</v>
      </c>
      <c r="B2036" t="s">
        <v>169</v>
      </c>
      <c r="C2036" t="s">
        <v>1294</v>
      </c>
      <c r="D2036" t="s">
        <v>1284</v>
      </c>
      <c r="E2036">
        <v>117</v>
      </c>
      <c r="F2036" t="s">
        <v>1285</v>
      </c>
      <c r="G2036" t="s">
        <v>80</v>
      </c>
    </row>
    <row r="2037" spans="1:7" x14ac:dyDescent="0.3">
      <c r="A2037" t="s">
        <v>1295</v>
      </c>
      <c r="B2037" t="s">
        <v>55</v>
      </c>
      <c r="C2037" t="s">
        <v>329</v>
      </c>
      <c r="D2037" t="s">
        <v>250</v>
      </c>
      <c r="E2037">
        <v>114</v>
      </c>
      <c r="F2037" t="s">
        <v>72</v>
      </c>
      <c r="G2037" t="s">
        <v>80</v>
      </c>
    </row>
    <row r="2038" spans="1:7" x14ac:dyDescent="0.3">
      <c r="A2038" t="s">
        <v>1296</v>
      </c>
      <c r="B2038" t="s">
        <v>55</v>
      </c>
      <c r="C2038" t="s">
        <v>38</v>
      </c>
      <c r="D2038" t="s">
        <v>191</v>
      </c>
      <c r="E2038">
        <v>109</v>
      </c>
      <c r="F2038" t="s">
        <v>168</v>
      </c>
      <c r="G2038" t="s">
        <v>14</v>
      </c>
    </row>
    <row r="2039" spans="1:7" x14ac:dyDescent="0.3">
      <c r="A2039" t="s">
        <v>1297</v>
      </c>
      <c r="B2039" t="s">
        <v>147</v>
      </c>
      <c r="C2039" t="s">
        <v>643</v>
      </c>
      <c r="D2039" t="s">
        <v>203</v>
      </c>
      <c r="E2039">
        <v>157</v>
      </c>
      <c r="F2039" t="s">
        <v>204</v>
      </c>
      <c r="G2039" t="s">
        <v>27</v>
      </c>
    </row>
    <row r="2040" spans="1:7" x14ac:dyDescent="0.3">
      <c r="A2040" t="s">
        <v>1297</v>
      </c>
      <c r="B2040" t="s">
        <v>169</v>
      </c>
      <c r="C2040" t="s">
        <v>1298</v>
      </c>
      <c r="D2040" t="s">
        <v>1284</v>
      </c>
      <c r="E2040">
        <v>74</v>
      </c>
      <c r="F2040" t="s">
        <v>1285</v>
      </c>
      <c r="G2040" t="s">
        <v>87</v>
      </c>
    </row>
    <row r="2041" spans="1:7" hidden="1" x14ac:dyDescent="0.3">
      <c r="A2041" t="s">
        <v>1297</v>
      </c>
      <c r="B2041" t="s">
        <v>235</v>
      </c>
      <c r="C2041" t="s">
        <v>1298</v>
      </c>
      <c r="D2041" t="s">
        <v>1786</v>
      </c>
      <c r="E2041">
        <v>83</v>
      </c>
      <c r="F2041" t="s">
        <v>1786</v>
      </c>
      <c r="G2041" t="s">
        <v>87</v>
      </c>
    </row>
    <row r="2042" spans="1:7" x14ac:dyDescent="0.3">
      <c r="A2042" t="s">
        <v>1299</v>
      </c>
      <c r="B2042" t="s">
        <v>55</v>
      </c>
      <c r="C2042" t="s">
        <v>42</v>
      </c>
      <c r="D2042" t="s">
        <v>67</v>
      </c>
      <c r="E2042">
        <v>182</v>
      </c>
      <c r="F2042" t="s">
        <v>68</v>
      </c>
      <c r="G2042" t="s">
        <v>23</v>
      </c>
    </row>
    <row r="2043" spans="1:7" x14ac:dyDescent="0.3">
      <c r="A2043" t="s">
        <v>1299</v>
      </c>
      <c r="B2043" t="s">
        <v>147</v>
      </c>
      <c r="C2043" t="s">
        <v>560</v>
      </c>
      <c r="D2043" t="s">
        <v>160</v>
      </c>
      <c r="E2043">
        <v>38</v>
      </c>
      <c r="F2043" t="s">
        <v>72</v>
      </c>
      <c r="G2043" t="s">
        <v>29</v>
      </c>
    </row>
    <row r="2044" spans="1:7" x14ac:dyDescent="0.3">
      <c r="A2044" t="s">
        <v>1299</v>
      </c>
      <c r="B2044" t="s">
        <v>328</v>
      </c>
      <c r="C2044" t="s">
        <v>453</v>
      </c>
      <c r="D2044" t="s">
        <v>130</v>
      </c>
      <c r="E2044">
        <v>55</v>
      </c>
      <c r="F2044" t="s">
        <v>72</v>
      </c>
      <c r="G2044" t="s">
        <v>29</v>
      </c>
    </row>
    <row r="2045" spans="1:7" x14ac:dyDescent="0.3">
      <c r="A2045" t="s">
        <v>1299</v>
      </c>
      <c r="B2045" t="s">
        <v>435</v>
      </c>
      <c r="C2045" t="s">
        <v>451</v>
      </c>
      <c r="D2045" t="s">
        <v>180</v>
      </c>
      <c r="E2045">
        <v>24</v>
      </c>
      <c r="F2045" t="s">
        <v>168</v>
      </c>
      <c r="G2045" t="s">
        <v>29</v>
      </c>
    </row>
    <row r="2046" spans="1:7" x14ac:dyDescent="0.3">
      <c r="A2046" t="s">
        <v>1299</v>
      </c>
      <c r="B2046" t="s">
        <v>646</v>
      </c>
      <c r="C2046" t="s">
        <v>1300</v>
      </c>
      <c r="D2046" t="s">
        <v>144</v>
      </c>
      <c r="E2046">
        <v>33</v>
      </c>
      <c r="F2046" t="s">
        <v>72</v>
      </c>
      <c r="G2046" t="s">
        <v>29</v>
      </c>
    </row>
    <row r="2047" spans="1:7" x14ac:dyDescent="0.3">
      <c r="A2047" t="s">
        <v>1299</v>
      </c>
      <c r="B2047" t="s">
        <v>648</v>
      </c>
      <c r="C2047" t="s">
        <v>364</v>
      </c>
      <c r="D2047" t="s">
        <v>144</v>
      </c>
      <c r="E2047">
        <v>32</v>
      </c>
      <c r="F2047" t="s">
        <v>72</v>
      </c>
      <c r="G2047" t="s">
        <v>29</v>
      </c>
    </row>
    <row r="2048" spans="1:7" hidden="1" x14ac:dyDescent="0.3">
      <c r="A2048" t="s">
        <v>2030</v>
      </c>
      <c r="B2048" t="s">
        <v>169</v>
      </c>
      <c r="C2048" t="s">
        <v>1786</v>
      </c>
      <c r="D2048" t="s">
        <v>1786</v>
      </c>
      <c r="E2048">
        <v>3</v>
      </c>
      <c r="F2048" t="s">
        <v>1786</v>
      </c>
      <c r="G2048" t="s">
        <v>1786</v>
      </c>
    </row>
    <row r="2049" spans="1:7" x14ac:dyDescent="0.3">
      <c r="A2049" t="s">
        <v>1301</v>
      </c>
      <c r="B2049" t="s">
        <v>55</v>
      </c>
      <c r="C2049" t="s">
        <v>50</v>
      </c>
      <c r="D2049" t="s">
        <v>261</v>
      </c>
      <c r="E2049">
        <v>23</v>
      </c>
      <c r="F2049" t="s">
        <v>262</v>
      </c>
      <c r="G2049" t="s">
        <v>14</v>
      </c>
    </row>
    <row r="2050" spans="1:7" x14ac:dyDescent="0.3">
      <c r="A2050" t="s">
        <v>1302</v>
      </c>
      <c r="B2050" t="s">
        <v>55</v>
      </c>
      <c r="C2050" t="s">
        <v>1303</v>
      </c>
      <c r="D2050" t="s">
        <v>332</v>
      </c>
      <c r="E2050">
        <v>101</v>
      </c>
      <c r="F2050" t="s">
        <v>333</v>
      </c>
      <c r="G2050" t="s">
        <v>23</v>
      </c>
    </row>
    <row r="2051" spans="1:7" x14ac:dyDescent="0.3">
      <c r="A2051" t="s">
        <v>1302</v>
      </c>
      <c r="B2051" t="s">
        <v>147</v>
      </c>
      <c r="C2051" t="s">
        <v>349</v>
      </c>
      <c r="D2051" t="s">
        <v>332</v>
      </c>
      <c r="E2051">
        <v>101</v>
      </c>
      <c r="F2051" t="s">
        <v>333</v>
      </c>
      <c r="G2051" t="s">
        <v>29</v>
      </c>
    </row>
    <row r="2052" spans="1:7" x14ac:dyDescent="0.3">
      <c r="A2052" t="s">
        <v>1304</v>
      </c>
      <c r="B2052" t="s">
        <v>55</v>
      </c>
      <c r="C2052" t="s">
        <v>50</v>
      </c>
      <c r="D2052" t="s">
        <v>200</v>
      </c>
      <c r="E2052">
        <v>111</v>
      </c>
      <c r="F2052" t="s">
        <v>201</v>
      </c>
      <c r="G2052" t="s">
        <v>14</v>
      </c>
    </row>
    <row r="2053" spans="1:7" x14ac:dyDescent="0.3">
      <c r="A2053" t="s">
        <v>1305</v>
      </c>
      <c r="B2053" t="s">
        <v>55</v>
      </c>
      <c r="C2053" t="s">
        <v>16</v>
      </c>
      <c r="D2053" t="s">
        <v>226</v>
      </c>
      <c r="E2053">
        <v>25</v>
      </c>
      <c r="F2053" t="s">
        <v>13</v>
      </c>
      <c r="G2053" t="s">
        <v>14</v>
      </c>
    </row>
    <row r="2054" spans="1:7" x14ac:dyDescent="0.3">
      <c r="A2054" t="s">
        <v>1306</v>
      </c>
      <c r="B2054" t="s">
        <v>55</v>
      </c>
      <c r="C2054" t="s">
        <v>38</v>
      </c>
      <c r="D2054" t="s">
        <v>231</v>
      </c>
      <c r="E2054">
        <v>16</v>
      </c>
      <c r="F2054" t="s">
        <v>232</v>
      </c>
      <c r="G2054" t="s">
        <v>14</v>
      </c>
    </row>
    <row r="2055" spans="1:7" x14ac:dyDescent="0.3">
      <c r="A2055" t="s">
        <v>1307</v>
      </c>
      <c r="B2055" t="s">
        <v>55</v>
      </c>
      <c r="C2055" t="s">
        <v>25</v>
      </c>
      <c r="D2055" t="s">
        <v>196</v>
      </c>
      <c r="E2055">
        <v>158</v>
      </c>
      <c r="F2055" t="s">
        <v>197</v>
      </c>
      <c r="G2055" t="s">
        <v>27</v>
      </c>
    </row>
    <row r="2056" spans="1:7" x14ac:dyDescent="0.3">
      <c r="A2056" t="s">
        <v>1307</v>
      </c>
      <c r="B2056" t="s">
        <v>55</v>
      </c>
      <c r="C2056" t="s">
        <v>28</v>
      </c>
      <c r="D2056" t="s">
        <v>196</v>
      </c>
      <c r="E2056">
        <v>158</v>
      </c>
      <c r="F2056" t="s">
        <v>197</v>
      </c>
      <c r="G2056" t="s">
        <v>29</v>
      </c>
    </row>
    <row r="2057" spans="1:7" x14ac:dyDescent="0.3">
      <c r="A2057" t="s">
        <v>1308</v>
      </c>
      <c r="B2057" t="s">
        <v>55</v>
      </c>
      <c r="C2057" t="s">
        <v>34</v>
      </c>
      <c r="D2057" t="s">
        <v>277</v>
      </c>
      <c r="E2057">
        <v>11</v>
      </c>
      <c r="F2057" t="s">
        <v>168</v>
      </c>
      <c r="G2057" t="s">
        <v>14</v>
      </c>
    </row>
    <row r="2058" spans="1:7" hidden="1" x14ac:dyDescent="0.3">
      <c r="A2058" t="s">
        <v>2031</v>
      </c>
      <c r="B2058" t="s">
        <v>147</v>
      </c>
      <c r="C2058" t="s">
        <v>1786</v>
      </c>
      <c r="D2058" t="s">
        <v>1786</v>
      </c>
      <c r="E2058">
        <v>8</v>
      </c>
      <c r="F2058" t="s">
        <v>1786</v>
      </c>
      <c r="G2058" t="s">
        <v>1786</v>
      </c>
    </row>
    <row r="2059" spans="1:7" hidden="1" x14ac:dyDescent="0.3">
      <c r="A2059" t="s">
        <v>2032</v>
      </c>
      <c r="B2059" t="s">
        <v>147</v>
      </c>
      <c r="C2059" t="s">
        <v>1786</v>
      </c>
      <c r="D2059" t="s">
        <v>1786</v>
      </c>
      <c r="E2059">
        <v>1</v>
      </c>
      <c r="F2059" t="s">
        <v>1786</v>
      </c>
      <c r="G2059" t="s">
        <v>1786</v>
      </c>
    </row>
    <row r="2060" spans="1:7" x14ac:dyDescent="0.3">
      <c r="A2060" t="s">
        <v>1309</v>
      </c>
      <c r="B2060" t="s">
        <v>55</v>
      </c>
      <c r="C2060" t="s">
        <v>42</v>
      </c>
      <c r="D2060" t="s">
        <v>286</v>
      </c>
      <c r="E2060">
        <v>26</v>
      </c>
      <c r="F2060" t="s">
        <v>287</v>
      </c>
      <c r="G2060" t="s">
        <v>23</v>
      </c>
    </row>
    <row r="2061" spans="1:7" hidden="1" x14ac:dyDescent="0.3">
      <c r="A2061" t="s">
        <v>2033</v>
      </c>
      <c r="B2061" t="s">
        <v>147</v>
      </c>
      <c r="C2061" t="s">
        <v>1786</v>
      </c>
      <c r="D2061" t="s">
        <v>1786</v>
      </c>
      <c r="E2061">
        <v>14</v>
      </c>
      <c r="F2061" t="s">
        <v>1786</v>
      </c>
      <c r="G2061" t="s">
        <v>1786</v>
      </c>
    </row>
    <row r="2062" spans="1:7" hidden="1" x14ac:dyDescent="0.3">
      <c r="A2062" t="s">
        <v>2033</v>
      </c>
      <c r="B2062" t="s">
        <v>169</v>
      </c>
      <c r="C2062" t="s">
        <v>1786</v>
      </c>
      <c r="D2062" t="s">
        <v>1786</v>
      </c>
      <c r="E2062">
        <v>14</v>
      </c>
      <c r="F2062" t="s">
        <v>1786</v>
      </c>
      <c r="G2062" t="s">
        <v>1786</v>
      </c>
    </row>
    <row r="2063" spans="1:7" hidden="1" x14ac:dyDescent="0.3">
      <c r="A2063" t="s">
        <v>2034</v>
      </c>
      <c r="B2063" t="s">
        <v>1726</v>
      </c>
      <c r="C2063" t="s">
        <v>1786</v>
      </c>
      <c r="D2063" t="s">
        <v>1786</v>
      </c>
      <c r="E2063">
        <v>34</v>
      </c>
      <c r="F2063" t="s">
        <v>1786</v>
      </c>
      <c r="G2063" t="s">
        <v>1786</v>
      </c>
    </row>
    <row r="2064" spans="1:7" hidden="1" x14ac:dyDescent="0.3">
      <c r="A2064" t="s">
        <v>2035</v>
      </c>
      <c r="B2064" t="s">
        <v>1726</v>
      </c>
      <c r="C2064" t="s">
        <v>1786</v>
      </c>
      <c r="D2064" t="s">
        <v>1786</v>
      </c>
      <c r="E2064">
        <v>13</v>
      </c>
      <c r="F2064" t="s">
        <v>1786</v>
      </c>
      <c r="G2064" t="s">
        <v>1786</v>
      </c>
    </row>
    <row r="2065" spans="1:7" hidden="1" x14ac:dyDescent="0.3">
      <c r="A2065" t="s">
        <v>2036</v>
      </c>
      <c r="B2065" t="s">
        <v>147</v>
      </c>
      <c r="C2065" t="s">
        <v>1786</v>
      </c>
      <c r="D2065" t="s">
        <v>1786</v>
      </c>
      <c r="E2065">
        <v>7</v>
      </c>
      <c r="F2065" t="s">
        <v>1786</v>
      </c>
      <c r="G2065" t="s">
        <v>1786</v>
      </c>
    </row>
    <row r="2066" spans="1:7" hidden="1" x14ac:dyDescent="0.3">
      <c r="A2066" t="s">
        <v>2036</v>
      </c>
      <c r="B2066" t="s">
        <v>169</v>
      </c>
      <c r="C2066" t="s">
        <v>1786</v>
      </c>
      <c r="D2066" t="s">
        <v>1786</v>
      </c>
      <c r="E2066">
        <v>7</v>
      </c>
      <c r="F2066" t="s">
        <v>1786</v>
      </c>
      <c r="G2066" t="s">
        <v>1786</v>
      </c>
    </row>
    <row r="2067" spans="1:7" hidden="1" x14ac:dyDescent="0.3">
      <c r="A2067" t="s">
        <v>2037</v>
      </c>
      <c r="B2067" t="s">
        <v>169</v>
      </c>
      <c r="C2067" t="s">
        <v>1786</v>
      </c>
      <c r="D2067" t="s">
        <v>1786</v>
      </c>
      <c r="E2067">
        <v>28</v>
      </c>
      <c r="F2067" t="s">
        <v>1786</v>
      </c>
      <c r="G2067" t="s">
        <v>1786</v>
      </c>
    </row>
    <row r="2068" spans="1:7" hidden="1" x14ac:dyDescent="0.3">
      <c r="A2068" t="s">
        <v>2038</v>
      </c>
      <c r="B2068" t="s">
        <v>169</v>
      </c>
      <c r="C2068" t="s">
        <v>1786</v>
      </c>
      <c r="D2068" t="s">
        <v>1786</v>
      </c>
      <c r="E2068">
        <v>16</v>
      </c>
      <c r="F2068" t="s">
        <v>1786</v>
      </c>
      <c r="G2068" t="s">
        <v>1786</v>
      </c>
    </row>
    <row r="2069" spans="1:7" hidden="1" x14ac:dyDescent="0.3">
      <c r="A2069" t="s">
        <v>2039</v>
      </c>
      <c r="B2069" t="s">
        <v>169</v>
      </c>
      <c r="C2069" t="s">
        <v>1786</v>
      </c>
      <c r="D2069" t="s">
        <v>1786</v>
      </c>
      <c r="E2069">
        <v>1</v>
      </c>
      <c r="F2069" t="s">
        <v>1786</v>
      </c>
      <c r="G2069" t="s">
        <v>1786</v>
      </c>
    </row>
    <row r="2070" spans="1:7" hidden="1" x14ac:dyDescent="0.3">
      <c r="A2070" t="s">
        <v>2040</v>
      </c>
      <c r="B2070" t="s">
        <v>55</v>
      </c>
      <c r="C2070" t="s">
        <v>1786</v>
      </c>
      <c r="D2070" t="s">
        <v>1786</v>
      </c>
      <c r="E2070">
        <v>28</v>
      </c>
      <c r="F2070" t="s">
        <v>1786</v>
      </c>
      <c r="G2070" t="s">
        <v>1786</v>
      </c>
    </row>
    <row r="2071" spans="1:7" hidden="1" x14ac:dyDescent="0.3">
      <c r="A2071" t="s">
        <v>2040</v>
      </c>
      <c r="B2071" t="s">
        <v>169</v>
      </c>
      <c r="C2071" t="s">
        <v>1786</v>
      </c>
      <c r="D2071" t="s">
        <v>1786</v>
      </c>
      <c r="E2071">
        <v>28</v>
      </c>
      <c r="F2071" t="s">
        <v>1786</v>
      </c>
      <c r="G2071" t="s">
        <v>1786</v>
      </c>
    </row>
    <row r="2072" spans="1:7" x14ac:dyDescent="0.3">
      <c r="A2072" t="s">
        <v>1310</v>
      </c>
      <c r="B2072" t="s">
        <v>55</v>
      </c>
      <c r="C2072" t="s">
        <v>375</v>
      </c>
      <c r="D2072" t="s">
        <v>391</v>
      </c>
      <c r="E2072">
        <v>18</v>
      </c>
      <c r="F2072" t="s">
        <v>168</v>
      </c>
      <c r="G2072" t="s">
        <v>80</v>
      </c>
    </row>
    <row r="2073" spans="1:7" hidden="1" x14ac:dyDescent="0.3">
      <c r="A2073" t="s">
        <v>2041</v>
      </c>
      <c r="B2073" t="s">
        <v>147</v>
      </c>
      <c r="C2073" t="s">
        <v>1786</v>
      </c>
      <c r="D2073" t="s">
        <v>1786</v>
      </c>
      <c r="E2073">
        <v>101</v>
      </c>
      <c r="F2073" t="s">
        <v>1786</v>
      </c>
      <c r="G2073" t="s">
        <v>1786</v>
      </c>
    </row>
    <row r="2074" spans="1:7" x14ac:dyDescent="0.3">
      <c r="A2074" t="s">
        <v>1311</v>
      </c>
      <c r="B2074" t="s">
        <v>55</v>
      </c>
      <c r="C2074" t="s">
        <v>1312</v>
      </c>
      <c r="D2074" t="s">
        <v>585</v>
      </c>
      <c r="E2074">
        <v>32</v>
      </c>
      <c r="F2074" t="s">
        <v>22</v>
      </c>
      <c r="G2074" t="s">
        <v>27</v>
      </c>
    </row>
    <row r="2075" spans="1:7" x14ac:dyDescent="0.3">
      <c r="A2075" t="s">
        <v>1313</v>
      </c>
      <c r="B2075" t="s">
        <v>55</v>
      </c>
      <c r="C2075" t="s">
        <v>862</v>
      </c>
      <c r="D2075" t="s">
        <v>585</v>
      </c>
      <c r="E2075">
        <v>37</v>
      </c>
      <c r="F2075" t="s">
        <v>22</v>
      </c>
      <c r="G2075" t="s">
        <v>69</v>
      </c>
    </row>
    <row r="2076" spans="1:7" x14ac:dyDescent="0.3">
      <c r="A2076" t="s">
        <v>1314</v>
      </c>
      <c r="B2076" t="s">
        <v>55</v>
      </c>
      <c r="C2076" t="s">
        <v>862</v>
      </c>
      <c r="D2076" t="s">
        <v>162</v>
      </c>
      <c r="E2076">
        <v>33</v>
      </c>
      <c r="F2076" t="s">
        <v>72</v>
      </c>
      <c r="G2076" t="s">
        <v>69</v>
      </c>
    </row>
    <row r="2077" spans="1:7" x14ac:dyDescent="0.3">
      <c r="A2077" t="s">
        <v>1315</v>
      </c>
      <c r="B2077" t="s">
        <v>55</v>
      </c>
      <c r="C2077" t="s">
        <v>393</v>
      </c>
      <c r="D2077" t="s">
        <v>391</v>
      </c>
      <c r="E2077">
        <v>22</v>
      </c>
      <c r="F2077" t="s">
        <v>168</v>
      </c>
      <c r="G2077" t="s">
        <v>14</v>
      </c>
    </row>
    <row r="2078" spans="1:7" x14ac:dyDescent="0.3">
      <c r="A2078" t="s">
        <v>1315</v>
      </c>
      <c r="B2078" t="s">
        <v>147</v>
      </c>
      <c r="C2078" t="s">
        <v>1316</v>
      </c>
      <c r="D2078" t="s">
        <v>391</v>
      </c>
      <c r="E2078">
        <v>22</v>
      </c>
      <c r="F2078" t="s">
        <v>168</v>
      </c>
      <c r="G2078" t="s">
        <v>14</v>
      </c>
    </row>
    <row r="2079" spans="1:7" x14ac:dyDescent="0.3">
      <c r="A2079" t="s">
        <v>1317</v>
      </c>
      <c r="B2079" t="s">
        <v>147</v>
      </c>
      <c r="C2079" t="s">
        <v>467</v>
      </c>
      <c r="D2079" t="s">
        <v>67</v>
      </c>
      <c r="E2079">
        <v>189</v>
      </c>
      <c r="F2079" t="s">
        <v>68</v>
      </c>
      <c r="G2079" t="s">
        <v>29</v>
      </c>
    </row>
    <row r="2080" spans="1:7" hidden="1" x14ac:dyDescent="0.3">
      <c r="A2080" t="s">
        <v>2042</v>
      </c>
      <c r="B2080" t="s">
        <v>1726</v>
      </c>
      <c r="C2080" t="s">
        <v>1786</v>
      </c>
      <c r="D2080" t="s">
        <v>1786</v>
      </c>
      <c r="E2080">
        <v>53</v>
      </c>
      <c r="F2080" t="s">
        <v>1786</v>
      </c>
      <c r="G2080" t="s">
        <v>1786</v>
      </c>
    </row>
    <row r="2081" spans="1:7" hidden="1" x14ac:dyDescent="0.3">
      <c r="A2081" t="s">
        <v>2043</v>
      </c>
      <c r="B2081" t="s">
        <v>1726</v>
      </c>
      <c r="C2081" t="s">
        <v>1786</v>
      </c>
      <c r="D2081" t="s">
        <v>1786</v>
      </c>
      <c r="E2081">
        <v>192</v>
      </c>
      <c r="F2081" t="s">
        <v>1786</v>
      </c>
      <c r="G2081" t="s">
        <v>1786</v>
      </c>
    </row>
    <row r="2082" spans="1:7" ht="26" x14ac:dyDescent="0.3">
      <c r="A2082" t="s">
        <v>1318</v>
      </c>
      <c r="B2082" t="s">
        <v>55</v>
      </c>
      <c r="C2082" s="1" t="s">
        <v>1319</v>
      </c>
      <c r="D2082" t="s">
        <v>290</v>
      </c>
      <c r="E2082">
        <v>77</v>
      </c>
      <c r="F2082" t="s">
        <v>72</v>
      </c>
      <c r="G2082" t="s">
        <v>127</v>
      </c>
    </row>
    <row r="2083" spans="1:7" x14ac:dyDescent="0.3">
      <c r="A2083" t="s">
        <v>1320</v>
      </c>
      <c r="B2083" t="s">
        <v>55</v>
      </c>
      <c r="C2083" t="s">
        <v>115</v>
      </c>
      <c r="D2083" t="s">
        <v>343</v>
      </c>
      <c r="E2083">
        <v>76</v>
      </c>
      <c r="F2083" t="s">
        <v>344</v>
      </c>
      <c r="G2083" t="s">
        <v>80</v>
      </c>
    </row>
    <row r="2084" spans="1:7" x14ac:dyDescent="0.3">
      <c r="A2084" t="s">
        <v>1321</v>
      </c>
      <c r="B2084" t="s">
        <v>55</v>
      </c>
      <c r="C2084" t="s">
        <v>293</v>
      </c>
      <c r="D2084" t="s">
        <v>248</v>
      </c>
      <c r="E2084">
        <v>80</v>
      </c>
      <c r="F2084" t="s">
        <v>72</v>
      </c>
      <c r="G2084" t="s">
        <v>69</v>
      </c>
    </row>
    <row r="2085" spans="1:7" x14ac:dyDescent="0.3">
      <c r="A2085" t="s">
        <v>1322</v>
      </c>
      <c r="B2085" t="s">
        <v>55</v>
      </c>
      <c r="C2085" t="s">
        <v>123</v>
      </c>
      <c r="D2085" t="s">
        <v>76</v>
      </c>
      <c r="E2085">
        <v>64</v>
      </c>
      <c r="F2085" t="s">
        <v>36</v>
      </c>
      <c r="G2085" t="s">
        <v>87</v>
      </c>
    </row>
    <row r="2086" spans="1:7" x14ac:dyDescent="0.3">
      <c r="A2086" t="s">
        <v>1323</v>
      </c>
      <c r="B2086" t="s">
        <v>55</v>
      </c>
      <c r="C2086" t="s">
        <v>118</v>
      </c>
      <c r="D2086" t="s">
        <v>343</v>
      </c>
      <c r="E2086">
        <v>81</v>
      </c>
      <c r="F2086" t="s">
        <v>344</v>
      </c>
      <c r="G2086" t="s">
        <v>29</v>
      </c>
    </row>
    <row r="2087" spans="1:7" x14ac:dyDescent="0.3">
      <c r="A2087" t="s">
        <v>1324</v>
      </c>
      <c r="B2087" t="s">
        <v>55</v>
      </c>
      <c r="C2087" t="s">
        <v>121</v>
      </c>
      <c r="D2087" t="s">
        <v>76</v>
      </c>
      <c r="E2087">
        <v>32</v>
      </c>
      <c r="F2087" t="s">
        <v>36</v>
      </c>
      <c r="G2087" t="s">
        <v>27</v>
      </c>
    </row>
    <row r="2088" spans="1:7" hidden="1" x14ac:dyDescent="0.3">
      <c r="A2088" t="s">
        <v>2044</v>
      </c>
      <c r="B2088" t="s">
        <v>1726</v>
      </c>
      <c r="C2088" t="s">
        <v>1786</v>
      </c>
      <c r="D2088" t="s">
        <v>1786</v>
      </c>
      <c r="E2088">
        <v>2</v>
      </c>
      <c r="F2088" t="s">
        <v>1786</v>
      </c>
      <c r="G2088" t="s">
        <v>1786</v>
      </c>
    </row>
    <row r="2089" spans="1:7" hidden="1" x14ac:dyDescent="0.3">
      <c r="A2089" t="s">
        <v>2044</v>
      </c>
      <c r="B2089" t="s">
        <v>1727</v>
      </c>
      <c r="C2089" t="s">
        <v>1786</v>
      </c>
      <c r="D2089" t="s">
        <v>1786</v>
      </c>
      <c r="E2089">
        <v>2</v>
      </c>
      <c r="F2089" t="s">
        <v>1786</v>
      </c>
      <c r="G2089" t="s">
        <v>1786</v>
      </c>
    </row>
    <row r="2090" spans="1:7" hidden="1" x14ac:dyDescent="0.3">
      <c r="A2090" t="s">
        <v>2044</v>
      </c>
      <c r="B2090" t="s">
        <v>1852</v>
      </c>
      <c r="C2090" t="s">
        <v>1786</v>
      </c>
      <c r="D2090" t="s">
        <v>1786</v>
      </c>
      <c r="E2090">
        <v>1</v>
      </c>
      <c r="F2090" t="s">
        <v>1786</v>
      </c>
      <c r="G2090" t="s">
        <v>1786</v>
      </c>
    </row>
    <row r="2091" spans="1:7" x14ac:dyDescent="0.3">
      <c r="A2091" t="s">
        <v>1325</v>
      </c>
      <c r="B2091" t="s">
        <v>55</v>
      </c>
      <c r="C2091" t="s">
        <v>779</v>
      </c>
      <c r="D2091" t="s">
        <v>248</v>
      </c>
      <c r="E2091">
        <v>119</v>
      </c>
      <c r="F2091" t="s">
        <v>72</v>
      </c>
      <c r="G2091" t="s">
        <v>127</v>
      </c>
    </row>
    <row r="2092" spans="1:7" x14ac:dyDescent="0.3">
      <c r="A2092" t="s">
        <v>1326</v>
      </c>
      <c r="B2092" t="s">
        <v>55</v>
      </c>
      <c r="C2092" t="s">
        <v>320</v>
      </c>
      <c r="D2092" t="s">
        <v>196</v>
      </c>
      <c r="E2092">
        <v>90</v>
      </c>
      <c r="F2092" t="s">
        <v>197</v>
      </c>
      <c r="G2092" t="s">
        <v>69</v>
      </c>
    </row>
    <row r="2093" spans="1:7" x14ac:dyDescent="0.3">
      <c r="A2093" t="s">
        <v>1327</v>
      </c>
      <c r="B2093" t="s">
        <v>55</v>
      </c>
      <c r="C2093" t="s">
        <v>521</v>
      </c>
      <c r="D2093" t="s">
        <v>191</v>
      </c>
      <c r="E2093">
        <v>111</v>
      </c>
      <c r="F2093" t="s">
        <v>168</v>
      </c>
      <c r="G2093" t="s">
        <v>80</v>
      </c>
    </row>
    <row r="2094" spans="1:7" x14ac:dyDescent="0.3">
      <c r="A2094" t="s">
        <v>1328</v>
      </c>
      <c r="B2094" t="s">
        <v>55</v>
      </c>
      <c r="C2094" t="s">
        <v>519</v>
      </c>
      <c r="D2094" t="s">
        <v>250</v>
      </c>
      <c r="E2094">
        <v>110</v>
      </c>
      <c r="F2094" t="s">
        <v>72</v>
      </c>
      <c r="G2094" t="s">
        <v>69</v>
      </c>
    </row>
    <row r="2095" spans="1:7" x14ac:dyDescent="0.3">
      <c r="A2095" t="s">
        <v>1329</v>
      </c>
      <c r="B2095" t="s">
        <v>55</v>
      </c>
      <c r="C2095" t="s">
        <v>629</v>
      </c>
      <c r="D2095" t="s">
        <v>290</v>
      </c>
      <c r="E2095">
        <v>49</v>
      </c>
      <c r="F2095" t="s">
        <v>72</v>
      </c>
      <c r="G2095" t="s">
        <v>29</v>
      </c>
    </row>
    <row r="2096" spans="1:7" x14ac:dyDescent="0.3">
      <c r="A2096" t="s">
        <v>1330</v>
      </c>
      <c r="B2096" t="s">
        <v>55</v>
      </c>
      <c r="C2096" t="s">
        <v>514</v>
      </c>
      <c r="D2096" t="s">
        <v>343</v>
      </c>
      <c r="E2096">
        <v>61</v>
      </c>
      <c r="F2096" t="s">
        <v>344</v>
      </c>
      <c r="G2096" t="s">
        <v>87</v>
      </c>
    </row>
    <row r="2097" spans="1:7" hidden="1" x14ac:dyDescent="0.3">
      <c r="A2097" t="s">
        <v>2045</v>
      </c>
      <c r="B2097" t="s">
        <v>55</v>
      </c>
      <c r="C2097" t="s">
        <v>1535</v>
      </c>
      <c r="D2097" t="s">
        <v>1786</v>
      </c>
      <c r="E2097">
        <v>7</v>
      </c>
      <c r="F2097" t="s">
        <v>1786</v>
      </c>
      <c r="G2097" t="s">
        <v>127</v>
      </c>
    </row>
    <row r="2098" spans="1:7" x14ac:dyDescent="0.3">
      <c r="A2098" t="s">
        <v>1331</v>
      </c>
      <c r="B2098" t="s">
        <v>55</v>
      </c>
      <c r="C2098" t="s">
        <v>523</v>
      </c>
      <c r="D2098" t="s">
        <v>290</v>
      </c>
      <c r="E2098">
        <v>48</v>
      </c>
      <c r="F2098" t="s">
        <v>72</v>
      </c>
      <c r="G2098" t="s">
        <v>29</v>
      </c>
    </row>
    <row r="2099" spans="1:7" ht="26" x14ac:dyDescent="0.3">
      <c r="A2099" t="s">
        <v>1332</v>
      </c>
      <c r="B2099" t="s">
        <v>55</v>
      </c>
      <c r="C2099" s="1" t="s">
        <v>1333</v>
      </c>
      <c r="D2099" t="s">
        <v>311</v>
      </c>
      <c r="E2099">
        <v>96</v>
      </c>
      <c r="F2099" t="s">
        <v>13</v>
      </c>
      <c r="G2099" t="s">
        <v>27</v>
      </c>
    </row>
    <row r="2100" spans="1:7" hidden="1" x14ac:dyDescent="0.3">
      <c r="A2100" t="s">
        <v>2046</v>
      </c>
      <c r="B2100" t="s">
        <v>1726</v>
      </c>
      <c r="C2100" t="s">
        <v>1786</v>
      </c>
      <c r="D2100" t="s">
        <v>1786</v>
      </c>
      <c r="E2100">
        <v>7</v>
      </c>
      <c r="F2100" t="s">
        <v>1786</v>
      </c>
      <c r="G2100" t="s">
        <v>1786</v>
      </c>
    </row>
    <row r="2101" spans="1:7" hidden="1" x14ac:dyDescent="0.3">
      <c r="A2101" t="s">
        <v>2046</v>
      </c>
      <c r="B2101" t="s">
        <v>1727</v>
      </c>
      <c r="C2101" t="s">
        <v>1786</v>
      </c>
      <c r="D2101" t="s">
        <v>1786</v>
      </c>
      <c r="E2101">
        <v>6</v>
      </c>
      <c r="F2101" t="s">
        <v>1786</v>
      </c>
      <c r="G2101" t="s">
        <v>1786</v>
      </c>
    </row>
    <row r="2102" spans="1:7" x14ac:dyDescent="0.3">
      <c r="A2102" t="s">
        <v>1334</v>
      </c>
      <c r="B2102" t="s">
        <v>55</v>
      </c>
      <c r="C2102" t="s">
        <v>38</v>
      </c>
      <c r="D2102" t="s">
        <v>570</v>
      </c>
      <c r="E2102">
        <v>49</v>
      </c>
      <c r="F2102" t="s">
        <v>22</v>
      </c>
      <c r="G2102" t="s">
        <v>14</v>
      </c>
    </row>
    <row r="2103" spans="1:7" x14ac:dyDescent="0.3">
      <c r="A2103" t="s">
        <v>1335</v>
      </c>
      <c r="B2103" t="s">
        <v>55</v>
      </c>
      <c r="C2103" t="s">
        <v>31</v>
      </c>
      <c r="D2103" t="s">
        <v>549</v>
      </c>
      <c r="E2103">
        <v>62</v>
      </c>
      <c r="F2103" t="s">
        <v>22</v>
      </c>
      <c r="G2103" t="s">
        <v>27</v>
      </c>
    </row>
    <row r="2104" spans="1:7" x14ac:dyDescent="0.3">
      <c r="A2104" t="s">
        <v>1335</v>
      </c>
      <c r="B2104" t="s">
        <v>55</v>
      </c>
      <c r="C2104" t="s">
        <v>32</v>
      </c>
      <c r="D2104" t="s">
        <v>549</v>
      </c>
      <c r="E2104">
        <v>62</v>
      </c>
      <c r="F2104" t="s">
        <v>22</v>
      </c>
      <c r="G2104" t="s">
        <v>29</v>
      </c>
    </row>
    <row r="2105" spans="1:7" x14ac:dyDescent="0.3">
      <c r="A2105" t="s">
        <v>1335</v>
      </c>
      <c r="B2105" t="s">
        <v>58</v>
      </c>
      <c r="C2105" t="s">
        <v>56</v>
      </c>
      <c r="D2105" t="s">
        <v>549</v>
      </c>
      <c r="E2105">
        <v>61</v>
      </c>
      <c r="F2105" t="s">
        <v>22</v>
      </c>
      <c r="G2105" t="s">
        <v>27</v>
      </c>
    </row>
    <row r="2106" spans="1:7" x14ac:dyDescent="0.3">
      <c r="A2106" t="s">
        <v>1335</v>
      </c>
      <c r="B2106" t="s">
        <v>58</v>
      </c>
      <c r="C2106" t="s">
        <v>57</v>
      </c>
      <c r="D2106" t="s">
        <v>549</v>
      </c>
      <c r="E2106">
        <v>61</v>
      </c>
      <c r="F2106" t="s">
        <v>22</v>
      </c>
      <c r="G2106" t="s">
        <v>29</v>
      </c>
    </row>
    <row r="2107" spans="1:7" x14ac:dyDescent="0.3">
      <c r="A2107" t="s">
        <v>1335</v>
      </c>
      <c r="B2107" t="s">
        <v>59</v>
      </c>
      <c r="C2107" t="s">
        <v>46</v>
      </c>
      <c r="D2107" t="s">
        <v>549</v>
      </c>
      <c r="E2107">
        <v>62</v>
      </c>
      <c r="F2107" t="s">
        <v>22</v>
      </c>
      <c r="G2107" t="s">
        <v>23</v>
      </c>
    </row>
    <row r="2108" spans="1:7" x14ac:dyDescent="0.3">
      <c r="A2108" t="s">
        <v>1335</v>
      </c>
      <c r="B2108" t="s">
        <v>81</v>
      </c>
      <c r="C2108" t="s">
        <v>370</v>
      </c>
      <c r="D2108" t="s">
        <v>110</v>
      </c>
      <c r="E2108">
        <v>63</v>
      </c>
      <c r="F2108" t="s">
        <v>22</v>
      </c>
      <c r="G2108" t="s">
        <v>198</v>
      </c>
    </row>
    <row r="2109" spans="1:7" x14ac:dyDescent="0.3">
      <c r="A2109" t="s">
        <v>1335</v>
      </c>
      <c r="B2109" t="s">
        <v>413</v>
      </c>
      <c r="C2109" t="s">
        <v>195</v>
      </c>
      <c r="D2109" t="s">
        <v>110</v>
      </c>
      <c r="E2109">
        <v>62</v>
      </c>
      <c r="F2109" t="s">
        <v>22</v>
      </c>
      <c r="G2109" t="s">
        <v>198</v>
      </c>
    </row>
    <row r="2110" spans="1:7" x14ac:dyDescent="0.3">
      <c r="A2110" t="s">
        <v>1335</v>
      </c>
      <c r="B2110" t="s">
        <v>414</v>
      </c>
      <c r="C2110" t="s">
        <v>229</v>
      </c>
      <c r="D2110" t="s">
        <v>110</v>
      </c>
      <c r="E2110">
        <v>59</v>
      </c>
      <c r="F2110" t="s">
        <v>22</v>
      </c>
      <c r="G2110" t="s">
        <v>198</v>
      </c>
    </row>
    <row r="2111" spans="1:7" x14ac:dyDescent="0.3">
      <c r="A2111" t="s">
        <v>1335</v>
      </c>
      <c r="B2111" t="s">
        <v>415</v>
      </c>
      <c r="C2111" t="s">
        <v>34</v>
      </c>
      <c r="D2111" t="s">
        <v>570</v>
      </c>
      <c r="E2111">
        <v>60</v>
      </c>
      <c r="F2111" t="s">
        <v>22</v>
      </c>
      <c r="G2111" t="s">
        <v>14</v>
      </c>
    </row>
    <row r="2112" spans="1:7" x14ac:dyDescent="0.3">
      <c r="A2112" t="s">
        <v>1335</v>
      </c>
      <c r="B2112" t="s">
        <v>416</v>
      </c>
      <c r="C2112" t="s">
        <v>11</v>
      </c>
      <c r="D2112" t="s">
        <v>570</v>
      </c>
      <c r="E2112">
        <v>59</v>
      </c>
      <c r="F2112" t="s">
        <v>22</v>
      </c>
      <c r="G2112" t="s">
        <v>14</v>
      </c>
    </row>
    <row r="2113" spans="1:7" x14ac:dyDescent="0.3">
      <c r="A2113" t="s">
        <v>1336</v>
      </c>
      <c r="B2113" t="s">
        <v>55</v>
      </c>
      <c r="C2113" t="s">
        <v>31</v>
      </c>
      <c r="D2113" t="s">
        <v>110</v>
      </c>
      <c r="E2113">
        <v>55</v>
      </c>
      <c r="F2113" t="s">
        <v>22</v>
      </c>
      <c r="G2113" t="s">
        <v>27</v>
      </c>
    </row>
    <row r="2114" spans="1:7" x14ac:dyDescent="0.3">
      <c r="A2114" t="s">
        <v>1336</v>
      </c>
      <c r="B2114" t="s">
        <v>55</v>
      </c>
      <c r="C2114" t="s">
        <v>32</v>
      </c>
      <c r="D2114" t="s">
        <v>110</v>
      </c>
      <c r="E2114">
        <v>55</v>
      </c>
      <c r="F2114" t="s">
        <v>22</v>
      </c>
      <c r="G2114" t="s">
        <v>29</v>
      </c>
    </row>
    <row r="2115" spans="1:7" x14ac:dyDescent="0.3">
      <c r="A2115" t="s">
        <v>1336</v>
      </c>
      <c r="B2115" t="s">
        <v>58</v>
      </c>
      <c r="C2115" t="s">
        <v>56</v>
      </c>
      <c r="D2115" t="s">
        <v>570</v>
      </c>
      <c r="E2115">
        <v>52</v>
      </c>
      <c r="F2115" t="s">
        <v>22</v>
      </c>
      <c r="G2115" t="s">
        <v>27</v>
      </c>
    </row>
    <row r="2116" spans="1:7" x14ac:dyDescent="0.3">
      <c r="A2116" t="s">
        <v>1336</v>
      </c>
      <c r="B2116" t="s">
        <v>58</v>
      </c>
      <c r="C2116" t="s">
        <v>57</v>
      </c>
      <c r="D2116" t="s">
        <v>570</v>
      </c>
      <c r="E2116">
        <v>52</v>
      </c>
      <c r="F2116" t="s">
        <v>22</v>
      </c>
      <c r="G2116" t="s">
        <v>29</v>
      </c>
    </row>
    <row r="2117" spans="1:7" x14ac:dyDescent="0.3">
      <c r="A2117" t="s">
        <v>1336</v>
      </c>
      <c r="B2117" t="s">
        <v>147</v>
      </c>
      <c r="C2117" t="s">
        <v>660</v>
      </c>
      <c r="D2117" t="s">
        <v>1005</v>
      </c>
      <c r="E2117">
        <v>55</v>
      </c>
      <c r="F2117" t="s">
        <v>22</v>
      </c>
      <c r="G2117" t="s">
        <v>29</v>
      </c>
    </row>
    <row r="2118" spans="1:7" x14ac:dyDescent="0.3">
      <c r="A2118" t="s">
        <v>1336</v>
      </c>
      <c r="B2118" t="s">
        <v>328</v>
      </c>
      <c r="C2118" t="s">
        <v>660</v>
      </c>
      <c r="D2118" t="s">
        <v>1009</v>
      </c>
      <c r="E2118">
        <v>52</v>
      </c>
      <c r="F2118" t="s">
        <v>22</v>
      </c>
      <c r="G2118" t="s">
        <v>29</v>
      </c>
    </row>
    <row r="2119" spans="1:7" x14ac:dyDescent="0.3">
      <c r="A2119" t="s">
        <v>1337</v>
      </c>
      <c r="B2119" t="s">
        <v>55</v>
      </c>
      <c r="C2119" t="s">
        <v>229</v>
      </c>
      <c r="D2119" t="s">
        <v>549</v>
      </c>
      <c r="E2119">
        <v>57</v>
      </c>
      <c r="F2119" t="s">
        <v>22</v>
      </c>
      <c r="G2119" t="s">
        <v>198</v>
      </c>
    </row>
    <row r="2120" spans="1:7" x14ac:dyDescent="0.3">
      <c r="A2120" t="s">
        <v>1337</v>
      </c>
      <c r="B2120" t="s">
        <v>147</v>
      </c>
      <c r="C2120" t="s">
        <v>163</v>
      </c>
      <c r="D2120" t="s">
        <v>26</v>
      </c>
      <c r="E2120">
        <v>57</v>
      </c>
      <c r="F2120" t="s">
        <v>22</v>
      </c>
      <c r="G2120" t="s">
        <v>80</v>
      </c>
    </row>
    <row r="2121" spans="1:7" x14ac:dyDescent="0.3">
      <c r="A2121" t="s">
        <v>1338</v>
      </c>
      <c r="B2121" t="s">
        <v>55</v>
      </c>
      <c r="C2121" t="s">
        <v>50</v>
      </c>
      <c r="D2121" t="s">
        <v>570</v>
      </c>
      <c r="E2121">
        <v>54</v>
      </c>
      <c r="F2121" t="s">
        <v>22</v>
      </c>
      <c r="G2121" t="s">
        <v>14</v>
      </c>
    </row>
    <row r="2122" spans="1:7" x14ac:dyDescent="0.3">
      <c r="A2122" t="s">
        <v>1338</v>
      </c>
      <c r="B2122" t="s">
        <v>58</v>
      </c>
      <c r="C2122" t="s">
        <v>18</v>
      </c>
      <c r="D2122" t="s">
        <v>549</v>
      </c>
      <c r="E2122">
        <v>48</v>
      </c>
      <c r="F2122" t="s">
        <v>22</v>
      </c>
      <c r="G2122" t="s">
        <v>14</v>
      </c>
    </row>
    <row r="2123" spans="1:7" x14ac:dyDescent="0.3">
      <c r="A2123" t="s">
        <v>1338</v>
      </c>
      <c r="B2123" t="s">
        <v>147</v>
      </c>
      <c r="C2123" t="s">
        <v>158</v>
      </c>
      <c r="D2123" t="s">
        <v>343</v>
      </c>
      <c r="E2123">
        <v>54</v>
      </c>
      <c r="F2123" t="s">
        <v>344</v>
      </c>
      <c r="G2123" t="s">
        <v>27</v>
      </c>
    </row>
    <row r="2124" spans="1:7" x14ac:dyDescent="0.3">
      <c r="A2124" t="s">
        <v>1338</v>
      </c>
      <c r="B2124" t="s">
        <v>328</v>
      </c>
      <c r="C2124" t="s">
        <v>158</v>
      </c>
      <c r="D2124" t="s">
        <v>343</v>
      </c>
      <c r="E2124">
        <v>48</v>
      </c>
      <c r="F2124" t="s">
        <v>344</v>
      </c>
      <c r="G2124" t="s">
        <v>27</v>
      </c>
    </row>
    <row r="2125" spans="1:7" x14ac:dyDescent="0.3">
      <c r="A2125" t="s">
        <v>1339</v>
      </c>
      <c r="B2125" t="s">
        <v>55</v>
      </c>
      <c r="C2125" t="s">
        <v>20</v>
      </c>
      <c r="D2125" t="s">
        <v>570</v>
      </c>
      <c r="E2125">
        <v>59</v>
      </c>
      <c r="F2125" t="s">
        <v>22</v>
      </c>
      <c r="G2125" t="s">
        <v>23</v>
      </c>
    </row>
    <row r="2126" spans="1:7" x14ac:dyDescent="0.3">
      <c r="A2126" t="s">
        <v>1339</v>
      </c>
      <c r="B2126" t="s">
        <v>58</v>
      </c>
      <c r="C2126" t="s">
        <v>46</v>
      </c>
      <c r="D2126" t="s">
        <v>570</v>
      </c>
      <c r="E2126">
        <v>66</v>
      </c>
      <c r="F2126" t="s">
        <v>22</v>
      </c>
      <c r="G2126" t="s">
        <v>23</v>
      </c>
    </row>
    <row r="2127" spans="1:7" x14ac:dyDescent="0.3">
      <c r="A2127" t="s">
        <v>1339</v>
      </c>
      <c r="B2127" t="s">
        <v>147</v>
      </c>
      <c r="C2127" t="s">
        <v>1340</v>
      </c>
      <c r="D2127" t="s">
        <v>191</v>
      </c>
      <c r="E2127">
        <v>59</v>
      </c>
      <c r="F2127" t="s">
        <v>168</v>
      </c>
      <c r="G2127" t="s">
        <v>87</v>
      </c>
    </row>
    <row r="2128" spans="1:7" x14ac:dyDescent="0.3">
      <c r="A2128" t="s">
        <v>1339</v>
      </c>
      <c r="B2128" t="s">
        <v>328</v>
      </c>
      <c r="C2128" t="s">
        <v>1340</v>
      </c>
      <c r="D2128" t="s">
        <v>191</v>
      </c>
      <c r="E2128">
        <v>66</v>
      </c>
      <c r="F2128" t="s">
        <v>168</v>
      </c>
      <c r="G2128" t="s">
        <v>87</v>
      </c>
    </row>
    <row r="2129" spans="1:7" x14ac:dyDescent="0.3">
      <c r="A2129" t="s">
        <v>1341</v>
      </c>
      <c r="B2129" t="s">
        <v>55</v>
      </c>
      <c r="C2129" t="s">
        <v>46</v>
      </c>
      <c r="D2129" t="s">
        <v>585</v>
      </c>
      <c r="E2129">
        <v>31</v>
      </c>
      <c r="F2129" t="s">
        <v>22</v>
      </c>
      <c r="G2129" t="s">
        <v>23</v>
      </c>
    </row>
    <row r="2130" spans="1:7" x14ac:dyDescent="0.3">
      <c r="A2130" t="s">
        <v>1341</v>
      </c>
      <c r="B2130" t="s">
        <v>58</v>
      </c>
      <c r="C2130" t="s">
        <v>195</v>
      </c>
      <c r="D2130" t="s">
        <v>585</v>
      </c>
      <c r="E2130">
        <v>23</v>
      </c>
      <c r="F2130" t="s">
        <v>22</v>
      </c>
      <c r="G2130" t="s">
        <v>198</v>
      </c>
    </row>
    <row r="2131" spans="1:7" x14ac:dyDescent="0.3">
      <c r="A2131" t="s">
        <v>1341</v>
      </c>
      <c r="B2131" t="s">
        <v>147</v>
      </c>
      <c r="C2131" t="s">
        <v>192</v>
      </c>
      <c r="D2131" t="s">
        <v>311</v>
      </c>
      <c r="E2131">
        <v>31</v>
      </c>
      <c r="F2131" t="s">
        <v>13</v>
      </c>
      <c r="G2131" t="s">
        <v>87</v>
      </c>
    </row>
    <row r="2132" spans="1:7" x14ac:dyDescent="0.3">
      <c r="A2132" t="s">
        <v>1341</v>
      </c>
      <c r="B2132" t="s">
        <v>328</v>
      </c>
      <c r="C2132" t="s">
        <v>192</v>
      </c>
      <c r="D2132" t="s">
        <v>311</v>
      </c>
      <c r="E2132">
        <v>23</v>
      </c>
      <c r="F2132" t="s">
        <v>13</v>
      </c>
      <c r="G2132" t="s">
        <v>87</v>
      </c>
    </row>
    <row r="2133" spans="1:7" x14ac:dyDescent="0.3">
      <c r="A2133" t="s">
        <v>1342</v>
      </c>
      <c r="B2133" t="s">
        <v>55</v>
      </c>
      <c r="C2133" t="s">
        <v>16</v>
      </c>
      <c r="D2133" t="s">
        <v>549</v>
      </c>
      <c r="E2133">
        <v>55</v>
      </c>
      <c r="F2133" t="s">
        <v>22</v>
      </c>
      <c r="G2133" t="s">
        <v>14</v>
      </c>
    </row>
    <row r="2134" spans="1:7" x14ac:dyDescent="0.3">
      <c r="A2134" t="s">
        <v>1342</v>
      </c>
      <c r="B2134" t="s">
        <v>58</v>
      </c>
      <c r="C2134" t="s">
        <v>11</v>
      </c>
      <c r="D2134" t="s">
        <v>110</v>
      </c>
      <c r="E2134">
        <v>57</v>
      </c>
      <c r="F2134" t="s">
        <v>22</v>
      </c>
      <c r="G2134" t="s">
        <v>14</v>
      </c>
    </row>
    <row r="2135" spans="1:7" x14ac:dyDescent="0.3">
      <c r="A2135" t="s">
        <v>1342</v>
      </c>
      <c r="B2135" t="s">
        <v>147</v>
      </c>
      <c r="C2135" t="s">
        <v>322</v>
      </c>
      <c r="D2135" t="s">
        <v>546</v>
      </c>
      <c r="E2135">
        <v>55</v>
      </c>
      <c r="F2135" t="s">
        <v>22</v>
      </c>
      <c r="G2135" t="s">
        <v>69</v>
      </c>
    </row>
    <row r="2136" spans="1:7" x14ac:dyDescent="0.3">
      <c r="A2136" t="s">
        <v>1342</v>
      </c>
      <c r="B2136" t="s">
        <v>328</v>
      </c>
      <c r="C2136" t="s">
        <v>322</v>
      </c>
      <c r="D2136" t="s">
        <v>546</v>
      </c>
      <c r="E2136">
        <v>57</v>
      </c>
      <c r="F2136" t="s">
        <v>22</v>
      </c>
      <c r="G2136" t="s">
        <v>69</v>
      </c>
    </row>
    <row r="2137" spans="1:7" ht="26" x14ac:dyDescent="0.3">
      <c r="A2137" t="s">
        <v>1343</v>
      </c>
      <c r="B2137" t="s">
        <v>55</v>
      </c>
      <c r="C2137" s="1" t="s">
        <v>1344</v>
      </c>
      <c r="D2137" t="s">
        <v>89</v>
      </c>
      <c r="E2137">
        <v>51</v>
      </c>
      <c r="F2137" t="s">
        <v>22</v>
      </c>
      <c r="G2137" t="s">
        <v>87</v>
      </c>
    </row>
    <row r="2138" spans="1:7" ht="26" x14ac:dyDescent="0.3">
      <c r="A2138" t="s">
        <v>1343</v>
      </c>
      <c r="B2138" t="s">
        <v>58</v>
      </c>
      <c r="C2138" s="1" t="s">
        <v>1345</v>
      </c>
      <c r="D2138" t="s">
        <v>79</v>
      </c>
      <c r="E2138">
        <v>46</v>
      </c>
      <c r="F2138" t="s">
        <v>22</v>
      </c>
      <c r="G2138" t="s">
        <v>80</v>
      </c>
    </row>
    <row r="2139" spans="1:7" ht="26" x14ac:dyDescent="0.3">
      <c r="A2139" t="s">
        <v>1346</v>
      </c>
      <c r="B2139" t="s">
        <v>55</v>
      </c>
      <c r="C2139" s="1" t="s">
        <v>1347</v>
      </c>
      <c r="D2139" t="s">
        <v>1348</v>
      </c>
      <c r="E2139">
        <v>55</v>
      </c>
      <c r="F2139" t="s">
        <v>22</v>
      </c>
      <c r="G2139" t="s">
        <v>127</v>
      </c>
    </row>
    <row r="2140" spans="1:7" ht="26" x14ac:dyDescent="0.3">
      <c r="A2140" t="s">
        <v>1349</v>
      </c>
      <c r="B2140" t="s">
        <v>55</v>
      </c>
      <c r="C2140" s="1" t="s">
        <v>847</v>
      </c>
      <c r="D2140" t="s">
        <v>79</v>
      </c>
      <c r="E2140">
        <v>47</v>
      </c>
      <c r="F2140" t="s">
        <v>22</v>
      </c>
      <c r="G2140" t="s">
        <v>80</v>
      </c>
    </row>
    <row r="2141" spans="1:7" ht="91" hidden="1" x14ac:dyDescent="0.3">
      <c r="A2141" t="s">
        <v>2047</v>
      </c>
      <c r="B2141" t="s">
        <v>55</v>
      </c>
      <c r="C2141" s="1" t="s">
        <v>2048</v>
      </c>
      <c r="D2141" t="s">
        <v>1786</v>
      </c>
      <c r="E2141">
        <v>49</v>
      </c>
      <c r="F2141" t="s">
        <v>1786</v>
      </c>
      <c r="G2141" t="s">
        <v>69</v>
      </c>
    </row>
    <row r="2142" spans="1:7" ht="26" x14ac:dyDescent="0.3">
      <c r="A2142" t="s">
        <v>1350</v>
      </c>
      <c r="B2142" t="s">
        <v>55</v>
      </c>
      <c r="C2142" s="1" t="s">
        <v>825</v>
      </c>
      <c r="D2142" t="s">
        <v>96</v>
      </c>
      <c r="E2142">
        <v>49</v>
      </c>
      <c r="F2142" t="s">
        <v>22</v>
      </c>
      <c r="G2142" t="s">
        <v>87</v>
      </c>
    </row>
    <row r="2143" spans="1:7" ht="26" x14ac:dyDescent="0.3">
      <c r="A2143" t="s">
        <v>1351</v>
      </c>
      <c r="B2143" t="s">
        <v>55</v>
      </c>
      <c r="C2143" s="1" t="s">
        <v>1352</v>
      </c>
      <c r="D2143" t="s">
        <v>79</v>
      </c>
      <c r="E2143">
        <v>30</v>
      </c>
      <c r="F2143" t="s">
        <v>22</v>
      </c>
      <c r="G2143" t="s">
        <v>127</v>
      </c>
    </row>
    <row r="2144" spans="1:7" ht="26" x14ac:dyDescent="0.3">
      <c r="A2144" t="s">
        <v>1353</v>
      </c>
      <c r="B2144" t="s">
        <v>55</v>
      </c>
      <c r="C2144" s="1" t="s">
        <v>1354</v>
      </c>
      <c r="D2144" t="s">
        <v>79</v>
      </c>
      <c r="E2144">
        <v>49</v>
      </c>
      <c r="F2144" t="s">
        <v>22</v>
      </c>
      <c r="G2144" t="s">
        <v>29</v>
      </c>
    </row>
    <row r="2145" spans="1:7" x14ac:dyDescent="0.3">
      <c r="A2145" t="s">
        <v>1355</v>
      </c>
      <c r="B2145" t="s">
        <v>55</v>
      </c>
      <c r="C2145" t="s">
        <v>1356</v>
      </c>
      <c r="D2145" t="s">
        <v>609</v>
      </c>
      <c r="E2145">
        <v>6</v>
      </c>
      <c r="F2145" t="s">
        <v>22</v>
      </c>
      <c r="G2145" t="s">
        <v>87</v>
      </c>
    </row>
    <row r="2146" spans="1:7" ht="26" x14ac:dyDescent="0.3">
      <c r="A2146" t="s">
        <v>1357</v>
      </c>
      <c r="B2146" t="s">
        <v>55</v>
      </c>
      <c r="C2146" s="1" t="s">
        <v>1358</v>
      </c>
      <c r="D2146" t="s">
        <v>89</v>
      </c>
      <c r="E2146">
        <v>38</v>
      </c>
      <c r="F2146" t="s">
        <v>22</v>
      </c>
      <c r="G2146" t="s">
        <v>27</v>
      </c>
    </row>
    <row r="2147" spans="1:7" ht="26" x14ac:dyDescent="0.3">
      <c r="A2147" t="s">
        <v>1359</v>
      </c>
      <c r="B2147" t="s">
        <v>55</v>
      </c>
      <c r="C2147" s="1" t="s">
        <v>595</v>
      </c>
      <c r="D2147" t="s">
        <v>96</v>
      </c>
      <c r="E2147">
        <v>16</v>
      </c>
      <c r="F2147" t="s">
        <v>22</v>
      </c>
      <c r="G2147" t="s">
        <v>80</v>
      </c>
    </row>
    <row r="2148" spans="1:7" ht="26" x14ac:dyDescent="0.3">
      <c r="A2148" t="s">
        <v>1360</v>
      </c>
      <c r="B2148" t="s">
        <v>55</v>
      </c>
      <c r="C2148" s="1" t="s">
        <v>822</v>
      </c>
      <c r="D2148" t="s">
        <v>96</v>
      </c>
      <c r="E2148">
        <v>42</v>
      </c>
      <c r="F2148" t="s">
        <v>22</v>
      </c>
      <c r="G2148" t="s">
        <v>69</v>
      </c>
    </row>
    <row r="2149" spans="1:7" ht="26" x14ac:dyDescent="0.3">
      <c r="A2149" t="s">
        <v>1361</v>
      </c>
      <c r="B2149" t="s">
        <v>55</v>
      </c>
      <c r="C2149" s="1" t="s">
        <v>1362</v>
      </c>
      <c r="D2149" t="s">
        <v>79</v>
      </c>
      <c r="E2149">
        <v>48</v>
      </c>
      <c r="F2149" t="s">
        <v>22</v>
      </c>
      <c r="G2149" t="s">
        <v>27</v>
      </c>
    </row>
    <row r="2150" spans="1:7" x14ac:dyDescent="0.3">
      <c r="A2150" t="s">
        <v>1363</v>
      </c>
      <c r="B2150" t="s">
        <v>55</v>
      </c>
      <c r="C2150" t="s">
        <v>877</v>
      </c>
      <c r="D2150" t="s">
        <v>621</v>
      </c>
      <c r="E2150">
        <v>2</v>
      </c>
      <c r="F2150" t="s">
        <v>22</v>
      </c>
      <c r="G2150" t="s">
        <v>29</v>
      </c>
    </row>
    <row r="2151" spans="1:7" hidden="1" x14ac:dyDescent="0.3">
      <c r="A2151" t="s">
        <v>2049</v>
      </c>
      <c r="B2151" t="s">
        <v>1726</v>
      </c>
      <c r="C2151" t="s">
        <v>1786</v>
      </c>
      <c r="D2151" t="s">
        <v>1786</v>
      </c>
      <c r="E2151">
        <v>1</v>
      </c>
      <c r="F2151" t="s">
        <v>1786</v>
      </c>
      <c r="G2151" t="s">
        <v>1786</v>
      </c>
    </row>
    <row r="2152" spans="1:7" hidden="1" x14ac:dyDescent="0.3">
      <c r="A2152" t="s">
        <v>2050</v>
      </c>
      <c r="B2152" t="s">
        <v>1726</v>
      </c>
      <c r="C2152" t="s">
        <v>1786</v>
      </c>
      <c r="D2152" t="s">
        <v>1786</v>
      </c>
      <c r="E2152">
        <v>4</v>
      </c>
      <c r="F2152" t="s">
        <v>1786</v>
      </c>
      <c r="G2152" t="s">
        <v>1786</v>
      </c>
    </row>
    <row r="2153" spans="1:7" x14ac:dyDescent="0.3">
      <c r="A2153" t="s">
        <v>1364</v>
      </c>
      <c r="B2153" t="s">
        <v>55</v>
      </c>
      <c r="C2153" t="s">
        <v>223</v>
      </c>
      <c r="D2153" t="s">
        <v>343</v>
      </c>
      <c r="E2153">
        <v>35</v>
      </c>
      <c r="F2153" t="s">
        <v>344</v>
      </c>
      <c r="G2153" t="s">
        <v>87</v>
      </c>
    </row>
    <row r="2154" spans="1:7" x14ac:dyDescent="0.3">
      <c r="A2154" t="s">
        <v>1365</v>
      </c>
      <c r="B2154" t="s">
        <v>55</v>
      </c>
      <c r="C2154" t="s">
        <v>664</v>
      </c>
      <c r="D2154" t="s">
        <v>231</v>
      </c>
      <c r="E2154">
        <v>34</v>
      </c>
      <c r="F2154" t="s">
        <v>232</v>
      </c>
      <c r="G2154" t="s">
        <v>80</v>
      </c>
    </row>
    <row r="2155" spans="1:7" x14ac:dyDescent="0.3">
      <c r="A2155" t="s">
        <v>1365</v>
      </c>
      <c r="B2155" t="s">
        <v>147</v>
      </c>
      <c r="C2155" t="s">
        <v>869</v>
      </c>
      <c r="D2155" t="s">
        <v>146</v>
      </c>
      <c r="E2155">
        <v>34</v>
      </c>
      <c r="F2155" t="s">
        <v>36</v>
      </c>
      <c r="G2155" t="s">
        <v>80</v>
      </c>
    </row>
    <row r="2156" spans="1:7" x14ac:dyDescent="0.3">
      <c r="A2156" t="s">
        <v>1366</v>
      </c>
      <c r="B2156" t="s">
        <v>55</v>
      </c>
      <c r="C2156" t="s">
        <v>238</v>
      </c>
      <c r="D2156" t="s">
        <v>346</v>
      </c>
      <c r="E2156">
        <v>40</v>
      </c>
      <c r="F2156" t="s">
        <v>36</v>
      </c>
      <c r="G2156" t="s">
        <v>69</v>
      </c>
    </row>
    <row r="2157" spans="1:7" x14ac:dyDescent="0.3">
      <c r="A2157" t="s">
        <v>1367</v>
      </c>
      <c r="B2157" t="s">
        <v>55</v>
      </c>
      <c r="C2157" t="s">
        <v>284</v>
      </c>
      <c r="D2157" t="s">
        <v>231</v>
      </c>
      <c r="E2157">
        <v>40</v>
      </c>
      <c r="F2157" t="s">
        <v>232</v>
      </c>
      <c r="G2157" t="s">
        <v>87</v>
      </c>
    </row>
    <row r="2158" spans="1:7" x14ac:dyDescent="0.3">
      <c r="A2158" t="s">
        <v>1368</v>
      </c>
      <c r="B2158" t="s">
        <v>55</v>
      </c>
      <c r="C2158" t="s">
        <v>176</v>
      </c>
      <c r="D2158" t="s">
        <v>398</v>
      </c>
      <c r="E2158">
        <v>25</v>
      </c>
      <c r="F2158" t="s">
        <v>399</v>
      </c>
      <c r="G2158" t="s">
        <v>69</v>
      </c>
    </row>
    <row r="2159" spans="1:7" x14ac:dyDescent="0.3">
      <c r="A2159" t="s">
        <v>1369</v>
      </c>
      <c r="B2159" t="s">
        <v>55</v>
      </c>
      <c r="C2159" t="s">
        <v>377</v>
      </c>
      <c r="D2159" t="s">
        <v>346</v>
      </c>
      <c r="E2159">
        <v>39</v>
      </c>
      <c r="F2159" t="s">
        <v>36</v>
      </c>
      <c r="G2159" t="s">
        <v>29</v>
      </c>
    </row>
    <row r="2160" spans="1:7" x14ac:dyDescent="0.3">
      <c r="A2160" t="s">
        <v>1370</v>
      </c>
      <c r="B2160" t="s">
        <v>55</v>
      </c>
      <c r="C2160" t="s">
        <v>242</v>
      </c>
      <c r="D2160" t="s">
        <v>343</v>
      </c>
      <c r="E2160">
        <v>40</v>
      </c>
      <c r="F2160" t="s">
        <v>344</v>
      </c>
      <c r="G2160" t="s">
        <v>80</v>
      </c>
    </row>
    <row r="2161" spans="1:7" x14ac:dyDescent="0.3">
      <c r="A2161" t="s">
        <v>1371</v>
      </c>
      <c r="B2161" t="s">
        <v>55</v>
      </c>
      <c r="C2161" t="s">
        <v>16</v>
      </c>
      <c r="D2161" t="s">
        <v>200</v>
      </c>
      <c r="E2161">
        <v>137</v>
      </c>
      <c r="F2161" t="s">
        <v>201</v>
      </c>
      <c r="G2161" t="s">
        <v>14</v>
      </c>
    </row>
    <row r="2162" spans="1:7" x14ac:dyDescent="0.3">
      <c r="A2162" t="s">
        <v>1371</v>
      </c>
      <c r="B2162" t="s">
        <v>58</v>
      </c>
      <c r="C2162" t="s">
        <v>25</v>
      </c>
      <c r="D2162" t="s">
        <v>200</v>
      </c>
      <c r="E2162">
        <v>147</v>
      </c>
      <c r="F2162" t="s">
        <v>201</v>
      </c>
      <c r="G2162" t="s">
        <v>27</v>
      </c>
    </row>
    <row r="2163" spans="1:7" x14ac:dyDescent="0.3">
      <c r="A2163" t="s">
        <v>1371</v>
      </c>
      <c r="B2163" t="s">
        <v>58</v>
      </c>
      <c r="C2163" t="s">
        <v>28</v>
      </c>
      <c r="D2163" t="s">
        <v>200</v>
      </c>
      <c r="E2163">
        <v>147</v>
      </c>
      <c r="F2163" t="s">
        <v>201</v>
      </c>
      <c r="G2163" t="s">
        <v>29</v>
      </c>
    </row>
    <row r="2164" spans="1:7" x14ac:dyDescent="0.3">
      <c r="A2164" t="s">
        <v>1371</v>
      </c>
      <c r="B2164" t="s">
        <v>59</v>
      </c>
      <c r="C2164" t="s">
        <v>56</v>
      </c>
      <c r="D2164" t="s">
        <v>200</v>
      </c>
      <c r="E2164">
        <v>152</v>
      </c>
      <c r="F2164" t="s">
        <v>201</v>
      </c>
      <c r="G2164" t="s">
        <v>27</v>
      </c>
    </row>
    <row r="2165" spans="1:7" x14ac:dyDescent="0.3">
      <c r="A2165" t="s">
        <v>1371</v>
      </c>
      <c r="B2165" t="s">
        <v>59</v>
      </c>
      <c r="C2165" t="s">
        <v>57</v>
      </c>
      <c r="D2165" t="s">
        <v>200</v>
      </c>
      <c r="E2165">
        <v>152</v>
      </c>
      <c r="F2165" t="s">
        <v>201</v>
      </c>
      <c r="G2165" t="s">
        <v>29</v>
      </c>
    </row>
    <row r="2166" spans="1:7" x14ac:dyDescent="0.3">
      <c r="A2166" t="s">
        <v>1371</v>
      </c>
      <c r="B2166" t="s">
        <v>81</v>
      </c>
      <c r="C2166" t="s">
        <v>18</v>
      </c>
      <c r="D2166" t="s">
        <v>191</v>
      </c>
      <c r="E2166">
        <v>140</v>
      </c>
      <c r="F2166" t="s">
        <v>168</v>
      </c>
      <c r="G2166" t="s">
        <v>14</v>
      </c>
    </row>
    <row r="2167" spans="1:7" x14ac:dyDescent="0.3">
      <c r="A2167" t="s">
        <v>1371</v>
      </c>
      <c r="B2167" t="s">
        <v>528</v>
      </c>
      <c r="C2167" t="s">
        <v>192</v>
      </c>
      <c r="D2167" t="s">
        <v>231</v>
      </c>
      <c r="E2167">
        <v>39</v>
      </c>
      <c r="F2167" t="s">
        <v>232</v>
      </c>
      <c r="G2167" t="s">
        <v>87</v>
      </c>
    </row>
    <row r="2168" spans="1:7" x14ac:dyDescent="0.3">
      <c r="A2168" t="s">
        <v>1371</v>
      </c>
      <c r="B2168" t="s">
        <v>530</v>
      </c>
      <c r="C2168" t="s">
        <v>1372</v>
      </c>
      <c r="D2168" t="s">
        <v>346</v>
      </c>
      <c r="E2168">
        <v>29</v>
      </c>
      <c r="F2168" t="s">
        <v>36</v>
      </c>
      <c r="G2168" t="s">
        <v>69</v>
      </c>
    </row>
    <row r="2169" spans="1:7" x14ac:dyDescent="0.3">
      <c r="A2169" t="s">
        <v>1371</v>
      </c>
      <c r="B2169" t="s">
        <v>531</v>
      </c>
      <c r="C2169" t="s">
        <v>453</v>
      </c>
      <c r="D2169" t="s">
        <v>535</v>
      </c>
      <c r="E2169">
        <v>38</v>
      </c>
      <c r="F2169" t="s">
        <v>536</v>
      </c>
      <c r="G2169" t="s">
        <v>29</v>
      </c>
    </row>
    <row r="2170" spans="1:7" x14ac:dyDescent="0.3">
      <c r="A2170" t="s">
        <v>1371</v>
      </c>
      <c r="B2170" t="s">
        <v>1373</v>
      </c>
      <c r="C2170" t="s">
        <v>694</v>
      </c>
      <c r="D2170" t="s">
        <v>35</v>
      </c>
      <c r="E2170">
        <v>31</v>
      </c>
      <c r="F2170" t="s">
        <v>36</v>
      </c>
      <c r="G2170" t="s">
        <v>29</v>
      </c>
    </row>
    <row r="2171" spans="1:7" x14ac:dyDescent="0.3">
      <c r="A2171" t="s">
        <v>1371</v>
      </c>
      <c r="B2171" t="s">
        <v>534</v>
      </c>
      <c r="C2171" t="s">
        <v>322</v>
      </c>
      <c r="D2171" t="s">
        <v>157</v>
      </c>
      <c r="E2171">
        <v>34</v>
      </c>
      <c r="F2171" t="s">
        <v>72</v>
      </c>
      <c r="G2171" t="s">
        <v>69</v>
      </c>
    </row>
    <row r="2172" spans="1:7" x14ac:dyDescent="0.3">
      <c r="A2172" t="s">
        <v>1371</v>
      </c>
      <c r="B2172" t="s">
        <v>537</v>
      </c>
      <c r="C2172" t="s">
        <v>192</v>
      </c>
      <c r="D2172" t="s">
        <v>296</v>
      </c>
      <c r="E2172">
        <v>39</v>
      </c>
      <c r="F2172" t="s">
        <v>36</v>
      </c>
      <c r="G2172" t="s">
        <v>87</v>
      </c>
    </row>
    <row r="2173" spans="1:7" x14ac:dyDescent="0.3">
      <c r="A2173" t="s">
        <v>1371</v>
      </c>
      <c r="B2173" t="s">
        <v>538</v>
      </c>
      <c r="C2173" t="s">
        <v>163</v>
      </c>
      <c r="D2173" t="s">
        <v>216</v>
      </c>
      <c r="E2173">
        <v>35</v>
      </c>
      <c r="F2173" t="s">
        <v>168</v>
      </c>
      <c r="G2173" t="s">
        <v>80</v>
      </c>
    </row>
    <row r="2174" spans="1:7" x14ac:dyDescent="0.3">
      <c r="A2174" t="s">
        <v>1371</v>
      </c>
      <c r="B2174" t="s">
        <v>1374</v>
      </c>
      <c r="C2174" t="s">
        <v>349</v>
      </c>
      <c r="D2174" t="s">
        <v>286</v>
      </c>
      <c r="E2174">
        <v>39</v>
      </c>
      <c r="F2174" t="s">
        <v>287</v>
      </c>
      <c r="G2174" t="s">
        <v>29</v>
      </c>
    </row>
    <row r="2175" spans="1:7" x14ac:dyDescent="0.3">
      <c r="A2175" t="s">
        <v>1371</v>
      </c>
      <c r="B2175" t="s">
        <v>1375</v>
      </c>
      <c r="C2175" t="s">
        <v>335</v>
      </c>
      <c r="D2175" t="s">
        <v>250</v>
      </c>
      <c r="E2175">
        <v>39</v>
      </c>
      <c r="F2175" t="s">
        <v>72</v>
      </c>
      <c r="G2175" t="s">
        <v>29</v>
      </c>
    </row>
    <row r="2176" spans="1:7" x14ac:dyDescent="0.3">
      <c r="A2176" t="s">
        <v>1371</v>
      </c>
      <c r="B2176" t="s">
        <v>1376</v>
      </c>
      <c r="C2176" t="s">
        <v>192</v>
      </c>
      <c r="D2176" t="s">
        <v>51</v>
      </c>
      <c r="E2176">
        <v>39</v>
      </c>
      <c r="F2176" t="s">
        <v>13</v>
      </c>
      <c r="G2176" t="s">
        <v>87</v>
      </c>
    </row>
    <row r="2177" spans="1:7" x14ac:dyDescent="0.3">
      <c r="A2177" t="s">
        <v>1371</v>
      </c>
      <c r="B2177" t="s">
        <v>1377</v>
      </c>
      <c r="C2177" t="s">
        <v>1008</v>
      </c>
      <c r="D2177" t="s">
        <v>12</v>
      </c>
      <c r="E2177">
        <v>40</v>
      </c>
      <c r="F2177" t="s">
        <v>13</v>
      </c>
      <c r="G2177" t="s">
        <v>69</v>
      </c>
    </row>
    <row r="2178" spans="1:7" x14ac:dyDescent="0.3">
      <c r="A2178" t="s">
        <v>1371</v>
      </c>
      <c r="B2178" t="s">
        <v>1378</v>
      </c>
      <c r="C2178" t="s">
        <v>322</v>
      </c>
      <c r="D2178" t="s">
        <v>116</v>
      </c>
      <c r="E2178">
        <v>34</v>
      </c>
      <c r="F2178" t="s">
        <v>36</v>
      </c>
      <c r="G2178" t="s">
        <v>69</v>
      </c>
    </row>
    <row r="2179" spans="1:7" x14ac:dyDescent="0.3">
      <c r="A2179" t="s">
        <v>1371</v>
      </c>
      <c r="B2179" t="s">
        <v>1379</v>
      </c>
      <c r="C2179" t="s">
        <v>163</v>
      </c>
      <c r="D2179" t="s">
        <v>43</v>
      </c>
      <c r="E2179">
        <v>35</v>
      </c>
      <c r="F2179" t="s">
        <v>22</v>
      </c>
      <c r="G2179" t="s">
        <v>80</v>
      </c>
    </row>
    <row r="2180" spans="1:7" x14ac:dyDescent="0.3">
      <c r="A2180" t="s">
        <v>1371</v>
      </c>
      <c r="B2180" t="s">
        <v>1380</v>
      </c>
      <c r="C2180" t="s">
        <v>450</v>
      </c>
      <c r="D2180" t="s">
        <v>61</v>
      </c>
      <c r="E2180">
        <v>35</v>
      </c>
      <c r="F2180" t="s">
        <v>22</v>
      </c>
      <c r="G2180" t="s">
        <v>80</v>
      </c>
    </row>
    <row r="2181" spans="1:7" x14ac:dyDescent="0.3">
      <c r="A2181" t="s">
        <v>1371</v>
      </c>
      <c r="B2181" t="s">
        <v>1381</v>
      </c>
      <c r="C2181" t="s">
        <v>192</v>
      </c>
      <c r="D2181" t="s">
        <v>137</v>
      </c>
      <c r="E2181">
        <v>35</v>
      </c>
      <c r="F2181" t="s">
        <v>72</v>
      </c>
      <c r="G2181" t="s">
        <v>87</v>
      </c>
    </row>
    <row r="2182" spans="1:7" x14ac:dyDescent="0.3">
      <c r="A2182" t="s">
        <v>1371</v>
      </c>
      <c r="B2182" t="s">
        <v>1382</v>
      </c>
      <c r="C2182" t="s">
        <v>335</v>
      </c>
      <c r="D2182" t="s">
        <v>164</v>
      </c>
      <c r="E2182">
        <v>35</v>
      </c>
      <c r="F2182" t="s">
        <v>22</v>
      </c>
      <c r="G2182" t="s">
        <v>29</v>
      </c>
    </row>
    <row r="2183" spans="1:7" x14ac:dyDescent="0.3">
      <c r="A2183" t="s">
        <v>1383</v>
      </c>
      <c r="B2183" t="s">
        <v>55</v>
      </c>
      <c r="C2183" t="s">
        <v>46</v>
      </c>
      <c r="D2183" t="s">
        <v>196</v>
      </c>
      <c r="E2183">
        <v>166</v>
      </c>
      <c r="F2183" t="s">
        <v>197</v>
      </c>
      <c r="G2183" t="s">
        <v>23</v>
      </c>
    </row>
    <row r="2184" spans="1:7" x14ac:dyDescent="0.3">
      <c r="A2184" t="s">
        <v>1383</v>
      </c>
      <c r="B2184" t="s">
        <v>55</v>
      </c>
      <c r="C2184" t="s">
        <v>643</v>
      </c>
      <c r="D2184" t="s">
        <v>332</v>
      </c>
      <c r="E2184">
        <v>166</v>
      </c>
      <c r="F2184" t="s">
        <v>333</v>
      </c>
      <c r="G2184" t="s">
        <v>27</v>
      </c>
    </row>
    <row r="2185" spans="1:7" x14ac:dyDescent="0.3">
      <c r="A2185" t="s">
        <v>1383</v>
      </c>
      <c r="B2185" t="s">
        <v>58</v>
      </c>
      <c r="C2185" t="s">
        <v>42</v>
      </c>
      <c r="D2185" t="s">
        <v>410</v>
      </c>
      <c r="E2185">
        <v>142</v>
      </c>
      <c r="F2185" t="s">
        <v>411</v>
      </c>
      <c r="G2185" t="s">
        <v>23</v>
      </c>
    </row>
    <row r="2186" spans="1:7" x14ac:dyDescent="0.3">
      <c r="A2186" t="s">
        <v>1383</v>
      </c>
      <c r="B2186" t="s">
        <v>58</v>
      </c>
      <c r="C2186" t="s">
        <v>1384</v>
      </c>
      <c r="D2186" t="s">
        <v>410</v>
      </c>
      <c r="E2186">
        <v>142</v>
      </c>
      <c r="F2186" t="s">
        <v>411</v>
      </c>
      <c r="G2186" t="s">
        <v>80</v>
      </c>
    </row>
    <row r="2187" spans="1:7" x14ac:dyDescent="0.3">
      <c r="A2187" t="s">
        <v>1383</v>
      </c>
      <c r="B2187" t="s">
        <v>59</v>
      </c>
      <c r="C2187" t="s">
        <v>25</v>
      </c>
      <c r="D2187" t="s">
        <v>67</v>
      </c>
      <c r="E2187">
        <v>133</v>
      </c>
      <c r="F2187" t="s">
        <v>68</v>
      </c>
      <c r="G2187" t="s">
        <v>27</v>
      </c>
    </row>
    <row r="2188" spans="1:7" x14ac:dyDescent="0.3">
      <c r="A2188" t="s">
        <v>1383</v>
      </c>
      <c r="B2188" t="s">
        <v>59</v>
      </c>
      <c r="C2188" t="s">
        <v>572</v>
      </c>
      <c r="D2188" t="s">
        <v>410</v>
      </c>
      <c r="E2188">
        <v>133</v>
      </c>
      <c r="F2188" t="s">
        <v>411</v>
      </c>
      <c r="G2188" t="s">
        <v>69</v>
      </c>
    </row>
    <row r="2189" spans="1:7" x14ac:dyDescent="0.3">
      <c r="A2189" t="s">
        <v>1383</v>
      </c>
      <c r="B2189" t="s">
        <v>59</v>
      </c>
      <c r="C2189" t="s">
        <v>28</v>
      </c>
      <c r="D2189" t="s">
        <v>67</v>
      </c>
      <c r="E2189">
        <v>133</v>
      </c>
      <c r="F2189" t="s">
        <v>68</v>
      </c>
      <c r="G2189" t="s">
        <v>29</v>
      </c>
    </row>
    <row r="2190" spans="1:7" x14ac:dyDescent="0.3">
      <c r="A2190" t="s">
        <v>1383</v>
      </c>
      <c r="B2190" t="s">
        <v>81</v>
      </c>
      <c r="C2190" t="s">
        <v>31</v>
      </c>
      <c r="D2190" t="s">
        <v>191</v>
      </c>
      <c r="E2190">
        <v>141</v>
      </c>
      <c r="F2190" t="s">
        <v>168</v>
      </c>
      <c r="G2190" t="s">
        <v>27</v>
      </c>
    </row>
    <row r="2191" spans="1:7" x14ac:dyDescent="0.3">
      <c r="A2191" t="s">
        <v>1383</v>
      </c>
      <c r="B2191" t="s">
        <v>81</v>
      </c>
      <c r="C2191" t="s">
        <v>32</v>
      </c>
      <c r="D2191" t="s">
        <v>191</v>
      </c>
      <c r="E2191">
        <v>141</v>
      </c>
      <c r="F2191" t="s">
        <v>168</v>
      </c>
      <c r="G2191" t="s">
        <v>29</v>
      </c>
    </row>
    <row r="2192" spans="1:7" x14ac:dyDescent="0.3">
      <c r="A2192" t="s">
        <v>1383</v>
      </c>
      <c r="B2192" t="s">
        <v>81</v>
      </c>
      <c r="C2192" t="s">
        <v>1300</v>
      </c>
      <c r="D2192" t="s">
        <v>332</v>
      </c>
      <c r="E2192">
        <v>141</v>
      </c>
      <c r="F2192" t="s">
        <v>333</v>
      </c>
      <c r="G2192" t="s">
        <v>29</v>
      </c>
    </row>
    <row r="2193" spans="1:7" x14ac:dyDescent="0.3">
      <c r="A2193" t="s">
        <v>1383</v>
      </c>
      <c r="B2193" t="s">
        <v>528</v>
      </c>
      <c r="C2193" t="s">
        <v>158</v>
      </c>
      <c r="D2193" t="s">
        <v>140</v>
      </c>
      <c r="E2193">
        <v>42</v>
      </c>
      <c r="F2193" t="s">
        <v>141</v>
      </c>
      <c r="G2193" t="s">
        <v>27</v>
      </c>
    </row>
    <row r="2194" spans="1:7" x14ac:dyDescent="0.3">
      <c r="A2194" t="s">
        <v>1383</v>
      </c>
      <c r="B2194" t="s">
        <v>530</v>
      </c>
      <c r="C2194" t="s">
        <v>335</v>
      </c>
      <c r="D2194" t="s">
        <v>248</v>
      </c>
      <c r="E2194">
        <v>42</v>
      </c>
      <c r="F2194" t="s">
        <v>72</v>
      </c>
      <c r="G2194" t="s">
        <v>29</v>
      </c>
    </row>
    <row r="2195" spans="1:7" x14ac:dyDescent="0.3">
      <c r="A2195" t="s">
        <v>1383</v>
      </c>
      <c r="B2195" t="s">
        <v>531</v>
      </c>
      <c r="C2195" t="s">
        <v>429</v>
      </c>
      <c r="D2195" t="s">
        <v>226</v>
      </c>
      <c r="E2195">
        <v>41</v>
      </c>
      <c r="F2195" t="s">
        <v>13</v>
      </c>
      <c r="G2195" t="s">
        <v>69</v>
      </c>
    </row>
    <row r="2196" spans="1:7" x14ac:dyDescent="0.3">
      <c r="A2196" t="s">
        <v>1383</v>
      </c>
      <c r="B2196" t="s">
        <v>1373</v>
      </c>
      <c r="C2196" t="s">
        <v>349</v>
      </c>
      <c r="D2196" t="s">
        <v>71</v>
      </c>
      <c r="E2196">
        <v>41</v>
      </c>
      <c r="F2196" t="s">
        <v>72</v>
      </c>
      <c r="G2196" t="s">
        <v>29</v>
      </c>
    </row>
    <row r="2197" spans="1:7" x14ac:dyDescent="0.3">
      <c r="A2197" t="s">
        <v>1383</v>
      </c>
      <c r="B2197" t="s">
        <v>534</v>
      </c>
      <c r="C2197" t="s">
        <v>909</v>
      </c>
      <c r="D2197" t="s">
        <v>343</v>
      </c>
      <c r="E2197">
        <v>36</v>
      </c>
      <c r="F2197" t="s">
        <v>344</v>
      </c>
      <c r="G2197" t="s">
        <v>69</v>
      </c>
    </row>
    <row r="2198" spans="1:7" x14ac:dyDescent="0.3">
      <c r="A2198" t="s">
        <v>1383</v>
      </c>
      <c r="B2198" t="s">
        <v>537</v>
      </c>
      <c r="C2198" t="s">
        <v>406</v>
      </c>
      <c r="D2198" t="s">
        <v>51</v>
      </c>
      <c r="E2198">
        <v>37</v>
      </c>
      <c r="F2198" t="s">
        <v>13</v>
      </c>
      <c r="G2198" t="s">
        <v>29</v>
      </c>
    </row>
    <row r="2199" spans="1:7" x14ac:dyDescent="0.3">
      <c r="A2199" t="s">
        <v>1383</v>
      </c>
      <c r="B2199" t="s">
        <v>538</v>
      </c>
      <c r="C2199" t="s">
        <v>565</v>
      </c>
      <c r="D2199" t="s">
        <v>191</v>
      </c>
      <c r="E2199">
        <v>36</v>
      </c>
      <c r="F2199" t="s">
        <v>168</v>
      </c>
      <c r="G2199" t="s">
        <v>69</v>
      </c>
    </row>
    <row r="2200" spans="1:7" x14ac:dyDescent="0.3">
      <c r="A2200" t="s">
        <v>1383</v>
      </c>
      <c r="B2200" t="s">
        <v>1374</v>
      </c>
      <c r="C2200" t="s">
        <v>450</v>
      </c>
      <c r="D2200" t="s">
        <v>346</v>
      </c>
      <c r="E2200">
        <v>33</v>
      </c>
      <c r="F2200" t="s">
        <v>36</v>
      </c>
      <c r="G2200" t="s">
        <v>80</v>
      </c>
    </row>
    <row r="2201" spans="1:7" x14ac:dyDescent="0.3">
      <c r="A2201" t="s">
        <v>1383</v>
      </c>
      <c r="B2201" t="s">
        <v>1375</v>
      </c>
      <c r="C2201" t="s">
        <v>1385</v>
      </c>
      <c r="D2201" t="s">
        <v>609</v>
      </c>
      <c r="E2201">
        <v>31</v>
      </c>
      <c r="F2201" t="s">
        <v>22</v>
      </c>
      <c r="G2201" t="s">
        <v>29</v>
      </c>
    </row>
    <row r="2202" spans="1:7" x14ac:dyDescent="0.3">
      <c r="A2202" t="s">
        <v>1383</v>
      </c>
      <c r="B2202" t="s">
        <v>1376</v>
      </c>
      <c r="C2202" t="s">
        <v>913</v>
      </c>
      <c r="D2202" t="s">
        <v>609</v>
      </c>
      <c r="E2202">
        <v>33</v>
      </c>
      <c r="F2202" t="s">
        <v>22</v>
      </c>
      <c r="G2202" t="s">
        <v>80</v>
      </c>
    </row>
    <row r="2203" spans="1:7" x14ac:dyDescent="0.3">
      <c r="A2203" t="s">
        <v>1383</v>
      </c>
      <c r="B2203" t="s">
        <v>1377</v>
      </c>
      <c r="C2203" t="s">
        <v>434</v>
      </c>
      <c r="D2203" t="s">
        <v>609</v>
      </c>
      <c r="E2203">
        <v>32</v>
      </c>
      <c r="F2203" t="s">
        <v>22</v>
      </c>
      <c r="G2203" t="s">
        <v>80</v>
      </c>
    </row>
    <row r="2204" spans="1:7" x14ac:dyDescent="0.3">
      <c r="A2204" t="s">
        <v>1383</v>
      </c>
      <c r="B2204" t="s">
        <v>1378</v>
      </c>
      <c r="C2204" t="s">
        <v>463</v>
      </c>
      <c r="D2204" t="s">
        <v>535</v>
      </c>
      <c r="E2204">
        <v>37</v>
      </c>
      <c r="F2204" t="s">
        <v>536</v>
      </c>
      <c r="G2204" t="s">
        <v>27</v>
      </c>
    </row>
    <row r="2205" spans="1:7" x14ac:dyDescent="0.3">
      <c r="A2205" t="s">
        <v>1383</v>
      </c>
      <c r="B2205" t="s">
        <v>1379</v>
      </c>
      <c r="C2205" t="s">
        <v>335</v>
      </c>
      <c r="D2205" t="s">
        <v>296</v>
      </c>
      <c r="E2205">
        <v>39</v>
      </c>
      <c r="F2205" t="s">
        <v>36</v>
      </c>
      <c r="G2205" t="s">
        <v>29</v>
      </c>
    </row>
    <row r="2206" spans="1:7" x14ac:dyDescent="0.3">
      <c r="A2206" t="s">
        <v>1383</v>
      </c>
      <c r="B2206" t="s">
        <v>1380</v>
      </c>
      <c r="C2206" t="s">
        <v>329</v>
      </c>
      <c r="D2206" t="s">
        <v>296</v>
      </c>
      <c r="E2206">
        <v>30</v>
      </c>
      <c r="F2206" t="s">
        <v>36</v>
      </c>
      <c r="G2206" t="s">
        <v>80</v>
      </c>
    </row>
    <row r="2207" spans="1:7" x14ac:dyDescent="0.3">
      <c r="A2207" t="s">
        <v>1383</v>
      </c>
      <c r="B2207" t="s">
        <v>1381</v>
      </c>
      <c r="C2207" t="s">
        <v>350</v>
      </c>
      <c r="D2207" t="s">
        <v>140</v>
      </c>
      <c r="E2207">
        <v>37</v>
      </c>
      <c r="F2207" t="s">
        <v>141</v>
      </c>
      <c r="G2207" t="s">
        <v>27</v>
      </c>
    </row>
    <row r="2208" spans="1:7" x14ac:dyDescent="0.3">
      <c r="A2208" t="s">
        <v>1383</v>
      </c>
      <c r="B2208" t="s">
        <v>1382</v>
      </c>
      <c r="C2208" t="s">
        <v>1385</v>
      </c>
      <c r="D2208" t="s">
        <v>144</v>
      </c>
      <c r="E2208">
        <v>35</v>
      </c>
      <c r="F2208" t="s">
        <v>72</v>
      </c>
      <c r="G2208" t="s">
        <v>29</v>
      </c>
    </row>
    <row r="2209" spans="1:7" x14ac:dyDescent="0.3">
      <c r="A2209" t="s">
        <v>1386</v>
      </c>
      <c r="B2209" t="s">
        <v>10</v>
      </c>
      <c r="C2209" t="s">
        <v>16</v>
      </c>
      <c r="D2209" t="s">
        <v>332</v>
      </c>
      <c r="E2209">
        <v>135</v>
      </c>
      <c r="F2209" t="s">
        <v>333</v>
      </c>
      <c r="G2209" t="s">
        <v>14</v>
      </c>
    </row>
    <row r="2210" spans="1:7" x14ac:dyDescent="0.3">
      <c r="A2210" t="s">
        <v>1386</v>
      </c>
      <c r="B2210" t="s">
        <v>15</v>
      </c>
      <c r="C2210" t="s">
        <v>31</v>
      </c>
      <c r="D2210" t="s">
        <v>343</v>
      </c>
      <c r="E2210">
        <v>110</v>
      </c>
      <c r="F2210" t="s">
        <v>344</v>
      </c>
      <c r="G2210" t="s">
        <v>27</v>
      </c>
    </row>
    <row r="2211" spans="1:7" x14ac:dyDescent="0.3">
      <c r="A2211" t="s">
        <v>1386</v>
      </c>
      <c r="B2211" t="s">
        <v>15</v>
      </c>
      <c r="C2211" t="s">
        <v>32</v>
      </c>
      <c r="D2211" t="s">
        <v>343</v>
      </c>
      <c r="E2211">
        <v>110</v>
      </c>
      <c r="F2211" t="s">
        <v>344</v>
      </c>
      <c r="G2211" t="s">
        <v>29</v>
      </c>
    </row>
    <row r="2212" spans="1:7" x14ac:dyDescent="0.3">
      <c r="A2212" t="s">
        <v>1386</v>
      </c>
      <c r="B2212" t="s">
        <v>17</v>
      </c>
      <c r="C2212" t="s">
        <v>42</v>
      </c>
      <c r="D2212" t="s">
        <v>290</v>
      </c>
      <c r="E2212">
        <v>95</v>
      </c>
      <c r="F2212" t="s">
        <v>72</v>
      </c>
      <c r="G2212" t="s">
        <v>23</v>
      </c>
    </row>
    <row r="2213" spans="1:7" x14ac:dyDescent="0.3">
      <c r="A2213" t="s">
        <v>1386</v>
      </c>
      <c r="B2213" t="s">
        <v>19</v>
      </c>
      <c r="C2213" t="s">
        <v>50</v>
      </c>
      <c r="D2213" t="s">
        <v>226</v>
      </c>
      <c r="E2213">
        <v>100</v>
      </c>
      <c r="F2213" t="s">
        <v>13</v>
      </c>
      <c r="G2213" t="s">
        <v>14</v>
      </c>
    </row>
    <row r="2214" spans="1:7" x14ac:dyDescent="0.3">
      <c r="A2214" t="s">
        <v>1386</v>
      </c>
      <c r="B2214" t="s">
        <v>24</v>
      </c>
      <c r="C2214" t="s">
        <v>370</v>
      </c>
      <c r="D2214" t="s">
        <v>311</v>
      </c>
      <c r="E2214">
        <v>99</v>
      </c>
      <c r="F2214" t="s">
        <v>13</v>
      </c>
      <c r="G2214" t="s">
        <v>198</v>
      </c>
    </row>
    <row r="2215" spans="1:7" x14ac:dyDescent="0.3">
      <c r="A2215" t="s">
        <v>1386</v>
      </c>
      <c r="B2215" t="s">
        <v>30</v>
      </c>
      <c r="C2215" t="s">
        <v>20</v>
      </c>
      <c r="D2215" t="s">
        <v>76</v>
      </c>
      <c r="E2215">
        <v>108</v>
      </c>
      <c r="F2215" t="s">
        <v>36</v>
      </c>
      <c r="G2215" t="s">
        <v>23</v>
      </c>
    </row>
    <row r="2216" spans="1:7" x14ac:dyDescent="0.3">
      <c r="A2216" t="s">
        <v>1386</v>
      </c>
      <c r="B2216" t="s">
        <v>33</v>
      </c>
      <c r="C2216" t="s">
        <v>46</v>
      </c>
      <c r="D2216" t="s">
        <v>248</v>
      </c>
      <c r="E2216">
        <v>101</v>
      </c>
      <c r="F2216" t="s">
        <v>72</v>
      </c>
      <c r="G2216" t="s">
        <v>23</v>
      </c>
    </row>
    <row r="2217" spans="1:7" x14ac:dyDescent="0.3">
      <c r="A2217" t="s">
        <v>1386</v>
      </c>
      <c r="B2217" t="s">
        <v>37</v>
      </c>
      <c r="C2217" t="s">
        <v>11</v>
      </c>
      <c r="D2217" t="s">
        <v>248</v>
      </c>
      <c r="E2217">
        <v>109</v>
      </c>
      <c r="F2217" t="s">
        <v>72</v>
      </c>
      <c r="G2217" t="s">
        <v>14</v>
      </c>
    </row>
    <row r="2218" spans="1:7" x14ac:dyDescent="0.3">
      <c r="A2218" t="s">
        <v>1386</v>
      </c>
      <c r="B2218" t="s">
        <v>40</v>
      </c>
      <c r="C2218" t="s">
        <v>56</v>
      </c>
      <c r="D2218" t="s">
        <v>250</v>
      </c>
      <c r="E2218">
        <v>103</v>
      </c>
      <c r="F2218" t="s">
        <v>72</v>
      </c>
      <c r="G2218" t="s">
        <v>27</v>
      </c>
    </row>
    <row r="2219" spans="1:7" x14ac:dyDescent="0.3">
      <c r="A2219" t="s">
        <v>1386</v>
      </c>
      <c r="B2219" t="s">
        <v>40</v>
      </c>
      <c r="C2219" t="s">
        <v>57</v>
      </c>
      <c r="D2219" t="s">
        <v>250</v>
      </c>
      <c r="E2219">
        <v>103</v>
      </c>
      <c r="F2219" t="s">
        <v>72</v>
      </c>
      <c r="G2219" t="s">
        <v>29</v>
      </c>
    </row>
    <row r="2220" spans="1:7" x14ac:dyDescent="0.3">
      <c r="A2220" t="s">
        <v>1386</v>
      </c>
      <c r="B2220" t="s">
        <v>41</v>
      </c>
      <c r="C2220" t="s">
        <v>34</v>
      </c>
      <c r="D2220" t="s">
        <v>250</v>
      </c>
      <c r="E2220">
        <v>111</v>
      </c>
      <c r="F2220" t="s">
        <v>72</v>
      </c>
      <c r="G2220" t="s">
        <v>14</v>
      </c>
    </row>
    <row r="2221" spans="1:7" x14ac:dyDescent="0.3">
      <c r="A2221" t="s">
        <v>1386</v>
      </c>
      <c r="B2221" t="s">
        <v>44</v>
      </c>
      <c r="C2221" t="s">
        <v>25</v>
      </c>
      <c r="D2221" t="s">
        <v>250</v>
      </c>
      <c r="E2221">
        <v>112</v>
      </c>
      <c r="F2221" t="s">
        <v>72</v>
      </c>
      <c r="G2221" t="s">
        <v>27</v>
      </c>
    </row>
    <row r="2222" spans="1:7" x14ac:dyDescent="0.3">
      <c r="A2222" t="s">
        <v>1386</v>
      </c>
      <c r="B2222" t="s">
        <v>44</v>
      </c>
      <c r="C2222" t="s">
        <v>28</v>
      </c>
      <c r="D2222" t="s">
        <v>250</v>
      </c>
      <c r="E2222">
        <v>112</v>
      </c>
      <c r="F2222" t="s">
        <v>72</v>
      </c>
      <c r="G2222" t="s">
        <v>29</v>
      </c>
    </row>
    <row r="2223" spans="1:7" x14ac:dyDescent="0.3">
      <c r="A2223" t="s">
        <v>1386</v>
      </c>
      <c r="B2223" t="s">
        <v>1387</v>
      </c>
      <c r="C2223" t="s">
        <v>349</v>
      </c>
      <c r="D2223" t="s">
        <v>86</v>
      </c>
      <c r="E2223">
        <v>38</v>
      </c>
      <c r="F2223" t="s">
        <v>13</v>
      </c>
      <c r="G2223" t="s">
        <v>29</v>
      </c>
    </row>
    <row r="2224" spans="1:7" x14ac:dyDescent="0.3">
      <c r="A2224" t="s">
        <v>1386</v>
      </c>
      <c r="B2224" t="s">
        <v>1388</v>
      </c>
      <c r="C2224" t="s">
        <v>556</v>
      </c>
      <c r="D2224" t="s">
        <v>559</v>
      </c>
      <c r="E2224">
        <v>34</v>
      </c>
      <c r="F2224" t="s">
        <v>22</v>
      </c>
      <c r="G2224" t="s">
        <v>27</v>
      </c>
    </row>
    <row r="2225" spans="1:7" x14ac:dyDescent="0.3">
      <c r="A2225" t="s">
        <v>1386</v>
      </c>
      <c r="B2225" t="s">
        <v>1389</v>
      </c>
      <c r="C2225" t="s">
        <v>202</v>
      </c>
      <c r="D2225" t="s">
        <v>302</v>
      </c>
      <c r="E2225">
        <v>34</v>
      </c>
      <c r="F2225" t="s">
        <v>63</v>
      </c>
      <c r="G2225" t="s">
        <v>29</v>
      </c>
    </row>
    <row r="2226" spans="1:7" x14ac:dyDescent="0.3">
      <c r="A2226" t="s">
        <v>1386</v>
      </c>
      <c r="B2226" t="s">
        <v>1390</v>
      </c>
      <c r="C2226" t="s">
        <v>406</v>
      </c>
      <c r="D2226" t="s">
        <v>140</v>
      </c>
      <c r="E2226">
        <v>29</v>
      </c>
      <c r="F2226" t="s">
        <v>141</v>
      </c>
      <c r="G2226" t="s">
        <v>29</v>
      </c>
    </row>
    <row r="2227" spans="1:7" x14ac:dyDescent="0.3">
      <c r="A2227" t="s">
        <v>1386</v>
      </c>
      <c r="B2227" t="s">
        <v>1391</v>
      </c>
      <c r="C2227" t="s">
        <v>192</v>
      </c>
      <c r="D2227" t="s">
        <v>290</v>
      </c>
      <c r="E2227">
        <v>37</v>
      </c>
      <c r="F2227" t="s">
        <v>72</v>
      </c>
      <c r="G2227" t="s">
        <v>87</v>
      </c>
    </row>
    <row r="2228" spans="1:7" x14ac:dyDescent="0.3">
      <c r="A2228" t="s">
        <v>1386</v>
      </c>
      <c r="B2228" t="s">
        <v>1392</v>
      </c>
      <c r="C2228" t="s">
        <v>1393</v>
      </c>
      <c r="D2228" t="s">
        <v>86</v>
      </c>
      <c r="E2228">
        <v>36</v>
      </c>
      <c r="F2228" t="s">
        <v>13</v>
      </c>
      <c r="G2228" t="s">
        <v>80</v>
      </c>
    </row>
    <row r="2229" spans="1:7" x14ac:dyDescent="0.3">
      <c r="A2229" t="s">
        <v>1386</v>
      </c>
      <c r="B2229" t="s">
        <v>1394</v>
      </c>
      <c r="C2229" t="s">
        <v>694</v>
      </c>
      <c r="D2229" t="s">
        <v>140</v>
      </c>
      <c r="E2229">
        <v>37</v>
      </c>
      <c r="F2229" t="s">
        <v>141</v>
      </c>
      <c r="G2229" t="s">
        <v>29</v>
      </c>
    </row>
    <row r="2230" spans="1:7" x14ac:dyDescent="0.3">
      <c r="A2230" t="s">
        <v>1386</v>
      </c>
      <c r="B2230" t="s">
        <v>1395</v>
      </c>
      <c r="C2230" t="s">
        <v>163</v>
      </c>
      <c r="D2230" t="s">
        <v>231</v>
      </c>
      <c r="E2230">
        <v>38</v>
      </c>
      <c r="F2230" t="s">
        <v>232</v>
      </c>
      <c r="G2230" t="s">
        <v>80</v>
      </c>
    </row>
    <row r="2231" spans="1:7" x14ac:dyDescent="0.3">
      <c r="A2231" t="s">
        <v>1386</v>
      </c>
      <c r="B2231" t="s">
        <v>1396</v>
      </c>
      <c r="C2231" t="s">
        <v>1397</v>
      </c>
      <c r="D2231" t="s">
        <v>346</v>
      </c>
      <c r="E2231">
        <v>20</v>
      </c>
      <c r="F2231" t="s">
        <v>36</v>
      </c>
      <c r="G2231" t="s">
        <v>29</v>
      </c>
    </row>
    <row r="2232" spans="1:7" x14ac:dyDescent="0.3">
      <c r="A2232" t="s">
        <v>1386</v>
      </c>
      <c r="B2232" t="s">
        <v>1398</v>
      </c>
      <c r="C2232" t="s">
        <v>349</v>
      </c>
      <c r="D2232" t="s">
        <v>43</v>
      </c>
      <c r="E2232">
        <v>37</v>
      </c>
      <c r="F2232" t="s">
        <v>22</v>
      </c>
      <c r="G2232" t="s">
        <v>29</v>
      </c>
    </row>
    <row r="2233" spans="1:7" x14ac:dyDescent="0.3">
      <c r="A2233" t="s">
        <v>1386</v>
      </c>
      <c r="B2233" t="s">
        <v>1399</v>
      </c>
      <c r="C2233" t="s">
        <v>1397</v>
      </c>
      <c r="D2233" t="s">
        <v>162</v>
      </c>
      <c r="E2233">
        <v>26</v>
      </c>
      <c r="F2233" t="s">
        <v>72</v>
      </c>
      <c r="G2233" t="s">
        <v>29</v>
      </c>
    </row>
    <row r="2234" spans="1:7" x14ac:dyDescent="0.3">
      <c r="A2234" t="s">
        <v>1386</v>
      </c>
      <c r="B2234" t="s">
        <v>1400</v>
      </c>
      <c r="C2234" t="s">
        <v>1401</v>
      </c>
      <c r="D2234" t="s">
        <v>12</v>
      </c>
      <c r="E2234">
        <v>37</v>
      </c>
      <c r="F2234" t="s">
        <v>13</v>
      </c>
      <c r="G2234" t="s">
        <v>69</v>
      </c>
    </row>
    <row r="2235" spans="1:7" x14ac:dyDescent="0.3">
      <c r="A2235" t="s">
        <v>1386</v>
      </c>
      <c r="B2235" t="s">
        <v>1402</v>
      </c>
      <c r="C2235" t="s">
        <v>644</v>
      </c>
      <c r="D2235" t="s">
        <v>346</v>
      </c>
      <c r="E2235">
        <v>37</v>
      </c>
      <c r="F2235" t="s">
        <v>36</v>
      </c>
      <c r="G2235" t="s">
        <v>87</v>
      </c>
    </row>
    <row r="2236" spans="1:7" x14ac:dyDescent="0.3">
      <c r="A2236" t="s">
        <v>1386</v>
      </c>
      <c r="B2236" t="s">
        <v>1403</v>
      </c>
      <c r="C2236" t="s">
        <v>364</v>
      </c>
      <c r="D2236" t="s">
        <v>160</v>
      </c>
      <c r="E2236">
        <v>36</v>
      </c>
      <c r="F2236" t="s">
        <v>72</v>
      </c>
      <c r="G2236" t="s">
        <v>29</v>
      </c>
    </row>
    <row r="2237" spans="1:7" x14ac:dyDescent="0.3">
      <c r="A2237" t="s">
        <v>1386</v>
      </c>
      <c r="B2237" t="s">
        <v>1404</v>
      </c>
      <c r="C2237" t="s">
        <v>1074</v>
      </c>
      <c r="D2237" t="s">
        <v>535</v>
      </c>
      <c r="E2237">
        <v>29</v>
      </c>
      <c r="F2237" t="s">
        <v>536</v>
      </c>
      <c r="G2237" t="s">
        <v>27</v>
      </c>
    </row>
    <row r="2238" spans="1:7" x14ac:dyDescent="0.3">
      <c r="A2238" t="s">
        <v>1386</v>
      </c>
      <c r="B2238" t="s">
        <v>1405</v>
      </c>
      <c r="C2238" t="s">
        <v>560</v>
      </c>
      <c r="D2238" t="s">
        <v>216</v>
      </c>
      <c r="E2238">
        <v>34</v>
      </c>
      <c r="F2238" t="s">
        <v>168</v>
      </c>
      <c r="G2238" t="s">
        <v>29</v>
      </c>
    </row>
    <row r="2239" spans="1:7" x14ac:dyDescent="0.3">
      <c r="A2239" t="s">
        <v>1386</v>
      </c>
      <c r="B2239" t="s">
        <v>1406</v>
      </c>
      <c r="C2239" t="s">
        <v>645</v>
      </c>
      <c r="D2239" t="s">
        <v>160</v>
      </c>
      <c r="E2239">
        <v>34</v>
      </c>
      <c r="F2239" t="s">
        <v>72</v>
      </c>
      <c r="G2239" t="s">
        <v>29</v>
      </c>
    </row>
    <row r="2240" spans="1:7" x14ac:dyDescent="0.3">
      <c r="A2240" t="s">
        <v>1386</v>
      </c>
      <c r="B2240" t="s">
        <v>1407</v>
      </c>
      <c r="C2240" t="s">
        <v>1408</v>
      </c>
      <c r="D2240" t="s">
        <v>124</v>
      </c>
      <c r="E2240">
        <v>37</v>
      </c>
      <c r="F2240" t="s">
        <v>36</v>
      </c>
      <c r="G2240" t="s">
        <v>80</v>
      </c>
    </row>
    <row r="2241" spans="1:7" x14ac:dyDescent="0.3">
      <c r="A2241" t="s">
        <v>1386</v>
      </c>
      <c r="B2241" t="s">
        <v>1409</v>
      </c>
      <c r="C2241" t="s">
        <v>326</v>
      </c>
      <c r="D2241" t="s">
        <v>250</v>
      </c>
      <c r="E2241">
        <v>37</v>
      </c>
      <c r="F2241" t="s">
        <v>72</v>
      </c>
      <c r="G2241" t="s">
        <v>87</v>
      </c>
    </row>
    <row r="2242" spans="1:7" x14ac:dyDescent="0.3">
      <c r="A2242" t="s">
        <v>1386</v>
      </c>
      <c r="B2242" t="s">
        <v>1410</v>
      </c>
      <c r="C2242" t="s">
        <v>1411</v>
      </c>
      <c r="D2242" t="s">
        <v>398</v>
      </c>
      <c r="E2242">
        <v>32</v>
      </c>
      <c r="F2242" t="s">
        <v>399</v>
      </c>
      <c r="G2242" t="s">
        <v>80</v>
      </c>
    </row>
    <row r="2243" spans="1:7" x14ac:dyDescent="0.3">
      <c r="A2243" t="s">
        <v>1386</v>
      </c>
      <c r="B2243" t="s">
        <v>1412</v>
      </c>
      <c r="C2243" t="s">
        <v>1071</v>
      </c>
      <c r="D2243" t="s">
        <v>398</v>
      </c>
      <c r="E2243">
        <v>36</v>
      </c>
      <c r="F2243" t="s">
        <v>399</v>
      </c>
      <c r="G2243" t="s">
        <v>87</v>
      </c>
    </row>
    <row r="2244" spans="1:7" x14ac:dyDescent="0.3">
      <c r="A2244" t="s">
        <v>1386</v>
      </c>
      <c r="B2244" t="s">
        <v>1413</v>
      </c>
      <c r="C2244" t="s">
        <v>1397</v>
      </c>
      <c r="D2244" t="s">
        <v>86</v>
      </c>
      <c r="E2244">
        <v>33</v>
      </c>
      <c r="F2244" t="s">
        <v>13</v>
      </c>
      <c r="G2244" t="s">
        <v>29</v>
      </c>
    </row>
    <row r="2245" spans="1:7" x14ac:dyDescent="0.3">
      <c r="A2245" t="s">
        <v>1386</v>
      </c>
      <c r="B2245" t="s">
        <v>1414</v>
      </c>
      <c r="C2245" t="s">
        <v>163</v>
      </c>
      <c r="D2245" t="s">
        <v>343</v>
      </c>
      <c r="E2245">
        <v>37</v>
      </c>
      <c r="F2245" t="s">
        <v>344</v>
      </c>
      <c r="G2245" t="s">
        <v>80</v>
      </c>
    </row>
    <row r="2246" spans="1:7" x14ac:dyDescent="0.3">
      <c r="A2246" t="s">
        <v>1386</v>
      </c>
      <c r="B2246" t="s">
        <v>1415</v>
      </c>
      <c r="C2246" t="s">
        <v>192</v>
      </c>
      <c r="D2246" t="s">
        <v>343</v>
      </c>
      <c r="E2246">
        <v>37</v>
      </c>
      <c r="F2246" t="s">
        <v>344</v>
      </c>
      <c r="G2246" t="s">
        <v>87</v>
      </c>
    </row>
    <row r="2247" spans="1:7" x14ac:dyDescent="0.3">
      <c r="A2247" t="s">
        <v>1386</v>
      </c>
      <c r="B2247" t="s">
        <v>1416</v>
      </c>
      <c r="C2247" t="s">
        <v>335</v>
      </c>
      <c r="D2247" t="s">
        <v>144</v>
      </c>
      <c r="E2247">
        <v>35</v>
      </c>
      <c r="F2247" t="s">
        <v>72</v>
      </c>
      <c r="G2247" t="s">
        <v>29</v>
      </c>
    </row>
    <row r="2248" spans="1:7" x14ac:dyDescent="0.3">
      <c r="A2248" t="s">
        <v>1386</v>
      </c>
      <c r="B2248" t="s">
        <v>1417</v>
      </c>
      <c r="C2248" t="s">
        <v>322</v>
      </c>
      <c r="D2248" t="s">
        <v>140</v>
      </c>
      <c r="E2248">
        <v>37</v>
      </c>
      <c r="F2248" t="s">
        <v>141</v>
      </c>
      <c r="G2248" t="s">
        <v>69</v>
      </c>
    </row>
    <row r="2249" spans="1:7" x14ac:dyDescent="0.3">
      <c r="A2249" t="s">
        <v>1386</v>
      </c>
      <c r="B2249" t="s">
        <v>1418</v>
      </c>
      <c r="C2249" t="s">
        <v>1419</v>
      </c>
      <c r="D2249" t="s">
        <v>286</v>
      </c>
      <c r="E2249">
        <v>38</v>
      </c>
      <c r="F2249" t="s">
        <v>287</v>
      </c>
      <c r="G2249" t="s">
        <v>27</v>
      </c>
    </row>
    <row r="2250" spans="1:7" x14ac:dyDescent="0.3">
      <c r="A2250" t="s">
        <v>1386</v>
      </c>
      <c r="B2250" t="s">
        <v>1420</v>
      </c>
      <c r="C2250" t="s">
        <v>1397</v>
      </c>
      <c r="D2250" t="s">
        <v>585</v>
      </c>
      <c r="E2250">
        <v>28</v>
      </c>
      <c r="F2250" t="s">
        <v>22</v>
      </c>
      <c r="G2250" t="s">
        <v>29</v>
      </c>
    </row>
    <row r="2251" spans="1:7" x14ac:dyDescent="0.3">
      <c r="A2251" t="s">
        <v>1386</v>
      </c>
      <c r="B2251" t="s">
        <v>1421</v>
      </c>
      <c r="C2251" t="s">
        <v>562</v>
      </c>
      <c r="D2251" t="s">
        <v>609</v>
      </c>
      <c r="E2251">
        <v>36</v>
      </c>
      <c r="F2251" t="s">
        <v>22</v>
      </c>
      <c r="G2251" t="s">
        <v>29</v>
      </c>
    </row>
    <row r="2252" spans="1:7" x14ac:dyDescent="0.3">
      <c r="A2252" t="s">
        <v>1386</v>
      </c>
      <c r="B2252" t="s">
        <v>1422</v>
      </c>
      <c r="C2252" t="s">
        <v>908</v>
      </c>
      <c r="D2252" t="s">
        <v>124</v>
      </c>
      <c r="E2252">
        <v>36</v>
      </c>
      <c r="F2252" t="s">
        <v>36</v>
      </c>
      <c r="G2252" t="s">
        <v>69</v>
      </c>
    </row>
    <row r="2253" spans="1:7" x14ac:dyDescent="0.3">
      <c r="A2253" t="s">
        <v>1386</v>
      </c>
      <c r="B2253" t="s">
        <v>1423</v>
      </c>
      <c r="C2253" t="s">
        <v>563</v>
      </c>
      <c r="D2253" t="s">
        <v>39</v>
      </c>
      <c r="E2253">
        <v>39</v>
      </c>
      <c r="F2253" t="s">
        <v>36</v>
      </c>
      <c r="G2253" t="s">
        <v>87</v>
      </c>
    </row>
    <row r="2254" spans="1:7" x14ac:dyDescent="0.3">
      <c r="A2254" t="s">
        <v>1386</v>
      </c>
      <c r="B2254" t="s">
        <v>1424</v>
      </c>
      <c r="C2254" t="s">
        <v>192</v>
      </c>
      <c r="D2254" t="s">
        <v>62</v>
      </c>
      <c r="E2254">
        <v>39</v>
      </c>
      <c r="F2254" t="s">
        <v>63</v>
      </c>
      <c r="G2254" t="s">
        <v>87</v>
      </c>
    </row>
    <row r="2255" spans="1:7" ht="26" x14ac:dyDescent="0.3">
      <c r="A2255" t="s">
        <v>1386</v>
      </c>
      <c r="B2255" t="s">
        <v>1425</v>
      </c>
      <c r="C2255" s="1" t="s">
        <v>1426</v>
      </c>
      <c r="D2255" t="s">
        <v>39</v>
      </c>
      <c r="E2255">
        <v>37</v>
      </c>
      <c r="F2255" t="s">
        <v>36</v>
      </c>
      <c r="G2255" t="s">
        <v>29</v>
      </c>
    </row>
    <row r="2256" spans="1:7" x14ac:dyDescent="0.3">
      <c r="A2256" t="s">
        <v>1386</v>
      </c>
      <c r="B2256" t="s">
        <v>1427</v>
      </c>
      <c r="C2256" t="s">
        <v>322</v>
      </c>
      <c r="D2256" t="s">
        <v>76</v>
      </c>
      <c r="E2256">
        <v>36</v>
      </c>
      <c r="F2256" t="s">
        <v>36</v>
      </c>
      <c r="G2256" t="s">
        <v>69</v>
      </c>
    </row>
    <row r="2257" spans="1:7" x14ac:dyDescent="0.3">
      <c r="A2257" t="s">
        <v>1428</v>
      </c>
      <c r="B2257" t="s">
        <v>55</v>
      </c>
      <c r="C2257" t="s">
        <v>38</v>
      </c>
      <c r="D2257" t="s">
        <v>219</v>
      </c>
      <c r="E2257">
        <v>236</v>
      </c>
      <c r="F2257" t="s">
        <v>168</v>
      </c>
      <c r="G2257" t="s">
        <v>14</v>
      </c>
    </row>
    <row r="2258" spans="1:7" x14ac:dyDescent="0.3">
      <c r="A2258" t="s">
        <v>1428</v>
      </c>
      <c r="B2258" t="s">
        <v>528</v>
      </c>
      <c r="C2258" t="s">
        <v>645</v>
      </c>
      <c r="D2258" t="s">
        <v>144</v>
      </c>
      <c r="E2258">
        <v>50</v>
      </c>
      <c r="F2258" t="s">
        <v>72</v>
      </c>
      <c r="G2258" t="s">
        <v>29</v>
      </c>
    </row>
    <row r="2259" spans="1:7" x14ac:dyDescent="0.3">
      <c r="A2259" t="s">
        <v>1428</v>
      </c>
      <c r="B2259" t="s">
        <v>530</v>
      </c>
      <c r="C2259" t="s">
        <v>192</v>
      </c>
      <c r="D2259" t="s">
        <v>157</v>
      </c>
      <c r="E2259">
        <v>50</v>
      </c>
      <c r="F2259" t="s">
        <v>72</v>
      </c>
      <c r="G2259" t="s">
        <v>87</v>
      </c>
    </row>
    <row r="2260" spans="1:7" x14ac:dyDescent="0.3">
      <c r="A2260" t="s">
        <v>1428</v>
      </c>
      <c r="B2260" t="s">
        <v>531</v>
      </c>
      <c r="C2260" t="s">
        <v>643</v>
      </c>
      <c r="D2260" t="s">
        <v>74</v>
      </c>
      <c r="E2260">
        <v>50</v>
      </c>
      <c r="F2260" t="s">
        <v>22</v>
      </c>
      <c r="G2260" t="s">
        <v>27</v>
      </c>
    </row>
    <row r="2261" spans="1:7" x14ac:dyDescent="0.3">
      <c r="A2261" t="s">
        <v>1428</v>
      </c>
      <c r="B2261" t="s">
        <v>1373</v>
      </c>
      <c r="C2261" t="s">
        <v>358</v>
      </c>
      <c r="D2261" t="s">
        <v>21</v>
      </c>
      <c r="E2261">
        <v>51</v>
      </c>
      <c r="F2261" t="s">
        <v>22</v>
      </c>
      <c r="G2261" t="s">
        <v>80</v>
      </c>
    </row>
    <row r="2262" spans="1:7" x14ac:dyDescent="0.3">
      <c r="A2262" t="s">
        <v>1428</v>
      </c>
      <c r="B2262" t="s">
        <v>1429</v>
      </c>
      <c r="C2262" t="s">
        <v>335</v>
      </c>
      <c r="D2262" t="s">
        <v>216</v>
      </c>
      <c r="E2262">
        <v>35</v>
      </c>
      <c r="F2262" t="s">
        <v>168</v>
      </c>
      <c r="G2262" t="s">
        <v>29</v>
      </c>
    </row>
    <row r="2263" spans="1:7" hidden="1" x14ac:dyDescent="0.3">
      <c r="A2263" t="s">
        <v>2051</v>
      </c>
      <c r="B2263" t="s">
        <v>55</v>
      </c>
      <c r="C2263" t="s">
        <v>1786</v>
      </c>
      <c r="D2263" t="s">
        <v>1786</v>
      </c>
      <c r="E2263">
        <v>27</v>
      </c>
      <c r="F2263" t="s">
        <v>1786</v>
      </c>
      <c r="G2263" t="s">
        <v>1786</v>
      </c>
    </row>
    <row r="2264" spans="1:7" hidden="1" x14ac:dyDescent="0.3">
      <c r="A2264" t="s">
        <v>2051</v>
      </c>
      <c r="B2264" t="s">
        <v>528</v>
      </c>
      <c r="C2264" t="s">
        <v>1786</v>
      </c>
      <c r="D2264" t="s">
        <v>1786</v>
      </c>
      <c r="E2264">
        <v>27</v>
      </c>
      <c r="F2264" t="s">
        <v>1786</v>
      </c>
      <c r="G2264" t="s">
        <v>1786</v>
      </c>
    </row>
    <row r="2265" spans="1:7" x14ac:dyDescent="0.3">
      <c r="A2265" t="s">
        <v>1430</v>
      </c>
      <c r="B2265" t="s">
        <v>55</v>
      </c>
      <c r="C2265" t="s">
        <v>38</v>
      </c>
      <c r="D2265" t="s">
        <v>332</v>
      </c>
      <c r="E2265">
        <v>134</v>
      </c>
      <c r="F2265" t="s">
        <v>333</v>
      </c>
      <c r="G2265" t="s">
        <v>14</v>
      </c>
    </row>
    <row r="2266" spans="1:7" x14ac:dyDescent="0.3">
      <c r="A2266" t="s">
        <v>1430</v>
      </c>
      <c r="B2266" t="s">
        <v>528</v>
      </c>
      <c r="C2266" t="s">
        <v>554</v>
      </c>
      <c r="D2266" t="s">
        <v>157</v>
      </c>
      <c r="E2266">
        <v>38</v>
      </c>
      <c r="F2266" t="s">
        <v>72</v>
      </c>
      <c r="G2266" t="s">
        <v>87</v>
      </c>
    </row>
    <row r="2267" spans="1:7" x14ac:dyDescent="0.3">
      <c r="A2267" t="s">
        <v>1430</v>
      </c>
      <c r="B2267" t="s">
        <v>530</v>
      </c>
      <c r="C2267" t="s">
        <v>552</v>
      </c>
      <c r="D2267" t="s">
        <v>157</v>
      </c>
      <c r="E2267">
        <v>31</v>
      </c>
      <c r="F2267" t="s">
        <v>72</v>
      </c>
      <c r="G2267" t="s">
        <v>87</v>
      </c>
    </row>
    <row r="2268" spans="1:7" x14ac:dyDescent="0.3">
      <c r="A2268" t="s">
        <v>1430</v>
      </c>
      <c r="B2268" t="s">
        <v>531</v>
      </c>
      <c r="C2268" t="s">
        <v>455</v>
      </c>
      <c r="D2268" t="s">
        <v>559</v>
      </c>
      <c r="E2268">
        <v>36</v>
      </c>
      <c r="F2268" t="s">
        <v>22</v>
      </c>
      <c r="G2268" t="s">
        <v>27</v>
      </c>
    </row>
    <row r="2269" spans="1:7" x14ac:dyDescent="0.3">
      <c r="A2269" t="s">
        <v>1430</v>
      </c>
      <c r="B2269" t="s">
        <v>1373</v>
      </c>
      <c r="C2269" t="s">
        <v>1419</v>
      </c>
      <c r="D2269" t="s">
        <v>424</v>
      </c>
      <c r="E2269">
        <v>29</v>
      </c>
      <c r="F2269" t="s">
        <v>36</v>
      </c>
      <c r="G2269" t="s">
        <v>27</v>
      </c>
    </row>
    <row r="2270" spans="1:7" x14ac:dyDescent="0.3">
      <c r="A2270" t="s">
        <v>1431</v>
      </c>
      <c r="B2270" t="s">
        <v>55</v>
      </c>
      <c r="C2270" t="s">
        <v>31</v>
      </c>
      <c r="D2270" t="s">
        <v>410</v>
      </c>
      <c r="E2270">
        <v>73</v>
      </c>
      <c r="F2270" t="s">
        <v>411</v>
      </c>
      <c r="G2270" t="s">
        <v>27</v>
      </c>
    </row>
    <row r="2271" spans="1:7" x14ac:dyDescent="0.3">
      <c r="A2271" t="s">
        <v>1431</v>
      </c>
      <c r="B2271" t="s">
        <v>55</v>
      </c>
      <c r="C2271" t="s">
        <v>32</v>
      </c>
      <c r="D2271" t="s">
        <v>410</v>
      </c>
      <c r="E2271">
        <v>73</v>
      </c>
      <c r="F2271" t="s">
        <v>411</v>
      </c>
      <c r="G2271" t="s">
        <v>29</v>
      </c>
    </row>
    <row r="2272" spans="1:7" x14ac:dyDescent="0.3">
      <c r="A2272" t="s">
        <v>1431</v>
      </c>
      <c r="B2272" t="s">
        <v>528</v>
      </c>
      <c r="C2272" t="s">
        <v>335</v>
      </c>
      <c r="D2272" t="s">
        <v>35</v>
      </c>
      <c r="E2272">
        <v>20</v>
      </c>
      <c r="F2272" t="s">
        <v>36</v>
      </c>
      <c r="G2272" t="s">
        <v>29</v>
      </c>
    </row>
    <row r="2273" spans="1:7" x14ac:dyDescent="0.3">
      <c r="A2273" t="s">
        <v>1431</v>
      </c>
      <c r="B2273" t="s">
        <v>530</v>
      </c>
      <c r="C2273" t="s">
        <v>326</v>
      </c>
      <c r="D2273" t="s">
        <v>609</v>
      </c>
      <c r="E2273">
        <v>23</v>
      </c>
      <c r="F2273" t="s">
        <v>22</v>
      </c>
      <c r="G2273" t="s">
        <v>87</v>
      </c>
    </row>
    <row r="2274" spans="1:7" x14ac:dyDescent="0.3">
      <c r="A2274" t="s">
        <v>1431</v>
      </c>
      <c r="B2274" t="s">
        <v>531</v>
      </c>
      <c r="C2274" t="s">
        <v>907</v>
      </c>
      <c r="D2274" t="s">
        <v>346</v>
      </c>
      <c r="E2274">
        <v>9</v>
      </c>
      <c r="F2274" t="s">
        <v>36</v>
      </c>
      <c r="G2274" t="s">
        <v>27</v>
      </c>
    </row>
    <row r="2275" spans="1:7" x14ac:dyDescent="0.3">
      <c r="A2275" t="s">
        <v>1431</v>
      </c>
      <c r="B2275" t="s">
        <v>1373</v>
      </c>
      <c r="C2275" t="s">
        <v>158</v>
      </c>
      <c r="D2275" t="s">
        <v>39</v>
      </c>
      <c r="E2275">
        <v>21</v>
      </c>
      <c r="F2275" t="s">
        <v>36</v>
      </c>
      <c r="G2275" t="s">
        <v>27</v>
      </c>
    </row>
    <row r="2276" spans="1:7" x14ac:dyDescent="0.3">
      <c r="A2276" t="s">
        <v>1432</v>
      </c>
      <c r="B2276" t="s">
        <v>55</v>
      </c>
      <c r="C2276" t="s">
        <v>34</v>
      </c>
      <c r="D2276" t="s">
        <v>191</v>
      </c>
      <c r="E2276">
        <v>143</v>
      </c>
      <c r="F2276" t="s">
        <v>168</v>
      </c>
      <c r="G2276" t="s">
        <v>14</v>
      </c>
    </row>
    <row r="2277" spans="1:7" x14ac:dyDescent="0.3">
      <c r="A2277" t="s">
        <v>1432</v>
      </c>
      <c r="B2277" t="s">
        <v>58</v>
      </c>
      <c r="C2277" t="s">
        <v>42</v>
      </c>
      <c r="D2277" t="s">
        <v>191</v>
      </c>
      <c r="E2277">
        <v>130</v>
      </c>
      <c r="F2277" t="s">
        <v>168</v>
      </c>
      <c r="G2277" t="s">
        <v>23</v>
      </c>
    </row>
    <row r="2278" spans="1:7" x14ac:dyDescent="0.3">
      <c r="A2278" t="s">
        <v>1432</v>
      </c>
      <c r="B2278" t="s">
        <v>59</v>
      </c>
      <c r="C2278" t="s">
        <v>20</v>
      </c>
      <c r="D2278" t="s">
        <v>332</v>
      </c>
      <c r="E2278">
        <v>144</v>
      </c>
      <c r="F2278" t="s">
        <v>333</v>
      </c>
      <c r="G2278" t="s">
        <v>23</v>
      </c>
    </row>
    <row r="2279" spans="1:7" x14ac:dyDescent="0.3">
      <c r="A2279" t="s">
        <v>1432</v>
      </c>
      <c r="B2279" t="s">
        <v>81</v>
      </c>
      <c r="C2279" t="s">
        <v>56</v>
      </c>
      <c r="D2279" t="s">
        <v>191</v>
      </c>
      <c r="E2279">
        <v>131</v>
      </c>
      <c r="F2279" t="s">
        <v>168</v>
      </c>
      <c r="G2279" t="s">
        <v>27</v>
      </c>
    </row>
    <row r="2280" spans="1:7" x14ac:dyDescent="0.3">
      <c r="A2280" t="s">
        <v>1432</v>
      </c>
      <c r="B2280" t="s">
        <v>81</v>
      </c>
      <c r="C2280" t="s">
        <v>57</v>
      </c>
      <c r="D2280" t="s">
        <v>191</v>
      </c>
      <c r="E2280">
        <v>131</v>
      </c>
      <c r="F2280" t="s">
        <v>168</v>
      </c>
      <c r="G2280" t="s">
        <v>29</v>
      </c>
    </row>
    <row r="2281" spans="1:7" x14ac:dyDescent="0.3">
      <c r="A2281" t="s">
        <v>1432</v>
      </c>
      <c r="B2281" t="s">
        <v>528</v>
      </c>
      <c r="C2281" t="s">
        <v>349</v>
      </c>
      <c r="D2281" t="s">
        <v>609</v>
      </c>
      <c r="E2281">
        <v>35</v>
      </c>
      <c r="F2281" t="s">
        <v>22</v>
      </c>
      <c r="G2281" t="s">
        <v>29</v>
      </c>
    </row>
    <row r="2282" spans="1:7" x14ac:dyDescent="0.3">
      <c r="A2282" t="s">
        <v>1432</v>
      </c>
      <c r="B2282" t="s">
        <v>530</v>
      </c>
      <c r="C2282" t="s">
        <v>192</v>
      </c>
      <c r="D2282" t="s">
        <v>368</v>
      </c>
      <c r="E2282">
        <v>38</v>
      </c>
      <c r="F2282" t="s">
        <v>72</v>
      </c>
      <c r="G2282" t="s">
        <v>87</v>
      </c>
    </row>
    <row r="2283" spans="1:7" x14ac:dyDescent="0.3">
      <c r="A2283" t="s">
        <v>1432</v>
      </c>
      <c r="B2283" t="s">
        <v>531</v>
      </c>
      <c r="C2283" t="s">
        <v>1008</v>
      </c>
      <c r="D2283" t="s">
        <v>398</v>
      </c>
      <c r="E2283">
        <v>35</v>
      </c>
      <c r="F2283" t="s">
        <v>399</v>
      </c>
      <c r="G2283" t="s">
        <v>69</v>
      </c>
    </row>
    <row r="2284" spans="1:7" x14ac:dyDescent="0.3">
      <c r="A2284" t="s">
        <v>1432</v>
      </c>
      <c r="B2284" t="s">
        <v>1373</v>
      </c>
      <c r="C2284" t="s">
        <v>148</v>
      </c>
      <c r="D2284" t="s">
        <v>398</v>
      </c>
      <c r="E2284">
        <v>35</v>
      </c>
      <c r="F2284" t="s">
        <v>399</v>
      </c>
      <c r="G2284" t="s">
        <v>27</v>
      </c>
    </row>
    <row r="2285" spans="1:7" x14ac:dyDescent="0.3">
      <c r="A2285" t="s">
        <v>1432</v>
      </c>
      <c r="B2285" t="s">
        <v>534</v>
      </c>
      <c r="C2285" t="s">
        <v>192</v>
      </c>
      <c r="D2285" t="s">
        <v>346</v>
      </c>
      <c r="E2285">
        <v>32</v>
      </c>
      <c r="F2285" t="s">
        <v>36</v>
      </c>
      <c r="G2285" t="s">
        <v>87</v>
      </c>
    </row>
    <row r="2286" spans="1:7" x14ac:dyDescent="0.3">
      <c r="A2286" t="s">
        <v>1432</v>
      </c>
      <c r="B2286" t="s">
        <v>537</v>
      </c>
      <c r="C2286" t="s">
        <v>163</v>
      </c>
      <c r="D2286" t="s">
        <v>62</v>
      </c>
      <c r="E2286">
        <v>29</v>
      </c>
      <c r="F2286" t="s">
        <v>63</v>
      </c>
      <c r="G2286" t="s">
        <v>80</v>
      </c>
    </row>
    <row r="2287" spans="1:7" x14ac:dyDescent="0.3">
      <c r="A2287" t="s">
        <v>1432</v>
      </c>
      <c r="B2287" t="s">
        <v>538</v>
      </c>
      <c r="C2287" t="s">
        <v>329</v>
      </c>
      <c r="D2287" t="s">
        <v>609</v>
      </c>
      <c r="E2287">
        <v>34</v>
      </c>
      <c r="F2287" t="s">
        <v>22</v>
      </c>
      <c r="G2287" t="s">
        <v>80</v>
      </c>
    </row>
    <row r="2288" spans="1:7" x14ac:dyDescent="0.3">
      <c r="A2288" t="s">
        <v>1432</v>
      </c>
      <c r="B2288" t="s">
        <v>1374</v>
      </c>
      <c r="C2288" t="s">
        <v>919</v>
      </c>
      <c r="D2288" t="s">
        <v>51</v>
      </c>
      <c r="E2288">
        <v>35</v>
      </c>
      <c r="F2288" t="s">
        <v>13</v>
      </c>
      <c r="G2288" t="s">
        <v>87</v>
      </c>
    </row>
    <row r="2289" spans="1:7" x14ac:dyDescent="0.3">
      <c r="A2289" t="s">
        <v>1432</v>
      </c>
      <c r="B2289" t="s">
        <v>1375</v>
      </c>
      <c r="C2289" t="s">
        <v>1408</v>
      </c>
      <c r="D2289" t="s">
        <v>26</v>
      </c>
      <c r="E2289">
        <v>36</v>
      </c>
      <c r="F2289" t="s">
        <v>22</v>
      </c>
      <c r="G2289" t="s">
        <v>80</v>
      </c>
    </row>
    <row r="2290" spans="1:7" x14ac:dyDescent="0.3">
      <c r="A2290" t="s">
        <v>1432</v>
      </c>
      <c r="B2290" t="s">
        <v>1376</v>
      </c>
      <c r="C2290" t="s">
        <v>429</v>
      </c>
      <c r="D2290" t="s">
        <v>585</v>
      </c>
      <c r="E2290">
        <v>36</v>
      </c>
      <c r="F2290" t="s">
        <v>22</v>
      </c>
      <c r="G2290" t="s">
        <v>69</v>
      </c>
    </row>
    <row r="2291" spans="1:7" x14ac:dyDescent="0.3">
      <c r="A2291" t="s">
        <v>1432</v>
      </c>
      <c r="B2291" t="s">
        <v>1377</v>
      </c>
      <c r="C2291" t="s">
        <v>565</v>
      </c>
      <c r="D2291" t="s">
        <v>144</v>
      </c>
      <c r="E2291">
        <v>36</v>
      </c>
      <c r="F2291" t="s">
        <v>72</v>
      </c>
      <c r="G2291" t="s">
        <v>69</v>
      </c>
    </row>
    <row r="2292" spans="1:7" x14ac:dyDescent="0.3">
      <c r="A2292" t="s">
        <v>1432</v>
      </c>
      <c r="B2292" t="s">
        <v>1378</v>
      </c>
      <c r="C2292" t="s">
        <v>451</v>
      </c>
      <c r="D2292" t="s">
        <v>157</v>
      </c>
      <c r="E2292">
        <v>36</v>
      </c>
      <c r="F2292" t="s">
        <v>72</v>
      </c>
      <c r="G2292" t="s">
        <v>29</v>
      </c>
    </row>
    <row r="2293" spans="1:7" x14ac:dyDescent="0.3">
      <c r="A2293" t="s">
        <v>1432</v>
      </c>
      <c r="B2293" t="s">
        <v>1379</v>
      </c>
      <c r="C2293" t="s">
        <v>364</v>
      </c>
      <c r="D2293" t="s">
        <v>130</v>
      </c>
      <c r="E2293">
        <v>35</v>
      </c>
      <c r="F2293" t="s">
        <v>72</v>
      </c>
      <c r="G2293" t="s">
        <v>29</v>
      </c>
    </row>
    <row r="2294" spans="1:7" x14ac:dyDescent="0.3">
      <c r="A2294" t="s">
        <v>1432</v>
      </c>
      <c r="B2294" t="s">
        <v>1380</v>
      </c>
      <c r="C2294" t="s">
        <v>322</v>
      </c>
      <c r="D2294" t="s">
        <v>124</v>
      </c>
      <c r="E2294">
        <v>26</v>
      </c>
      <c r="F2294" t="s">
        <v>36</v>
      </c>
      <c r="G2294" t="s">
        <v>69</v>
      </c>
    </row>
    <row r="2295" spans="1:7" x14ac:dyDescent="0.3">
      <c r="A2295" t="s">
        <v>1432</v>
      </c>
      <c r="B2295" t="s">
        <v>1381</v>
      </c>
      <c r="C2295" t="s">
        <v>192</v>
      </c>
      <c r="D2295" t="s">
        <v>86</v>
      </c>
      <c r="E2295">
        <v>35</v>
      </c>
      <c r="F2295" t="s">
        <v>13</v>
      </c>
      <c r="G2295" t="s">
        <v>87</v>
      </c>
    </row>
    <row r="2296" spans="1:7" x14ac:dyDescent="0.3">
      <c r="A2296" t="s">
        <v>1432</v>
      </c>
      <c r="B2296" t="s">
        <v>1382</v>
      </c>
      <c r="C2296" t="s">
        <v>552</v>
      </c>
      <c r="D2296" t="s">
        <v>216</v>
      </c>
      <c r="E2296">
        <v>35</v>
      </c>
      <c r="F2296" t="s">
        <v>168</v>
      </c>
      <c r="G2296" t="s">
        <v>87</v>
      </c>
    </row>
    <row r="2297" spans="1:7" x14ac:dyDescent="0.3">
      <c r="A2297" t="s">
        <v>1433</v>
      </c>
      <c r="B2297" t="s">
        <v>55</v>
      </c>
      <c r="C2297" t="s">
        <v>1434</v>
      </c>
      <c r="D2297" t="s">
        <v>296</v>
      </c>
      <c r="E2297">
        <v>71</v>
      </c>
      <c r="F2297" t="s">
        <v>36</v>
      </c>
      <c r="G2297" t="s">
        <v>1435</v>
      </c>
    </row>
    <row r="2298" spans="1:7" x14ac:dyDescent="0.3">
      <c r="A2298" t="s">
        <v>1433</v>
      </c>
      <c r="B2298" t="s">
        <v>58</v>
      </c>
      <c r="C2298" t="s">
        <v>1436</v>
      </c>
      <c r="D2298" t="s">
        <v>296</v>
      </c>
      <c r="E2298">
        <v>101</v>
      </c>
      <c r="F2298" t="s">
        <v>36</v>
      </c>
      <c r="G2298" t="s">
        <v>1435</v>
      </c>
    </row>
    <row r="2299" spans="1:7" x14ac:dyDescent="0.3">
      <c r="A2299" t="s">
        <v>1433</v>
      </c>
      <c r="B2299" t="s">
        <v>59</v>
      </c>
      <c r="C2299" t="s">
        <v>1437</v>
      </c>
      <c r="D2299" t="s">
        <v>296</v>
      </c>
      <c r="E2299">
        <v>107</v>
      </c>
      <c r="F2299" t="s">
        <v>36</v>
      </c>
      <c r="G2299" t="s">
        <v>1435</v>
      </c>
    </row>
    <row r="2300" spans="1:7" x14ac:dyDescent="0.3">
      <c r="A2300" t="s">
        <v>1433</v>
      </c>
      <c r="B2300" t="s">
        <v>528</v>
      </c>
      <c r="C2300" t="s">
        <v>1438</v>
      </c>
      <c r="D2300" t="s">
        <v>609</v>
      </c>
      <c r="E2300">
        <v>20</v>
      </c>
      <c r="F2300" t="s">
        <v>22</v>
      </c>
      <c r="G2300" t="s">
        <v>87</v>
      </c>
    </row>
    <row r="2301" spans="1:7" x14ac:dyDescent="0.3">
      <c r="A2301" t="s">
        <v>1433</v>
      </c>
      <c r="B2301" t="s">
        <v>530</v>
      </c>
      <c r="C2301" t="s">
        <v>202</v>
      </c>
      <c r="D2301" t="s">
        <v>35</v>
      </c>
      <c r="E2301">
        <v>39</v>
      </c>
      <c r="F2301" t="s">
        <v>36</v>
      </c>
      <c r="G2301" t="s">
        <v>29</v>
      </c>
    </row>
    <row r="2302" spans="1:7" x14ac:dyDescent="0.3">
      <c r="A2302" t="s">
        <v>1433</v>
      </c>
      <c r="B2302" t="s">
        <v>531</v>
      </c>
      <c r="C2302" t="s">
        <v>322</v>
      </c>
      <c r="D2302" t="s">
        <v>74</v>
      </c>
      <c r="E2302">
        <v>12</v>
      </c>
      <c r="F2302" t="s">
        <v>22</v>
      </c>
      <c r="G2302" t="s">
        <v>69</v>
      </c>
    </row>
    <row r="2303" spans="1:7" x14ac:dyDescent="0.3">
      <c r="A2303" t="s">
        <v>1433</v>
      </c>
      <c r="B2303" t="s">
        <v>534</v>
      </c>
      <c r="C2303" t="s">
        <v>163</v>
      </c>
      <c r="D2303" t="s">
        <v>74</v>
      </c>
      <c r="E2303">
        <v>34</v>
      </c>
      <c r="F2303" t="s">
        <v>22</v>
      </c>
      <c r="G2303" t="s">
        <v>80</v>
      </c>
    </row>
    <row r="2304" spans="1:7" x14ac:dyDescent="0.3">
      <c r="A2304" t="s">
        <v>1433</v>
      </c>
      <c r="B2304" t="s">
        <v>537</v>
      </c>
      <c r="C2304" t="s">
        <v>158</v>
      </c>
      <c r="D2304" t="s">
        <v>71</v>
      </c>
      <c r="E2304">
        <v>33</v>
      </c>
      <c r="F2304" t="s">
        <v>72</v>
      </c>
      <c r="G2304" t="s">
        <v>27</v>
      </c>
    </row>
    <row r="2305" spans="1:7" x14ac:dyDescent="0.3">
      <c r="A2305" t="s">
        <v>1433</v>
      </c>
      <c r="B2305" t="s">
        <v>538</v>
      </c>
      <c r="C2305" t="s">
        <v>406</v>
      </c>
      <c r="D2305" t="s">
        <v>35</v>
      </c>
      <c r="E2305">
        <v>34</v>
      </c>
      <c r="F2305" t="s">
        <v>36</v>
      </c>
      <c r="G2305" t="s">
        <v>29</v>
      </c>
    </row>
    <row r="2306" spans="1:7" x14ac:dyDescent="0.3">
      <c r="A2306" t="s">
        <v>1433</v>
      </c>
      <c r="B2306" t="s">
        <v>1375</v>
      </c>
      <c r="C2306" t="s">
        <v>322</v>
      </c>
      <c r="D2306" t="s">
        <v>21</v>
      </c>
      <c r="E2306">
        <v>29</v>
      </c>
      <c r="F2306" t="s">
        <v>22</v>
      </c>
      <c r="G2306" t="s">
        <v>69</v>
      </c>
    </row>
    <row r="2307" spans="1:7" x14ac:dyDescent="0.3">
      <c r="A2307" t="s">
        <v>1433</v>
      </c>
      <c r="B2307" t="s">
        <v>1376</v>
      </c>
      <c r="C2307" t="s">
        <v>565</v>
      </c>
      <c r="D2307" t="s">
        <v>124</v>
      </c>
      <c r="E2307">
        <v>37</v>
      </c>
      <c r="F2307" t="s">
        <v>36</v>
      </c>
      <c r="G2307" t="s">
        <v>69</v>
      </c>
    </row>
    <row r="2308" spans="1:7" x14ac:dyDescent="0.3">
      <c r="A2308" t="s">
        <v>1433</v>
      </c>
      <c r="B2308" t="s">
        <v>1377</v>
      </c>
      <c r="C2308" t="s">
        <v>1439</v>
      </c>
      <c r="D2308" t="s">
        <v>296</v>
      </c>
      <c r="E2308">
        <v>41</v>
      </c>
      <c r="F2308" t="s">
        <v>36</v>
      </c>
      <c r="G2308" t="s">
        <v>27</v>
      </c>
    </row>
    <row r="2309" spans="1:7" x14ac:dyDescent="0.3">
      <c r="A2309" t="s">
        <v>1440</v>
      </c>
      <c r="B2309" t="s">
        <v>55</v>
      </c>
      <c r="C2309" t="s">
        <v>31</v>
      </c>
      <c r="D2309" t="s">
        <v>250</v>
      </c>
      <c r="E2309">
        <v>85</v>
      </c>
      <c r="F2309" t="s">
        <v>72</v>
      </c>
      <c r="G2309" t="s">
        <v>27</v>
      </c>
    </row>
    <row r="2310" spans="1:7" x14ac:dyDescent="0.3">
      <c r="A2310" t="s">
        <v>1440</v>
      </c>
      <c r="B2310" t="s">
        <v>55</v>
      </c>
      <c r="C2310" t="s">
        <v>32</v>
      </c>
      <c r="D2310" t="s">
        <v>250</v>
      </c>
      <c r="E2310">
        <v>85</v>
      </c>
      <c r="F2310" t="s">
        <v>72</v>
      </c>
      <c r="G2310" t="s">
        <v>29</v>
      </c>
    </row>
    <row r="2311" spans="1:7" x14ac:dyDescent="0.3">
      <c r="A2311" t="s">
        <v>1440</v>
      </c>
      <c r="B2311" t="s">
        <v>528</v>
      </c>
      <c r="C2311" t="s">
        <v>163</v>
      </c>
      <c r="D2311" t="s">
        <v>296</v>
      </c>
      <c r="E2311">
        <v>44</v>
      </c>
      <c r="F2311" t="s">
        <v>36</v>
      </c>
      <c r="G2311" t="s">
        <v>80</v>
      </c>
    </row>
    <row r="2312" spans="1:7" x14ac:dyDescent="0.3">
      <c r="A2312" t="s">
        <v>1440</v>
      </c>
      <c r="B2312" t="s">
        <v>530</v>
      </c>
      <c r="C2312" t="s">
        <v>158</v>
      </c>
      <c r="D2312" t="s">
        <v>226</v>
      </c>
      <c r="E2312">
        <v>41</v>
      </c>
      <c r="F2312" t="s">
        <v>13</v>
      </c>
      <c r="G2312" t="s">
        <v>27</v>
      </c>
    </row>
    <row r="2313" spans="1:7" x14ac:dyDescent="0.3">
      <c r="A2313" t="s">
        <v>1441</v>
      </c>
      <c r="B2313" t="s">
        <v>55</v>
      </c>
      <c r="C2313" t="s">
        <v>50</v>
      </c>
      <c r="D2313" t="s">
        <v>76</v>
      </c>
      <c r="E2313">
        <v>111</v>
      </c>
      <c r="F2313" t="s">
        <v>36</v>
      </c>
      <c r="G2313" t="s">
        <v>14</v>
      </c>
    </row>
    <row r="2314" spans="1:7" x14ac:dyDescent="0.3">
      <c r="A2314" t="s">
        <v>1441</v>
      </c>
      <c r="B2314" t="s">
        <v>58</v>
      </c>
      <c r="C2314" t="s">
        <v>34</v>
      </c>
      <c r="D2314" t="s">
        <v>76</v>
      </c>
      <c r="E2314">
        <v>118</v>
      </c>
      <c r="F2314" t="s">
        <v>36</v>
      </c>
      <c r="G2314" t="s">
        <v>14</v>
      </c>
    </row>
    <row r="2315" spans="1:7" x14ac:dyDescent="0.3">
      <c r="A2315" t="s">
        <v>1441</v>
      </c>
      <c r="B2315" t="s">
        <v>59</v>
      </c>
      <c r="C2315" t="s">
        <v>38</v>
      </c>
      <c r="D2315" t="s">
        <v>250</v>
      </c>
      <c r="E2315">
        <v>120</v>
      </c>
      <c r="F2315" t="s">
        <v>72</v>
      </c>
      <c r="G2315" t="s">
        <v>14</v>
      </c>
    </row>
    <row r="2316" spans="1:7" x14ac:dyDescent="0.3">
      <c r="A2316" t="s">
        <v>1441</v>
      </c>
      <c r="B2316" t="s">
        <v>81</v>
      </c>
      <c r="C2316" t="s">
        <v>11</v>
      </c>
      <c r="D2316" t="s">
        <v>226</v>
      </c>
      <c r="E2316">
        <v>116</v>
      </c>
      <c r="F2316" t="s">
        <v>13</v>
      </c>
      <c r="G2316" t="s">
        <v>14</v>
      </c>
    </row>
    <row r="2317" spans="1:7" x14ac:dyDescent="0.3">
      <c r="A2317" t="s">
        <v>1441</v>
      </c>
      <c r="B2317" t="s">
        <v>528</v>
      </c>
      <c r="C2317" t="s">
        <v>322</v>
      </c>
      <c r="D2317" t="s">
        <v>43</v>
      </c>
      <c r="E2317">
        <v>31</v>
      </c>
      <c r="F2317" t="s">
        <v>22</v>
      </c>
      <c r="G2317" t="s">
        <v>69</v>
      </c>
    </row>
    <row r="2318" spans="1:7" x14ac:dyDescent="0.3">
      <c r="A2318" t="s">
        <v>1441</v>
      </c>
      <c r="B2318" t="s">
        <v>530</v>
      </c>
      <c r="C2318" t="s">
        <v>192</v>
      </c>
      <c r="D2318" t="s">
        <v>71</v>
      </c>
      <c r="E2318">
        <v>40</v>
      </c>
      <c r="F2318" t="s">
        <v>72</v>
      </c>
      <c r="G2318" t="s">
        <v>87</v>
      </c>
    </row>
    <row r="2319" spans="1:7" x14ac:dyDescent="0.3">
      <c r="A2319" t="s">
        <v>1441</v>
      </c>
      <c r="B2319" t="s">
        <v>531</v>
      </c>
      <c r="C2319" t="s">
        <v>163</v>
      </c>
      <c r="D2319" t="s">
        <v>180</v>
      </c>
      <c r="E2319">
        <v>40</v>
      </c>
      <c r="F2319" t="s">
        <v>168</v>
      </c>
      <c r="G2319" t="s">
        <v>80</v>
      </c>
    </row>
    <row r="2320" spans="1:7" x14ac:dyDescent="0.3">
      <c r="A2320" t="s">
        <v>1441</v>
      </c>
      <c r="B2320" t="s">
        <v>534</v>
      </c>
      <c r="C2320" t="s">
        <v>158</v>
      </c>
      <c r="D2320" t="s">
        <v>35</v>
      </c>
      <c r="E2320">
        <v>40</v>
      </c>
      <c r="F2320" t="s">
        <v>36</v>
      </c>
      <c r="G2320" t="s">
        <v>27</v>
      </c>
    </row>
    <row r="2321" spans="1:7" x14ac:dyDescent="0.3">
      <c r="A2321" t="s">
        <v>1441</v>
      </c>
      <c r="B2321" t="s">
        <v>537</v>
      </c>
      <c r="C2321" t="s">
        <v>454</v>
      </c>
      <c r="D2321" t="s">
        <v>76</v>
      </c>
      <c r="E2321">
        <v>40</v>
      </c>
      <c r="F2321" t="s">
        <v>36</v>
      </c>
      <c r="G2321" t="s">
        <v>69</v>
      </c>
    </row>
    <row r="2322" spans="1:7" x14ac:dyDescent="0.3">
      <c r="A2322" t="s">
        <v>1441</v>
      </c>
      <c r="B2322" t="s">
        <v>538</v>
      </c>
      <c r="C2322" t="s">
        <v>345</v>
      </c>
      <c r="D2322" t="s">
        <v>559</v>
      </c>
      <c r="E2322">
        <v>38</v>
      </c>
      <c r="F2322" t="s">
        <v>22</v>
      </c>
      <c r="G2322" t="s">
        <v>27</v>
      </c>
    </row>
    <row r="2323" spans="1:7" x14ac:dyDescent="0.3">
      <c r="A2323" t="s">
        <v>1441</v>
      </c>
      <c r="B2323" t="s">
        <v>1375</v>
      </c>
      <c r="C2323" t="s">
        <v>163</v>
      </c>
      <c r="D2323" t="s">
        <v>116</v>
      </c>
      <c r="E2323">
        <v>40</v>
      </c>
      <c r="F2323" t="s">
        <v>36</v>
      </c>
      <c r="G2323" t="s">
        <v>80</v>
      </c>
    </row>
    <row r="2324" spans="1:7" x14ac:dyDescent="0.3">
      <c r="A2324" t="s">
        <v>1441</v>
      </c>
      <c r="B2324" t="s">
        <v>1376</v>
      </c>
      <c r="C2324" t="s">
        <v>345</v>
      </c>
      <c r="D2324" t="s">
        <v>180</v>
      </c>
      <c r="E2324">
        <v>40</v>
      </c>
      <c r="F2324" t="s">
        <v>168</v>
      </c>
      <c r="G2324" t="s">
        <v>27</v>
      </c>
    </row>
    <row r="2325" spans="1:7" x14ac:dyDescent="0.3">
      <c r="A2325" t="s">
        <v>1441</v>
      </c>
      <c r="B2325" t="s">
        <v>1377</v>
      </c>
      <c r="C2325" t="s">
        <v>1071</v>
      </c>
      <c r="D2325" t="s">
        <v>74</v>
      </c>
      <c r="E2325">
        <v>40</v>
      </c>
      <c r="F2325" t="s">
        <v>22</v>
      </c>
      <c r="G2325" t="s">
        <v>87</v>
      </c>
    </row>
    <row r="2326" spans="1:7" x14ac:dyDescent="0.3">
      <c r="A2326" t="s">
        <v>1441</v>
      </c>
      <c r="B2326" t="s">
        <v>1379</v>
      </c>
      <c r="C2326" t="s">
        <v>455</v>
      </c>
      <c r="D2326" t="s">
        <v>71</v>
      </c>
      <c r="E2326">
        <v>40</v>
      </c>
      <c r="F2326" t="s">
        <v>72</v>
      </c>
      <c r="G2326" t="s">
        <v>27</v>
      </c>
    </row>
    <row r="2327" spans="1:7" ht="26" x14ac:dyDescent="0.3">
      <c r="A2327" t="s">
        <v>1441</v>
      </c>
      <c r="B2327" t="s">
        <v>1380</v>
      </c>
      <c r="C2327" s="1" t="s">
        <v>1442</v>
      </c>
      <c r="D2327" t="s">
        <v>535</v>
      </c>
      <c r="E2327">
        <v>38</v>
      </c>
      <c r="F2327" t="s">
        <v>536</v>
      </c>
      <c r="G2327" t="s">
        <v>29</v>
      </c>
    </row>
    <row r="2328" spans="1:7" x14ac:dyDescent="0.3">
      <c r="A2328" t="s">
        <v>1441</v>
      </c>
      <c r="B2328" t="s">
        <v>1381</v>
      </c>
      <c r="C2328" t="s">
        <v>208</v>
      </c>
      <c r="D2328" t="s">
        <v>51</v>
      </c>
      <c r="E2328">
        <v>38</v>
      </c>
      <c r="F2328" t="s">
        <v>13</v>
      </c>
      <c r="G2328" t="s">
        <v>29</v>
      </c>
    </row>
    <row r="2329" spans="1:7" x14ac:dyDescent="0.3">
      <c r="A2329" t="s">
        <v>1443</v>
      </c>
      <c r="B2329" t="s">
        <v>55</v>
      </c>
      <c r="C2329" t="s">
        <v>16</v>
      </c>
      <c r="D2329" t="s">
        <v>203</v>
      </c>
      <c r="E2329">
        <v>137</v>
      </c>
      <c r="F2329" t="s">
        <v>204</v>
      </c>
      <c r="G2329" t="s">
        <v>14</v>
      </c>
    </row>
    <row r="2330" spans="1:7" x14ac:dyDescent="0.3">
      <c r="A2330" t="s">
        <v>1443</v>
      </c>
      <c r="B2330" t="s">
        <v>58</v>
      </c>
      <c r="C2330" t="s">
        <v>18</v>
      </c>
      <c r="D2330" t="s">
        <v>332</v>
      </c>
      <c r="E2330">
        <v>134</v>
      </c>
      <c r="F2330" t="s">
        <v>333</v>
      </c>
      <c r="G2330" t="s">
        <v>14</v>
      </c>
    </row>
    <row r="2331" spans="1:7" x14ac:dyDescent="0.3">
      <c r="A2331" t="s">
        <v>1443</v>
      </c>
      <c r="B2331" t="s">
        <v>528</v>
      </c>
      <c r="C2331" t="s">
        <v>163</v>
      </c>
      <c r="D2331" t="s">
        <v>144</v>
      </c>
      <c r="E2331">
        <v>54</v>
      </c>
      <c r="F2331" t="s">
        <v>72</v>
      </c>
      <c r="G2331" t="s">
        <v>80</v>
      </c>
    </row>
    <row r="2332" spans="1:7" x14ac:dyDescent="0.3">
      <c r="A2332" t="s">
        <v>1443</v>
      </c>
      <c r="B2332" t="s">
        <v>530</v>
      </c>
      <c r="C2332" t="s">
        <v>1384</v>
      </c>
      <c r="D2332" t="s">
        <v>346</v>
      </c>
      <c r="E2332">
        <v>36</v>
      </c>
      <c r="F2332" t="s">
        <v>36</v>
      </c>
      <c r="G2332" t="s">
        <v>80</v>
      </c>
    </row>
    <row r="2333" spans="1:7" x14ac:dyDescent="0.3">
      <c r="A2333" t="s">
        <v>1443</v>
      </c>
      <c r="B2333" t="s">
        <v>531</v>
      </c>
      <c r="C2333" t="s">
        <v>645</v>
      </c>
      <c r="D2333" t="s">
        <v>130</v>
      </c>
      <c r="E2333">
        <v>47</v>
      </c>
      <c r="F2333" t="s">
        <v>72</v>
      </c>
      <c r="G2333" t="s">
        <v>29</v>
      </c>
    </row>
    <row r="2334" spans="1:7" x14ac:dyDescent="0.3">
      <c r="A2334" t="s">
        <v>1443</v>
      </c>
      <c r="B2334" t="s">
        <v>534</v>
      </c>
      <c r="C2334" t="s">
        <v>1444</v>
      </c>
      <c r="D2334" t="s">
        <v>86</v>
      </c>
      <c r="E2334">
        <v>51</v>
      </c>
      <c r="F2334" t="s">
        <v>13</v>
      </c>
      <c r="G2334" t="s">
        <v>87</v>
      </c>
    </row>
    <row r="2335" spans="1:7" x14ac:dyDescent="0.3">
      <c r="A2335" t="s">
        <v>1443</v>
      </c>
      <c r="B2335" t="s">
        <v>537</v>
      </c>
      <c r="C2335" t="s">
        <v>322</v>
      </c>
      <c r="D2335" t="s">
        <v>180</v>
      </c>
      <c r="E2335">
        <v>32</v>
      </c>
      <c r="F2335" t="s">
        <v>168</v>
      </c>
      <c r="G2335" t="s">
        <v>69</v>
      </c>
    </row>
    <row r="2336" spans="1:7" x14ac:dyDescent="0.3">
      <c r="A2336" t="s">
        <v>1443</v>
      </c>
      <c r="B2336" t="s">
        <v>538</v>
      </c>
      <c r="C2336" t="s">
        <v>565</v>
      </c>
      <c r="D2336" t="s">
        <v>35</v>
      </c>
      <c r="E2336">
        <v>51</v>
      </c>
      <c r="F2336" t="s">
        <v>36</v>
      </c>
      <c r="G2336" t="s">
        <v>69</v>
      </c>
    </row>
    <row r="2337" spans="1:7" x14ac:dyDescent="0.3">
      <c r="A2337" t="s">
        <v>1445</v>
      </c>
      <c r="B2337" t="s">
        <v>55</v>
      </c>
      <c r="C2337" t="s">
        <v>46</v>
      </c>
      <c r="D2337" t="s">
        <v>62</v>
      </c>
      <c r="E2337">
        <v>77</v>
      </c>
      <c r="F2337" t="s">
        <v>63</v>
      </c>
      <c r="G2337" t="s">
        <v>23</v>
      </c>
    </row>
    <row r="2338" spans="1:7" x14ac:dyDescent="0.3">
      <c r="A2338" t="s">
        <v>1445</v>
      </c>
      <c r="B2338" t="s">
        <v>528</v>
      </c>
      <c r="C2338" t="s">
        <v>192</v>
      </c>
      <c r="D2338" t="s">
        <v>21</v>
      </c>
      <c r="E2338">
        <v>40</v>
      </c>
      <c r="F2338" t="s">
        <v>22</v>
      </c>
      <c r="G2338" t="s">
        <v>87</v>
      </c>
    </row>
    <row r="2339" spans="1:7" x14ac:dyDescent="0.3">
      <c r="A2339" t="s">
        <v>1445</v>
      </c>
      <c r="B2339" t="s">
        <v>530</v>
      </c>
      <c r="C2339" t="s">
        <v>552</v>
      </c>
      <c r="D2339" t="s">
        <v>51</v>
      </c>
      <c r="E2339">
        <v>37</v>
      </c>
      <c r="F2339" t="s">
        <v>13</v>
      </c>
      <c r="G2339" t="s">
        <v>87</v>
      </c>
    </row>
    <row r="2340" spans="1:7" x14ac:dyDescent="0.3">
      <c r="A2340" t="s">
        <v>1446</v>
      </c>
      <c r="B2340" t="s">
        <v>55</v>
      </c>
      <c r="C2340" t="s">
        <v>229</v>
      </c>
      <c r="D2340" t="s">
        <v>191</v>
      </c>
      <c r="E2340">
        <v>100</v>
      </c>
      <c r="F2340" t="s">
        <v>168</v>
      </c>
      <c r="G2340" t="s">
        <v>198</v>
      </c>
    </row>
    <row r="2341" spans="1:7" x14ac:dyDescent="0.3">
      <c r="A2341" t="s">
        <v>1446</v>
      </c>
      <c r="B2341" t="s">
        <v>58</v>
      </c>
      <c r="C2341" t="s">
        <v>38</v>
      </c>
      <c r="D2341" t="s">
        <v>76</v>
      </c>
      <c r="E2341">
        <v>95</v>
      </c>
      <c r="F2341" t="s">
        <v>36</v>
      </c>
      <c r="G2341" t="s">
        <v>14</v>
      </c>
    </row>
    <row r="2342" spans="1:7" x14ac:dyDescent="0.3">
      <c r="A2342" t="s">
        <v>1446</v>
      </c>
      <c r="B2342" t="s">
        <v>528</v>
      </c>
      <c r="C2342" t="s">
        <v>192</v>
      </c>
      <c r="D2342" t="s">
        <v>248</v>
      </c>
      <c r="E2342">
        <v>35</v>
      </c>
      <c r="F2342" t="s">
        <v>72</v>
      </c>
      <c r="G2342" t="s">
        <v>87</v>
      </c>
    </row>
    <row r="2343" spans="1:7" x14ac:dyDescent="0.3">
      <c r="A2343" t="s">
        <v>1446</v>
      </c>
      <c r="B2343" t="s">
        <v>530</v>
      </c>
      <c r="C2343" t="s">
        <v>572</v>
      </c>
      <c r="D2343" t="s">
        <v>231</v>
      </c>
      <c r="E2343">
        <v>40</v>
      </c>
      <c r="F2343" t="s">
        <v>232</v>
      </c>
      <c r="G2343" t="s">
        <v>69</v>
      </c>
    </row>
    <row r="2344" spans="1:7" x14ac:dyDescent="0.3">
      <c r="A2344" t="s">
        <v>1446</v>
      </c>
      <c r="B2344" t="s">
        <v>531</v>
      </c>
      <c r="C2344" t="s">
        <v>163</v>
      </c>
      <c r="D2344" t="s">
        <v>137</v>
      </c>
      <c r="E2344">
        <v>25</v>
      </c>
      <c r="F2344" t="s">
        <v>72</v>
      </c>
      <c r="G2344" t="s">
        <v>80</v>
      </c>
    </row>
    <row r="2345" spans="1:7" x14ac:dyDescent="0.3">
      <c r="A2345" t="s">
        <v>1446</v>
      </c>
      <c r="B2345" t="s">
        <v>534</v>
      </c>
      <c r="C2345" t="s">
        <v>163</v>
      </c>
      <c r="D2345" t="s">
        <v>76</v>
      </c>
      <c r="E2345">
        <v>35</v>
      </c>
      <c r="F2345" t="s">
        <v>36</v>
      </c>
      <c r="G2345" t="s">
        <v>80</v>
      </c>
    </row>
    <row r="2346" spans="1:7" x14ac:dyDescent="0.3">
      <c r="A2346" t="s">
        <v>1446</v>
      </c>
      <c r="B2346" t="s">
        <v>537</v>
      </c>
      <c r="C2346" t="s">
        <v>909</v>
      </c>
      <c r="D2346" t="s">
        <v>180</v>
      </c>
      <c r="E2346">
        <v>37</v>
      </c>
      <c r="F2346" t="s">
        <v>168</v>
      </c>
      <c r="G2346" t="s">
        <v>69</v>
      </c>
    </row>
    <row r="2347" spans="1:7" x14ac:dyDescent="0.3">
      <c r="A2347" t="s">
        <v>1446</v>
      </c>
      <c r="B2347" t="s">
        <v>538</v>
      </c>
      <c r="C2347" t="s">
        <v>279</v>
      </c>
      <c r="D2347" t="s">
        <v>144</v>
      </c>
      <c r="E2347">
        <v>23</v>
      </c>
      <c r="F2347" t="s">
        <v>72</v>
      </c>
      <c r="G2347" t="s">
        <v>87</v>
      </c>
    </row>
    <row r="2348" spans="1:7" x14ac:dyDescent="0.3">
      <c r="A2348" t="s">
        <v>1447</v>
      </c>
      <c r="B2348" t="s">
        <v>55</v>
      </c>
      <c r="C2348" t="s">
        <v>34</v>
      </c>
      <c r="D2348" t="s">
        <v>137</v>
      </c>
      <c r="E2348">
        <v>79</v>
      </c>
      <c r="F2348" t="s">
        <v>72</v>
      </c>
      <c r="G2348" t="s">
        <v>14</v>
      </c>
    </row>
    <row r="2349" spans="1:7" x14ac:dyDescent="0.3">
      <c r="A2349" t="s">
        <v>1447</v>
      </c>
      <c r="B2349" t="s">
        <v>528</v>
      </c>
      <c r="C2349" t="s">
        <v>1448</v>
      </c>
      <c r="D2349" t="s">
        <v>130</v>
      </c>
      <c r="E2349">
        <v>39</v>
      </c>
      <c r="F2349" t="s">
        <v>72</v>
      </c>
      <c r="G2349" t="s">
        <v>69</v>
      </c>
    </row>
    <row r="2350" spans="1:7" x14ac:dyDescent="0.3">
      <c r="A2350" t="s">
        <v>1447</v>
      </c>
      <c r="B2350" t="s">
        <v>530</v>
      </c>
      <c r="C2350" t="s">
        <v>1064</v>
      </c>
      <c r="D2350" t="s">
        <v>86</v>
      </c>
      <c r="E2350">
        <v>40</v>
      </c>
      <c r="F2350" t="s">
        <v>13</v>
      </c>
      <c r="G2350" t="s">
        <v>80</v>
      </c>
    </row>
    <row r="2351" spans="1:7" x14ac:dyDescent="0.3">
      <c r="A2351" t="s">
        <v>1449</v>
      </c>
      <c r="B2351" t="s">
        <v>55</v>
      </c>
      <c r="C2351" t="s">
        <v>11</v>
      </c>
      <c r="D2351" t="s">
        <v>311</v>
      </c>
      <c r="E2351">
        <v>125</v>
      </c>
      <c r="F2351" t="s">
        <v>13</v>
      </c>
      <c r="G2351" t="s">
        <v>14</v>
      </c>
    </row>
    <row r="2352" spans="1:7" x14ac:dyDescent="0.3">
      <c r="A2352" t="s">
        <v>1449</v>
      </c>
      <c r="B2352" t="s">
        <v>58</v>
      </c>
      <c r="C2352" t="s">
        <v>34</v>
      </c>
      <c r="D2352" t="s">
        <v>311</v>
      </c>
      <c r="E2352">
        <v>125</v>
      </c>
      <c r="F2352" t="s">
        <v>13</v>
      </c>
      <c r="G2352" t="s">
        <v>14</v>
      </c>
    </row>
    <row r="2353" spans="1:7" x14ac:dyDescent="0.3">
      <c r="A2353" t="s">
        <v>1449</v>
      </c>
      <c r="B2353" t="s">
        <v>528</v>
      </c>
      <c r="C2353" t="s">
        <v>562</v>
      </c>
      <c r="D2353" t="s">
        <v>144</v>
      </c>
      <c r="E2353">
        <v>42</v>
      </c>
      <c r="F2353" t="s">
        <v>72</v>
      </c>
      <c r="G2353" t="s">
        <v>29</v>
      </c>
    </row>
    <row r="2354" spans="1:7" x14ac:dyDescent="0.3">
      <c r="A2354" t="s">
        <v>1449</v>
      </c>
      <c r="B2354" t="s">
        <v>530</v>
      </c>
      <c r="C2354" t="s">
        <v>158</v>
      </c>
      <c r="D2354" t="s">
        <v>62</v>
      </c>
      <c r="E2354">
        <v>41</v>
      </c>
      <c r="F2354" t="s">
        <v>63</v>
      </c>
      <c r="G2354" t="s">
        <v>27</v>
      </c>
    </row>
    <row r="2355" spans="1:7" x14ac:dyDescent="0.3">
      <c r="A2355" t="s">
        <v>1449</v>
      </c>
      <c r="B2355" t="s">
        <v>531</v>
      </c>
      <c r="C2355" t="s">
        <v>453</v>
      </c>
      <c r="D2355" t="s">
        <v>144</v>
      </c>
      <c r="E2355">
        <v>42</v>
      </c>
      <c r="F2355" t="s">
        <v>72</v>
      </c>
      <c r="G2355" t="s">
        <v>29</v>
      </c>
    </row>
    <row r="2356" spans="1:7" x14ac:dyDescent="0.3">
      <c r="A2356" t="s">
        <v>1449</v>
      </c>
      <c r="B2356" t="s">
        <v>534</v>
      </c>
      <c r="C2356" t="s">
        <v>552</v>
      </c>
      <c r="D2356" t="s">
        <v>609</v>
      </c>
      <c r="E2356">
        <v>42</v>
      </c>
      <c r="F2356" t="s">
        <v>22</v>
      </c>
      <c r="G2356" t="s">
        <v>87</v>
      </c>
    </row>
    <row r="2357" spans="1:7" x14ac:dyDescent="0.3">
      <c r="A2357" t="s">
        <v>1449</v>
      </c>
      <c r="B2357" t="s">
        <v>537</v>
      </c>
      <c r="C2357" t="s">
        <v>192</v>
      </c>
      <c r="D2357" t="s">
        <v>164</v>
      </c>
      <c r="E2357">
        <v>42</v>
      </c>
      <c r="F2357" t="s">
        <v>22</v>
      </c>
      <c r="G2357" t="s">
        <v>87</v>
      </c>
    </row>
    <row r="2358" spans="1:7" x14ac:dyDescent="0.3">
      <c r="A2358" t="s">
        <v>1449</v>
      </c>
      <c r="B2358" t="s">
        <v>538</v>
      </c>
      <c r="C2358" t="s">
        <v>1450</v>
      </c>
      <c r="D2358" t="s">
        <v>26</v>
      </c>
      <c r="E2358">
        <v>41</v>
      </c>
      <c r="F2358" t="s">
        <v>22</v>
      </c>
      <c r="G2358" t="s">
        <v>80</v>
      </c>
    </row>
    <row r="2359" spans="1:7" x14ac:dyDescent="0.3">
      <c r="A2359" t="s">
        <v>1451</v>
      </c>
      <c r="B2359" t="s">
        <v>55</v>
      </c>
      <c r="C2359" t="s">
        <v>20</v>
      </c>
      <c r="D2359" t="s">
        <v>410</v>
      </c>
      <c r="E2359">
        <v>83</v>
      </c>
      <c r="F2359" t="s">
        <v>411</v>
      </c>
      <c r="G2359" t="s">
        <v>23</v>
      </c>
    </row>
    <row r="2360" spans="1:7" x14ac:dyDescent="0.3">
      <c r="A2360" t="s">
        <v>1451</v>
      </c>
      <c r="B2360" t="s">
        <v>528</v>
      </c>
      <c r="C2360" t="s">
        <v>1408</v>
      </c>
      <c r="D2360" t="s">
        <v>585</v>
      </c>
      <c r="E2360">
        <v>45</v>
      </c>
      <c r="F2360" t="s">
        <v>22</v>
      </c>
      <c r="G2360" t="s">
        <v>80</v>
      </c>
    </row>
    <row r="2361" spans="1:7" x14ac:dyDescent="0.3">
      <c r="A2361" t="s">
        <v>1451</v>
      </c>
      <c r="B2361" t="s">
        <v>530</v>
      </c>
      <c r="C2361" t="s">
        <v>450</v>
      </c>
      <c r="D2361" t="s">
        <v>144</v>
      </c>
      <c r="E2361">
        <v>38</v>
      </c>
      <c r="F2361" t="s">
        <v>72</v>
      </c>
      <c r="G2361" t="s">
        <v>80</v>
      </c>
    </row>
    <row r="2362" spans="1:7" x14ac:dyDescent="0.3">
      <c r="A2362" t="s">
        <v>1452</v>
      </c>
      <c r="B2362" t="s">
        <v>55</v>
      </c>
      <c r="C2362" t="s">
        <v>20</v>
      </c>
      <c r="D2362" t="s">
        <v>311</v>
      </c>
      <c r="E2362">
        <v>80</v>
      </c>
      <c r="F2362" t="s">
        <v>13</v>
      </c>
      <c r="G2362" t="s">
        <v>23</v>
      </c>
    </row>
    <row r="2363" spans="1:7" x14ac:dyDescent="0.3">
      <c r="A2363" t="s">
        <v>1452</v>
      </c>
      <c r="B2363" t="s">
        <v>528</v>
      </c>
      <c r="C2363" t="s">
        <v>322</v>
      </c>
      <c r="D2363" t="s">
        <v>86</v>
      </c>
      <c r="E2363">
        <v>42</v>
      </c>
      <c r="F2363" t="s">
        <v>13</v>
      </c>
      <c r="G2363" t="s">
        <v>69</v>
      </c>
    </row>
    <row r="2364" spans="1:7" x14ac:dyDescent="0.3">
      <c r="A2364" t="s">
        <v>1452</v>
      </c>
      <c r="B2364" t="s">
        <v>530</v>
      </c>
      <c r="C2364" t="s">
        <v>329</v>
      </c>
      <c r="D2364" t="s">
        <v>585</v>
      </c>
      <c r="E2364">
        <v>38</v>
      </c>
      <c r="F2364" t="s">
        <v>22</v>
      </c>
      <c r="G2364" t="s">
        <v>80</v>
      </c>
    </row>
    <row r="2365" spans="1:7" x14ac:dyDescent="0.3">
      <c r="A2365" t="s">
        <v>1453</v>
      </c>
      <c r="B2365" t="s">
        <v>55</v>
      </c>
      <c r="C2365" t="s">
        <v>18</v>
      </c>
      <c r="D2365" t="s">
        <v>368</v>
      </c>
      <c r="E2365">
        <v>11</v>
      </c>
      <c r="F2365" t="s">
        <v>72</v>
      </c>
      <c r="G2365" t="s">
        <v>14</v>
      </c>
    </row>
    <row r="2366" spans="1:7" x14ac:dyDescent="0.3">
      <c r="A2366" t="s">
        <v>1453</v>
      </c>
      <c r="B2366" t="s">
        <v>528</v>
      </c>
      <c r="C2366" t="s">
        <v>163</v>
      </c>
      <c r="D2366" t="s">
        <v>248</v>
      </c>
      <c r="E2366">
        <v>11</v>
      </c>
      <c r="F2366" t="s">
        <v>72</v>
      </c>
      <c r="G2366" t="s">
        <v>80</v>
      </c>
    </row>
    <row r="2367" spans="1:7" x14ac:dyDescent="0.3">
      <c r="A2367" t="s">
        <v>1454</v>
      </c>
      <c r="B2367" t="s">
        <v>55</v>
      </c>
      <c r="C2367" t="s">
        <v>38</v>
      </c>
      <c r="D2367" t="s">
        <v>286</v>
      </c>
      <c r="E2367">
        <v>80</v>
      </c>
      <c r="F2367" t="s">
        <v>287</v>
      </c>
      <c r="G2367" t="s">
        <v>14</v>
      </c>
    </row>
    <row r="2368" spans="1:7" x14ac:dyDescent="0.3">
      <c r="A2368" t="s">
        <v>1454</v>
      </c>
      <c r="B2368" t="s">
        <v>58</v>
      </c>
      <c r="C2368" t="s">
        <v>25</v>
      </c>
      <c r="D2368" t="s">
        <v>137</v>
      </c>
      <c r="E2368">
        <v>72</v>
      </c>
      <c r="F2368" t="s">
        <v>72</v>
      </c>
      <c r="G2368" t="s">
        <v>27</v>
      </c>
    </row>
    <row r="2369" spans="1:7" x14ac:dyDescent="0.3">
      <c r="A2369" t="s">
        <v>1454</v>
      </c>
      <c r="B2369" t="s">
        <v>58</v>
      </c>
      <c r="C2369" t="s">
        <v>28</v>
      </c>
      <c r="D2369" t="s">
        <v>137</v>
      </c>
      <c r="E2369">
        <v>72</v>
      </c>
      <c r="F2369" t="s">
        <v>72</v>
      </c>
      <c r="G2369" t="s">
        <v>29</v>
      </c>
    </row>
    <row r="2370" spans="1:7" x14ac:dyDescent="0.3">
      <c r="A2370" t="s">
        <v>1454</v>
      </c>
      <c r="B2370" t="s">
        <v>528</v>
      </c>
      <c r="C2370" t="s">
        <v>163</v>
      </c>
      <c r="D2370" t="s">
        <v>140</v>
      </c>
      <c r="E2370">
        <v>41</v>
      </c>
      <c r="F2370" t="s">
        <v>141</v>
      </c>
      <c r="G2370" t="s">
        <v>80</v>
      </c>
    </row>
    <row r="2371" spans="1:7" x14ac:dyDescent="0.3">
      <c r="A2371" t="s">
        <v>1454</v>
      </c>
      <c r="B2371" t="s">
        <v>530</v>
      </c>
      <c r="C2371" t="s">
        <v>154</v>
      </c>
      <c r="D2371" t="s">
        <v>346</v>
      </c>
      <c r="E2371">
        <v>39</v>
      </c>
      <c r="F2371" t="s">
        <v>36</v>
      </c>
      <c r="G2371" t="s">
        <v>27</v>
      </c>
    </row>
    <row r="2372" spans="1:7" x14ac:dyDescent="0.3">
      <c r="A2372" t="s">
        <v>1454</v>
      </c>
      <c r="B2372" t="s">
        <v>534</v>
      </c>
      <c r="C2372" t="s">
        <v>225</v>
      </c>
      <c r="D2372" t="s">
        <v>162</v>
      </c>
      <c r="E2372">
        <v>37</v>
      </c>
      <c r="F2372" t="s">
        <v>72</v>
      </c>
      <c r="G2372" t="s">
        <v>29</v>
      </c>
    </row>
    <row r="2373" spans="1:7" x14ac:dyDescent="0.3">
      <c r="A2373" t="s">
        <v>1454</v>
      </c>
      <c r="B2373" t="s">
        <v>537</v>
      </c>
      <c r="C2373" t="s">
        <v>163</v>
      </c>
      <c r="D2373" t="s">
        <v>346</v>
      </c>
      <c r="E2373">
        <v>35</v>
      </c>
      <c r="F2373" t="s">
        <v>36</v>
      </c>
      <c r="G2373" t="s">
        <v>80</v>
      </c>
    </row>
    <row r="2374" spans="1:7" x14ac:dyDescent="0.3">
      <c r="A2374" t="s">
        <v>1455</v>
      </c>
      <c r="B2374" t="s">
        <v>55</v>
      </c>
      <c r="C2374" t="s">
        <v>25</v>
      </c>
      <c r="D2374" t="s">
        <v>162</v>
      </c>
      <c r="E2374">
        <v>18</v>
      </c>
      <c r="F2374" t="s">
        <v>72</v>
      </c>
      <c r="G2374" t="s">
        <v>27</v>
      </c>
    </row>
    <row r="2375" spans="1:7" x14ac:dyDescent="0.3">
      <c r="A2375" t="s">
        <v>1455</v>
      </c>
      <c r="B2375" t="s">
        <v>55</v>
      </c>
      <c r="C2375" t="s">
        <v>28</v>
      </c>
      <c r="D2375" t="s">
        <v>162</v>
      </c>
      <c r="E2375">
        <v>18</v>
      </c>
      <c r="F2375" t="s">
        <v>72</v>
      </c>
      <c r="G2375" t="s">
        <v>29</v>
      </c>
    </row>
    <row r="2376" spans="1:7" x14ac:dyDescent="0.3">
      <c r="A2376" t="s">
        <v>1455</v>
      </c>
      <c r="B2376" t="s">
        <v>528</v>
      </c>
      <c r="C2376" t="s">
        <v>428</v>
      </c>
      <c r="D2376" t="s">
        <v>216</v>
      </c>
      <c r="E2376">
        <v>18</v>
      </c>
      <c r="F2376" t="s">
        <v>168</v>
      </c>
      <c r="G2376" t="s">
        <v>27</v>
      </c>
    </row>
    <row r="2377" spans="1:7" x14ac:dyDescent="0.3">
      <c r="A2377" t="s">
        <v>1456</v>
      </c>
      <c r="B2377" t="s">
        <v>55</v>
      </c>
      <c r="C2377" t="s">
        <v>16</v>
      </c>
      <c r="D2377" t="s">
        <v>311</v>
      </c>
      <c r="E2377">
        <v>87</v>
      </c>
      <c r="F2377" t="s">
        <v>13</v>
      </c>
      <c r="G2377" t="s">
        <v>14</v>
      </c>
    </row>
    <row r="2378" spans="1:7" x14ac:dyDescent="0.3">
      <c r="A2378" t="s">
        <v>1456</v>
      </c>
      <c r="B2378" t="s">
        <v>528</v>
      </c>
      <c r="C2378" t="s">
        <v>322</v>
      </c>
      <c r="D2378" t="s">
        <v>130</v>
      </c>
      <c r="E2378">
        <v>41</v>
      </c>
      <c r="F2378" t="s">
        <v>72</v>
      </c>
      <c r="G2378" t="s">
        <v>69</v>
      </c>
    </row>
    <row r="2379" spans="1:7" x14ac:dyDescent="0.3">
      <c r="A2379" t="s">
        <v>1456</v>
      </c>
      <c r="B2379" t="s">
        <v>530</v>
      </c>
      <c r="C2379" t="s">
        <v>158</v>
      </c>
      <c r="D2379" t="s">
        <v>216</v>
      </c>
      <c r="E2379">
        <v>46</v>
      </c>
      <c r="F2379" t="s">
        <v>168</v>
      </c>
      <c r="G2379" t="s">
        <v>27</v>
      </c>
    </row>
    <row r="2380" spans="1:7" x14ac:dyDescent="0.3">
      <c r="A2380" t="s">
        <v>1457</v>
      </c>
      <c r="B2380" t="s">
        <v>55</v>
      </c>
      <c r="C2380" t="s">
        <v>50</v>
      </c>
      <c r="D2380" t="s">
        <v>290</v>
      </c>
      <c r="E2380">
        <v>99</v>
      </c>
      <c r="F2380" t="s">
        <v>72</v>
      </c>
      <c r="G2380" t="s">
        <v>14</v>
      </c>
    </row>
    <row r="2381" spans="1:7" x14ac:dyDescent="0.3">
      <c r="A2381" t="s">
        <v>1457</v>
      </c>
      <c r="B2381" t="s">
        <v>528</v>
      </c>
      <c r="C2381" t="s">
        <v>208</v>
      </c>
      <c r="D2381" t="s">
        <v>39</v>
      </c>
      <c r="E2381">
        <v>51</v>
      </c>
      <c r="F2381" t="s">
        <v>36</v>
      </c>
      <c r="G2381" t="s">
        <v>29</v>
      </c>
    </row>
    <row r="2382" spans="1:7" x14ac:dyDescent="0.3">
      <c r="A2382" t="s">
        <v>1457</v>
      </c>
      <c r="B2382" t="s">
        <v>530</v>
      </c>
      <c r="C2382" t="s">
        <v>163</v>
      </c>
      <c r="D2382" t="s">
        <v>61</v>
      </c>
      <c r="E2382">
        <v>48</v>
      </c>
      <c r="F2382" t="s">
        <v>22</v>
      </c>
      <c r="G2382" t="s">
        <v>80</v>
      </c>
    </row>
    <row r="2383" spans="1:7" x14ac:dyDescent="0.3">
      <c r="A2383" t="s">
        <v>1458</v>
      </c>
      <c r="B2383" t="s">
        <v>55</v>
      </c>
      <c r="C2383" t="s">
        <v>42</v>
      </c>
      <c r="D2383" t="s">
        <v>137</v>
      </c>
      <c r="E2383">
        <v>50</v>
      </c>
      <c r="F2383" t="s">
        <v>72</v>
      </c>
      <c r="G2383" t="s">
        <v>23</v>
      </c>
    </row>
    <row r="2384" spans="1:7" x14ac:dyDescent="0.3">
      <c r="A2384" t="s">
        <v>1458</v>
      </c>
      <c r="B2384" t="s">
        <v>528</v>
      </c>
      <c r="C2384" t="s">
        <v>451</v>
      </c>
      <c r="D2384" t="s">
        <v>144</v>
      </c>
      <c r="E2384">
        <v>50</v>
      </c>
      <c r="F2384" t="s">
        <v>72</v>
      </c>
      <c r="G2384" t="s">
        <v>29</v>
      </c>
    </row>
    <row r="2385" spans="1:7" x14ac:dyDescent="0.3">
      <c r="A2385" t="s">
        <v>1459</v>
      </c>
      <c r="B2385" t="s">
        <v>55</v>
      </c>
      <c r="C2385" t="s">
        <v>42</v>
      </c>
      <c r="D2385" t="s">
        <v>144</v>
      </c>
      <c r="E2385">
        <v>33</v>
      </c>
      <c r="F2385" t="s">
        <v>72</v>
      </c>
      <c r="G2385" t="s">
        <v>23</v>
      </c>
    </row>
    <row r="2386" spans="1:7" x14ac:dyDescent="0.3">
      <c r="A2386" t="s">
        <v>1459</v>
      </c>
      <c r="B2386" t="s">
        <v>528</v>
      </c>
      <c r="C2386" t="s">
        <v>192</v>
      </c>
      <c r="D2386" t="s">
        <v>160</v>
      </c>
      <c r="E2386">
        <v>33</v>
      </c>
      <c r="F2386" t="s">
        <v>72</v>
      </c>
      <c r="G2386" t="s">
        <v>87</v>
      </c>
    </row>
    <row r="2387" spans="1:7" x14ac:dyDescent="0.3">
      <c r="A2387" t="s">
        <v>1460</v>
      </c>
      <c r="B2387" t="s">
        <v>55</v>
      </c>
      <c r="C2387" t="s">
        <v>56</v>
      </c>
      <c r="D2387" t="s">
        <v>248</v>
      </c>
      <c r="E2387">
        <v>99</v>
      </c>
      <c r="F2387" t="s">
        <v>72</v>
      </c>
      <c r="G2387" t="s">
        <v>27</v>
      </c>
    </row>
    <row r="2388" spans="1:7" x14ac:dyDescent="0.3">
      <c r="A2388" t="s">
        <v>1460</v>
      </c>
      <c r="B2388" t="s">
        <v>55</v>
      </c>
      <c r="C2388" t="s">
        <v>57</v>
      </c>
      <c r="D2388" t="s">
        <v>248</v>
      </c>
      <c r="E2388">
        <v>99</v>
      </c>
      <c r="F2388" t="s">
        <v>72</v>
      </c>
      <c r="G2388" t="s">
        <v>29</v>
      </c>
    </row>
    <row r="2389" spans="1:7" x14ac:dyDescent="0.3">
      <c r="A2389" t="s">
        <v>1460</v>
      </c>
      <c r="B2389" t="s">
        <v>528</v>
      </c>
      <c r="C2389" t="s">
        <v>428</v>
      </c>
      <c r="D2389" t="s">
        <v>150</v>
      </c>
      <c r="E2389">
        <v>27</v>
      </c>
      <c r="F2389" t="s">
        <v>72</v>
      </c>
      <c r="G2389" t="s">
        <v>27</v>
      </c>
    </row>
    <row r="2390" spans="1:7" x14ac:dyDescent="0.3">
      <c r="A2390" t="s">
        <v>1460</v>
      </c>
      <c r="B2390" t="s">
        <v>530</v>
      </c>
      <c r="C2390" t="s">
        <v>455</v>
      </c>
      <c r="D2390" t="s">
        <v>150</v>
      </c>
      <c r="E2390">
        <v>30</v>
      </c>
      <c r="F2390" t="s">
        <v>72</v>
      </c>
      <c r="G2390" t="s">
        <v>27</v>
      </c>
    </row>
    <row r="2391" spans="1:7" x14ac:dyDescent="0.3">
      <c r="A2391" t="s">
        <v>1460</v>
      </c>
      <c r="B2391" t="s">
        <v>531</v>
      </c>
      <c r="C2391" t="s">
        <v>919</v>
      </c>
      <c r="D2391" t="s">
        <v>391</v>
      </c>
      <c r="E2391">
        <v>19</v>
      </c>
      <c r="F2391" t="s">
        <v>168</v>
      </c>
      <c r="G2391" t="s">
        <v>87</v>
      </c>
    </row>
    <row r="2392" spans="1:7" x14ac:dyDescent="0.3">
      <c r="A2392" t="s">
        <v>1460</v>
      </c>
      <c r="B2392" t="s">
        <v>1373</v>
      </c>
      <c r="C2392" t="s">
        <v>456</v>
      </c>
      <c r="D2392" t="s">
        <v>391</v>
      </c>
      <c r="E2392">
        <v>23</v>
      </c>
      <c r="F2392" t="s">
        <v>168</v>
      </c>
      <c r="G2392" t="s">
        <v>27</v>
      </c>
    </row>
    <row r="2393" spans="1:7" x14ac:dyDescent="0.3">
      <c r="A2393" t="s">
        <v>1461</v>
      </c>
      <c r="B2393" t="s">
        <v>55</v>
      </c>
      <c r="C2393" t="s">
        <v>18</v>
      </c>
      <c r="D2393" t="s">
        <v>160</v>
      </c>
      <c r="E2393">
        <v>41</v>
      </c>
      <c r="F2393" t="s">
        <v>72</v>
      </c>
      <c r="G2393" t="s">
        <v>14</v>
      </c>
    </row>
    <row r="2394" spans="1:7" x14ac:dyDescent="0.3">
      <c r="A2394" t="s">
        <v>1461</v>
      </c>
      <c r="B2394" t="s">
        <v>528</v>
      </c>
      <c r="C2394" t="s">
        <v>1008</v>
      </c>
      <c r="D2394" t="s">
        <v>39</v>
      </c>
      <c r="E2394">
        <v>41</v>
      </c>
      <c r="F2394" t="s">
        <v>36</v>
      </c>
      <c r="G2394" t="s">
        <v>69</v>
      </c>
    </row>
    <row r="2395" spans="1:7" x14ac:dyDescent="0.3">
      <c r="A2395" t="s">
        <v>1462</v>
      </c>
      <c r="B2395" t="s">
        <v>55</v>
      </c>
      <c r="C2395" t="s">
        <v>34</v>
      </c>
      <c r="D2395" t="s">
        <v>302</v>
      </c>
      <c r="E2395">
        <v>15</v>
      </c>
      <c r="F2395" t="s">
        <v>63</v>
      </c>
      <c r="G2395" t="s">
        <v>14</v>
      </c>
    </row>
    <row r="2396" spans="1:7" x14ac:dyDescent="0.3">
      <c r="A2396" t="s">
        <v>1462</v>
      </c>
      <c r="B2396" t="s">
        <v>528</v>
      </c>
      <c r="C2396" t="s">
        <v>322</v>
      </c>
      <c r="D2396" t="s">
        <v>272</v>
      </c>
      <c r="E2396">
        <v>15</v>
      </c>
      <c r="F2396" t="s">
        <v>72</v>
      </c>
      <c r="G2396" t="s">
        <v>69</v>
      </c>
    </row>
    <row r="2397" spans="1:7" x14ac:dyDescent="0.3">
      <c r="A2397" t="s">
        <v>1463</v>
      </c>
      <c r="B2397" t="s">
        <v>55</v>
      </c>
      <c r="C2397" t="s">
        <v>11</v>
      </c>
      <c r="D2397" t="s">
        <v>585</v>
      </c>
      <c r="E2397">
        <v>40</v>
      </c>
      <c r="F2397" t="s">
        <v>22</v>
      </c>
      <c r="G2397" t="s">
        <v>14</v>
      </c>
    </row>
    <row r="2398" spans="1:7" x14ac:dyDescent="0.3">
      <c r="A2398" t="s">
        <v>1463</v>
      </c>
      <c r="B2398" t="s">
        <v>528</v>
      </c>
      <c r="C2398" t="s">
        <v>1340</v>
      </c>
      <c r="D2398" t="s">
        <v>86</v>
      </c>
      <c r="E2398">
        <v>40</v>
      </c>
      <c r="F2398" t="s">
        <v>13</v>
      </c>
      <c r="G2398" t="s">
        <v>87</v>
      </c>
    </row>
    <row r="2399" spans="1:7" x14ac:dyDescent="0.3">
      <c r="A2399" t="s">
        <v>1464</v>
      </c>
      <c r="B2399" t="s">
        <v>55</v>
      </c>
      <c r="C2399" t="s">
        <v>31</v>
      </c>
      <c r="D2399" t="s">
        <v>51</v>
      </c>
      <c r="E2399">
        <v>32</v>
      </c>
      <c r="F2399" t="s">
        <v>13</v>
      </c>
      <c r="G2399" t="s">
        <v>27</v>
      </c>
    </row>
    <row r="2400" spans="1:7" x14ac:dyDescent="0.3">
      <c r="A2400" t="s">
        <v>1464</v>
      </c>
      <c r="B2400" t="s">
        <v>55</v>
      </c>
      <c r="C2400" t="s">
        <v>32</v>
      </c>
      <c r="D2400" t="s">
        <v>51</v>
      </c>
      <c r="E2400">
        <v>32</v>
      </c>
      <c r="F2400" t="s">
        <v>13</v>
      </c>
      <c r="G2400" t="s">
        <v>29</v>
      </c>
    </row>
    <row r="2401" spans="1:7" x14ac:dyDescent="0.3">
      <c r="A2401" t="s">
        <v>1464</v>
      </c>
      <c r="B2401" t="s">
        <v>528</v>
      </c>
      <c r="C2401" t="s">
        <v>335</v>
      </c>
      <c r="D2401" t="s">
        <v>124</v>
      </c>
      <c r="E2401">
        <v>32</v>
      </c>
      <c r="F2401" t="s">
        <v>36</v>
      </c>
      <c r="G2401" t="s">
        <v>29</v>
      </c>
    </row>
    <row r="2402" spans="1:7" x14ac:dyDescent="0.3">
      <c r="A2402" t="s">
        <v>1465</v>
      </c>
      <c r="B2402" t="s">
        <v>55</v>
      </c>
      <c r="C2402" t="s">
        <v>1434</v>
      </c>
      <c r="D2402" t="s">
        <v>162</v>
      </c>
      <c r="E2402">
        <v>9</v>
      </c>
      <c r="F2402" t="s">
        <v>72</v>
      </c>
      <c r="G2402" t="s">
        <v>1435</v>
      </c>
    </row>
    <row r="2403" spans="1:7" x14ac:dyDescent="0.3">
      <c r="A2403" t="s">
        <v>1465</v>
      </c>
      <c r="B2403" t="s">
        <v>528</v>
      </c>
      <c r="C2403" t="s">
        <v>345</v>
      </c>
      <c r="D2403" t="s">
        <v>157</v>
      </c>
      <c r="E2403">
        <v>9</v>
      </c>
      <c r="F2403" t="s">
        <v>72</v>
      </c>
      <c r="G2403" t="s">
        <v>27</v>
      </c>
    </row>
    <row r="2404" spans="1:7" x14ac:dyDescent="0.3">
      <c r="A2404" t="s">
        <v>1466</v>
      </c>
      <c r="B2404" t="s">
        <v>55</v>
      </c>
      <c r="C2404" t="s">
        <v>370</v>
      </c>
      <c r="D2404" t="s">
        <v>162</v>
      </c>
      <c r="E2404">
        <v>20</v>
      </c>
      <c r="F2404" t="s">
        <v>72</v>
      </c>
      <c r="G2404" t="s">
        <v>198</v>
      </c>
    </row>
    <row r="2405" spans="1:7" x14ac:dyDescent="0.3">
      <c r="A2405" t="s">
        <v>1466</v>
      </c>
      <c r="B2405" t="s">
        <v>528</v>
      </c>
      <c r="C2405" t="s">
        <v>1467</v>
      </c>
      <c r="D2405" t="s">
        <v>39</v>
      </c>
      <c r="E2405">
        <v>20</v>
      </c>
      <c r="F2405" t="s">
        <v>36</v>
      </c>
      <c r="G2405" t="s">
        <v>69</v>
      </c>
    </row>
    <row r="2406" spans="1:7" x14ac:dyDescent="0.3">
      <c r="A2406" t="s">
        <v>1468</v>
      </c>
      <c r="B2406" t="s">
        <v>55</v>
      </c>
      <c r="C2406" t="s">
        <v>18</v>
      </c>
      <c r="D2406" t="s">
        <v>140</v>
      </c>
      <c r="E2406">
        <v>48</v>
      </c>
      <c r="F2406" t="s">
        <v>141</v>
      </c>
      <c r="G2406" t="s">
        <v>14</v>
      </c>
    </row>
    <row r="2407" spans="1:7" x14ac:dyDescent="0.3">
      <c r="A2407" t="s">
        <v>1468</v>
      </c>
      <c r="B2407" t="s">
        <v>528</v>
      </c>
      <c r="C2407" t="s">
        <v>1469</v>
      </c>
      <c r="D2407" t="s">
        <v>144</v>
      </c>
      <c r="E2407">
        <v>48</v>
      </c>
      <c r="F2407" t="s">
        <v>72</v>
      </c>
      <c r="G2407" t="s">
        <v>80</v>
      </c>
    </row>
    <row r="2408" spans="1:7" x14ac:dyDescent="0.3">
      <c r="A2408" t="s">
        <v>1470</v>
      </c>
      <c r="B2408" t="s">
        <v>55</v>
      </c>
      <c r="C2408" t="s">
        <v>16</v>
      </c>
      <c r="D2408" t="s">
        <v>130</v>
      </c>
      <c r="E2408">
        <v>15</v>
      </c>
      <c r="F2408" t="s">
        <v>72</v>
      </c>
      <c r="G2408" t="s">
        <v>14</v>
      </c>
    </row>
    <row r="2409" spans="1:7" x14ac:dyDescent="0.3">
      <c r="A2409" t="s">
        <v>1470</v>
      </c>
      <c r="B2409" t="s">
        <v>528</v>
      </c>
      <c r="C2409" t="s">
        <v>192</v>
      </c>
      <c r="D2409" t="s">
        <v>130</v>
      </c>
      <c r="E2409">
        <v>15</v>
      </c>
      <c r="F2409" t="s">
        <v>72</v>
      </c>
      <c r="G2409" t="s">
        <v>87</v>
      </c>
    </row>
    <row r="2410" spans="1:7" x14ac:dyDescent="0.3">
      <c r="A2410" t="s">
        <v>1471</v>
      </c>
      <c r="B2410" t="s">
        <v>55</v>
      </c>
      <c r="C2410" t="s">
        <v>50</v>
      </c>
      <c r="D2410" t="s">
        <v>62</v>
      </c>
      <c r="E2410">
        <v>80</v>
      </c>
      <c r="F2410" t="s">
        <v>63</v>
      </c>
      <c r="G2410" t="s">
        <v>14</v>
      </c>
    </row>
    <row r="2411" spans="1:7" x14ac:dyDescent="0.3">
      <c r="A2411" t="s">
        <v>1471</v>
      </c>
      <c r="B2411" t="s">
        <v>528</v>
      </c>
      <c r="C2411" t="s">
        <v>1448</v>
      </c>
      <c r="D2411" t="s">
        <v>180</v>
      </c>
      <c r="E2411">
        <v>40</v>
      </c>
      <c r="F2411" t="s">
        <v>168</v>
      </c>
      <c r="G2411" t="s">
        <v>69</v>
      </c>
    </row>
    <row r="2412" spans="1:7" x14ac:dyDescent="0.3">
      <c r="A2412" t="s">
        <v>1471</v>
      </c>
      <c r="B2412" t="s">
        <v>530</v>
      </c>
      <c r="C2412" t="s">
        <v>1340</v>
      </c>
      <c r="D2412" t="s">
        <v>180</v>
      </c>
      <c r="E2412">
        <v>40</v>
      </c>
      <c r="F2412" t="s">
        <v>168</v>
      </c>
      <c r="G2412" t="s">
        <v>87</v>
      </c>
    </row>
    <row r="2413" spans="1:7" x14ac:dyDescent="0.3">
      <c r="A2413" t="s">
        <v>1472</v>
      </c>
      <c r="B2413" t="s">
        <v>55</v>
      </c>
      <c r="C2413" t="s">
        <v>34</v>
      </c>
      <c r="D2413" t="s">
        <v>216</v>
      </c>
      <c r="E2413">
        <v>78</v>
      </c>
      <c r="F2413" t="s">
        <v>168</v>
      </c>
      <c r="G2413" t="s">
        <v>14</v>
      </c>
    </row>
    <row r="2414" spans="1:7" x14ac:dyDescent="0.3">
      <c r="A2414" t="s">
        <v>1472</v>
      </c>
      <c r="B2414" t="s">
        <v>528</v>
      </c>
      <c r="C2414" t="s">
        <v>454</v>
      </c>
      <c r="D2414" t="s">
        <v>86</v>
      </c>
      <c r="E2414">
        <v>40</v>
      </c>
      <c r="F2414" t="s">
        <v>13</v>
      </c>
      <c r="G2414" t="s">
        <v>69</v>
      </c>
    </row>
    <row r="2415" spans="1:7" x14ac:dyDescent="0.3">
      <c r="A2415" t="s">
        <v>1472</v>
      </c>
      <c r="B2415" t="s">
        <v>530</v>
      </c>
      <c r="C2415" t="s">
        <v>158</v>
      </c>
      <c r="D2415" t="s">
        <v>162</v>
      </c>
      <c r="E2415">
        <v>38</v>
      </c>
      <c r="F2415" t="s">
        <v>72</v>
      </c>
      <c r="G2415" t="s">
        <v>27</v>
      </c>
    </row>
    <row r="2416" spans="1:7" hidden="1" x14ac:dyDescent="0.3">
      <c r="A2416" t="s">
        <v>2052</v>
      </c>
      <c r="B2416" t="s">
        <v>55</v>
      </c>
      <c r="C2416" t="s">
        <v>1786</v>
      </c>
      <c r="D2416" t="s">
        <v>1786</v>
      </c>
      <c r="E2416">
        <v>2</v>
      </c>
      <c r="F2416" t="s">
        <v>1786</v>
      </c>
      <c r="G2416" t="s">
        <v>1786</v>
      </c>
    </row>
    <row r="2417" spans="1:7" hidden="1" x14ac:dyDescent="0.3">
      <c r="A2417" t="s">
        <v>2053</v>
      </c>
      <c r="B2417" t="s">
        <v>55</v>
      </c>
      <c r="C2417" t="s">
        <v>1786</v>
      </c>
      <c r="D2417" t="s">
        <v>1786</v>
      </c>
      <c r="E2417">
        <v>1</v>
      </c>
      <c r="F2417" t="s">
        <v>1786</v>
      </c>
      <c r="G2417" t="s">
        <v>1786</v>
      </c>
    </row>
    <row r="2418" spans="1:7" hidden="1" x14ac:dyDescent="0.3">
      <c r="A2418" t="s">
        <v>2054</v>
      </c>
      <c r="B2418" t="s">
        <v>55</v>
      </c>
      <c r="C2418" t="s">
        <v>1786</v>
      </c>
      <c r="D2418" t="s">
        <v>1786</v>
      </c>
      <c r="E2418">
        <v>1</v>
      </c>
      <c r="F2418" t="s">
        <v>1786</v>
      </c>
      <c r="G2418" t="s">
        <v>1786</v>
      </c>
    </row>
    <row r="2419" spans="1:7" hidden="1" x14ac:dyDescent="0.3">
      <c r="A2419" t="s">
        <v>2055</v>
      </c>
      <c r="B2419" t="s">
        <v>55</v>
      </c>
      <c r="C2419" t="s">
        <v>1786</v>
      </c>
      <c r="D2419" t="s">
        <v>1786</v>
      </c>
      <c r="E2419">
        <v>1</v>
      </c>
      <c r="F2419" t="s">
        <v>1786</v>
      </c>
      <c r="G2419" t="s">
        <v>1786</v>
      </c>
    </row>
    <row r="2420" spans="1:7" x14ac:dyDescent="0.3">
      <c r="A2420" t="s">
        <v>1473</v>
      </c>
      <c r="B2420" t="s">
        <v>55</v>
      </c>
      <c r="C2420" t="s">
        <v>46</v>
      </c>
      <c r="D2420" t="s">
        <v>541</v>
      </c>
      <c r="E2420">
        <v>52</v>
      </c>
      <c r="F2420" t="s">
        <v>541</v>
      </c>
      <c r="G2420" t="s">
        <v>23</v>
      </c>
    </row>
    <row r="2421" spans="1:7" x14ac:dyDescent="0.3">
      <c r="A2421" t="s">
        <v>1473</v>
      </c>
      <c r="B2421" t="s">
        <v>528</v>
      </c>
      <c r="C2421" t="s">
        <v>158</v>
      </c>
      <c r="D2421" t="s">
        <v>541</v>
      </c>
      <c r="E2421">
        <v>52</v>
      </c>
      <c r="F2421" t="s">
        <v>541</v>
      </c>
      <c r="G2421" t="s">
        <v>27</v>
      </c>
    </row>
    <row r="2422" spans="1:7" x14ac:dyDescent="0.3">
      <c r="A2422" t="s">
        <v>1474</v>
      </c>
      <c r="B2422" t="s">
        <v>55</v>
      </c>
      <c r="C2422" t="s">
        <v>46</v>
      </c>
      <c r="D2422" t="s">
        <v>130</v>
      </c>
      <c r="E2422">
        <v>28</v>
      </c>
      <c r="F2422" t="s">
        <v>72</v>
      </c>
      <c r="G2422" t="s">
        <v>23</v>
      </c>
    </row>
    <row r="2423" spans="1:7" x14ac:dyDescent="0.3">
      <c r="A2423" t="s">
        <v>1475</v>
      </c>
      <c r="B2423" t="s">
        <v>55</v>
      </c>
      <c r="C2423" t="s">
        <v>46</v>
      </c>
      <c r="D2423" t="s">
        <v>609</v>
      </c>
      <c r="E2423">
        <v>11</v>
      </c>
      <c r="F2423" t="s">
        <v>22</v>
      </c>
      <c r="G2423" t="s">
        <v>23</v>
      </c>
    </row>
    <row r="2424" spans="1:7" x14ac:dyDescent="0.3">
      <c r="A2424" t="s">
        <v>1476</v>
      </c>
      <c r="B2424" t="s">
        <v>55</v>
      </c>
      <c r="C2424" t="s">
        <v>46</v>
      </c>
      <c r="D2424" t="s">
        <v>162</v>
      </c>
      <c r="E2424">
        <v>12</v>
      </c>
      <c r="F2424" t="s">
        <v>72</v>
      </c>
      <c r="G2424" t="s">
        <v>23</v>
      </c>
    </row>
    <row r="2425" spans="1:7" hidden="1" x14ac:dyDescent="0.3">
      <c r="A2425" t="s">
        <v>1476</v>
      </c>
      <c r="B2425" t="s">
        <v>528</v>
      </c>
      <c r="C2425" t="s">
        <v>1786</v>
      </c>
      <c r="D2425" t="s">
        <v>1786</v>
      </c>
      <c r="E2425">
        <v>12</v>
      </c>
      <c r="F2425" t="s">
        <v>1786</v>
      </c>
      <c r="G2425" t="s">
        <v>1786</v>
      </c>
    </row>
    <row r="2426" spans="1:7" hidden="1" x14ac:dyDescent="0.3">
      <c r="A2426" t="s">
        <v>2056</v>
      </c>
      <c r="B2426" t="s">
        <v>55</v>
      </c>
      <c r="C2426" t="s">
        <v>1786</v>
      </c>
      <c r="D2426" t="s">
        <v>1786</v>
      </c>
      <c r="E2426">
        <v>1</v>
      </c>
      <c r="F2426" t="s">
        <v>1786</v>
      </c>
      <c r="G2426" t="s">
        <v>1786</v>
      </c>
    </row>
    <row r="2427" spans="1:7" hidden="1" x14ac:dyDescent="0.3">
      <c r="A2427" t="s">
        <v>2056</v>
      </c>
      <c r="B2427" t="s">
        <v>58</v>
      </c>
      <c r="C2427" t="s">
        <v>1786</v>
      </c>
      <c r="D2427" t="s">
        <v>1786</v>
      </c>
      <c r="E2427">
        <v>2</v>
      </c>
      <c r="F2427" t="s">
        <v>1786</v>
      </c>
      <c r="G2427" t="s">
        <v>1786</v>
      </c>
    </row>
    <row r="2428" spans="1:7" hidden="1" x14ac:dyDescent="0.3">
      <c r="A2428" t="s">
        <v>2056</v>
      </c>
      <c r="B2428" t="s">
        <v>59</v>
      </c>
      <c r="C2428" t="s">
        <v>1786</v>
      </c>
      <c r="D2428" t="s">
        <v>1786</v>
      </c>
      <c r="E2428">
        <v>2</v>
      </c>
      <c r="F2428" t="s">
        <v>1786</v>
      </c>
      <c r="G2428" t="s">
        <v>1786</v>
      </c>
    </row>
    <row r="2429" spans="1:7" hidden="1" x14ac:dyDescent="0.3">
      <c r="A2429" t="s">
        <v>2056</v>
      </c>
      <c r="B2429" t="s">
        <v>81</v>
      </c>
      <c r="C2429" t="s">
        <v>1786</v>
      </c>
      <c r="D2429" t="s">
        <v>1786</v>
      </c>
      <c r="E2429">
        <v>1</v>
      </c>
      <c r="F2429" t="s">
        <v>1786</v>
      </c>
      <c r="G2429" t="s">
        <v>1786</v>
      </c>
    </row>
    <row r="2430" spans="1:7" hidden="1" x14ac:dyDescent="0.3">
      <c r="A2430" t="s">
        <v>2056</v>
      </c>
      <c r="B2430" t="s">
        <v>413</v>
      </c>
      <c r="C2430" t="s">
        <v>1786</v>
      </c>
      <c r="D2430" t="s">
        <v>1786</v>
      </c>
      <c r="E2430">
        <v>1</v>
      </c>
      <c r="F2430" t="s">
        <v>1786</v>
      </c>
      <c r="G2430" t="s">
        <v>1786</v>
      </c>
    </row>
    <row r="2431" spans="1:7" hidden="1" x14ac:dyDescent="0.3">
      <c r="A2431" t="s">
        <v>2056</v>
      </c>
      <c r="B2431" t="s">
        <v>414</v>
      </c>
      <c r="C2431" t="s">
        <v>1786</v>
      </c>
      <c r="D2431" t="s">
        <v>1786</v>
      </c>
      <c r="E2431">
        <v>1</v>
      </c>
      <c r="F2431" t="s">
        <v>1786</v>
      </c>
      <c r="G2431" t="s">
        <v>1786</v>
      </c>
    </row>
    <row r="2432" spans="1:7" x14ac:dyDescent="0.3">
      <c r="A2432" t="s">
        <v>1477</v>
      </c>
      <c r="B2432" t="s">
        <v>55</v>
      </c>
      <c r="C2432" t="s">
        <v>176</v>
      </c>
      <c r="D2432" t="s">
        <v>578</v>
      </c>
      <c r="E2432">
        <v>20</v>
      </c>
      <c r="F2432" t="s">
        <v>168</v>
      </c>
      <c r="G2432" t="s">
        <v>69</v>
      </c>
    </row>
    <row r="2433" spans="1:7" x14ac:dyDescent="0.3">
      <c r="A2433" t="s">
        <v>1478</v>
      </c>
      <c r="B2433" t="s">
        <v>55</v>
      </c>
      <c r="C2433" t="s">
        <v>38</v>
      </c>
      <c r="D2433" t="s">
        <v>724</v>
      </c>
      <c r="E2433">
        <v>11</v>
      </c>
      <c r="F2433" t="s">
        <v>262</v>
      </c>
      <c r="G2433" t="s">
        <v>14</v>
      </c>
    </row>
    <row r="2434" spans="1:7" x14ac:dyDescent="0.3">
      <c r="A2434" t="s">
        <v>1479</v>
      </c>
      <c r="B2434" t="s">
        <v>55</v>
      </c>
      <c r="C2434" t="s">
        <v>320</v>
      </c>
      <c r="D2434" t="s">
        <v>578</v>
      </c>
      <c r="E2434">
        <v>10</v>
      </c>
      <c r="F2434" t="s">
        <v>168</v>
      </c>
      <c r="G2434" t="s">
        <v>69</v>
      </c>
    </row>
    <row r="2435" spans="1:7" x14ac:dyDescent="0.3">
      <c r="A2435" t="s">
        <v>1480</v>
      </c>
      <c r="B2435" t="s">
        <v>55</v>
      </c>
      <c r="C2435" t="s">
        <v>221</v>
      </c>
      <c r="D2435" t="s">
        <v>578</v>
      </c>
      <c r="E2435">
        <v>13</v>
      </c>
      <c r="F2435" t="s">
        <v>168</v>
      </c>
      <c r="G2435" t="s">
        <v>27</v>
      </c>
    </row>
    <row r="2436" spans="1:7" x14ac:dyDescent="0.3">
      <c r="A2436" t="s">
        <v>1481</v>
      </c>
      <c r="B2436" t="s">
        <v>55</v>
      </c>
      <c r="C2436" t="s">
        <v>370</v>
      </c>
      <c r="D2436" t="s">
        <v>508</v>
      </c>
      <c r="E2436">
        <v>19</v>
      </c>
      <c r="F2436" t="s">
        <v>13</v>
      </c>
      <c r="G2436" t="s">
        <v>198</v>
      </c>
    </row>
    <row r="2437" spans="1:7" x14ac:dyDescent="0.3">
      <c r="A2437" t="s">
        <v>1482</v>
      </c>
      <c r="B2437" t="s">
        <v>55</v>
      </c>
      <c r="C2437" t="s">
        <v>34</v>
      </c>
      <c r="D2437" t="s">
        <v>559</v>
      </c>
      <c r="E2437">
        <v>37</v>
      </c>
      <c r="F2437" t="s">
        <v>22</v>
      </c>
      <c r="G2437" t="s">
        <v>14</v>
      </c>
    </row>
    <row r="2438" spans="1:7" x14ac:dyDescent="0.3">
      <c r="A2438" t="s">
        <v>1483</v>
      </c>
      <c r="B2438" t="s">
        <v>55</v>
      </c>
      <c r="C2438" t="s">
        <v>788</v>
      </c>
      <c r="D2438" t="s">
        <v>150</v>
      </c>
      <c r="E2438">
        <v>15</v>
      </c>
      <c r="F2438" t="s">
        <v>72</v>
      </c>
      <c r="G2438" t="s">
        <v>87</v>
      </c>
    </row>
    <row r="2439" spans="1:7" x14ac:dyDescent="0.3">
      <c r="A2439" t="s">
        <v>1484</v>
      </c>
      <c r="B2439" t="s">
        <v>55</v>
      </c>
      <c r="C2439" t="s">
        <v>38</v>
      </c>
      <c r="D2439" t="s">
        <v>155</v>
      </c>
      <c r="E2439">
        <v>17</v>
      </c>
      <c r="F2439" t="s">
        <v>72</v>
      </c>
      <c r="G2439" t="s">
        <v>14</v>
      </c>
    </row>
    <row r="2440" spans="1:7" x14ac:dyDescent="0.3">
      <c r="A2440" t="s">
        <v>1485</v>
      </c>
      <c r="B2440" t="s">
        <v>55</v>
      </c>
      <c r="C2440" t="s">
        <v>631</v>
      </c>
      <c r="D2440" t="s">
        <v>180</v>
      </c>
      <c r="E2440">
        <v>62</v>
      </c>
      <c r="F2440" t="s">
        <v>168</v>
      </c>
      <c r="G2440" t="s">
        <v>27</v>
      </c>
    </row>
    <row r="2441" spans="1:7" x14ac:dyDescent="0.3">
      <c r="A2441" t="s">
        <v>1486</v>
      </c>
      <c r="B2441" t="s">
        <v>55</v>
      </c>
      <c r="C2441" t="s">
        <v>320</v>
      </c>
      <c r="D2441" t="s">
        <v>368</v>
      </c>
      <c r="E2441">
        <v>38</v>
      </c>
      <c r="F2441" t="s">
        <v>72</v>
      </c>
      <c r="G2441" t="s">
        <v>69</v>
      </c>
    </row>
    <row r="2442" spans="1:7" x14ac:dyDescent="0.3">
      <c r="A2442" t="s">
        <v>1487</v>
      </c>
      <c r="B2442" t="s">
        <v>55</v>
      </c>
      <c r="C2442" t="s">
        <v>16</v>
      </c>
      <c r="D2442" t="s">
        <v>290</v>
      </c>
      <c r="E2442">
        <v>19</v>
      </c>
      <c r="F2442" t="s">
        <v>72</v>
      </c>
      <c r="G2442" t="s">
        <v>14</v>
      </c>
    </row>
    <row r="2443" spans="1:7" x14ac:dyDescent="0.3">
      <c r="A2443" t="s">
        <v>1488</v>
      </c>
      <c r="B2443" t="s">
        <v>55</v>
      </c>
      <c r="C2443" t="s">
        <v>11</v>
      </c>
      <c r="D2443" t="s">
        <v>272</v>
      </c>
      <c r="E2443">
        <v>21</v>
      </c>
      <c r="F2443" t="s">
        <v>72</v>
      </c>
      <c r="G2443" t="s">
        <v>14</v>
      </c>
    </row>
    <row r="2444" spans="1:7" x14ac:dyDescent="0.3">
      <c r="A2444" t="s">
        <v>1489</v>
      </c>
      <c r="B2444" t="s">
        <v>55</v>
      </c>
      <c r="C2444" t="s">
        <v>38</v>
      </c>
      <c r="D2444" t="s">
        <v>668</v>
      </c>
      <c r="E2444">
        <v>4</v>
      </c>
      <c r="F2444" t="s">
        <v>174</v>
      </c>
      <c r="G2444" t="s">
        <v>14</v>
      </c>
    </row>
    <row r="2445" spans="1:7" x14ac:dyDescent="0.3">
      <c r="A2445" t="s">
        <v>1490</v>
      </c>
      <c r="B2445" t="s">
        <v>55</v>
      </c>
      <c r="C2445" t="s">
        <v>176</v>
      </c>
      <c r="D2445" t="s">
        <v>155</v>
      </c>
      <c r="E2445">
        <v>17</v>
      </c>
      <c r="F2445" t="s">
        <v>72</v>
      </c>
      <c r="G2445" t="s">
        <v>69</v>
      </c>
    </row>
    <row r="2446" spans="1:7" hidden="1" x14ac:dyDescent="0.3">
      <c r="A2446" t="s">
        <v>2057</v>
      </c>
      <c r="B2446" t="s">
        <v>147</v>
      </c>
      <c r="C2446" t="s">
        <v>1786</v>
      </c>
      <c r="D2446" t="s">
        <v>1786</v>
      </c>
      <c r="E2446">
        <v>43</v>
      </c>
      <c r="F2446" t="s">
        <v>1786</v>
      </c>
      <c r="G2446" t="s">
        <v>1786</v>
      </c>
    </row>
    <row r="2447" spans="1:7" x14ac:dyDescent="0.3">
      <c r="A2447" t="s">
        <v>1491</v>
      </c>
      <c r="B2447" t="s">
        <v>147</v>
      </c>
      <c r="C2447" t="s">
        <v>451</v>
      </c>
      <c r="D2447" t="s">
        <v>398</v>
      </c>
      <c r="E2447">
        <v>40</v>
      </c>
      <c r="F2447" t="s">
        <v>399</v>
      </c>
      <c r="G2447" t="s">
        <v>29</v>
      </c>
    </row>
    <row r="2448" spans="1:7" hidden="1" x14ac:dyDescent="0.3">
      <c r="A2448" t="s">
        <v>2058</v>
      </c>
      <c r="B2448" t="s">
        <v>147</v>
      </c>
      <c r="C2448" t="s">
        <v>1786</v>
      </c>
      <c r="D2448" t="s">
        <v>1786</v>
      </c>
      <c r="E2448">
        <v>2</v>
      </c>
      <c r="F2448" t="s">
        <v>1786</v>
      </c>
      <c r="G2448" t="s">
        <v>1786</v>
      </c>
    </row>
    <row r="2449" spans="1:7" hidden="1" x14ac:dyDescent="0.3">
      <c r="A2449" t="s">
        <v>2059</v>
      </c>
      <c r="B2449" t="s">
        <v>147</v>
      </c>
      <c r="C2449" t="s">
        <v>1786</v>
      </c>
      <c r="D2449" t="s">
        <v>1786</v>
      </c>
      <c r="E2449">
        <v>31</v>
      </c>
      <c r="F2449" t="s">
        <v>1786</v>
      </c>
      <c r="G2449" t="s">
        <v>1786</v>
      </c>
    </row>
    <row r="2450" spans="1:7" hidden="1" x14ac:dyDescent="0.3">
      <c r="A2450" t="s">
        <v>2060</v>
      </c>
      <c r="B2450" t="s">
        <v>147</v>
      </c>
      <c r="C2450" t="s">
        <v>1786</v>
      </c>
      <c r="D2450" t="s">
        <v>1786</v>
      </c>
      <c r="E2450">
        <v>2</v>
      </c>
      <c r="F2450" t="s">
        <v>1786</v>
      </c>
      <c r="G2450" t="s">
        <v>1786</v>
      </c>
    </row>
    <row r="2451" spans="1:7" hidden="1" x14ac:dyDescent="0.3">
      <c r="A2451" t="s">
        <v>2061</v>
      </c>
      <c r="B2451" t="s">
        <v>55</v>
      </c>
      <c r="C2451" t="s">
        <v>1786</v>
      </c>
      <c r="D2451" t="s">
        <v>1786</v>
      </c>
      <c r="E2451">
        <v>1</v>
      </c>
      <c r="F2451" t="s">
        <v>1786</v>
      </c>
      <c r="G2451" t="s">
        <v>1786</v>
      </c>
    </row>
    <row r="2452" spans="1:7" x14ac:dyDescent="0.3">
      <c r="A2452" t="s">
        <v>1492</v>
      </c>
      <c r="B2452" t="s">
        <v>55</v>
      </c>
      <c r="C2452" t="s">
        <v>123</v>
      </c>
      <c r="D2452" t="s">
        <v>272</v>
      </c>
      <c r="E2452">
        <v>20</v>
      </c>
      <c r="F2452" t="s">
        <v>72</v>
      </c>
      <c r="G2452" t="s">
        <v>87</v>
      </c>
    </row>
    <row r="2453" spans="1:7" hidden="1" x14ac:dyDescent="0.3">
      <c r="A2453" t="s">
        <v>2062</v>
      </c>
      <c r="B2453" t="s">
        <v>55</v>
      </c>
      <c r="C2453" t="s">
        <v>115</v>
      </c>
      <c r="D2453" t="s">
        <v>1786</v>
      </c>
      <c r="E2453">
        <v>1</v>
      </c>
      <c r="F2453" t="s">
        <v>1786</v>
      </c>
      <c r="G2453" t="s">
        <v>80</v>
      </c>
    </row>
    <row r="2454" spans="1:7" x14ac:dyDescent="0.3">
      <c r="A2454" t="s">
        <v>1493</v>
      </c>
      <c r="B2454" t="s">
        <v>55</v>
      </c>
      <c r="C2454" t="s">
        <v>121</v>
      </c>
      <c r="D2454" t="s">
        <v>272</v>
      </c>
      <c r="E2454">
        <v>11</v>
      </c>
      <c r="F2454" t="s">
        <v>72</v>
      </c>
      <c r="G2454" t="s">
        <v>27</v>
      </c>
    </row>
    <row r="2455" spans="1:7" hidden="1" x14ac:dyDescent="0.3">
      <c r="A2455" t="s">
        <v>2063</v>
      </c>
      <c r="B2455" t="s">
        <v>55</v>
      </c>
      <c r="C2455" t="s">
        <v>1786</v>
      </c>
      <c r="D2455" t="s">
        <v>1786</v>
      </c>
      <c r="E2455">
        <v>4</v>
      </c>
      <c r="F2455" t="s">
        <v>1786</v>
      </c>
      <c r="G2455" t="s">
        <v>1786</v>
      </c>
    </row>
    <row r="2456" spans="1:7" x14ac:dyDescent="0.3">
      <c r="A2456" t="s">
        <v>1494</v>
      </c>
      <c r="B2456" t="s">
        <v>55</v>
      </c>
      <c r="C2456" t="s">
        <v>143</v>
      </c>
      <c r="D2456" t="s">
        <v>380</v>
      </c>
      <c r="E2456">
        <v>4</v>
      </c>
      <c r="F2456" t="s">
        <v>262</v>
      </c>
      <c r="G2456" t="s">
        <v>80</v>
      </c>
    </row>
    <row r="2457" spans="1:7" x14ac:dyDescent="0.3">
      <c r="A2457" t="s">
        <v>1495</v>
      </c>
      <c r="B2457" t="s">
        <v>55</v>
      </c>
      <c r="C2457" t="s">
        <v>1496</v>
      </c>
      <c r="D2457" t="s">
        <v>152</v>
      </c>
      <c r="E2457">
        <v>4</v>
      </c>
      <c r="F2457" t="s">
        <v>72</v>
      </c>
      <c r="G2457" t="s">
        <v>80</v>
      </c>
    </row>
    <row r="2458" spans="1:7" hidden="1" x14ac:dyDescent="0.3">
      <c r="A2458" t="s">
        <v>2064</v>
      </c>
      <c r="B2458" t="s">
        <v>55</v>
      </c>
      <c r="C2458" t="s">
        <v>1786</v>
      </c>
      <c r="D2458" t="s">
        <v>1786</v>
      </c>
      <c r="E2458">
        <v>1</v>
      </c>
      <c r="F2458" t="s">
        <v>1786</v>
      </c>
      <c r="G2458" t="s">
        <v>1786</v>
      </c>
    </row>
    <row r="2459" spans="1:7" hidden="1" x14ac:dyDescent="0.3">
      <c r="A2459" t="s">
        <v>2065</v>
      </c>
      <c r="B2459" t="s">
        <v>55</v>
      </c>
      <c r="C2459" t="s">
        <v>1786</v>
      </c>
      <c r="D2459" t="s">
        <v>1786</v>
      </c>
      <c r="E2459">
        <v>2</v>
      </c>
      <c r="F2459" t="s">
        <v>1786</v>
      </c>
      <c r="G2459" t="s">
        <v>1786</v>
      </c>
    </row>
    <row r="2460" spans="1:7" hidden="1" x14ac:dyDescent="0.3">
      <c r="A2460" t="s">
        <v>2066</v>
      </c>
      <c r="B2460" t="s">
        <v>55</v>
      </c>
      <c r="C2460" t="s">
        <v>1786</v>
      </c>
      <c r="D2460" t="s">
        <v>1786</v>
      </c>
      <c r="E2460">
        <v>9</v>
      </c>
      <c r="F2460" t="s">
        <v>1786</v>
      </c>
      <c r="G2460" t="s">
        <v>1786</v>
      </c>
    </row>
    <row r="2461" spans="1:7" hidden="1" x14ac:dyDescent="0.3">
      <c r="A2461" t="s">
        <v>2067</v>
      </c>
      <c r="B2461" t="s">
        <v>55</v>
      </c>
      <c r="C2461" t="s">
        <v>1786</v>
      </c>
      <c r="D2461" t="s">
        <v>1786</v>
      </c>
      <c r="E2461">
        <v>1</v>
      </c>
      <c r="F2461" t="s">
        <v>1786</v>
      </c>
      <c r="G2461" t="s">
        <v>1786</v>
      </c>
    </row>
    <row r="2462" spans="1:7" hidden="1" x14ac:dyDescent="0.3">
      <c r="A2462" t="s">
        <v>2068</v>
      </c>
      <c r="B2462" t="s">
        <v>55</v>
      </c>
      <c r="C2462" t="s">
        <v>1786</v>
      </c>
      <c r="D2462" t="s">
        <v>1786</v>
      </c>
      <c r="E2462">
        <v>1</v>
      </c>
      <c r="F2462" t="s">
        <v>1786</v>
      </c>
      <c r="G2462" t="s">
        <v>1786</v>
      </c>
    </row>
    <row r="2463" spans="1:7" hidden="1" x14ac:dyDescent="0.3">
      <c r="A2463" t="s">
        <v>2069</v>
      </c>
      <c r="B2463" t="s">
        <v>55</v>
      </c>
      <c r="C2463" t="s">
        <v>1786</v>
      </c>
      <c r="D2463" t="s">
        <v>1786</v>
      </c>
      <c r="E2463">
        <v>1</v>
      </c>
      <c r="F2463" t="s">
        <v>1786</v>
      </c>
      <c r="G2463" t="s">
        <v>1786</v>
      </c>
    </row>
    <row r="2464" spans="1:7" hidden="1" x14ac:dyDescent="0.3">
      <c r="A2464" t="s">
        <v>2070</v>
      </c>
      <c r="B2464" t="s">
        <v>55</v>
      </c>
      <c r="C2464" t="s">
        <v>444</v>
      </c>
      <c r="D2464" t="s">
        <v>1786</v>
      </c>
      <c r="E2464">
        <v>1</v>
      </c>
      <c r="F2464" t="s">
        <v>1786</v>
      </c>
      <c r="G2464" t="s">
        <v>69</v>
      </c>
    </row>
    <row r="2465" spans="1:7" hidden="1" x14ac:dyDescent="0.3">
      <c r="A2465" t="s">
        <v>2071</v>
      </c>
      <c r="B2465" t="s">
        <v>147</v>
      </c>
      <c r="C2465" t="s">
        <v>1786</v>
      </c>
      <c r="D2465" t="s">
        <v>1786</v>
      </c>
      <c r="E2465">
        <v>16</v>
      </c>
      <c r="F2465" t="s">
        <v>1786</v>
      </c>
      <c r="G2465" t="s">
        <v>1786</v>
      </c>
    </row>
    <row r="2466" spans="1:7" hidden="1" x14ac:dyDescent="0.3">
      <c r="A2466" t="s">
        <v>2072</v>
      </c>
      <c r="B2466" t="s">
        <v>147</v>
      </c>
      <c r="C2466" t="s">
        <v>1786</v>
      </c>
      <c r="D2466" t="s">
        <v>1786</v>
      </c>
      <c r="E2466">
        <v>5</v>
      </c>
      <c r="F2466" t="s">
        <v>1786</v>
      </c>
      <c r="G2466" t="s">
        <v>1786</v>
      </c>
    </row>
    <row r="2467" spans="1:7" hidden="1" x14ac:dyDescent="0.3">
      <c r="A2467" t="s">
        <v>2073</v>
      </c>
      <c r="B2467" t="s">
        <v>147</v>
      </c>
      <c r="C2467" t="s">
        <v>1786</v>
      </c>
      <c r="D2467" t="s">
        <v>1786</v>
      </c>
      <c r="E2467">
        <v>1</v>
      </c>
      <c r="F2467" t="s">
        <v>1786</v>
      </c>
      <c r="G2467" t="s">
        <v>1786</v>
      </c>
    </row>
    <row r="2468" spans="1:7" hidden="1" x14ac:dyDescent="0.3">
      <c r="A2468" t="s">
        <v>2074</v>
      </c>
      <c r="B2468" t="s">
        <v>1726</v>
      </c>
      <c r="C2468" t="s">
        <v>1786</v>
      </c>
      <c r="D2468" t="s">
        <v>1786</v>
      </c>
      <c r="E2468">
        <v>8</v>
      </c>
      <c r="F2468" t="s">
        <v>1786</v>
      </c>
      <c r="G2468" t="s">
        <v>1786</v>
      </c>
    </row>
    <row r="2469" spans="1:7" hidden="1" x14ac:dyDescent="0.3">
      <c r="A2469" t="s">
        <v>2075</v>
      </c>
      <c r="B2469" t="s">
        <v>1726</v>
      </c>
      <c r="C2469" t="s">
        <v>1786</v>
      </c>
      <c r="D2469" t="s">
        <v>1786</v>
      </c>
      <c r="E2469">
        <v>45</v>
      </c>
      <c r="F2469" t="s">
        <v>1786</v>
      </c>
      <c r="G2469" t="s">
        <v>1786</v>
      </c>
    </row>
    <row r="2470" spans="1:7" x14ac:dyDescent="0.3">
      <c r="A2470" t="s">
        <v>1497</v>
      </c>
      <c r="B2470" t="s">
        <v>55</v>
      </c>
      <c r="C2470" t="s">
        <v>293</v>
      </c>
      <c r="D2470" t="s">
        <v>296</v>
      </c>
      <c r="E2470">
        <v>86</v>
      </c>
      <c r="F2470" t="s">
        <v>36</v>
      </c>
      <c r="G2470" t="s">
        <v>69</v>
      </c>
    </row>
    <row r="2471" spans="1:7" x14ac:dyDescent="0.3">
      <c r="A2471" t="s">
        <v>1498</v>
      </c>
      <c r="B2471" t="s">
        <v>55</v>
      </c>
      <c r="C2471" t="s">
        <v>115</v>
      </c>
      <c r="D2471" t="s">
        <v>296</v>
      </c>
      <c r="E2471">
        <v>45</v>
      </c>
      <c r="F2471" t="s">
        <v>36</v>
      </c>
      <c r="G2471" t="s">
        <v>80</v>
      </c>
    </row>
    <row r="2472" spans="1:7" x14ac:dyDescent="0.3">
      <c r="A2472" t="s">
        <v>1499</v>
      </c>
      <c r="B2472" t="s">
        <v>55</v>
      </c>
      <c r="C2472" t="s">
        <v>123</v>
      </c>
      <c r="D2472" t="s">
        <v>250</v>
      </c>
      <c r="E2472">
        <v>59</v>
      </c>
      <c r="F2472" t="s">
        <v>72</v>
      </c>
      <c r="G2472" t="s">
        <v>87</v>
      </c>
    </row>
    <row r="2473" spans="1:7" x14ac:dyDescent="0.3">
      <c r="A2473" t="s">
        <v>1500</v>
      </c>
      <c r="B2473" t="s">
        <v>55</v>
      </c>
      <c r="C2473" t="s">
        <v>284</v>
      </c>
      <c r="D2473" t="s">
        <v>180</v>
      </c>
      <c r="E2473">
        <v>70</v>
      </c>
      <c r="F2473" t="s">
        <v>168</v>
      </c>
      <c r="G2473" t="s">
        <v>87</v>
      </c>
    </row>
    <row r="2474" spans="1:7" x14ac:dyDescent="0.3">
      <c r="A2474" t="s">
        <v>1501</v>
      </c>
      <c r="B2474" t="s">
        <v>55</v>
      </c>
      <c r="C2474" t="s">
        <v>121</v>
      </c>
      <c r="D2474" t="s">
        <v>231</v>
      </c>
      <c r="E2474">
        <v>83</v>
      </c>
      <c r="F2474" t="s">
        <v>232</v>
      </c>
      <c r="G2474" t="s">
        <v>27</v>
      </c>
    </row>
    <row r="2475" spans="1:7" x14ac:dyDescent="0.3">
      <c r="A2475" t="s">
        <v>1502</v>
      </c>
      <c r="B2475" t="s">
        <v>55</v>
      </c>
      <c r="C2475" t="s">
        <v>118</v>
      </c>
      <c r="D2475" t="s">
        <v>231</v>
      </c>
      <c r="E2475">
        <v>18</v>
      </c>
      <c r="F2475" t="s">
        <v>232</v>
      </c>
      <c r="G2475" t="s">
        <v>29</v>
      </c>
    </row>
    <row r="2476" spans="1:7" hidden="1" x14ac:dyDescent="0.3">
      <c r="A2476" t="s">
        <v>2076</v>
      </c>
      <c r="B2476" t="s">
        <v>1726</v>
      </c>
      <c r="C2476" t="s">
        <v>1786</v>
      </c>
      <c r="D2476" t="s">
        <v>1786</v>
      </c>
      <c r="E2476">
        <v>57</v>
      </c>
      <c r="F2476" t="s">
        <v>1786</v>
      </c>
      <c r="G2476" t="s">
        <v>1786</v>
      </c>
    </row>
    <row r="2477" spans="1:7" x14ac:dyDescent="0.3">
      <c r="A2477" t="s">
        <v>1503</v>
      </c>
      <c r="B2477" t="s">
        <v>55</v>
      </c>
      <c r="C2477" t="s">
        <v>229</v>
      </c>
      <c r="D2477" t="s">
        <v>124</v>
      </c>
      <c r="E2477">
        <v>64</v>
      </c>
      <c r="F2477" t="s">
        <v>36</v>
      </c>
      <c r="G2477" t="s">
        <v>198</v>
      </c>
    </row>
    <row r="2478" spans="1:7" x14ac:dyDescent="0.3">
      <c r="A2478" t="s">
        <v>1504</v>
      </c>
      <c r="B2478" t="s">
        <v>55</v>
      </c>
      <c r="C2478" t="s">
        <v>46</v>
      </c>
      <c r="D2478" t="s">
        <v>410</v>
      </c>
      <c r="E2478">
        <v>120</v>
      </c>
      <c r="F2478" t="s">
        <v>411</v>
      </c>
      <c r="G2478" t="s">
        <v>23</v>
      </c>
    </row>
    <row r="2479" spans="1:7" x14ac:dyDescent="0.3">
      <c r="A2479" t="s">
        <v>1505</v>
      </c>
      <c r="B2479" t="s">
        <v>55</v>
      </c>
      <c r="C2479" t="s">
        <v>42</v>
      </c>
      <c r="D2479" t="s">
        <v>62</v>
      </c>
      <c r="E2479">
        <v>79</v>
      </c>
      <c r="F2479" t="s">
        <v>63</v>
      </c>
      <c r="G2479" t="s">
        <v>23</v>
      </c>
    </row>
    <row r="2480" spans="1:7" hidden="1" x14ac:dyDescent="0.3">
      <c r="A2480" t="s">
        <v>2077</v>
      </c>
      <c r="B2480" t="s">
        <v>1726</v>
      </c>
      <c r="C2480" t="s">
        <v>1786</v>
      </c>
      <c r="D2480" t="s">
        <v>1786</v>
      </c>
      <c r="E2480">
        <v>2</v>
      </c>
      <c r="F2480" t="s">
        <v>1786</v>
      </c>
      <c r="G2480" t="s">
        <v>1786</v>
      </c>
    </row>
    <row r="2481" spans="1:7" x14ac:dyDescent="0.3">
      <c r="A2481" t="s">
        <v>1506</v>
      </c>
      <c r="B2481" t="s">
        <v>55</v>
      </c>
      <c r="C2481" t="s">
        <v>229</v>
      </c>
      <c r="D2481" t="s">
        <v>332</v>
      </c>
      <c r="E2481">
        <v>92</v>
      </c>
      <c r="F2481" t="s">
        <v>333</v>
      </c>
      <c r="G2481" t="s">
        <v>198</v>
      </c>
    </row>
    <row r="2482" spans="1:7" x14ac:dyDescent="0.3">
      <c r="A2482" t="s">
        <v>1506</v>
      </c>
      <c r="B2482" t="s">
        <v>147</v>
      </c>
      <c r="C2482" t="s">
        <v>158</v>
      </c>
      <c r="D2482" t="s">
        <v>203</v>
      </c>
      <c r="E2482">
        <v>92</v>
      </c>
      <c r="F2482" t="s">
        <v>204</v>
      </c>
      <c r="G2482" t="s">
        <v>27</v>
      </c>
    </row>
    <row r="2483" spans="1:7" x14ac:dyDescent="0.3">
      <c r="A2483" t="s">
        <v>1507</v>
      </c>
      <c r="B2483" t="s">
        <v>55</v>
      </c>
      <c r="C2483" t="s">
        <v>31</v>
      </c>
      <c r="D2483" t="s">
        <v>39</v>
      </c>
      <c r="E2483">
        <v>58</v>
      </c>
      <c r="F2483" t="s">
        <v>36</v>
      </c>
      <c r="G2483" t="s">
        <v>27</v>
      </c>
    </row>
    <row r="2484" spans="1:7" x14ac:dyDescent="0.3">
      <c r="A2484" t="s">
        <v>1507</v>
      </c>
      <c r="B2484" t="s">
        <v>55</v>
      </c>
      <c r="C2484" t="s">
        <v>32</v>
      </c>
      <c r="D2484" t="s">
        <v>39</v>
      </c>
      <c r="E2484">
        <v>58</v>
      </c>
      <c r="F2484" t="s">
        <v>36</v>
      </c>
      <c r="G2484" t="s">
        <v>29</v>
      </c>
    </row>
    <row r="2485" spans="1:7" x14ac:dyDescent="0.3">
      <c r="A2485" t="s">
        <v>1507</v>
      </c>
      <c r="B2485" t="s">
        <v>58</v>
      </c>
      <c r="C2485" t="s">
        <v>20</v>
      </c>
      <c r="D2485" t="s">
        <v>39</v>
      </c>
      <c r="E2485">
        <v>48</v>
      </c>
      <c r="F2485" t="s">
        <v>36</v>
      </c>
      <c r="G2485" t="s">
        <v>23</v>
      </c>
    </row>
    <row r="2486" spans="1:7" x14ac:dyDescent="0.3">
      <c r="A2486" t="s">
        <v>1507</v>
      </c>
      <c r="B2486" t="s">
        <v>147</v>
      </c>
      <c r="C2486" t="s">
        <v>406</v>
      </c>
      <c r="D2486" t="s">
        <v>71</v>
      </c>
      <c r="E2486">
        <v>58</v>
      </c>
      <c r="F2486" t="s">
        <v>72</v>
      </c>
      <c r="G2486" t="s">
        <v>29</v>
      </c>
    </row>
    <row r="2487" spans="1:7" x14ac:dyDescent="0.3">
      <c r="A2487" t="s">
        <v>1507</v>
      </c>
      <c r="B2487" t="s">
        <v>328</v>
      </c>
      <c r="C2487" t="s">
        <v>163</v>
      </c>
      <c r="D2487" t="s">
        <v>35</v>
      </c>
      <c r="E2487">
        <v>48</v>
      </c>
      <c r="F2487" t="s">
        <v>36</v>
      </c>
      <c r="G2487" t="s">
        <v>80</v>
      </c>
    </row>
    <row r="2488" spans="1:7" x14ac:dyDescent="0.3">
      <c r="A2488" t="s">
        <v>1508</v>
      </c>
      <c r="B2488" t="s">
        <v>55</v>
      </c>
      <c r="C2488" t="s">
        <v>18</v>
      </c>
      <c r="D2488" t="s">
        <v>248</v>
      </c>
      <c r="E2488">
        <v>101</v>
      </c>
      <c r="F2488" t="s">
        <v>72</v>
      </c>
      <c r="G2488" t="s">
        <v>14</v>
      </c>
    </row>
    <row r="2489" spans="1:7" x14ac:dyDescent="0.3">
      <c r="A2489" t="s">
        <v>1508</v>
      </c>
      <c r="B2489" t="s">
        <v>147</v>
      </c>
      <c r="C2489" t="s">
        <v>163</v>
      </c>
      <c r="D2489" t="s">
        <v>12</v>
      </c>
      <c r="E2489">
        <v>101</v>
      </c>
      <c r="F2489" t="s">
        <v>13</v>
      </c>
      <c r="G2489" t="s">
        <v>80</v>
      </c>
    </row>
    <row r="2490" spans="1:7" x14ac:dyDescent="0.3">
      <c r="A2490" t="s">
        <v>1509</v>
      </c>
      <c r="B2490" t="s">
        <v>55</v>
      </c>
      <c r="C2490" t="s">
        <v>42</v>
      </c>
      <c r="D2490" t="s">
        <v>216</v>
      </c>
      <c r="E2490">
        <v>5</v>
      </c>
      <c r="F2490" t="s">
        <v>168</v>
      </c>
      <c r="G2490" t="s">
        <v>23</v>
      </c>
    </row>
    <row r="2491" spans="1:7" x14ac:dyDescent="0.3">
      <c r="A2491" t="s">
        <v>1509</v>
      </c>
      <c r="B2491" t="s">
        <v>147</v>
      </c>
      <c r="C2491" t="s">
        <v>554</v>
      </c>
      <c r="D2491" t="s">
        <v>609</v>
      </c>
      <c r="E2491">
        <v>5</v>
      </c>
      <c r="F2491" t="s">
        <v>22</v>
      </c>
      <c r="G2491" t="s">
        <v>87</v>
      </c>
    </row>
    <row r="2492" spans="1:7" x14ac:dyDescent="0.3">
      <c r="A2492" t="s">
        <v>1510</v>
      </c>
      <c r="B2492" t="s">
        <v>55</v>
      </c>
      <c r="C2492" t="s">
        <v>20</v>
      </c>
      <c r="D2492" t="s">
        <v>286</v>
      </c>
      <c r="E2492">
        <v>61</v>
      </c>
      <c r="F2492" t="s">
        <v>287</v>
      </c>
      <c r="G2492" t="s">
        <v>23</v>
      </c>
    </row>
    <row r="2493" spans="1:7" x14ac:dyDescent="0.3">
      <c r="A2493" t="s">
        <v>1510</v>
      </c>
      <c r="B2493" t="s">
        <v>147</v>
      </c>
      <c r="C2493" t="s">
        <v>322</v>
      </c>
      <c r="D2493" t="s">
        <v>62</v>
      </c>
      <c r="E2493">
        <v>61</v>
      </c>
      <c r="F2493" t="s">
        <v>63</v>
      </c>
      <c r="G2493" t="s">
        <v>69</v>
      </c>
    </row>
    <row r="2494" spans="1:7" x14ac:dyDescent="0.3">
      <c r="A2494" t="s">
        <v>1511</v>
      </c>
      <c r="B2494" t="s">
        <v>55</v>
      </c>
      <c r="C2494" t="s">
        <v>38</v>
      </c>
      <c r="D2494" t="s">
        <v>311</v>
      </c>
      <c r="E2494">
        <v>97</v>
      </c>
      <c r="F2494" t="s">
        <v>13</v>
      </c>
      <c r="G2494" t="s">
        <v>14</v>
      </c>
    </row>
    <row r="2495" spans="1:7" x14ac:dyDescent="0.3">
      <c r="A2495" t="s">
        <v>1511</v>
      </c>
      <c r="B2495" t="s">
        <v>147</v>
      </c>
      <c r="C2495" t="s">
        <v>158</v>
      </c>
      <c r="D2495" t="s">
        <v>290</v>
      </c>
      <c r="E2495">
        <v>97</v>
      </c>
      <c r="F2495" t="s">
        <v>72</v>
      </c>
      <c r="G2495" t="s">
        <v>27</v>
      </c>
    </row>
    <row r="2496" spans="1:7" x14ac:dyDescent="0.3">
      <c r="A2496" t="s">
        <v>1512</v>
      </c>
      <c r="B2496" t="s">
        <v>55</v>
      </c>
      <c r="C2496" t="s">
        <v>16</v>
      </c>
      <c r="D2496" t="s">
        <v>124</v>
      </c>
      <c r="E2496">
        <v>49</v>
      </c>
      <c r="F2496" t="s">
        <v>36</v>
      </c>
      <c r="G2496" t="s">
        <v>14</v>
      </c>
    </row>
    <row r="2497" spans="1:7" x14ac:dyDescent="0.3">
      <c r="A2497" t="s">
        <v>1512</v>
      </c>
      <c r="B2497" t="s">
        <v>147</v>
      </c>
      <c r="C2497" t="s">
        <v>192</v>
      </c>
      <c r="D2497" t="s">
        <v>124</v>
      </c>
      <c r="E2497">
        <v>49</v>
      </c>
      <c r="F2497" t="s">
        <v>36</v>
      </c>
      <c r="G2497" t="s">
        <v>87</v>
      </c>
    </row>
    <row r="2498" spans="1:7" x14ac:dyDescent="0.3">
      <c r="A2498" t="s">
        <v>1513</v>
      </c>
      <c r="B2498" t="s">
        <v>55</v>
      </c>
      <c r="C2498" t="s">
        <v>42</v>
      </c>
      <c r="D2498" t="s">
        <v>119</v>
      </c>
      <c r="E2498">
        <v>19</v>
      </c>
      <c r="F2498" t="s">
        <v>13</v>
      </c>
      <c r="G2498" t="s">
        <v>23</v>
      </c>
    </row>
    <row r="2499" spans="1:7" x14ac:dyDescent="0.3">
      <c r="A2499" t="s">
        <v>1513</v>
      </c>
      <c r="B2499" t="s">
        <v>147</v>
      </c>
      <c r="C2499" t="s">
        <v>322</v>
      </c>
      <c r="D2499" t="s">
        <v>290</v>
      </c>
      <c r="E2499">
        <v>19</v>
      </c>
      <c r="F2499" t="s">
        <v>72</v>
      </c>
      <c r="G2499" t="s">
        <v>69</v>
      </c>
    </row>
    <row r="2500" spans="1:7" x14ac:dyDescent="0.3">
      <c r="A2500" t="s">
        <v>1514</v>
      </c>
      <c r="B2500" t="s">
        <v>55</v>
      </c>
      <c r="C2500" t="s">
        <v>25</v>
      </c>
      <c r="D2500" t="s">
        <v>191</v>
      </c>
      <c r="E2500">
        <v>137</v>
      </c>
      <c r="F2500" t="s">
        <v>168</v>
      </c>
      <c r="G2500" t="s">
        <v>27</v>
      </c>
    </row>
    <row r="2501" spans="1:7" x14ac:dyDescent="0.3">
      <c r="A2501" t="s">
        <v>1514</v>
      </c>
      <c r="B2501" t="s">
        <v>55</v>
      </c>
      <c r="C2501" t="s">
        <v>28</v>
      </c>
      <c r="D2501" t="s">
        <v>191</v>
      </c>
      <c r="E2501">
        <v>137</v>
      </c>
      <c r="F2501" t="s">
        <v>168</v>
      </c>
      <c r="G2501" t="s">
        <v>29</v>
      </c>
    </row>
    <row r="2502" spans="1:7" x14ac:dyDescent="0.3">
      <c r="A2502" t="s">
        <v>1514</v>
      </c>
      <c r="B2502" t="s">
        <v>147</v>
      </c>
      <c r="C2502" t="s">
        <v>334</v>
      </c>
      <c r="D2502" t="s">
        <v>219</v>
      </c>
      <c r="E2502">
        <v>137</v>
      </c>
      <c r="F2502" t="s">
        <v>168</v>
      </c>
      <c r="G2502" t="s">
        <v>27</v>
      </c>
    </row>
    <row r="2503" spans="1:7" x14ac:dyDescent="0.3">
      <c r="A2503" t="s">
        <v>1514</v>
      </c>
      <c r="B2503" t="s">
        <v>169</v>
      </c>
      <c r="C2503" t="s">
        <v>703</v>
      </c>
      <c r="D2503" t="s">
        <v>1515</v>
      </c>
      <c r="E2503">
        <v>137</v>
      </c>
      <c r="F2503" t="s">
        <v>702</v>
      </c>
      <c r="G2503" t="s">
        <v>87</v>
      </c>
    </row>
    <row r="2504" spans="1:7" x14ac:dyDescent="0.3">
      <c r="A2504" t="s">
        <v>1516</v>
      </c>
      <c r="B2504" t="s">
        <v>55</v>
      </c>
      <c r="C2504" t="s">
        <v>195</v>
      </c>
      <c r="D2504" t="s">
        <v>124</v>
      </c>
      <c r="E2504">
        <v>47</v>
      </c>
      <c r="F2504" t="s">
        <v>36</v>
      </c>
      <c r="G2504" t="s">
        <v>198</v>
      </c>
    </row>
    <row r="2505" spans="1:7" x14ac:dyDescent="0.3">
      <c r="A2505" t="s">
        <v>1516</v>
      </c>
      <c r="B2505" t="s">
        <v>147</v>
      </c>
      <c r="C2505" t="s">
        <v>322</v>
      </c>
      <c r="D2505" t="s">
        <v>231</v>
      </c>
      <c r="E2505">
        <v>47</v>
      </c>
      <c r="F2505" t="s">
        <v>232</v>
      </c>
      <c r="G2505" t="s">
        <v>69</v>
      </c>
    </row>
    <row r="2506" spans="1:7" x14ac:dyDescent="0.3">
      <c r="A2506" t="s">
        <v>1517</v>
      </c>
      <c r="B2506" t="s">
        <v>55</v>
      </c>
      <c r="C2506" t="s">
        <v>370</v>
      </c>
      <c r="D2506" t="s">
        <v>180</v>
      </c>
      <c r="E2506">
        <v>46</v>
      </c>
      <c r="F2506" t="s">
        <v>168</v>
      </c>
      <c r="G2506" t="s">
        <v>198</v>
      </c>
    </row>
    <row r="2507" spans="1:7" x14ac:dyDescent="0.3">
      <c r="A2507" t="s">
        <v>1517</v>
      </c>
      <c r="B2507" t="s">
        <v>147</v>
      </c>
      <c r="C2507" t="s">
        <v>358</v>
      </c>
      <c r="D2507" t="s">
        <v>160</v>
      </c>
      <c r="E2507">
        <v>46</v>
      </c>
      <c r="F2507" t="s">
        <v>72</v>
      </c>
      <c r="G2507" t="s">
        <v>80</v>
      </c>
    </row>
    <row r="2508" spans="1:7" x14ac:dyDescent="0.3">
      <c r="A2508" t="s">
        <v>1518</v>
      </c>
      <c r="B2508" t="s">
        <v>55</v>
      </c>
      <c r="C2508" t="s">
        <v>56</v>
      </c>
      <c r="D2508" t="s">
        <v>124</v>
      </c>
      <c r="E2508">
        <v>47</v>
      </c>
      <c r="F2508" t="s">
        <v>36</v>
      </c>
      <c r="G2508" t="s">
        <v>27</v>
      </c>
    </row>
    <row r="2509" spans="1:7" x14ac:dyDescent="0.3">
      <c r="A2509" t="s">
        <v>1518</v>
      </c>
      <c r="B2509" t="s">
        <v>55</v>
      </c>
      <c r="C2509" t="s">
        <v>57</v>
      </c>
      <c r="D2509" t="s">
        <v>124</v>
      </c>
      <c r="E2509">
        <v>47</v>
      </c>
      <c r="F2509" t="s">
        <v>36</v>
      </c>
      <c r="G2509" t="s">
        <v>29</v>
      </c>
    </row>
    <row r="2510" spans="1:7" x14ac:dyDescent="0.3">
      <c r="A2510" t="s">
        <v>1518</v>
      </c>
      <c r="B2510" t="s">
        <v>147</v>
      </c>
      <c r="C2510" t="s">
        <v>919</v>
      </c>
      <c r="D2510" t="s">
        <v>74</v>
      </c>
      <c r="E2510">
        <v>47</v>
      </c>
      <c r="F2510" t="s">
        <v>22</v>
      </c>
      <c r="G2510" t="s">
        <v>87</v>
      </c>
    </row>
    <row r="2511" spans="1:7" x14ac:dyDescent="0.3">
      <c r="A2511" t="s">
        <v>1519</v>
      </c>
      <c r="B2511" t="s">
        <v>55</v>
      </c>
      <c r="C2511" t="s">
        <v>16</v>
      </c>
      <c r="D2511" t="s">
        <v>368</v>
      </c>
      <c r="E2511">
        <v>46</v>
      </c>
      <c r="F2511" t="s">
        <v>72</v>
      </c>
      <c r="G2511" t="s">
        <v>14</v>
      </c>
    </row>
    <row r="2512" spans="1:7" x14ac:dyDescent="0.3">
      <c r="A2512" t="s">
        <v>1519</v>
      </c>
      <c r="B2512" t="s">
        <v>147</v>
      </c>
      <c r="C2512" t="s">
        <v>192</v>
      </c>
      <c r="D2512" t="s">
        <v>226</v>
      </c>
      <c r="E2512">
        <v>46</v>
      </c>
      <c r="F2512" t="s">
        <v>13</v>
      </c>
      <c r="G2512" t="s">
        <v>87</v>
      </c>
    </row>
    <row r="2513" spans="1:7" x14ac:dyDescent="0.3">
      <c r="A2513" t="s">
        <v>1520</v>
      </c>
      <c r="B2513" t="s">
        <v>55</v>
      </c>
      <c r="C2513" t="s">
        <v>229</v>
      </c>
      <c r="D2513" t="s">
        <v>116</v>
      </c>
      <c r="E2513">
        <v>16</v>
      </c>
      <c r="F2513" t="s">
        <v>36</v>
      </c>
      <c r="G2513" t="s">
        <v>198</v>
      </c>
    </row>
    <row r="2514" spans="1:7" x14ac:dyDescent="0.3">
      <c r="A2514" t="s">
        <v>1521</v>
      </c>
      <c r="B2514" t="s">
        <v>55</v>
      </c>
      <c r="C2514" t="s">
        <v>31</v>
      </c>
      <c r="D2514" t="s">
        <v>152</v>
      </c>
      <c r="E2514">
        <v>12</v>
      </c>
      <c r="F2514" t="s">
        <v>72</v>
      </c>
      <c r="G2514" t="s">
        <v>27</v>
      </c>
    </row>
    <row r="2515" spans="1:7" x14ac:dyDescent="0.3">
      <c r="A2515" t="s">
        <v>1521</v>
      </c>
      <c r="B2515" t="s">
        <v>55</v>
      </c>
      <c r="C2515" t="s">
        <v>32</v>
      </c>
      <c r="D2515" t="s">
        <v>152</v>
      </c>
      <c r="E2515">
        <v>12</v>
      </c>
      <c r="F2515" t="s">
        <v>72</v>
      </c>
      <c r="G2515" t="s">
        <v>29</v>
      </c>
    </row>
    <row r="2516" spans="1:7" x14ac:dyDescent="0.3">
      <c r="A2516" t="s">
        <v>1522</v>
      </c>
      <c r="B2516" t="s">
        <v>55</v>
      </c>
      <c r="C2516" t="s">
        <v>715</v>
      </c>
      <c r="D2516" t="s">
        <v>150</v>
      </c>
      <c r="E2516">
        <v>12</v>
      </c>
      <c r="F2516" t="s">
        <v>72</v>
      </c>
      <c r="G2516" t="s">
        <v>80</v>
      </c>
    </row>
    <row r="2517" spans="1:7" x14ac:dyDescent="0.3">
      <c r="A2517" t="s">
        <v>1523</v>
      </c>
      <c r="B2517" t="s">
        <v>55</v>
      </c>
      <c r="C2517" t="s">
        <v>18</v>
      </c>
      <c r="D2517" t="s">
        <v>724</v>
      </c>
      <c r="E2517">
        <v>17</v>
      </c>
      <c r="F2517" t="s">
        <v>262</v>
      </c>
      <c r="G2517" t="s">
        <v>14</v>
      </c>
    </row>
    <row r="2518" spans="1:7" hidden="1" x14ac:dyDescent="0.3">
      <c r="A2518" t="s">
        <v>2078</v>
      </c>
      <c r="B2518" t="s">
        <v>1726</v>
      </c>
      <c r="C2518" t="s">
        <v>1786</v>
      </c>
      <c r="D2518" t="s">
        <v>1786</v>
      </c>
      <c r="E2518">
        <v>54</v>
      </c>
      <c r="F2518" t="s">
        <v>1786</v>
      </c>
      <c r="G2518" t="s">
        <v>1786</v>
      </c>
    </row>
    <row r="2519" spans="1:7" hidden="1" x14ac:dyDescent="0.3">
      <c r="A2519" t="s">
        <v>2079</v>
      </c>
      <c r="B2519" t="s">
        <v>169</v>
      </c>
      <c r="C2519" t="s">
        <v>1786</v>
      </c>
      <c r="D2519" t="s">
        <v>1786</v>
      </c>
      <c r="E2519">
        <v>1</v>
      </c>
      <c r="F2519" t="s">
        <v>1786</v>
      </c>
      <c r="G2519" t="s">
        <v>1786</v>
      </c>
    </row>
    <row r="2520" spans="1:7" hidden="1" x14ac:dyDescent="0.3">
      <c r="A2520" t="s">
        <v>2080</v>
      </c>
      <c r="B2520" t="s">
        <v>1726</v>
      </c>
      <c r="C2520" t="s">
        <v>1786</v>
      </c>
      <c r="D2520" t="s">
        <v>1786</v>
      </c>
      <c r="E2520">
        <v>30</v>
      </c>
      <c r="F2520" t="s">
        <v>1786</v>
      </c>
      <c r="G2520" t="s">
        <v>1786</v>
      </c>
    </row>
    <row r="2521" spans="1:7" x14ac:dyDescent="0.3">
      <c r="A2521" t="s">
        <v>1524</v>
      </c>
      <c r="B2521" t="s">
        <v>55</v>
      </c>
      <c r="C2521" t="s">
        <v>786</v>
      </c>
      <c r="D2521" t="s">
        <v>155</v>
      </c>
      <c r="E2521">
        <v>24</v>
      </c>
      <c r="F2521" t="s">
        <v>72</v>
      </c>
      <c r="G2521" t="s">
        <v>69</v>
      </c>
    </row>
    <row r="2522" spans="1:7" x14ac:dyDescent="0.3">
      <c r="A2522" t="s">
        <v>1525</v>
      </c>
      <c r="B2522" t="s">
        <v>55</v>
      </c>
      <c r="C2522" t="s">
        <v>284</v>
      </c>
      <c r="D2522" t="s">
        <v>150</v>
      </c>
      <c r="E2522">
        <v>25</v>
      </c>
      <c r="F2522" t="s">
        <v>72</v>
      </c>
      <c r="G2522" t="s">
        <v>87</v>
      </c>
    </row>
    <row r="2523" spans="1:7" x14ac:dyDescent="0.3">
      <c r="A2523" t="s">
        <v>1526</v>
      </c>
      <c r="B2523" t="s">
        <v>55</v>
      </c>
      <c r="C2523" t="s">
        <v>289</v>
      </c>
      <c r="D2523" t="s">
        <v>155</v>
      </c>
      <c r="E2523">
        <v>26</v>
      </c>
      <c r="F2523" t="s">
        <v>72</v>
      </c>
      <c r="G2523" t="s">
        <v>27</v>
      </c>
    </row>
    <row r="2524" spans="1:7" x14ac:dyDescent="0.3">
      <c r="A2524" t="s">
        <v>1527</v>
      </c>
      <c r="B2524" t="s">
        <v>55</v>
      </c>
      <c r="C2524" t="s">
        <v>176</v>
      </c>
      <c r="D2524" t="s">
        <v>391</v>
      </c>
      <c r="E2524">
        <v>12</v>
      </c>
      <c r="F2524" t="s">
        <v>168</v>
      </c>
      <c r="G2524" t="s">
        <v>69</v>
      </c>
    </row>
    <row r="2525" spans="1:7" x14ac:dyDescent="0.3">
      <c r="A2525" t="s">
        <v>1528</v>
      </c>
      <c r="B2525" t="s">
        <v>55</v>
      </c>
      <c r="C2525" t="s">
        <v>375</v>
      </c>
      <c r="D2525" t="s">
        <v>150</v>
      </c>
      <c r="E2525">
        <v>8</v>
      </c>
      <c r="F2525" t="s">
        <v>72</v>
      </c>
      <c r="G2525" t="s">
        <v>80</v>
      </c>
    </row>
    <row r="2526" spans="1:7" x14ac:dyDescent="0.3">
      <c r="A2526" t="s">
        <v>1529</v>
      </c>
      <c r="B2526" t="s">
        <v>55</v>
      </c>
      <c r="C2526" t="s">
        <v>784</v>
      </c>
      <c r="D2526" t="s">
        <v>119</v>
      </c>
      <c r="E2526">
        <v>26</v>
      </c>
      <c r="F2526" t="s">
        <v>13</v>
      </c>
      <c r="G2526" t="s">
        <v>27</v>
      </c>
    </row>
    <row r="2527" spans="1:7" x14ac:dyDescent="0.3">
      <c r="A2527" t="s">
        <v>1530</v>
      </c>
      <c r="B2527" t="s">
        <v>55</v>
      </c>
      <c r="C2527" t="s">
        <v>238</v>
      </c>
      <c r="D2527" t="s">
        <v>277</v>
      </c>
      <c r="E2527">
        <v>13</v>
      </c>
      <c r="F2527" t="s">
        <v>168</v>
      </c>
      <c r="G2527" t="s">
        <v>69</v>
      </c>
    </row>
    <row r="2528" spans="1:7" hidden="1" x14ac:dyDescent="0.3">
      <c r="A2528" t="s">
        <v>2081</v>
      </c>
      <c r="B2528" t="s">
        <v>55</v>
      </c>
      <c r="C2528" t="s">
        <v>1786</v>
      </c>
      <c r="D2528" t="s">
        <v>1786</v>
      </c>
      <c r="E2528">
        <v>100</v>
      </c>
      <c r="F2528" t="s">
        <v>1786</v>
      </c>
      <c r="G2528" t="s">
        <v>1786</v>
      </c>
    </row>
    <row r="2529" spans="1:7" x14ac:dyDescent="0.3">
      <c r="A2529" t="s">
        <v>1531</v>
      </c>
      <c r="B2529" t="s">
        <v>55</v>
      </c>
      <c r="C2529" t="s">
        <v>123</v>
      </c>
      <c r="D2529" t="s">
        <v>368</v>
      </c>
      <c r="E2529">
        <v>25</v>
      </c>
      <c r="F2529" t="s">
        <v>72</v>
      </c>
      <c r="G2529" t="s">
        <v>87</v>
      </c>
    </row>
    <row r="2530" spans="1:7" hidden="1" x14ac:dyDescent="0.3">
      <c r="A2530" t="s">
        <v>2082</v>
      </c>
      <c r="B2530" t="s">
        <v>1726</v>
      </c>
      <c r="C2530" t="s">
        <v>1786</v>
      </c>
      <c r="D2530" t="s">
        <v>1786</v>
      </c>
      <c r="E2530">
        <v>6</v>
      </c>
      <c r="F2530" t="s">
        <v>1786</v>
      </c>
      <c r="G2530" t="s">
        <v>1786</v>
      </c>
    </row>
    <row r="2531" spans="1:7" hidden="1" x14ac:dyDescent="0.3">
      <c r="A2531" t="s">
        <v>2083</v>
      </c>
      <c r="B2531" t="s">
        <v>1726</v>
      </c>
      <c r="C2531" t="s">
        <v>1786</v>
      </c>
      <c r="D2531" t="s">
        <v>1786</v>
      </c>
      <c r="E2531">
        <v>18</v>
      </c>
      <c r="F2531" t="s">
        <v>1786</v>
      </c>
      <c r="G2531" t="s">
        <v>1786</v>
      </c>
    </row>
    <row r="2532" spans="1:7" hidden="1" x14ac:dyDescent="0.3">
      <c r="A2532" t="s">
        <v>2084</v>
      </c>
      <c r="B2532" t="s">
        <v>1726</v>
      </c>
      <c r="C2532" t="s">
        <v>1786</v>
      </c>
      <c r="D2532" t="s">
        <v>1786</v>
      </c>
      <c r="E2532">
        <v>165</v>
      </c>
      <c r="F2532" t="s">
        <v>1786</v>
      </c>
      <c r="G2532" t="s">
        <v>1786</v>
      </c>
    </row>
    <row r="2533" spans="1:7" x14ac:dyDescent="0.3">
      <c r="A2533" t="s">
        <v>1532</v>
      </c>
      <c r="B2533" t="s">
        <v>55</v>
      </c>
      <c r="C2533" t="s">
        <v>293</v>
      </c>
      <c r="D2533" t="s">
        <v>231</v>
      </c>
      <c r="E2533">
        <v>70</v>
      </c>
      <c r="F2533" t="s">
        <v>232</v>
      </c>
      <c r="G2533" t="s">
        <v>69</v>
      </c>
    </row>
    <row r="2534" spans="1:7" x14ac:dyDescent="0.3">
      <c r="A2534" t="s">
        <v>1533</v>
      </c>
      <c r="B2534" t="s">
        <v>55</v>
      </c>
      <c r="C2534" t="s">
        <v>121</v>
      </c>
      <c r="D2534" t="s">
        <v>296</v>
      </c>
      <c r="E2534">
        <v>81</v>
      </c>
      <c r="F2534" t="s">
        <v>36</v>
      </c>
      <c r="G2534" t="s">
        <v>27</v>
      </c>
    </row>
    <row r="2535" spans="1:7" x14ac:dyDescent="0.3">
      <c r="A2535" t="s">
        <v>1534</v>
      </c>
      <c r="B2535" t="s">
        <v>55</v>
      </c>
      <c r="C2535" t="s">
        <v>1535</v>
      </c>
      <c r="D2535" t="s">
        <v>296</v>
      </c>
      <c r="E2535">
        <v>63</v>
      </c>
      <c r="F2535" t="s">
        <v>36</v>
      </c>
      <c r="G2535" t="s">
        <v>127</v>
      </c>
    </row>
    <row r="2536" spans="1:7" x14ac:dyDescent="0.3">
      <c r="A2536" t="s">
        <v>1536</v>
      </c>
      <c r="B2536" t="s">
        <v>55</v>
      </c>
      <c r="C2536" t="s">
        <v>123</v>
      </c>
      <c r="D2536" t="s">
        <v>116</v>
      </c>
      <c r="E2536">
        <v>76</v>
      </c>
      <c r="F2536" t="s">
        <v>36</v>
      </c>
      <c r="G2536" t="s">
        <v>87</v>
      </c>
    </row>
    <row r="2537" spans="1:7" ht="26" x14ac:dyDescent="0.3">
      <c r="A2537" t="s">
        <v>1537</v>
      </c>
      <c r="B2537" t="s">
        <v>55</v>
      </c>
      <c r="C2537" s="1" t="s">
        <v>949</v>
      </c>
      <c r="D2537" t="s">
        <v>116</v>
      </c>
      <c r="E2537">
        <v>47</v>
      </c>
      <c r="F2537" t="s">
        <v>36</v>
      </c>
      <c r="G2537" t="s">
        <v>127</v>
      </c>
    </row>
    <row r="2538" spans="1:7" x14ac:dyDescent="0.3">
      <c r="A2538" t="s">
        <v>1538</v>
      </c>
      <c r="B2538" t="s">
        <v>55</v>
      </c>
      <c r="C2538" t="s">
        <v>115</v>
      </c>
      <c r="D2538" t="s">
        <v>231</v>
      </c>
      <c r="E2538">
        <v>49</v>
      </c>
      <c r="F2538" t="s">
        <v>232</v>
      </c>
      <c r="G2538" t="s">
        <v>80</v>
      </c>
    </row>
    <row r="2539" spans="1:7" hidden="1" x14ac:dyDescent="0.3">
      <c r="A2539" t="s">
        <v>2085</v>
      </c>
      <c r="B2539" t="s">
        <v>1726</v>
      </c>
      <c r="C2539" t="s">
        <v>1786</v>
      </c>
      <c r="D2539" t="s">
        <v>1786</v>
      </c>
      <c r="E2539">
        <v>74</v>
      </c>
      <c r="F2539" t="s">
        <v>1786</v>
      </c>
      <c r="G2539" t="s">
        <v>1786</v>
      </c>
    </row>
    <row r="2540" spans="1:7" ht="26" x14ac:dyDescent="0.3">
      <c r="A2540" t="s">
        <v>1539</v>
      </c>
      <c r="B2540" t="s">
        <v>55</v>
      </c>
      <c r="C2540" s="1" t="s">
        <v>1540</v>
      </c>
      <c r="D2540" t="s">
        <v>290</v>
      </c>
      <c r="E2540">
        <v>61</v>
      </c>
      <c r="F2540" t="s">
        <v>72</v>
      </c>
      <c r="G2540" t="s">
        <v>87</v>
      </c>
    </row>
    <row r="2541" spans="1:7" ht="26" x14ac:dyDescent="0.3">
      <c r="A2541" t="s">
        <v>1541</v>
      </c>
      <c r="B2541" t="s">
        <v>55</v>
      </c>
      <c r="C2541" s="1" t="s">
        <v>827</v>
      </c>
      <c r="D2541" t="s">
        <v>290</v>
      </c>
      <c r="E2541">
        <v>65</v>
      </c>
      <c r="F2541" t="s">
        <v>72</v>
      </c>
      <c r="G2541" t="s">
        <v>87</v>
      </c>
    </row>
    <row r="2542" spans="1:7" ht="26" x14ac:dyDescent="0.3">
      <c r="A2542" t="s">
        <v>1542</v>
      </c>
      <c r="B2542" t="s">
        <v>55</v>
      </c>
      <c r="C2542" s="1" t="s">
        <v>1543</v>
      </c>
      <c r="D2542" t="s">
        <v>290</v>
      </c>
      <c r="E2542">
        <v>65</v>
      </c>
      <c r="F2542" t="s">
        <v>72</v>
      </c>
      <c r="G2542" t="s">
        <v>127</v>
      </c>
    </row>
    <row r="2543" spans="1:7" ht="26" x14ac:dyDescent="0.3">
      <c r="A2543" t="s">
        <v>1544</v>
      </c>
      <c r="B2543" t="s">
        <v>55</v>
      </c>
      <c r="C2543" s="1" t="s">
        <v>1123</v>
      </c>
      <c r="D2543" t="s">
        <v>62</v>
      </c>
      <c r="E2543">
        <v>17</v>
      </c>
      <c r="F2543" t="s">
        <v>63</v>
      </c>
      <c r="G2543" t="s">
        <v>29</v>
      </c>
    </row>
    <row r="2544" spans="1:7" x14ac:dyDescent="0.3">
      <c r="A2544" t="s">
        <v>1545</v>
      </c>
      <c r="B2544" t="s">
        <v>55</v>
      </c>
      <c r="C2544" t="s">
        <v>521</v>
      </c>
      <c r="D2544" t="s">
        <v>124</v>
      </c>
      <c r="E2544">
        <v>29</v>
      </c>
      <c r="F2544" t="s">
        <v>36</v>
      </c>
      <c r="G2544" t="s">
        <v>80</v>
      </c>
    </row>
    <row r="2545" spans="1:7" x14ac:dyDescent="0.3">
      <c r="A2545" t="s">
        <v>1546</v>
      </c>
      <c r="B2545" t="s">
        <v>55</v>
      </c>
      <c r="C2545" t="s">
        <v>517</v>
      </c>
      <c r="D2545" t="s">
        <v>180</v>
      </c>
      <c r="E2545">
        <v>18</v>
      </c>
      <c r="F2545" t="s">
        <v>168</v>
      </c>
      <c r="G2545" t="s">
        <v>27</v>
      </c>
    </row>
    <row r="2546" spans="1:7" hidden="1" x14ac:dyDescent="0.3">
      <c r="A2546" t="s">
        <v>2086</v>
      </c>
      <c r="B2546" t="s">
        <v>1726</v>
      </c>
      <c r="C2546" t="s">
        <v>1786</v>
      </c>
      <c r="D2546" t="s">
        <v>1786</v>
      </c>
      <c r="E2546">
        <v>88</v>
      </c>
      <c r="F2546" t="s">
        <v>1786</v>
      </c>
      <c r="G2546" t="s">
        <v>1786</v>
      </c>
    </row>
    <row r="2547" spans="1:7" ht="26" x14ac:dyDescent="0.3">
      <c r="A2547" t="s">
        <v>1547</v>
      </c>
      <c r="B2547" t="s">
        <v>55</v>
      </c>
      <c r="C2547" s="1" t="s">
        <v>1548</v>
      </c>
      <c r="D2547" t="s">
        <v>180</v>
      </c>
      <c r="E2547">
        <v>61</v>
      </c>
      <c r="F2547" t="s">
        <v>168</v>
      </c>
      <c r="G2547" t="s">
        <v>127</v>
      </c>
    </row>
    <row r="2548" spans="1:7" x14ac:dyDescent="0.3">
      <c r="A2548" t="s">
        <v>1549</v>
      </c>
      <c r="B2548" t="s">
        <v>55</v>
      </c>
      <c r="C2548" t="s">
        <v>1550</v>
      </c>
      <c r="D2548" t="s">
        <v>1551</v>
      </c>
      <c r="E2548">
        <v>40</v>
      </c>
      <c r="F2548" t="s">
        <v>36</v>
      </c>
      <c r="G2548" t="s">
        <v>87</v>
      </c>
    </row>
    <row r="2549" spans="1:7" hidden="1" x14ac:dyDescent="0.3">
      <c r="A2549" t="s">
        <v>2087</v>
      </c>
      <c r="B2549" t="s">
        <v>55</v>
      </c>
      <c r="C2549" t="s">
        <v>339</v>
      </c>
      <c r="D2549" t="s">
        <v>1786</v>
      </c>
      <c r="E2549">
        <v>24</v>
      </c>
      <c r="F2549" t="s">
        <v>1786</v>
      </c>
      <c r="G2549" t="s">
        <v>80</v>
      </c>
    </row>
    <row r="2550" spans="1:7" x14ac:dyDescent="0.3">
      <c r="A2550" t="s">
        <v>1552</v>
      </c>
      <c r="B2550" t="s">
        <v>55</v>
      </c>
      <c r="C2550" t="s">
        <v>115</v>
      </c>
      <c r="D2550" t="s">
        <v>130</v>
      </c>
      <c r="E2550">
        <v>40</v>
      </c>
      <c r="F2550" t="s">
        <v>72</v>
      </c>
      <c r="G2550" t="s">
        <v>80</v>
      </c>
    </row>
    <row r="2551" spans="1:7" x14ac:dyDescent="0.3">
      <c r="A2551" t="s">
        <v>1553</v>
      </c>
      <c r="B2551" t="s">
        <v>55</v>
      </c>
      <c r="C2551" t="s">
        <v>713</v>
      </c>
      <c r="D2551" t="s">
        <v>609</v>
      </c>
      <c r="E2551">
        <v>40</v>
      </c>
      <c r="F2551" t="s">
        <v>22</v>
      </c>
      <c r="G2551" t="s">
        <v>27</v>
      </c>
    </row>
    <row r="2552" spans="1:7" x14ac:dyDescent="0.3">
      <c r="A2552" t="s">
        <v>1553</v>
      </c>
      <c r="B2552" t="s">
        <v>147</v>
      </c>
      <c r="C2552" t="s">
        <v>345</v>
      </c>
      <c r="D2552" t="s">
        <v>609</v>
      </c>
      <c r="E2552">
        <v>40</v>
      </c>
      <c r="F2552" t="s">
        <v>22</v>
      </c>
      <c r="G2552" t="s">
        <v>27</v>
      </c>
    </row>
    <row r="2553" spans="1:7" x14ac:dyDescent="0.3">
      <c r="A2553" t="s">
        <v>1554</v>
      </c>
      <c r="B2553" t="s">
        <v>55</v>
      </c>
      <c r="C2553" t="s">
        <v>341</v>
      </c>
      <c r="D2553" t="s">
        <v>905</v>
      </c>
      <c r="E2553">
        <v>29</v>
      </c>
      <c r="F2553" t="s">
        <v>906</v>
      </c>
      <c r="G2553" t="s">
        <v>29</v>
      </c>
    </row>
    <row r="2554" spans="1:7" x14ac:dyDescent="0.3">
      <c r="A2554" t="s">
        <v>1555</v>
      </c>
      <c r="B2554" t="s">
        <v>55</v>
      </c>
      <c r="C2554" t="s">
        <v>788</v>
      </c>
      <c r="D2554" t="s">
        <v>162</v>
      </c>
      <c r="E2554">
        <v>28</v>
      </c>
      <c r="F2554" t="s">
        <v>72</v>
      </c>
      <c r="G2554" t="s">
        <v>87</v>
      </c>
    </row>
    <row r="2555" spans="1:7" x14ac:dyDescent="0.3">
      <c r="A2555" t="s">
        <v>1556</v>
      </c>
      <c r="B2555" t="s">
        <v>55</v>
      </c>
      <c r="C2555" t="s">
        <v>223</v>
      </c>
      <c r="D2555" t="s">
        <v>162</v>
      </c>
      <c r="E2555">
        <v>20</v>
      </c>
      <c r="F2555" t="s">
        <v>72</v>
      </c>
      <c r="G2555" t="s">
        <v>87</v>
      </c>
    </row>
    <row r="2556" spans="1:7" hidden="1" x14ac:dyDescent="0.3">
      <c r="A2556" t="s">
        <v>2088</v>
      </c>
      <c r="B2556" t="s">
        <v>1726</v>
      </c>
      <c r="C2556" t="s">
        <v>1786</v>
      </c>
      <c r="D2556" t="s">
        <v>1786</v>
      </c>
      <c r="E2556">
        <v>6</v>
      </c>
      <c r="F2556" t="s">
        <v>1786</v>
      </c>
      <c r="G2556" t="s">
        <v>1786</v>
      </c>
    </row>
    <row r="2557" spans="1:7" hidden="1" x14ac:dyDescent="0.3">
      <c r="A2557" t="s">
        <v>2089</v>
      </c>
      <c r="B2557" t="s">
        <v>1726</v>
      </c>
      <c r="C2557" t="s">
        <v>1786</v>
      </c>
      <c r="D2557" t="s">
        <v>1786</v>
      </c>
      <c r="E2557">
        <v>6</v>
      </c>
      <c r="F2557" t="s">
        <v>1786</v>
      </c>
      <c r="G2557" t="s">
        <v>1786</v>
      </c>
    </row>
    <row r="2558" spans="1:7" hidden="1" x14ac:dyDescent="0.3">
      <c r="A2558" t="s">
        <v>2090</v>
      </c>
      <c r="B2558" t="s">
        <v>1726</v>
      </c>
      <c r="C2558" t="s">
        <v>1786</v>
      </c>
      <c r="D2558" t="s">
        <v>1786</v>
      </c>
      <c r="E2558">
        <v>7</v>
      </c>
      <c r="F2558" t="s">
        <v>1786</v>
      </c>
      <c r="G2558" t="s">
        <v>1786</v>
      </c>
    </row>
    <row r="2559" spans="1:7" x14ac:dyDescent="0.3">
      <c r="A2559" t="s">
        <v>1557</v>
      </c>
      <c r="B2559" t="s">
        <v>55</v>
      </c>
      <c r="C2559" t="s">
        <v>229</v>
      </c>
      <c r="D2559" t="s">
        <v>21</v>
      </c>
      <c r="E2559">
        <v>51</v>
      </c>
      <c r="F2559" t="s">
        <v>22</v>
      </c>
      <c r="G2559" t="s">
        <v>198</v>
      </c>
    </row>
    <row r="2560" spans="1:7" x14ac:dyDescent="0.3">
      <c r="A2560" t="s">
        <v>1557</v>
      </c>
      <c r="B2560" t="s">
        <v>58</v>
      </c>
      <c r="C2560" t="s">
        <v>195</v>
      </c>
      <c r="D2560" t="s">
        <v>21</v>
      </c>
      <c r="E2560">
        <v>51</v>
      </c>
      <c r="F2560" t="s">
        <v>22</v>
      </c>
      <c r="G2560" t="s">
        <v>198</v>
      </c>
    </row>
    <row r="2561" spans="1:7" x14ac:dyDescent="0.3">
      <c r="A2561" t="s">
        <v>1558</v>
      </c>
      <c r="B2561" t="s">
        <v>55</v>
      </c>
      <c r="C2561" t="s">
        <v>34</v>
      </c>
      <c r="D2561" t="s">
        <v>116</v>
      </c>
      <c r="E2561">
        <v>60</v>
      </c>
      <c r="F2561" t="s">
        <v>36</v>
      </c>
      <c r="G2561" t="s">
        <v>14</v>
      </c>
    </row>
    <row r="2562" spans="1:7" x14ac:dyDescent="0.3">
      <c r="A2562" t="s">
        <v>1558</v>
      </c>
      <c r="B2562" t="s">
        <v>58</v>
      </c>
      <c r="C2562" t="s">
        <v>11</v>
      </c>
      <c r="D2562" t="s">
        <v>116</v>
      </c>
      <c r="E2562">
        <v>60</v>
      </c>
      <c r="F2562" t="s">
        <v>36</v>
      </c>
      <c r="G2562" t="s">
        <v>14</v>
      </c>
    </row>
    <row r="2563" spans="1:7" x14ac:dyDescent="0.3">
      <c r="A2563" t="s">
        <v>1558</v>
      </c>
      <c r="B2563" t="s">
        <v>59</v>
      </c>
      <c r="C2563" t="s">
        <v>16</v>
      </c>
      <c r="D2563" t="s">
        <v>116</v>
      </c>
      <c r="E2563">
        <v>60</v>
      </c>
      <c r="F2563" t="s">
        <v>36</v>
      </c>
      <c r="G2563" t="s">
        <v>14</v>
      </c>
    </row>
    <row r="2564" spans="1:7" x14ac:dyDescent="0.3">
      <c r="A2564" t="s">
        <v>1559</v>
      </c>
      <c r="B2564" t="s">
        <v>55</v>
      </c>
      <c r="C2564" t="s">
        <v>1560</v>
      </c>
      <c r="D2564" t="s">
        <v>43</v>
      </c>
      <c r="E2564">
        <v>69</v>
      </c>
      <c r="F2564" t="s">
        <v>22</v>
      </c>
      <c r="G2564" t="s">
        <v>80</v>
      </c>
    </row>
    <row r="2565" spans="1:7" x14ac:dyDescent="0.3">
      <c r="A2565" t="s">
        <v>1559</v>
      </c>
      <c r="B2565" t="s">
        <v>58</v>
      </c>
      <c r="C2565" t="s">
        <v>1259</v>
      </c>
      <c r="D2565" t="s">
        <v>164</v>
      </c>
      <c r="E2565">
        <v>69</v>
      </c>
      <c r="F2565" t="s">
        <v>22</v>
      </c>
      <c r="G2565" t="s">
        <v>27</v>
      </c>
    </row>
    <row r="2566" spans="1:7" x14ac:dyDescent="0.3">
      <c r="A2566" t="s">
        <v>1559</v>
      </c>
      <c r="B2566" t="s">
        <v>59</v>
      </c>
      <c r="C2566" t="s">
        <v>1561</v>
      </c>
      <c r="D2566" t="s">
        <v>74</v>
      </c>
      <c r="E2566">
        <v>68</v>
      </c>
      <c r="F2566" t="s">
        <v>22</v>
      </c>
      <c r="G2566" t="s">
        <v>29</v>
      </c>
    </row>
    <row r="2567" spans="1:7" x14ac:dyDescent="0.3">
      <c r="A2567" t="s">
        <v>1559</v>
      </c>
      <c r="B2567" t="s">
        <v>81</v>
      </c>
      <c r="C2567" t="s">
        <v>1562</v>
      </c>
      <c r="D2567" t="s">
        <v>74</v>
      </c>
      <c r="E2567">
        <v>69</v>
      </c>
      <c r="F2567" t="s">
        <v>22</v>
      </c>
      <c r="G2567" t="s">
        <v>80</v>
      </c>
    </row>
    <row r="2568" spans="1:7" x14ac:dyDescent="0.3">
      <c r="A2568" t="s">
        <v>1559</v>
      </c>
      <c r="B2568" t="s">
        <v>413</v>
      </c>
      <c r="C2568" t="s">
        <v>467</v>
      </c>
      <c r="D2568" t="s">
        <v>76</v>
      </c>
      <c r="E2568">
        <v>68</v>
      </c>
      <c r="F2568" t="s">
        <v>36</v>
      </c>
      <c r="G2568" t="s">
        <v>29</v>
      </c>
    </row>
    <row r="2569" spans="1:7" x14ac:dyDescent="0.3">
      <c r="A2569" t="s">
        <v>1559</v>
      </c>
      <c r="B2569" t="s">
        <v>414</v>
      </c>
      <c r="C2569" t="s">
        <v>665</v>
      </c>
      <c r="D2569" t="s">
        <v>164</v>
      </c>
      <c r="E2569">
        <v>66</v>
      </c>
      <c r="F2569" t="s">
        <v>22</v>
      </c>
      <c r="G2569" t="s">
        <v>87</v>
      </c>
    </row>
    <row r="2570" spans="1:7" x14ac:dyDescent="0.3">
      <c r="A2570" t="s">
        <v>1559</v>
      </c>
      <c r="B2570" t="s">
        <v>415</v>
      </c>
      <c r="C2570" t="s">
        <v>1563</v>
      </c>
      <c r="D2570" t="s">
        <v>61</v>
      </c>
      <c r="E2570">
        <v>69</v>
      </c>
      <c r="F2570" t="s">
        <v>22</v>
      </c>
      <c r="G2570" t="s">
        <v>87</v>
      </c>
    </row>
    <row r="2571" spans="1:7" x14ac:dyDescent="0.3">
      <c r="A2571" t="s">
        <v>1559</v>
      </c>
      <c r="B2571" t="s">
        <v>416</v>
      </c>
      <c r="C2571" t="s">
        <v>710</v>
      </c>
      <c r="D2571" t="s">
        <v>61</v>
      </c>
      <c r="E2571">
        <v>65</v>
      </c>
      <c r="F2571" t="s">
        <v>22</v>
      </c>
      <c r="G2571" t="s">
        <v>87</v>
      </c>
    </row>
    <row r="2572" spans="1:7" x14ac:dyDescent="0.3">
      <c r="A2572" t="s">
        <v>1559</v>
      </c>
      <c r="B2572" t="s">
        <v>1564</v>
      </c>
      <c r="C2572" t="s">
        <v>1173</v>
      </c>
      <c r="D2572" t="s">
        <v>164</v>
      </c>
      <c r="E2572">
        <v>68</v>
      </c>
      <c r="F2572" t="s">
        <v>22</v>
      </c>
      <c r="G2572" t="s">
        <v>69</v>
      </c>
    </row>
    <row r="2573" spans="1:7" x14ac:dyDescent="0.3">
      <c r="A2573" t="s">
        <v>1559</v>
      </c>
      <c r="B2573" t="s">
        <v>147</v>
      </c>
      <c r="C2573" t="s">
        <v>334</v>
      </c>
      <c r="D2573" t="s">
        <v>570</v>
      </c>
      <c r="E2573">
        <v>69</v>
      </c>
      <c r="F2573" t="s">
        <v>22</v>
      </c>
      <c r="G2573" t="s">
        <v>27</v>
      </c>
    </row>
    <row r="2574" spans="1:7" x14ac:dyDescent="0.3">
      <c r="A2574" t="s">
        <v>1559</v>
      </c>
      <c r="B2574" t="s">
        <v>328</v>
      </c>
      <c r="C2574" t="s">
        <v>202</v>
      </c>
      <c r="D2574" t="s">
        <v>110</v>
      </c>
      <c r="E2574">
        <v>69</v>
      </c>
      <c r="F2574" t="s">
        <v>22</v>
      </c>
      <c r="G2574" t="s">
        <v>29</v>
      </c>
    </row>
    <row r="2575" spans="1:7" x14ac:dyDescent="0.3">
      <c r="A2575" t="s">
        <v>1559</v>
      </c>
      <c r="B2575" t="s">
        <v>435</v>
      </c>
      <c r="C2575" t="s">
        <v>163</v>
      </c>
      <c r="D2575" t="s">
        <v>21</v>
      </c>
      <c r="E2575">
        <v>68</v>
      </c>
      <c r="F2575" t="s">
        <v>22</v>
      </c>
      <c r="G2575" t="s">
        <v>80</v>
      </c>
    </row>
    <row r="2576" spans="1:7" x14ac:dyDescent="0.3">
      <c r="A2576" t="s">
        <v>1559</v>
      </c>
      <c r="B2576" t="s">
        <v>646</v>
      </c>
      <c r="C2576" t="s">
        <v>322</v>
      </c>
      <c r="D2576" t="s">
        <v>164</v>
      </c>
      <c r="E2576">
        <v>69</v>
      </c>
      <c r="F2576" t="s">
        <v>22</v>
      </c>
      <c r="G2576" t="s">
        <v>69</v>
      </c>
    </row>
    <row r="2577" spans="1:7" x14ac:dyDescent="0.3">
      <c r="A2577" t="s">
        <v>1559</v>
      </c>
      <c r="B2577" t="s">
        <v>648</v>
      </c>
      <c r="C2577" t="s">
        <v>148</v>
      </c>
      <c r="D2577" t="s">
        <v>570</v>
      </c>
      <c r="E2577">
        <v>68</v>
      </c>
      <c r="F2577" t="s">
        <v>22</v>
      </c>
      <c r="G2577" t="s">
        <v>27</v>
      </c>
    </row>
    <row r="2578" spans="1:7" x14ac:dyDescent="0.3">
      <c r="A2578" t="s">
        <v>1559</v>
      </c>
      <c r="B2578" t="s">
        <v>1565</v>
      </c>
      <c r="C2578" t="s">
        <v>1566</v>
      </c>
      <c r="D2578" t="s">
        <v>89</v>
      </c>
      <c r="E2578">
        <v>66</v>
      </c>
      <c r="F2578" t="s">
        <v>22</v>
      </c>
      <c r="G2578" t="s">
        <v>29</v>
      </c>
    </row>
    <row r="2579" spans="1:7" x14ac:dyDescent="0.3">
      <c r="A2579" t="s">
        <v>1559</v>
      </c>
      <c r="B2579" t="s">
        <v>1567</v>
      </c>
      <c r="C2579" t="s">
        <v>643</v>
      </c>
      <c r="D2579" t="s">
        <v>26</v>
      </c>
      <c r="E2579">
        <v>69</v>
      </c>
      <c r="F2579" t="s">
        <v>22</v>
      </c>
      <c r="G2579" t="s">
        <v>27</v>
      </c>
    </row>
    <row r="2580" spans="1:7" x14ac:dyDescent="0.3">
      <c r="A2580" t="s">
        <v>1559</v>
      </c>
      <c r="B2580" t="s">
        <v>1568</v>
      </c>
      <c r="C2580" t="s">
        <v>562</v>
      </c>
      <c r="D2580" t="s">
        <v>570</v>
      </c>
      <c r="E2580">
        <v>65</v>
      </c>
      <c r="F2580" t="s">
        <v>22</v>
      </c>
      <c r="G2580" t="s">
        <v>29</v>
      </c>
    </row>
    <row r="2581" spans="1:7" x14ac:dyDescent="0.3">
      <c r="A2581" t="s">
        <v>1559</v>
      </c>
      <c r="B2581" t="s">
        <v>1569</v>
      </c>
      <c r="C2581" t="s">
        <v>335</v>
      </c>
      <c r="D2581" t="s">
        <v>26</v>
      </c>
      <c r="E2581">
        <v>68</v>
      </c>
      <c r="F2581" t="s">
        <v>22</v>
      </c>
      <c r="G2581" t="s">
        <v>29</v>
      </c>
    </row>
    <row r="2582" spans="1:7" x14ac:dyDescent="0.3">
      <c r="A2582" t="s">
        <v>1570</v>
      </c>
      <c r="B2582" t="s">
        <v>55</v>
      </c>
      <c r="C2582" t="s">
        <v>336</v>
      </c>
      <c r="D2582" t="s">
        <v>35</v>
      </c>
      <c r="E2582">
        <v>64</v>
      </c>
      <c r="F2582" t="s">
        <v>36</v>
      </c>
      <c r="G2582" t="s">
        <v>27</v>
      </c>
    </row>
    <row r="2583" spans="1:7" x14ac:dyDescent="0.3">
      <c r="A2583" t="s">
        <v>1570</v>
      </c>
      <c r="B2583" t="s">
        <v>58</v>
      </c>
      <c r="C2583" t="s">
        <v>176</v>
      </c>
      <c r="D2583" t="s">
        <v>290</v>
      </c>
      <c r="E2583">
        <v>58</v>
      </c>
      <c r="F2583" t="s">
        <v>72</v>
      </c>
      <c r="G2583" t="s">
        <v>69</v>
      </c>
    </row>
    <row r="2584" spans="1:7" x14ac:dyDescent="0.3">
      <c r="A2584" t="s">
        <v>1570</v>
      </c>
      <c r="B2584" t="s">
        <v>59</v>
      </c>
      <c r="C2584" t="s">
        <v>143</v>
      </c>
      <c r="D2584" t="s">
        <v>26</v>
      </c>
      <c r="E2584">
        <v>65</v>
      </c>
      <c r="F2584" t="s">
        <v>22</v>
      </c>
      <c r="G2584" t="s">
        <v>80</v>
      </c>
    </row>
    <row r="2585" spans="1:7" x14ac:dyDescent="0.3">
      <c r="A2585" t="s">
        <v>1570</v>
      </c>
      <c r="B2585" t="s">
        <v>81</v>
      </c>
      <c r="C2585" t="s">
        <v>50</v>
      </c>
      <c r="D2585" t="s">
        <v>39</v>
      </c>
      <c r="E2585">
        <v>65</v>
      </c>
      <c r="F2585" t="s">
        <v>36</v>
      </c>
      <c r="G2585" t="s">
        <v>14</v>
      </c>
    </row>
    <row r="2586" spans="1:7" x14ac:dyDescent="0.3">
      <c r="A2586" t="s">
        <v>1570</v>
      </c>
      <c r="B2586" t="s">
        <v>413</v>
      </c>
      <c r="C2586" t="s">
        <v>16</v>
      </c>
      <c r="D2586" t="s">
        <v>137</v>
      </c>
      <c r="E2586">
        <v>65</v>
      </c>
      <c r="F2586" t="s">
        <v>72</v>
      </c>
      <c r="G2586" t="s">
        <v>14</v>
      </c>
    </row>
    <row r="2587" spans="1:7" x14ac:dyDescent="0.3">
      <c r="A2587" t="s">
        <v>1570</v>
      </c>
      <c r="B2587" t="s">
        <v>414</v>
      </c>
      <c r="C2587" t="s">
        <v>31</v>
      </c>
      <c r="D2587" t="s">
        <v>302</v>
      </c>
      <c r="E2587">
        <v>63</v>
      </c>
      <c r="F2587" t="s">
        <v>63</v>
      </c>
      <c r="G2587" t="s">
        <v>27</v>
      </c>
    </row>
    <row r="2588" spans="1:7" x14ac:dyDescent="0.3">
      <c r="A2588" t="s">
        <v>1570</v>
      </c>
      <c r="B2588" t="s">
        <v>414</v>
      </c>
      <c r="C2588" t="s">
        <v>32</v>
      </c>
      <c r="D2588" t="s">
        <v>302</v>
      </c>
      <c r="E2588">
        <v>63</v>
      </c>
      <c r="F2588" t="s">
        <v>63</v>
      </c>
      <c r="G2588" t="s">
        <v>29</v>
      </c>
    </row>
    <row r="2589" spans="1:7" x14ac:dyDescent="0.3">
      <c r="A2589" t="s">
        <v>1570</v>
      </c>
      <c r="B2589" t="s">
        <v>415</v>
      </c>
      <c r="C2589" t="s">
        <v>18</v>
      </c>
      <c r="D2589" t="s">
        <v>71</v>
      </c>
      <c r="E2589">
        <v>65</v>
      </c>
      <c r="F2589" t="s">
        <v>72</v>
      </c>
      <c r="G2589" t="s">
        <v>14</v>
      </c>
    </row>
    <row r="2590" spans="1:7" x14ac:dyDescent="0.3">
      <c r="A2590" t="s">
        <v>1570</v>
      </c>
      <c r="B2590" t="s">
        <v>416</v>
      </c>
      <c r="C2590" t="s">
        <v>38</v>
      </c>
      <c r="D2590" t="s">
        <v>71</v>
      </c>
      <c r="E2590">
        <v>65</v>
      </c>
      <c r="F2590" t="s">
        <v>72</v>
      </c>
      <c r="G2590" t="s">
        <v>14</v>
      </c>
    </row>
    <row r="2591" spans="1:7" x14ac:dyDescent="0.3">
      <c r="A2591" t="s">
        <v>1571</v>
      </c>
      <c r="B2591" t="s">
        <v>55</v>
      </c>
      <c r="C2591" t="s">
        <v>1572</v>
      </c>
      <c r="D2591" t="s">
        <v>346</v>
      </c>
      <c r="E2591">
        <v>64</v>
      </c>
      <c r="F2591" t="s">
        <v>36</v>
      </c>
      <c r="G2591" t="s">
        <v>27</v>
      </c>
    </row>
    <row r="2592" spans="1:7" x14ac:dyDescent="0.3">
      <c r="A2592" t="s">
        <v>1571</v>
      </c>
      <c r="B2592" t="s">
        <v>58</v>
      </c>
      <c r="C2592" t="s">
        <v>995</v>
      </c>
      <c r="D2592" t="s">
        <v>226</v>
      </c>
      <c r="E2592">
        <v>65</v>
      </c>
      <c r="F2592" t="s">
        <v>13</v>
      </c>
      <c r="G2592" t="s">
        <v>69</v>
      </c>
    </row>
    <row r="2593" spans="1:7" x14ac:dyDescent="0.3">
      <c r="A2593" t="s">
        <v>1571</v>
      </c>
      <c r="B2593" t="s">
        <v>59</v>
      </c>
      <c r="C2593" t="s">
        <v>444</v>
      </c>
      <c r="D2593" t="s">
        <v>226</v>
      </c>
      <c r="E2593">
        <v>65</v>
      </c>
      <c r="F2593" t="s">
        <v>13</v>
      </c>
      <c r="G2593" t="s">
        <v>69</v>
      </c>
    </row>
    <row r="2594" spans="1:7" x14ac:dyDescent="0.3">
      <c r="A2594" t="s">
        <v>1571</v>
      </c>
      <c r="B2594" t="s">
        <v>81</v>
      </c>
      <c r="C2594" t="s">
        <v>881</v>
      </c>
      <c r="D2594" t="s">
        <v>26</v>
      </c>
      <c r="E2594">
        <v>64</v>
      </c>
      <c r="F2594" t="s">
        <v>22</v>
      </c>
      <c r="G2594" t="s">
        <v>80</v>
      </c>
    </row>
    <row r="2595" spans="1:7" x14ac:dyDescent="0.3">
      <c r="A2595" t="s">
        <v>1571</v>
      </c>
      <c r="B2595" t="s">
        <v>413</v>
      </c>
      <c r="C2595" t="s">
        <v>692</v>
      </c>
      <c r="D2595" t="s">
        <v>570</v>
      </c>
      <c r="E2595">
        <v>64</v>
      </c>
      <c r="F2595" t="s">
        <v>22</v>
      </c>
      <c r="G2595" t="s">
        <v>29</v>
      </c>
    </row>
    <row r="2596" spans="1:7" x14ac:dyDescent="0.3">
      <c r="A2596" t="s">
        <v>1571</v>
      </c>
      <c r="B2596" t="s">
        <v>414</v>
      </c>
      <c r="C2596" t="s">
        <v>1573</v>
      </c>
      <c r="D2596" t="s">
        <v>74</v>
      </c>
      <c r="E2596">
        <v>63</v>
      </c>
      <c r="F2596" t="s">
        <v>22</v>
      </c>
      <c r="G2596" t="s">
        <v>80</v>
      </c>
    </row>
    <row r="2597" spans="1:7" x14ac:dyDescent="0.3">
      <c r="A2597" t="s">
        <v>1571</v>
      </c>
      <c r="B2597" t="s">
        <v>415</v>
      </c>
      <c r="C2597" t="s">
        <v>664</v>
      </c>
      <c r="D2597" t="s">
        <v>61</v>
      </c>
      <c r="E2597">
        <v>65</v>
      </c>
      <c r="F2597" t="s">
        <v>22</v>
      </c>
      <c r="G2597" t="s">
        <v>80</v>
      </c>
    </row>
    <row r="2598" spans="1:7" x14ac:dyDescent="0.3">
      <c r="A2598" t="s">
        <v>1571</v>
      </c>
      <c r="B2598" t="s">
        <v>416</v>
      </c>
      <c r="C2598" t="s">
        <v>1574</v>
      </c>
      <c r="D2598" t="s">
        <v>110</v>
      </c>
      <c r="E2598">
        <v>63</v>
      </c>
      <c r="F2598" t="s">
        <v>22</v>
      </c>
      <c r="G2598" t="s">
        <v>27</v>
      </c>
    </row>
    <row r="2599" spans="1:7" x14ac:dyDescent="0.3">
      <c r="A2599" t="s">
        <v>1575</v>
      </c>
      <c r="B2599" t="s">
        <v>55</v>
      </c>
      <c r="C2599" t="s">
        <v>370</v>
      </c>
      <c r="D2599" t="s">
        <v>61</v>
      </c>
      <c r="E2599">
        <v>60</v>
      </c>
      <c r="F2599" t="s">
        <v>22</v>
      </c>
      <c r="G2599" t="s">
        <v>198</v>
      </c>
    </row>
    <row r="2600" spans="1:7" x14ac:dyDescent="0.3">
      <c r="A2600" t="s">
        <v>1575</v>
      </c>
      <c r="B2600" t="s">
        <v>58</v>
      </c>
      <c r="C2600" t="s">
        <v>229</v>
      </c>
      <c r="D2600" t="s">
        <v>61</v>
      </c>
      <c r="E2600">
        <v>60</v>
      </c>
      <c r="F2600" t="s">
        <v>22</v>
      </c>
      <c r="G2600" t="s">
        <v>198</v>
      </c>
    </row>
    <row r="2601" spans="1:7" x14ac:dyDescent="0.3">
      <c r="A2601" t="s">
        <v>1575</v>
      </c>
      <c r="B2601" t="s">
        <v>59</v>
      </c>
      <c r="C2601" t="s">
        <v>195</v>
      </c>
      <c r="D2601" t="s">
        <v>61</v>
      </c>
      <c r="E2601">
        <v>59</v>
      </c>
      <c r="F2601" t="s">
        <v>22</v>
      </c>
      <c r="G2601" t="s">
        <v>198</v>
      </c>
    </row>
    <row r="2602" spans="1:7" hidden="1" x14ac:dyDescent="0.3">
      <c r="A2602" t="s">
        <v>1575</v>
      </c>
      <c r="B2602" t="s">
        <v>147</v>
      </c>
      <c r="C2602" t="s">
        <v>1786</v>
      </c>
      <c r="D2602" t="s">
        <v>1786</v>
      </c>
      <c r="E2602">
        <v>60</v>
      </c>
      <c r="F2602" t="s">
        <v>1786</v>
      </c>
      <c r="G2602" t="s">
        <v>1786</v>
      </c>
    </row>
    <row r="2603" spans="1:7" hidden="1" x14ac:dyDescent="0.3">
      <c r="A2603" t="s">
        <v>1575</v>
      </c>
      <c r="B2603" t="s">
        <v>328</v>
      </c>
      <c r="C2603" t="s">
        <v>1786</v>
      </c>
      <c r="D2603" t="s">
        <v>1786</v>
      </c>
      <c r="E2603">
        <v>60</v>
      </c>
      <c r="F2603" t="s">
        <v>1786</v>
      </c>
      <c r="G2603" t="s">
        <v>1786</v>
      </c>
    </row>
    <row r="2604" spans="1:7" hidden="1" x14ac:dyDescent="0.3">
      <c r="A2604" t="s">
        <v>1575</v>
      </c>
      <c r="B2604" t="s">
        <v>435</v>
      </c>
      <c r="C2604" t="s">
        <v>1786</v>
      </c>
      <c r="D2604" t="s">
        <v>1786</v>
      </c>
      <c r="E2604">
        <v>59</v>
      </c>
      <c r="F2604" t="s">
        <v>1786</v>
      </c>
      <c r="G2604" t="s">
        <v>1786</v>
      </c>
    </row>
    <row r="2605" spans="1:7" x14ac:dyDescent="0.3">
      <c r="A2605" t="s">
        <v>1576</v>
      </c>
      <c r="B2605" t="s">
        <v>55</v>
      </c>
      <c r="C2605" t="s">
        <v>18</v>
      </c>
      <c r="D2605" t="s">
        <v>110</v>
      </c>
      <c r="E2605">
        <v>65</v>
      </c>
      <c r="F2605" t="s">
        <v>22</v>
      </c>
      <c r="G2605" t="s">
        <v>14</v>
      </c>
    </row>
    <row r="2606" spans="1:7" x14ac:dyDescent="0.3">
      <c r="A2606" t="s">
        <v>1576</v>
      </c>
      <c r="B2606" t="s">
        <v>58</v>
      </c>
      <c r="C2606" t="s">
        <v>11</v>
      </c>
      <c r="D2606" t="s">
        <v>549</v>
      </c>
      <c r="E2606">
        <v>69</v>
      </c>
      <c r="F2606" t="s">
        <v>22</v>
      </c>
      <c r="G2606" t="s">
        <v>14</v>
      </c>
    </row>
    <row r="2607" spans="1:7" x14ac:dyDescent="0.3">
      <c r="A2607" t="s">
        <v>1576</v>
      </c>
      <c r="B2607" t="s">
        <v>59</v>
      </c>
      <c r="C2607" t="s">
        <v>38</v>
      </c>
      <c r="D2607" t="s">
        <v>110</v>
      </c>
      <c r="E2607">
        <v>70</v>
      </c>
      <c r="F2607" t="s">
        <v>22</v>
      </c>
      <c r="G2607" t="s">
        <v>14</v>
      </c>
    </row>
    <row r="2608" spans="1:7" hidden="1" x14ac:dyDescent="0.3">
      <c r="A2608" t="s">
        <v>1576</v>
      </c>
      <c r="B2608" t="s">
        <v>147</v>
      </c>
      <c r="C2608" t="s">
        <v>1786</v>
      </c>
      <c r="D2608" t="s">
        <v>1786</v>
      </c>
      <c r="E2608">
        <v>65</v>
      </c>
      <c r="F2608" t="s">
        <v>1786</v>
      </c>
      <c r="G2608" t="s">
        <v>1786</v>
      </c>
    </row>
    <row r="2609" spans="1:7" hidden="1" x14ac:dyDescent="0.3">
      <c r="A2609" t="s">
        <v>1576</v>
      </c>
      <c r="B2609" t="s">
        <v>328</v>
      </c>
      <c r="C2609" t="s">
        <v>1786</v>
      </c>
      <c r="D2609" t="s">
        <v>1786</v>
      </c>
      <c r="E2609">
        <v>69</v>
      </c>
      <c r="F2609" t="s">
        <v>1786</v>
      </c>
      <c r="G2609" t="s">
        <v>1786</v>
      </c>
    </row>
    <row r="2610" spans="1:7" hidden="1" x14ac:dyDescent="0.3">
      <c r="A2610" t="s">
        <v>1576</v>
      </c>
      <c r="B2610" t="s">
        <v>435</v>
      </c>
      <c r="C2610" t="s">
        <v>1786</v>
      </c>
      <c r="D2610" t="s">
        <v>1786</v>
      </c>
      <c r="E2610">
        <v>70</v>
      </c>
      <c r="F2610" t="s">
        <v>1786</v>
      </c>
      <c r="G2610" t="s">
        <v>1786</v>
      </c>
    </row>
    <row r="2611" spans="1:7" x14ac:dyDescent="0.3">
      <c r="A2611" t="s">
        <v>1577</v>
      </c>
      <c r="B2611" t="s">
        <v>55</v>
      </c>
      <c r="C2611" t="s">
        <v>34</v>
      </c>
      <c r="D2611" t="s">
        <v>140</v>
      </c>
      <c r="E2611">
        <v>63</v>
      </c>
      <c r="F2611" t="s">
        <v>141</v>
      </c>
      <c r="G2611" t="s">
        <v>14</v>
      </c>
    </row>
    <row r="2612" spans="1:7" x14ac:dyDescent="0.3">
      <c r="A2612" t="s">
        <v>1577</v>
      </c>
      <c r="B2612" t="s">
        <v>58</v>
      </c>
      <c r="C2612" t="s">
        <v>16</v>
      </c>
      <c r="D2612" t="s">
        <v>140</v>
      </c>
      <c r="E2612">
        <v>60</v>
      </c>
      <c r="F2612" t="s">
        <v>141</v>
      </c>
      <c r="G2612" t="s">
        <v>14</v>
      </c>
    </row>
    <row r="2613" spans="1:7" x14ac:dyDescent="0.3">
      <c r="A2613" t="s">
        <v>1577</v>
      </c>
      <c r="B2613" t="s">
        <v>59</v>
      </c>
      <c r="C2613" t="s">
        <v>11</v>
      </c>
      <c r="D2613" t="s">
        <v>140</v>
      </c>
      <c r="E2613">
        <v>57</v>
      </c>
      <c r="F2613" t="s">
        <v>141</v>
      </c>
      <c r="G2613" t="s">
        <v>14</v>
      </c>
    </row>
    <row r="2614" spans="1:7" x14ac:dyDescent="0.3">
      <c r="A2614" t="s">
        <v>1578</v>
      </c>
      <c r="B2614" t="s">
        <v>55</v>
      </c>
      <c r="C2614" t="s">
        <v>338</v>
      </c>
      <c r="D2614" t="s">
        <v>26</v>
      </c>
      <c r="E2614">
        <v>31</v>
      </c>
      <c r="F2614" t="s">
        <v>22</v>
      </c>
      <c r="G2614" t="s">
        <v>87</v>
      </c>
    </row>
    <row r="2615" spans="1:7" x14ac:dyDescent="0.3">
      <c r="A2615" t="s">
        <v>1578</v>
      </c>
      <c r="B2615" t="s">
        <v>58</v>
      </c>
      <c r="C2615" t="s">
        <v>236</v>
      </c>
      <c r="D2615" t="s">
        <v>43</v>
      </c>
      <c r="E2615">
        <v>36</v>
      </c>
      <c r="F2615" t="s">
        <v>22</v>
      </c>
      <c r="G2615" t="s">
        <v>87</v>
      </c>
    </row>
    <row r="2616" spans="1:7" hidden="1" x14ac:dyDescent="0.3">
      <c r="A2616" t="s">
        <v>1578</v>
      </c>
      <c r="B2616" t="s">
        <v>147</v>
      </c>
      <c r="C2616" t="s">
        <v>1786</v>
      </c>
      <c r="D2616" t="s">
        <v>1786</v>
      </c>
      <c r="E2616">
        <v>31</v>
      </c>
      <c r="F2616" t="s">
        <v>1786</v>
      </c>
      <c r="G2616" t="s">
        <v>1786</v>
      </c>
    </row>
    <row r="2617" spans="1:7" hidden="1" x14ac:dyDescent="0.3">
      <c r="A2617" t="s">
        <v>1578</v>
      </c>
      <c r="B2617" t="s">
        <v>328</v>
      </c>
      <c r="C2617" t="s">
        <v>1786</v>
      </c>
      <c r="D2617" t="s">
        <v>1786</v>
      </c>
      <c r="E2617">
        <v>36</v>
      </c>
      <c r="F2617" t="s">
        <v>1786</v>
      </c>
      <c r="G2617" t="s">
        <v>1786</v>
      </c>
    </row>
    <row r="2618" spans="1:7" x14ac:dyDescent="0.3">
      <c r="A2618" t="s">
        <v>1579</v>
      </c>
      <c r="B2618" t="s">
        <v>55</v>
      </c>
      <c r="C2618" t="s">
        <v>370</v>
      </c>
      <c r="D2618" t="s">
        <v>570</v>
      </c>
      <c r="E2618">
        <v>59</v>
      </c>
      <c r="F2618" t="s">
        <v>22</v>
      </c>
      <c r="G2618" t="s">
        <v>198</v>
      </c>
    </row>
    <row r="2619" spans="1:7" hidden="1" x14ac:dyDescent="0.3">
      <c r="A2619" t="s">
        <v>1579</v>
      </c>
      <c r="B2619" t="s">
        <v>147</v>
      </c>
      <c r="C2619" t="s">
        <v>1786</v>
      </c>
      <c r="D2619" t="s">
        <v>1786</v>
      </c>
      <c r="E2619">
        <v>59</v>
      </c>
      <c r="F2619" t="s">
        <v>1786</v>
      </c>
      <c r="G2619" t="s">
        <v>1786</v>
      </c>
    </row>
    <row r="2620" spans="1:7" x14ac:dyDescent="0.3">
      <c r="A2620" t="s">
        <v>1580</v>
      </c>
      <c r="B2620" t="s">
        <v>55</v>
      </c>
      <c r="C2620" t="s">
        <v>240</v>
      </c>
      <c r="D2620" t="s">
        <v>74</v>
      </c>
      <c r="E2620">
        <v>34</v>
      </c>
      <c r="F2620" t="s">
        <v>22</v>
      </c>
      <c r="G2620" t="s">
        <v>69</v>
      </c>
    </row>
    <row r="2621" spans="1:7" x14ac:dyDescent="0.3">
      <c r="A2621" t="s">
        <v>1581</v>
      </c>
      <c r="B2621" t="s">
        <v>55</v>
      </c>
      <c r="C2621" t="s">
        <v>229</v>
      </c>
      <c r="D2621" t="s">
        <v>43</v>
      </c>
      <c r="E2621">
        <v>46</v>
      </c>
      <c r="F2621" t="s">
        <v>22</v>
      </c>
      <c r="G2621" t="s">
        <v>198</v>
      </c>
    </row>
    <row r="2622" spans="1:7" x14ac:dyDescent="0.3">
      <c r="A2622" t="s">
        <v>1582</v>
      </c>
      <c r="B2622" t="s">
        <v>55</v>
      </c>
      <c r="C2622" t="s">
        <v>631</v>
      </c>
      <c r="D2622" t="s">
        <v>311</v>
      </c>
      <c r="E2622">
        <v>42</v>
      </c>
      <c r="F2622" t="s">
        <v>13</v>
      </c>
      <c r="G2622" t="s">
        <v>27</v>
      </c>
    </row>
    <row r="2623" spans="1:7" ht="26" x14ac:dyDescent="0.3">
      <c r="A2623" t="s">
        <v>1583</v>
      </c>
      <c r="B2623" t="s">
        <v>55</v>
      </c>
      <c r="C2623" s="1" t="s">
        <v>596</v>
      </c>
      <c r="D2623" t="s">
        <v>1348</v>
      </c>
      <c r="E2623">
        <v>24</v>
      </c>
      <c r="F2623" t="s">
        <v>22</v>
      </c>
      <c r="G2623" t="s">
        <v>127</v>
      </c>
    </row>
    <row r="2624" spans="1:7" ht="26" x14ac:dyDescent="0.3">
      <c r="A2624" t="s">
        <v>1583</v>
      </c>
      <c r="B2624" t="s">
        <v>58</v>
      </c>
      <c r="C2624" s="1" t="s">
        <v>1119</v>
      </c>
      <c r="D2624" t="s">
        <v>86</v>
      </c>
      <c r="E2624">
        <v>11</v>
      </c>
      <c r="F2624" t="s">
        <v>13</v>
      </c>
      <c r="G2624" t="s">
        <v>127</v>
      </c>
    </row>
    <row r="2625" spans="1:7" ht="26" x14ac:dyDescent="0.3">
      <c r="A2625" t="s">
        <v>1583</v>
      </c>
      <c r="B2625" t="s">
        <v>59</v>
      </c>
      <c r="C2625" s="1" t="s">
        <v>1584</v>
      </c>
      <c r="D2625" t="s">
        <v>96</v>
      </c>
      <c r="E2625">
        <v>54</v>
      </c>
      <c r="F2625" t="s">
        <v>22</v>
      </c>
      <c r="G2625" t="s">
        <v>87</v>
      </c>
    </row>
    <row r="2626" spans="1:7" ht="26" x14ac:dyDescent="0.3">
      <c r="A2626" t="s">
        <v>1583</v>
      </c>
      <c r="B2626" t="s">
        <v>81</v>
      </c>
      <c r="C2626" s="1" t="s">
        <v>1096</v>
      </c>
      <c r="D2626" t="s">
        <v>96</v>
      </c>
      <c r="E2626">
        <v>56</v>
      </c>
      <c r="F2626" t="s">
        <v>22</v>
      </c>
      <c r="G2626" t="s">
        <v>69</v>
      </c>
    </row>
    <row r="2627" spans="1:7" ht="26" x14ac:dyDescent="0.3">
      <c r="A2627" t="s">
        <v>1585</v>
      </c>
      <c r="B2627" t="s">
        <v>55</v>
      </c>
      <c r="C2627" s="1" t="s">
        <v>1586</v>
      </c>
      <c r="D2627" t="s">
        <v>79</v>
      </c>
      <c r="E2627">
        <v>65</v>
      </c>
      <c r="F2627" t="s">
        <v>22</v>
      </c>
      <c r="G2627" t="s">
        <v>127</v>
      </c>
    </row>
    <row r="2628" spans="1:7" ht="91" hidden="1" x14ac:dyDescent="0.3">
      <c r="A2628" t="s">
        <v>1585</v>
      </c>
      <c r="B2628" t="s">
        <v>58</v>
      </c>
      <c r="C2628" s="1" t="s">
        <v>2091</v>
      </c>
      <c r="D2628" t="s">
        <v>1786</v>
      </c>
      <c r="E2628">
        <v>36</v>
      </c>
      <c r="F2628" t="s">
        <v>1786</v>
      </c>
      <c r="G2628" t="s">
        <v>87</v>
      </c>
    </row>
    <row r="2629" spans="1:7" ht="78" hidden="1" x14ac:dyDescent="0.3">
      <c r="A2629" t="s">
        <v>1587</v>
      </c>
      <c r="B2629" t="s">
        <v>55</v>
      </c>
      <c r="C2629" s="1" t="s">
        <v>2092</v>
      </c>
      <c r="D2629" t="s">
        <v>1786</v>
      </c>
      <c r="E2629">
        <v>41</v>
      </c>
      <c r="F2629" t="s">
        <v>1786</v>
      </c>
      <c r="G2629" t="s">
        <v>127</v>
      </c>
    </row>
    <row r="2630" spans="1:7" ht="26" x14ac:dyDescent="0.3">
      <c r="A2630" t="s">
        <v>1587</v>
      </c>
      <c r="B2630" t="s">
        <v>58</v>
      </c>
      <c r="C2630" s="1" t="s">
        <v>1119</v>
      </c>
      <c r="D2630" t="s">
        <v>79</v>
      </c>
      <c r="E2630">
        <v>61</v>
      </c>
      <c r="F2630" t="s">
        <v>22</v>
      </c>
      <c r="G2630" t="s">
        <v>127</v>
      </c>
    </row>
    <row r="2631" spans="1:7" ht="78" hidden="1" x14ac:dyDescent="0.3">
      <c r="A2631" t="s">
        <v>2093</v>
      </c>
      <c r="B2631" t="s">
        <v>55</v>
      </c>
      <c r="C2631" s="1" t="s">
        <v>2094</v>
      </c>
      <c r="D2631" t="s">
        <v>1786</v>
      </c>
      <c r="E2631">
        <v>33</v>
      </c>
      <c r="F2631" t="s">
        <v>1786</v>
      </c>
      <c r="G2631" t="s">
        <v>27</v>
      </c>
    </row>
    <row r="2632" spans="1:7" ht="26" x14ac:dyDescent="0.3">
      <c r="A2632" t="s">
        <v>1588</v>
      </c>
      <c r="B2632" t="s">
        <v>55</v>
      </c>
      <c r="C2632" s="1" t="s">
        <v>82</v>
      </c>
      <c r="D2632" t="s">
        <v>96</v>
      </c>
      <c r="E2632">
        <v>37</v>
      </c>
      <c r="F2632" t="s">
        <v>22</v>
      </c>
      <c r="G2632" t="s">
        <v>83</v>
      </c>
    </row>
    <row r="2633" spans="1:7" ht="26" x14ac:dyDescent="0.3">
      <c r="A2633" t="s">
        <v>1589</v>
      </c>
      <c r="B2633" t="s">
        <v>55</v>
      </c>
      <c r="C2633" s="1" t="s">
        <v>1590</v>
      </c>
      <c r="D2633" t="s">
        <v>79</v>
      </c>
      <c r="E2633">
        <v>39</v>
      </c>
      <c r="F2633" t="s">
        <v>22</v>
      </c>
      <c r="G2633" t="s">
        <v>29</v>
      </c>
    </row>
    <row r="2634" spans="1:7" ht="91" hidden="1" x14ac:dyDescent="0.3">
      <c r="A2634" t="s">
        <v>2095</v>
      </c>
      <c r="B2634" t="s">
        <v>55</v>
      </c>
      <c r="C2634" s="1" t="s">
        <v>2020</v>
      </c>
      <c r="D2634" t="s">
        <v>1786</v>
      </c>
      <c r="E2634">
        <v>40</v>
      </c>
      <c r="F2634" t="s">
        <v>1786</v>
      </c>
      <c r="G2634" t="s">
        <v>69</v>
      </c>
    </row>
    <row r="2635" spans="1:7" ht="26" x14ac:dyDescent="0.3">
      <c r="A2635" t="s">
        <v>1591</v>
      </c>
      <c r="B2635" t="s">
        <v>55</v>
      </c>
      <c r="C2635" s="1" t="s">
        <v>816</v>
      </c>
      <c r="D2635" t="s">
        <v>96</v>
      </c>
      <c r="E2635">
        <v>37</v>
      </c>
      <c r="F2635" t="s">
        <v>22</v>
      </c>
      <c r="G2635" t="s">
        <v>87</v>
      </c>
    </row>
    <row r="2636" spans="1:7" ht="26" x14ac:dyDescent="0.3">
      <c r="A2636" t="s">
        <v>1592</v>
      </c>
      <c r="B2636" t="s">
        <v>55</v>
      </c>
      <c r="C2636" s="1" t="s">
        <v>1113</v>
      </c>
      <c r="D2636" t="s">
        <v>110</v>
      </c>
      <c r="E2636">
        <v>37</v>
      </c>
      <c r="F2636" t="s">
        <v>22</v>
      </c>
      <c r="G2636" t="s">
        <v>69</v>
      </c>
    </row>
    <row r="2637" spans="1:7" ht="78" hidden="1" x14ac:dyDescent="0.3">
      <c r="A2637" t="s">
        <v>1592</v>
      </c>
      <c r="B2637" t="s">
        <v>58</v>
      </c>
      <c r="C2637" s="1" t="s">
        <v>2096</v>
      </c>
      <c r="D2637" t="s">
        <v>1786</v>
      </c>
      <c r="E2637">
        <v>15</v>
      </c>
      <c r="F2637" t="s">
        <v>1786</v>
      </c>
      <c r="G2637" t="s">
        <v>27</v>
      </c>
    </row>
    <row r="2638" spans="1:7" ht="26" x14ac:dyDescent="0.3">
      <c r="A2638" t="s">
        <v>1593</v>
      </c>
      <c r="B2638" t="s">
        <v>55</v>
      </c>
      <c r="C2638" s="1" t="s">
        <v>1594</v>
      </c>
      <c r="D2638" t="s">
        <v>96</v>
      </c>
      <c r="E2638">
        <v>21</v>
      </c>
      <c r="F2638" t="s">
        <v>22</v>
      </c>
      <c r="G2638" t="s">
        <v>127</v>
      </c>
    </row>
    <row r="2639" spans="1:7" ht="26" x14ac:dyDescent="0.3">
      <c r="A2639" t="s">
        <v>1595</v>
      </c>
      <c r="B2639" t="s">
        <v>55</v>
      </c>
      <c r="C2639" s="1" t="s">
        <v>825</v>
      </c>
      <c r="D2639" t="s">
        <v>79</v>
      </c>
      <c r="E2639">
        <v>31</v>
      </c>
      <c r="F2639" t="s">
        <v>22</v>
      </c>
      <c r="G2639" t="s">
        <v>87</v>
      </c>
    </row>
    <row r="2640" spans="1:7" ht="91" hidden="1" x14ac:dyDescent="0.3">
      <c r="A2640" t="s">
        <v>2097</v>
      </c>
      <c r="B2640" t="s">
        <v>55</v>
      </c>
      <c r="C2640" s="1" t="s">
        <v>2098</v>
      </c>
      <c r="D2640" t="s">
        <v>1786</v>
      </c>
      <c r="E2640">
        <v>23</v>
      </c>
      <c r="F2640" t="s">
        <v>1786</v>
      </c>
      <c r="G2640" t="s">
        <v>80</v>
      </c>
    </row>
    <row r="2641" spans="1:7" hidden="1" x14ac:dyDescent="0.3">
      <c r="A2641" t="s">
        <v>2099</v>
      </c>
      <c r="B2641" t="s">
        <v>1726</v>
      </c>
      <c r="C2641" t="s">
        <v>1786</v>
      </c>
      <c r="D2641" t="s">
        <v>1786</v>
      </c>
      <c r="E2641">
        <v>3</v>
      </c>
      <c r="F2641" t="s">
        <v>1786</v>
      </c>
      <c r="G2641" t="s">
        <v>1786</v>
      </c>
    </row>
    <row r="2642" spans="1:7" x14ac:dyDescent="0.3">
      <c r="A2642" t="s">
        <v>1596</v>
      </c>
      <c r="B2642" t="s">
        <v>55</v>
      </c>
      <c r="C2642" t="s">
        <v>654</v>
      </c>
      <c r="D2642" t="s">
        <v>1597</v>
      </c>
      <c r="E2642">
        <v>6</v>
      </c>
      <c r="F2642" t="s">
        <v>22</v>
      </c>
      <c r="G2642" t="s">
        <v>27</v>
      </c>
    </row>
    <row r="2643" spans="1:7" hidden="1" x14ac:dyDescent="0.3">
      <c r="A2643" t="s">
        <v>2100</v>
      </c>
      <c r="B2643" t="s">
        <v>1726</v>
      </c>
      <c r="C2643" t="s">
        <v>1786</v>
      </c>
      <c r="D2643" t="s">
        <v>1786</v>
      </c>
      <c r="E2643">
        <v>4</v>
      </c>
      <c r="F2643" t="s">
        <v>1786</v>
      </c>
      <c r="G2643" t="s">
        <v>1786</v>
      </c>
    </row>
    <row r="2644" spans="1:7" hidden="1" x14ac:dyDescent="0.3">
      <c r="A2644" t="s">
        <v>2101</v>
      </c>
      <c r="B2644" t="s">
        <v>1726</v>
      </c>
      <c r="C2644" t="s">
        <v>1786</v>
      </c>
      <c r="D2644" t="s">
        <v>1786</v>
      </c>
      <c r="E2644">
        <v>1</v>
      </c>
      <c r="F2644" t="s">
        <v>1786</v>
      </c>
      <c r="G2644" t="s">
        <v>1786</v>
      </c>
    </row>
    <row r="2645" spans="1:7" hidden="1" x14ac:dyDescent="0.3">
      <c r="A2645" t="s">
        <v>2102</v>
      </c>
      <c r="B2645" t="s">
        <v>1726</v>
      </c>
      <c r="C2645" t="s">
        <v>1786</v>
      </c>
      <c r="D2645" t="s">
        <v>1786</v>
      </c>
      <c r="E2645">
        <v>4</v>
      </c>
      <c r="F2645" t="s">
        <v>1786</v>
      </c>
      <c r="G2645" t="s">
        <v>1786</v>
      </c>
    </row>
    <row r="2646" spans="1:7" x14ac:dyDescent="0.3">
      <c r="A2646" t="s">
        <v>1598</v>
      </c>
      <c r="B2646" t="s">
        <v>55</v>
      </c>
      <c r="C2646" t="s">
        <v>42</v>
      </c>
      <c r="D2646" t="s">
        <v>302</v>
      </c>
      <c r="E2646">
        <v>62</v>
      </c>
      <c r="F2646" t="s">
        <v>63</v>
      </c>
      <c r="G2646" t="s">
        <v>23</v>
      </c>
    </row>
    <row r="2647" spans="1:7" x14ac:dyDescent="0.3">
      <c r="A2647" t="s">
        <v>1599</v>
      </c>
      <c r="B2647" t="s">
        <v>55</v>
      </c>
      <c r="C2647" t="s">
        <v>370</v>
      </c>
      <c r="D2647" t="s">
        <v>71</v>
      </c>
      <c r="E2647">
        <v>30</v>
      </c>
      <c r="F2647" t="s">
        <v>72</v>
      </c>
      <c r="G2647" t="s">
        <v>198</v>
      </c>
    </row>
    <row r="2648" spans="1:7" hidden="1" x14ac:dyDescent="0.3">
      <c r="A2648" t="s">
        <v>1599</v>
      </c>
      <c r="B2648" t="s">
        <v>58</v>
      </c>
      <c r="C2648" t="s">
        <v>370</v>
      </c>
      <c r="D2648" t="s">
        <v>1786</v>
      </c>
      <c r="E2648">
        <v>32</v>
      </c>
      <c r="F2648" t="s">
        <v>1786</v>
      </c>
      <c r="G2648" t="s">
        <v>198</v>
      </c>
    </row>
    <row r="2649" spans="1:7" x14ac:dyDescent="0.3">
      <c r="A2649" t="s">
        <v>1600</v>
      </c>
      <c r="B2649" t="s">
        <v>55</v>
      </c>
      <c r="C2649" t="s">
        <v>16</v>
      </c>
      <c r="D2649" t="s">
        <v>71</v>
      </c>
      <c r="E2649">
        <v>63</v>
      </c>
      <c r="F2649" t="s">
        <v>72</v>
      </c>
      <c r="G2649" t="s">
        <v>14</v>
      </c>
    </row>
    <row r="2650" spans="1:7" x14ac:dyDescent="0.3">
      <c r="A2650" t="s">
        <v>1601</v>
      </c>
      <c r="B2650" t="s">
        <v>55</v>
      </c>
      <c r="C2650" t="s">
        <v>38</v>
      </c>
      <c r="D2650" t="s">
        <v>157</v>
      </c>
      <c r="E2650">
        <v>30</v>
      </c>
      <c r="F2650" t="s">
        <v>72</v>
      </c>
      <c r="G2650" t="s">
        <v>14</v>
      </c>
    </row>
    <row r="2651" spans="1:7" x14ac:dyDescent="0.3">
      <c r="A2651" t="s">
        <v>1602</v>
      </c>
      <c r="B2651" t="s">
        <v>55</v>
      </c>
      <c r="C2651" t="s">
        <v>229</v>
      </c>
      <c r="D2651" t="s">
        <v>35</v>
      </c>
      <c r="E2651">
        <v>33</v>
      </c>
      <c r="F2651" t="s">
        <v>36</v>
      </c>
      <c r="G2651" t="s">
        <v>198</v>
      </c>
    </row>
    <row r="2652" spans="1:7" ht="39" x14ac:dyDescent="0.3">
      <c r="A2652" t="s">
        <v>1603</v>
      </c>
      <c r="B2652" t="s">
        <v>55</v>
      </c>
      <c r="C2652" s="1" t="s">
        <v>1604</v>
      </c>
      <c r="D2652" t="s">
        <v>96</v>
      </c>
      <c r="E2652">
        <v>39</v>
      </c>
      <c r="F2652" t="s">
        <v>22</v>
      </c>
      <c r="G2652" t="s">
        <v>1605</v>
      </c>
    </row>
    <row r="2653" spans="1:7" ht="26" x14ac:dyDescent="0.3">
      <c r="A2653" t="s">
        <v>1606</v>
      </c>
      <c r="B2653" t="s">
        <v>55</v>
      </c>
      <c r="C2653" s="1" t="s">
        <v>78</v>
      </c>
      <c r="D2653" t="s">
        <v>89</v>
      </c>
      <c r="E2653">
        <v>43</v>
      </c>
      <c r="F2653" t="s">
        <v>22</v>
      </c>
      <c r="G2653" t="s">
        <v>80</v>
      </c>
    </row>
    <row r="2654" spans="1:7" ht="26" x14ac:dyDescent="0.3">
      <c r="A2654" t="s">
        <v>1607</v>
      </c>
      <c r="B2654" t="s">
        <v>55</v>
      </c>
      <c r="C2654" s="1" t="s">
        <v>1608</v>
      </c>
      <c r="D2654" t="s">
        <v>79</v>
      </c>
      <c r="E2654">
        <v>47</v>
      </c>
      <c r="F2654" t="s">
        <v>22</v>
      </c>
      <c r="G2654" t="s">
        <v>69</v>
      </c>
    </row>
    <row r="2655" spans="1:7" ht="26" x14ac:dyDescent="0.3">
      <c r="A2655" t="s">
        <v>1609</v>
      </c>
      <c r="B2655" t="s">
        <v>55</v>
      </c>
      <c r="C2655" s="1" t="s">
        <v>1610</v>
      </c>
      <c r="D2655" t="s">
        <v>79</v>
      </c>
      <c r="E2655">
        <v>32</v>
      </c>
      <c r="F2655" t="s">
        <v>22</v>
      </c>
      <c r="G2655" t="s">
        <v>27</v>
      </c>
    </row>
    <row r="2656" spans="1:7" ht="26" x14ac:dyDescent="0.3">
      <c r="A2656" t="s">
        <v>1611</v>
      </c>
      <c r="B2656" t="s">
        <v>55</v>
      </c>
      <c r="C2656" s="1" t="s">
        <v>1130</v>
      </c>
      <c r="D2656" t="s">
        <v>79</v>
      </c>
      <c r="E2656">
        <v>36</v>
      </c>
      <c r="F2656" t="s">
        <v>22</v>
      </c>
      <c r="G2656" t="s">
        <v>87</v>
      </c>
    </row>
    <row r="2657" spans="1:7" ht="26" x14ac:dyDescent="0.3">
      <c r="A2657" t="s">
        <v>1612</v>
      </c>
      <c r="B2657" t="s">
        <v>55</v>
      </c>
      <c r="C2657" s="1" t="s">
        <v>605</v>
      </c>
      <c r="D2657" t="s">
        <v>144</v>
      </c>
      <c r="E2657">
        <v>40</v>
      </c>
      <c r="F2657" t="s">
        <v>72</v>
      </c>
      <c r="G2657" t="s">
        <v>80</v>
      </c>
    </row>
    <row r="2658" spans="1:7" hidden="1" x14ac:dyDescent="0.3">
      <c r="A2658" t="s">
        <v>2103</v>
      </c>
      <c r="B2658" t="s">
        <v>1726</v>
      </c>
      <c r="C2658" t="s">
        <v>1786</v>
      </c>
      <c r="D2658" t="s">
        <v>1786</v>
      </c>
      <c r="E2658">
        <v>2</v>
      </c>
      <c r="F2658" t="s">
        <v>1786</v>
      </c>
      <c r="G2658" t="s">
        <v>1786</v>
      </c>
    </row>
    <row r="2659" spans="1:7" x14ac:dyDescent="0.3">
      <c r="A2659" t="s">
        <v>1613</v>
      </c>
      <c r="B2659" t="s">
        <v>55</v>
      </c>
      <c r="C2659" t="s">
        <v>517</v>
      </c>
      <c r="D2659" t="s">
        <v>191</v>
      </c>
      <c r="E2659">
        <v>106</v>
      </c>
      <c r="F2659" t="s">
        <v>168</v>
      </c>
      <c r="G2659" t="s">
        <v>27</v>
      </c>
    </row>
    <row r="2660" spans="1:7" x14ac:dyDescent="0.3">
      <c r="A2660" t="s">
        <v>1614</v>
      </c>
      <c r="B2660" t="s">
        <v>55</v>
      </c>
      <c r="C2660" t="s">
        <v>519</v>
      </c>
      <c r="D2660" t="s">
        <v>191</v>
      </c>
      <c r="E2660">
        <v>100</v>
      </c>
      <c r="F2660" t="s">
        <v>168</v>
      </c>
      <c r="G2660" t="s">
        <v>69</v>
      </c>
    </row>
    <row r="2661" spans="1:7" x14ac:dyDescent="0.3">
      <c r="A2661" t="s">
        <v>1615</v>
      </c>
      <c r="B2661" t="s">
        <v>55</v>
      </c>
      <c r="C2661" t="s">
        <v>514</v>
      </c>
      <c r="D2661" t="s">
        <v>231</v>
      </c>
      <c r="E2661">
        <v>39</v>
      </c>
      <c r="F2661" t="s">
        <v>232</v>
      </c>
      <c r="G2661" t="s">
        <v>87</v>
      </c>
    </row>
    <row r="2662" spans="1:7" x14ac:dyDescent="0.3">
      <c r="A2662" t="s">
        <v>1616</v>
      </c>
      <c r="B2662" t="s">
        <v>55</v>
      </c>
      <c r="C2662" t="s">
        <v>304</v>
      </c>
      <c r="D2662" t="s">
        <v>248</v>
      </c>
      <c r="E2662">
        <v>106</v>
      </c>
      <c r="F2662" t="s">
        <v>72</v>
      </c>
      <c r="G2662" t="s">
        <v>127</v>
      </c>
    </row>
    <row r="2663" spans="1:7" hidden="1" x14ac:dyDescent="0.3">
      <c r="A2663" t="s">
        <v>2104</v>
      </c>
      <c r="B2663" t="s">
        <v>1726</v>
      </c>
      <c r="C2663" t="s">
        <v>1786</v>
      </c>
      <c r="D2663" t="s">
        <v>1786</v>
      </c>
      <c r="E2663">
        <v>31</v>
      </c>
      <c r="F2663" t="s">
        <v>1786</v>
      </c>
      <c r="G2663" t="s">
        <v>1786</v>
      </c>
    </row>
    <row r="2664" spans="1:7" hidden="1" x14ac:dyDescent="0.3">
      <c r="A2664" t="s">
        <v>2105</v>
      </c>
      <c r="B2664" t="s">
        <v>1726</v>
      </c>
      <c r="C2664" t="s">
        <v>1786</v>
      </c>
      <c r="D2664" t="s">
        <v>1786</v>
      </c>
      <c r="E2664">
        <v>6</v>
      </c>
      <c r="F2664" t="s">
        <v>1786</v>
      </c>
      <c r="G2664" t="s">
        <v>1786</v>
      </c>
    </row>
    <row r="2665" spans="1:7" ht="26" x14ac:dyDescent="0.3">
      <c r="A2665" t="s">
        <v>1617</v>
      </c>
      <c r="B2665" t="s">
        <v>55</v>
      </c>
      <c r="C2665" s="1" t="s">
        <v>1618</v>
      </c>
      <c r="D2665" t="s">
        <v>180</v>
      </c>
      <c r="E2665">
        <v>37</v>
      </c>
      <c r="F2665" t="s">
        <v>168</v>
      </c>
      <c r="G2665" t="s">
        <v>127</v>
      </c>
    </row>
    <row r="2666" spans="1:7" x14ac:dyDescent="0.3">
      <c r="A2666" t="s">
        <v>1619</v>
      </c>
      <c r="B2666" t="s">
        <v>55</v>
      </c>
      <c r="C2666" t="s">
        <v>514</v>
      </c>
      <c r="D2666" t="s">
        <v>346</v>
      </c>
      <c r="E2666">
        <v>60</v>
      </c>
      <c r="F2666" t="s">
        <v>36</v>
      </c>
      <c r="G2666" t="s">
        <v>87</v>
      </c>
    </row>
    <row r="2667" spans="1:7" x14ac:dyDescent="0.3">
      <c r="A2667" t="s">
        <v>1620</v>
      </c>
      <c r="B2667" t="s">
        <v>55</v>
      </c>
      <c r="C2667" t="s">
        <v>521</v>
      </c>
      <c r="D2667" t="s">
        <v>286</v>
      </c>
      <c r="E2667">
        <v>38</v>
      </c>
      <c r="F2667" t="s">
        <v>287</v>
      </c>
      <c r="G2667" t="s">
        <v>80</v>
      </c>
    </row>
    <row r="2668" spans="1:7" x14ac:dyDescent="0.3">
      <c r="A2668" t="s">
        <v>1621</v>
      </c>
      <c r="B2668" t="s">
        <v>55</v>
      </c>
      <c r="C2668" t="s">
        <v>523</v>
      </c>
      <c r="D2668" t="s">
        <v>272</v>
      </c>
      <c r="E2668">
        <v>21</v>
      </c>
      <c r="F2668" t="s">
        <v>72</v>
      </c>
      <c r="G2668" t="s">
        <v>29</v>
      </c>
    </row>
    <row r="2669" spans="1:7" x14ac:dyDescent="0.3">
      <c r="A2669" t="s">
        <v>1622</v>
      </c>
      <c r="B2669" t="s">
        <v>55</v>
      </c>
      <c r="C2669" t="s">
        <v>779</v>
      </c>
      <c r="D2669" t="s">
        <v>62</v>
      </c>
      <c r="E2669">
        <v>66</v>
      </c>
      <c r="F2669" t="s">
        <v>63</v>
      </c>
      <c r="G2669" t="s">
        <v>127</v>
      </c>
    </row>
    <row r="2670" spans="1:7" x14ac:dyDescent="0.3">
      <c r="A2670" t="s">
        <v>1623</v>
      </c>
      <c r="B2670" t="s">
        <v>55</v>
      </c>
      <c r="C2670" t="s">
        <v>118</v>
      </c>
      <c r="D2670" t="s">
        <v>248</v>
      </c>
      <c r="E2670">
        <v>70</v>
      </c>
      <c r="F2670" t="s">
        <v>72</v>
      </c>
      <c r="G2670" t="s">
        <v>29</v>
      </c>
    </row>
    <row r="2671" spans="1:7" x14ac:dyDescent="0.3">
      <c r="A2671" t="s">
        <v>1624</v>
      </c>
      <c r="B2671" t="s">
        <v>55</v>
      </c>
      <c r="C2671" t="s">
        <v>115</v>
      </c>
      <c r="D2671" t="s">
        <v>137</v>
      </c>
      <c r="E2671">
        <v>66</v>
      </c>
      <c r="F2671" t="s">
        <v>72</v>
      </c>
      <c r="G2671" t="s">
        <v>80</v>
      </c>
    </row>
    <row r="2672" spans="1:7" x14ac:dyDescent="0.3">
      <c r="A2672" t="s">
        <v>1625</v>
      </c>
      <c r="B2672" t="s">
        <v>55</v>
      </c>
      <c r="C2672" t="s">
        <v>720</v>
      </c>
      <c r="D2672" t="s">
        <v>424</v>
      </c>
      <c r="E2672">
        <v>65</v>
      </c>
      <c r="F2672" t="s">
        <v>36</v>
      </c>
      <c r="G2672" t="s">
        <v>87</v>
      </c>
    </row>
    <row r="2673" spans="1:7" x14ac:dyDescent="0.3">
      <c r="A2673" t="s">
        <v>1625</v>
      </c>
      <c r="B2673" t="s">
        <v>147</v>
      </c>
      <c r="C2673" t="s">
        <v>1626</v>
      </c>
      <c r="D2673" t="s">
        <v>424</v>
      </c>
      <c r="E2673">
        <v>65</v>
      </c>
      <c r="F2673" t="s">
        <v>36</v>
      </c>
      <c r="G2673" t="s">
        <v>87</v>
      </c>
    </row>
    <row r="2674" spans="1:7" x14ac:dyDescent="0.3">
      <c r="A2674" t="s">
        <v>1627</v>
      </c>
      <c r="B2674" t="s">
        <v>55</v>
      </c>
      <c r="C2674" t="s">
        <v>719</v>
      </c>
      <c r="D2674" t="s">
        <v>137</v>
      </c>
      <c r="E2674">
        <v>51</v>
      </c>
      <c r="F2674" t="s">
        <v>72</v>
      </c>
      <c r="G2674" t="s">
        <v>27</v>
      </c>
    </row>
    <row r="2675" spans="1:7" x14ac:dyDescent="0.3">
      <c r="A2675" t="s">
        <v>1627</v>
      </c>
      <c r="B2675" t="s">
        <v>147</v>
      </c>
      <c r="C2675" t="s">
        <v>1628</v>
      </c>
      <c r="D2675" t="s">
        <v>137</v>
      </c>
      <c r="E2675">
        <v>51</v>
      </c>
      <c r="F2675" t="s">
        <v>72</v>
      </c>
      <c r="G2675" t="s">
        <v>27</v>
      </c>
    </row>
    <row r="2676" spans="1:7" x14ac:dyDescent="0.3">
      <c r="A2676" t="s">
        <v>1629</v>
      </c>
      <c r="B2676" t="s">
        <v>55</v>
      </c>
      <c r="C2676" t="s">
        <v>418</v>
      </c>
      <c r="D2676" t="s">
        <v>116</v>
      </c>
      <c r="E2676">
        <v>28</v>
      </c>
      <c r="F2676" t="s">
        <v>36</v>
      </c>
      <c r="G2676" t="s">
        <v>69</v>
      </c>
    </row>
    <row r="2677" spans="1:7" x14ac:dyDescent="0.3">
      <c r="A2677" t="s">
        <v>1629</v>
      </c>
      <c r="B2677" t="s">
        <v>147</v>
      </c>
      <c r="C2677" t="s">
        <v>1630</v>
      </c>
      <c r="D2677" t="s">
        <v>116</v>
      </c>
      <c r="E2677">
        <v>28</v>
      </c>
      <c r="F2677" t="s">
        <v>36</v>
      </c>
      <c r="G2677" t="s">
        <v>69</v>
      </c>
    </row>
    <row r="2678" spans="1:7" x14ac:dyDescent="0.3">
      <c r="A2678" t="s">
        <v>1631</v>
      </c>
      <c r="B2678" t="s">
        <v>147</v>
      </c>
      <c r="C2678" t="s">
        <v>450</v>
      </c>
      <c r="D2678" t="s">
        <v>231</v>
      </c>
      <c r="E2678">
        <v>64</v>
      </c>
      <c r="F2678" t="s">
        <v>232</v>
      </c>
      <c r="G2678" t="s">
        <v>80</v>
      </c>
    </row>
    <row r="2679" spans="1:7" x14ac:dyDescent="0.3">
      <c r="A2679" t="s">
        <v>1632</v>
      </c>
      <c r="B2679" t="s">
        <v>55</v>
      </c>
      <c r="C2679" t="s">
        <v>123</v>
      </c>
      <c r="D2679" t="s">
        <v>160</v>
      </c>
      <c r="E2679">
        <v>31</v>
      </c>
      <c r="F2679" t="s">
        <v>72</v>
      </c>
      <c r="G2679" t="s">
        <v>87</v>
      </c>
    </row>
    <row r="2680" spans="1:7" x14ac:dyDescent="0.3">
      <c r="A2680" t="s">
        <v>1633</v>
      </c>
      <c r="B2680" t="s">
        <v>55</v>
      </c>
      <c r="C2680" t="s">
        <v>1634</v>
      </c>
      <c r="D2680" t="s">
        <v>160</v>
      </c>
      <c r="E2680">
        <v>34</v>
      </c>
      <c r="F2680" t="s">
        <v>72</v>
      </c>
      <c r="G2680" t="s">
        <v>80</v>
      </c>
    </row>
    <row r="2681" spans="1:7" x14ac:dyDescent="0.3">
      <c r="A2681" t="s">
        <v>1633</v>
      </c>
      <c r="B2681" t="s">
        <v>147</v>
      </c>
      <c r="C2681" t="s">
        <v>1635</v>
      </c>
      <c r="D2681" t="s">
        <v>160</v>
      </c>
      <c r="E2681">
        <v>34</v>
      </c>
      <c r="F2681" t="s">
        <v>72</v>
      </c>
      <c r="G2681" t="s">
        <v>80</v>
      </c>
    </row>
    <row r="2682" spans="1:7" hidden="1" x14ac:dyDescent="0.3">
      <c r="A2682" t="s">
        <v>1633</v>
      </c>
      <c r="B2682" t="s">
        <v>169</v>
      </c>
      <c r="C2682" t="s">
        <v>1786</v>
      </c>
      <c r="D2682" t="s">
        <v>1786</v>
      </c>
      <c r="E2682">
        <v>34</v>
      </c>
      <c r="F2682" t="s">
        <v>1786</v>
      </c>
      <c r="G2682" t="s">
        <v>1786</v>
      </c>
    </row>
    <row r="2683" spans="1:7" x14ac:dyDescent="0.3">
      <c r="A2683" t="s">
        <v>1636</v>
      </c>
      <c r="B2683" t="s">
        <v>55</v>
      </c>
      <c r="C2683" t="s">
        <v>1637</v>
      </c>
      <c r="D2683" t="s">
        <v>160</v>
      </c>
      <c r="E2683">
        <v>29</v>
      </c>
      <c r="F2683" t="s">
        <v>72</v>
      </c>
      <c r="G2683" t="s">
        <v>69</v>
      </c>
    </row>
    <row r="2684" spans="1:7" x14ac:dyDescent="0.3">
      <c r="A2684" t="s">
        <v>1636</v>
      </c>
      <c r="B2684" t="s">
        <v>147</v>
      </c>
      <c r="C2684" t="s">
        <v>1638</v>
      </c>
      <c r="D2684" t="s">
        <v>160</v>
      </c>
      <c r="E2684">
        <v>29</v>
      </c>
      <c r="F2684" t="s">
        <v>72</v>
      </c>
      <c r="G2684" t="s">
        <v>69</v>
      </c>
    </row>
    <row r="2685" spans="1:7" x14ac:dyDescent="0.3">
      <c r="A2685" t="s">
        <v>1639</v>
      </c>
      <c r="B2685" t="s">
        <v>55</v>
      </c>
      <c r="C2685" t="s">
        <v>121</v>
      </c>
      <c r="D2685" t="s">
        <v>35</v>
      </c>
      <c r="E2685">
        <v>23</v>
      </c>
      <c r="F2685" t="s">
        <v>36</v>
      </c>
      <c r="G2685" t="s">
        <v>27</v>
      </c>
    </row>
    <row r="2686" spans="1:7" hidden="1" x14ac:dyDescent="0.3">
      <c r="A2686" t="s">
        <v>2106</v>
      </c>
      <c r="B2686" t="s">
        <v>55</v>
      </c>
      <c r="C2686" t="s">
        <v>1786</v>
      </c>
      <c r="D2686" t="s">
        <v>1786</v>
      </c>
      <c r="E2686">
        <v>30</v>
      </c>
      <c r="F2686" t="s">
        <v>1786</v>
      </c>
      <c r="G2686" t="s">
        <v>1786</v>
      </c>
    </row>
    <row r="2687" spans="1:7" x14ac:dyDescent="0.3">
      <c r="A2687" t="s">
        <v>1640</v>
      </c>
      <c r="B2687" t="s">
        <v>55</v>
      </c>
      <c r="C2687" t="s">
        <v>1641</v>
      </c>
      <c r="D2687" t="s">
        <v>559</v>
      </c>
      <c r="E2687">
        <v>7</v>
      </c>
      <c r="F2687" t="s">
        <v>22</v>
      </c>
      <c r="G2687" t="s">
        <v>23</v>
      </c>
    </row>
    <row r="2688" spans="1:7" x14ac:dyDescent="0.3">
      <c r="A2688" t="s">
        <v>1640</v>
      </c>
      <c r="B2688" t="s">
        <v>147</v>
      </c>
      <c r="C2688" t="s">
        <v>192</v>
      </c>
      <c r="D2688" t="s">
        <v>585</v>
      </c>
      <c r="E2688">
        <v>7</v>
      </c>
      <c r="F2688" t="s">
        <v>22</v>
      </c>
      <c r="G2688" t="s">
        <v>87</v>
      </c>
    </row>
    <row r="2689" spans="1:7" hidden="1" x14ac:dyDescent="0.3">
      <c r="A2689" t="s">
        <v>2107</v>
      </c>
      <c r="B2689" t="s">
        <v>1726</v>
      </c>
      <c r="C2689" t="s">
        <v>1786</v>
      </c>
      <c r="D2689" t="s">
        <v>1786</v>
      </c>
      <c r="E2689">
        <v>7</v>
      </c>
      <c r="F2689" t="s">
        <v>1786</v>
      </c>
      <c r="G2689" t="s">
        <v>1786</v>
      </c>
    </row>
    <row r="2690" spans="1:7" x14ac:dyDescent="0.3">
      <c r="A2690" t="s">
        <v>1642</v>
      </c>
      <c r="B2690" t="s">
        <v>55</v>
      </c>
      <c r="C2690" t="s">
        <v>577</v>
      </c>
      <c r="D2690" t="s">
        <v>296</v>
      </c>
      <c r="E2690">
        <v>67</v>
      </c>
      <c r="F2690" t="s">
        <v>36</v>
      </c>
      <c r="G2690" t="s">
        <v>80</v>
      </c>
    </row>
    <row r="2691" spans="1:7" x14ac:dyDescent="0.3">
      <c r="A2691" t="s">
        <v>1643</v>
      </c>
      <c r="B2691" t="s">
        <v>55</v>
      </c>
      <c r="C2691" t="s">
        <v>11</v>
      </c>
      <c r="D2691" t="s">
        <v>332</v>
      </c>
      <c r="E2691">
        <v>172</v>
      </c>
      <c r="F2691" t="s">
        <v>333</v>
      </c>
      <c r="G2691" t="s">
        <v>14</v>
      </c>
    </row>
    <row r="2692" spans="1:7" x14ac:dyDescent="0.3">
      <c r="A2692" t="s">
        <v>1644</v>
      </c>
      <c r="B2692" t="s">
        <v>55</v>
      </c>
      <c r="C2692" t="s">
        <v>34</v>
      </c>
      <c r="D2692" t="s">
        <v>203</v>
      </c>
      <c r="E2692">
        <v>200</v>
      </c>
      <c r="F2692" t="s">
        <v>204</v>
      </c>
      <c r="G2692" t="s">
        <v>14</v>
      </c>
    </row>
    <row r="2693" spans="1:7" x14ac:dyDescent="0.3">
      <c r="A2693" t="s">
        <v>1645</v>
      </c>
      <c r="B2693" t="s">
        <v>55</v>
      </c>
      <c r="C2693" t="s">
        <v>42</v>
      </c>
      <c r="D2693" t="s">
        <v>160</v>
      </c>
      <c r="E2693">
        <v>47</v>
      </c>
      <c r="F2693" t="s">
        <v>72</v>
      </c>
      <c r="G2693" t="s">
        <v>23</v>
      </c>
    </row>
    <row r="2694" spans="1:7" hidden="1" x14ac:dyDescent="0.3">
      <c r="A2694" t="s">
        <v>2108</v>
      </c>
      <c r="B2694" t="s">
        <v>169</v>
      </c>
      <c r="C2694" t="s">
        <v>2109</v>
      </c>
      <c r="D2694" t="s">
        <v>1786</v>
      </c>
      <c r="E2694">
        <v>28</v>
      </c>
      <c r="F2694" t="s">
        <v>1786</v>
      </c>
      <c r="G2694" t="s">
        <v>29</v>
      </c>
    </row>
    <row r="2695" spans="1:7" x14ac:dyDescent="0.3">
      <c r="A2695" t="s">
        <v>1646</v>
      </c>
      <c r="B2695" t="s">
        <v>169</v>
      </c>
      <c r="C2695" t="s">
        <v>769</v>
      </c>
      <c r="D2695" t="s">
        <v>1647</v>
      </c>
      <c r="E2695">
        <v>26</v>
      </c>
      <c r="F2695" t="s">
        <v>168</v>
      </c>
      <c r="G2695" t="s">
        <v>27</v>
      </c>
    </row>
    <row r="2696" spans="1:7" x14ac:dyDescent="0.3">
      <c r="A2696" t="s">
        <v>1648</v>
      </c>
      <c r="B2696" t="s">
        <v>55</v>
      </c>
      <c r="C2696" t="s">
        <v>50</v>
      </c>
      <c r="D2696" t="s">
        <v>12</v>
      </c>
      <c r="E2696">
        <v>55</v>
      </c>
      <c r="F2696" t="s">
        <v>13</v>
      </c>
      <c r="G2696" t="s">
        <v>14</v>
      </c>
    </row>
    <row r="2697" spans="1:7" x14ac:dyDescent="0.3">
      <c r="A2697" t="s">
        <v>1649</v>
      </c>
      <c r="B2697" t="s">
        <v>55</v>
      </c>
      <c r="C2697" t="s">
        <v>46</v>
      </c>
      <c r="D2697" t="s">
        <v>290</v>
      </c>
      <c r="E2697">
        <v>96</v>
      </c>
      <c r="F2697" t="s">
        <v>72</v>
      </c>
      <c r="G2697" t="s">
        <v>23</v>
      </c>
    </row>
    <row r="2698" spans="1:7" x14ac:dyDescent="0.3">
      <c r="A2698" t="s">
        <v>1650</v>
      </c>
      <c r="B2698" t="s">
        <v>55</v>
      </c>
      <c r="C2698" t="s">
        <v>18</v>
      </c>
      <c r="D2698" t="s">
        <v>272</v>
      </c>
      <c r="E2698">
        <v>25</v>
      </c>
      <c r="F2698" t="s">
        <v>72</v>
      </c>
      <c r="G2698" t="s">
        <v>14</v>
      </c>
    </row>
    <row r="2699" spans="1:7" x14ac:dyDescent="0.3">
      <c r="A2699" t="s">
        <v>1651</v>
      </c>
      <c r="B2699" t="s">
        <v>147</v>
      </c>
      <c r="C2699" t="s">
        <v>1008</v>
      </c>
      <c r="D2699" t="s">
        <v>1647</v>
      </c>
      <c r="E2699">
        <v>25</v>
      </c>
      <c r="F2699" t="s">
        <v>168</v>
      </c>
      <c r="G2699" t="s">
        <v>69</v>
      </c>
    </row>
    <row r="2700" spans="1:7" x14ac:dyDescent="0.3">
      <c r="A2700" t="s">
        <v>1651</v>
      </c>
      <c r="B2700" t="s">
        <v>169</v>
      </c>
      <c r="C2700" t="s">
        <v>1652</v>
      </c>
      <c r="D2700" t="s">
        <v>1647</v>
      </c>
      <c r="E2700">
        <v>25</v>
      </c>
      <c r="F2700" t="s">
        <v>168</v>
      </c>
      <c r="G2700" t="s">
        <v>69</v>
      </c>
    </row>
    <row r="2701" spans="1:7" x14ac:dyDescent="0.3">
      <c r="A2701" t="s">
        <v>1653</v>
      </c>
      <c r="B2701" t="s">
        <v>55</v>
      </c>
      <c r="C2701" t="s">
        <v>38</v>
      </c>
      <c r="D2701" t="s">
        <v>272</v>
      </c>
      <c r="E2701">
        <v>24</v>
      </c>
      <c r="F2701" t="s">
        <v>72</v>
      </c>
      <c r="G2701" t="s">
        <v>14</v>
      </c>
    </row>
    <row r="2702" spans="1:7" x14ac:dyDescent="0.3">
      <c r="A2702" t="s">
        <v>1654</v>
      </c>
      <c r="B2702" t="s">
        <v>55</v>
      </c>
      <c r="C2702" t="s">
        <v>16</v>
      </c>
      <c r="D2702" t="s">
        <v>86</v>
      </c>
      <c r="E2702">
        <v>27</v>
      </c>
      <c r="F2702" t="s">
        <v>13</v>
      </c>
      <c r="G2702" t="s">
        <v>14</v>
      </c>
    </row>
    <row r="2703" spans="1:7" hidden="1" x14ac:dyDescent="0.3">
      <c r="A2703" t="s">
        <v>2110</v>
      </c>
      <c r="B2703" t="s">
        <v>169</v>
      </c>
      <c r="C2703" t="s">
        <v>1786</v>
      </c>
      <c r="D2703" t="s">
        <v>1786</v>
      </c>
      <c r="E2703">
        <v>10</v>
      </c>
      <c r="F2703" t="s">
        <v>1786</v>
      </c>
      <c r="G2703" t="s">
        <v>1786</v>
      </c>
    </row>
    <row r="2704" spans="1:7" hidden="1" x14ac:dyDescent="0.3">
      <c r="A2704" t="s">
        <v>2111</v>
      </c>
      <c r="B2704" t="s">
        <v>169</v>
      </c>
      <c r="C2704" t="s">
        <v>1786</v>
      </c>
      <c r="D2704" t="s">
        <v>1786</v>
      </c>
      <c r="E2704">
        <v>8</v>
      </c>
      <c r="F2704" t="s">
        <v>1786</v>
      </c>
      <c r="G2704" t="s">
        <v>1786</v>
      </c>
    </row>
    <row r="2705" spans="1:7" x14ac:dyDescent="0.3">
      <c r="A2705" t="s">
        <v>1655</v>
      </c>
      <c r="B2705" t="s">
        <v>55</v>
      </c>
      <c r="C2705" t="s">
        <v>121</v>
      </c>
      <c r="D2705" t="s">
        <v>39</v>
      </c>
      <c r="E2705">
        <v>32</v>
      </c>
      <c r="F2705" t="s">
        <v>36</v>
      </c>
      <c r="G2705" t="s">
        <v>27</v>
      </c>
    </row>
    <row r="2706" spans="1:7" x14ac:dyDescent="0.3">
      <c r="A2706" t="s">
        <v>1656</v>
      </c>
      <c r="B2706" t="s">
        <v>55</v>
      </c>
      <c r="C2706" t="s">
        <v>341</v>
      </c>
      <c r="D2706" t="s">
        <v>391</v>
      </c>
      <c r="E2706">
        <v>24</v>
      </c>
      <c r="F2706" t="s">
        <v>168</v>
      </c>
      <c r="G2706" t="s">
        <v>29</v>
      </c>
    </row>
    <row r="2707" spans="1:7" x14ac:dyDescent="0.3">
      <c r="A2707" t="s">
        <v>1657</v>
      </c>
      <c r="B2707" t="s">
        <v>147</v>
      </c>
      <c r="C2707" t="s">
        <v>450</v>
      </c>
      <c r="D2707" t="s">
        <v>180</v>
      </c>
      <c r="E2707">
        <v>70</v>
      </c>
      <c r="F2707" t="s">
        <v>168</v>
      </c>
      <c r="G2707" t="s">
        <v>80</v>
      </c>
    </row>
    <row r="2708" spans="1:7" x14ac:dyDescent="0.3">
      <c r="A2708" t="s">
        <v>1658</v>
      </c>
      <c r="B2708" t="s">
        <v>147</v>
      </c>
      <c r="C2708" t="s">
        <v>958</v>
      </c>
      <c r="D2708" t="s">
        <v>162</v>
      </c>
      <c r="E2708">
        <v>22</v>
      </c>
      <c r="F2708" t="s">
        <v>72</v>
      </c>
      <c r="G2708" t="s">
        <v>87</v>
      </c>
    </row>
    <row r="2709" spans="1:7" hidden="1" x14ac:dyDescent="0.3">
      <c r="A2709" t="s">
        <v>2112</v>
      </c>
      <c r="B2709" t="s">
        <v>1726</v>
      </c>
      <c r="C2709" t="s">
        <v>1786</v>
      </c>
      <c r="D2709" t="s">
        <v>1786</v>
      </c>
      <c r="E2709">
        <v>21</v>
      </c>
      <c r="F2709" t="s">
        <v>1786</v>
      </c>
      <c r="G2709" t="s">
        <v>1786</v>
      </c>
    </row>
    <row r="2710" spans="1:7" hidden="1" x14ac:dyDescent="0.3">
      <c r="A2710" t="s">
        <v>2113</v>
      </c>
      <c r="B2710" t="s">
        <v>1726</v>
      </c>
      <c r="C2710" t="s">
        <v>1786</v>
      </c>
      <c r="D2710" t="s">
        <v>1786</v>
      </c>
      <c r="E2710">
        <v>68</v>
      </c>
      <c r="F2710" t="s">
        <v>1786</v>
      </c>
      <c r="G2710" t="s">
        <v>1786</v>
      </c>
    </row>
    <row r="2711" spans="1:7" hidden="1" x14ac:dyDescent="0.3">
      <c r="A2711" t="s">
        <v>2114</v>
      </c>
      <c r="B2711" t="s">
        <v>147</v>
      </c>
      <c r="C2711" t="s">
        <v>1786</v>
      </c>
      <c r="D2711" t="s">
        <v>1786</v>
      </c>
      <c r="E2711">
        <v>414</v>
      </c>
      <c r="F2711" t="s">
        <v>1786</v>
      </c>
      <c r="G2711" t="s">
        <v>1786</v>
      </c>
    </row>
    <row r="2712" spans="1:7" hidden="1" x14ac:dyDescent="0.3">
      <c r="A2712" t="s">
        <v>2115</v>
      </c>
      <c r="B2712" t="s">
        <v>147</v>
      </c>
      <c r="C2712" t="s">
        <v>1786</v>
      </c>
      <c r="D2712" t="s">
        <v>1786</v>
      </c>
      <c r="E2712">
        <v>778</v>
      </c>
      <c r="F2712" t="s">
        <v>1786</v>
      </c>
      <c r="G2712" t="s">
        <v>1786</v>
      </c>
    </row>
    <row r="2713" spans="1:7" hidden="1" x14ac:dyDescent="0.3">
      <c r="A2713" t="s">
        <v>2116</v>
      </c>
      <c r="B2713" t="s">
        <v>147</v>
      </c>
      <c r="C2713" t="s">
        <v>1786</v>
      </c>
      <c r="D2713" t="s">
        <v>1786</v>
      </c>
      <c r="E2713">
        <v>49</v>
      </c>
      <c r="F2713" t="s">
        <v>1786</v>
      </c>
      <c r="G2713" t="s">
        <v>1786</v>
      </c>
    </row>
    <row r="2714" spans="1:7" hidden="1" x14ac:dyDescent="0.3">
      <c r="A2714" t="s">
        <v>2117</v>
      </c>
      <c r="B2714" t="s">
        <v>147</v>
      </c>
      <c r="C2714" t="s">
        <v>1786</v>
      </c>
      <c r="D2714" t="s">
        <v>1786</v>
      </c>
      <c r="E2714">
        <v>29</v>
      </c>
      <c r="F2714" t="s">
        <v>1786</v>
      </c>
      <c r="G2714" t="s">
        <v>1786</v>
      </c>
    </row>
    <row r="2715" spans="1:7" hidden="1" x14ac:dyDescent="0.3">
      <c r="A2715" t="s">
        <v>2118</v>
      </c>
      <c r="B2715" t="s">
        <v>147</v>
      </c>
      <c r="C2715" t="s">
        <v>1786</v>
      </c>
      <c r="D2715" t="s">
        <v>1786</v>
      </c>
      <c r="E2715">
        <v>148</v>
      </c>
      <c r="F2715" t="s">
        <v>1786</v>
      </c>
      <c r="G2715" t="s">
        <v>1786</v>
      </c>
    </row>
    <row r="2716" spans="1:7" hidden="1" x14ac:dyDescent="0.3">
      <c r="A2716" t="s">
        <v>2119</v>
      </c>
      <c r="B2716" t="s">
        <v>147</v>
      </c>
      <c r="C2716" t="s">
        <v>1786</v>
      </c>
      <c r="D2716" t="s">
        <v>1786</v>
      </c>
      <c r="E2716">
        <v>203</v>
      </c>
      <c r="F2716" t="s">
        <v>1786</v>
      </c>
      <c r="G2716" t="s">
        <v>1786</v>
      </c>
    </row>
    <row r="2717" spans="1:7" hidden="1" x14ac:dyDescent="0.3">
      <c r="A2717" t="s">
        <v>2119</v>
      </c>
      <c r="B2717" t="s">
        <v>328</v>
      </c>
      <c r="C2717" t="s">
        <v>1786</v>
      </c>
      <c r="D2717" t="s">
        <v>1786</v>
      </c>
      <c r="E2717">
        <v>35</v>
      </c>
      <c r="F2717" t="s">
        <v>1786</v>
      </c>
      <c r="G2717" t="s">
        <v>1786</v>
      </c>
    </row>
    <row r="2718" spans="1:7" hidden="1" x14ac:dyDescent="0.3">
      <c r="A2718" t="s">
        <v>2120</v>
      </c>
      <c r="B2718" t="s">
        <v>147</v>
      </c>
      <c r="C2718" t="s">
        <v>1786</v>
      </c>
      <c r="D2718" t="s">
        <v>1786</v>
      </c>
      <c r="E2718">
        <v>351</v>
      </c>
      <c r="F2718" t="s">
        <v>1786</v>
      </c>
      <c r="G2718" t="s">
        <v>1786</v>
      </c>
    </row>
    <row r="2719" spans="1:7" hidden="1" x14ac:dyDescent="0.3">
      <c r="A2719" t="s">
        <v>2120</v>
      </c>
      <c r="B2719" t="s">
        <v>328</v>
      </c>
      <c r="C2719" t="s">
        <v>1786</v>
      </c>
      <c r="D2719" t="s">
        <v>1786</v>
      </c>
      <c r="E2719">
        <v>48</v>
      </c>
      <c r="F2719" t="s">
        <v>1786</v>
      </c>
      <c r="G2719" t="s">
        <v>1786</v>
      </c>
    </row>
    <row r="2720" spans="1:7" hidden="1" x14ac:dyDescent="0.3">
      <c r="A2720" t="s">
        <v>2120</v>
      </c>
      <c r="B2720" t="s">
        <v>646</v>
      </c>
      <c r="C2720" t="s">
        <v>1786</v>
      </c>
      <c r="D2720" t="s">
        <v>1786</v>
      </c>
      <c r="E2720">
        <v>5</v>
      </c>
      <c r="F2720" t="s">
        <v>1786</v>
      </c>
      <c r="G2720" t="s">
        <v>1786</v>
      </c>
    </row>
    <row r="2721" spans="1:7" hidden="1" x14ac:dyDescent="0.3">
      <c r="A2721" t="s">
        <v>2121</v>
      </c>
      <c r="B2721" t="s">
        <v>147</v>
      </c>
      <c r="C2721" t="s">
        <v>1786</v>
      </c>
      <c r="D2721" t="s">
        <v>1786</v>
      </c>
      <c r="E2721">
        <v>5</v>
      </c>
      <c r="F2721" t="s">
        <v>1786</v>
      </c>
      <c r="G2721" t="s">
        <v>1786</v>
      </c>
    </row>
    <row r="2722" spans="1:7" hidden="1" x14ac:dyDescent="0.3">
      <c r="A2722" t="s">
        <v>2121</v>
      </c>
      <c r="B2722" t="s">
        <v>328</v>
      </c>
      <c r="C2722" t="s">
        <v>1786</v>
      </c>
      <c r="D2722" t="s">
        <v>1786</v>
      </c>
      <c r="E2722">
        <v>29</v>
      </c>
      <c r="F2722" t="s">
        <v>1786</v>
      </c>
      <c r="G2722" t="s">
        <v>1786</v>
      </c>
    </row>
    <row r="2723" spans="1:7" hidden="1" x14ac:dyDescent="0.3">
      <c r="A2723" t="s">
        <v>2122</v>
      </c>
      <c r="B2723" t="s">
        <v>147</v>
      </c>
      <c r="C2723" t="s">
        <v>1786</v>
      </c>
      <c r="D2723" t="s">
        <v>1786</v>
      </c>
      <c r="E2723">
        <v>1</v>
      </c>
      <c r="F2723" t="s">
        <v>1786</v>
      </c>
      <c r="G2723" t="s">
        <v>1786</v>
      </c>
    </row>
    <row r="2724" spans="1:7" hidden="1" x14ac:dyDescent="0.3">
      <c r="A2724" t="s">
        <v>2122</v>
      </c>
      <c r="B2724" t="s">
        <v>328</v>
      </c>
      <c r="C2724" t="s">
        <v>1786</v>
      </c>
      <c r="D2724" t="s">
        <v>1786</v>
      </c>
      <c r="E2724">
        <v>5</v>
      </c>
      <c r="F2724" t="s">
        <v>1786</v>
      </c>
      <c r="G2724" t="s">
        <v>1786</v>
      </c>
    </row>
    <row r="2725" spans="1:7" hidden="1" x14ac:dyDescent="0.3">
      <c r="A2725" t="s">
        <v>2123</v>
      </c>
      <c r="B2725" t="s">
        <v>147</v>
      </c>
      <c r="C2725" t="s">
        <v>1786</v>
      </c>
      <c r="D2725" t="s">
        <v>1786</v>
      </c>
      <c r="E2725">
        <v>163</v>
      </c>
      <c r="F2725" t="s">
        <v>1786</v>
      </c>
      <c r="G2725" t="s">
        <v>1786</v>
      </c>
    </row>
    <row r="2726" spans="1:7" hidden="1" x14ac:dyDescent="0.3">
      <c r="A2726" t="s">
        <v>2123</v>
      </c>
      <c r="B2726" t="s">
        <v>328</v>
      </c>
      <c r="C2726" t="s">
        <v>1786</v>
      </c>
      <c r="D2726" t="s">
        <v>1786</v>
      </c>
      <c r="E2726">
        <v>16</v>
      </c>
      <c r="F2726" t="s">
        <v>1786</v>
      </c>
      <c r="G2726" t="s">
        <v>1786</v>
      </c>
    </row>
    <row r="2727" spans="1:7" hidden="1" x14ac:dyDescent="0.3">
      <c r="A2727" t="s">
        <v>2123</v>
      </c>
      <c r="B2727" t="s">
        <v>646</v>
      </c>
      <c r="C2727" t="s">
        <v>1786</v>
      </c>
      <c r="D2727" t="s">
        <v>1786</v>
      </c>
      <c r="E2727">
        <v>6</v>
      </c>
      <c r="F2727" t="s">
        <v>1786</v>
      </c>
      <c r="G2727" t="s">
        <v>1786</v>
      </c>
    </row>
    <row r="2728" spans="1:7" hidden="1" x14ac:dyDescent="0.3">
      <c r="A2728" t="s">
        <v>2124</v>
      </c>
      <c r="B2728" t="s">
        <v>147</v>
      </c>
      <c r="C2728" t="s">
        <v>1786</v>
      </c>
      <c r="D2728" t="s">
        <v>1786</v>
      </c>
      <c r="E2728">
        <v>28</v>
      </c>
      <c r="F2728" t="s">
        <v>1786</v>
      </c>
      <c r="G2728" t="s">
        <v>1786</v>
      </c>
    </row>
    <row r="2729" spans="1:7" hidden="1" x14ac:dyDescent="0.3">
      <c r="A2729" t="s">
        <v>2124</v>
      </c>
      <c r="B2729" t="s">
        <v>435</v>
      </c>
      <c r="C2729" t="s">
        <v>1786</v>
      </c>
      <c r="D2729" t="s">
        <v>1786</v>
      </c>
      <c r="E2729">
        <v>1</v>
      </c>
      <c r="F2729" t="s">
        <v>1786</v>
      </c>
      <c r="G2729" t="s">
        <v>1786</v>
      </c>
    </row>
    <row r="2730" spans="1:7" hidden="1" x14ac:dyDescent="0.3">
      <c r="A2730" t="s">
        <v>2125</v>
      </c>
      <c r="B2730" t="s">
        <v>147</v>
      </c>
      <c r="C2730" t="s">
        <v>1786</v>
      </c>
      <c r="D2730" t="s">
        <v>1786</v>
      </c>
      <c r="E2730">
        <v>41</v>
      </c>
      <c r="F2730" t="s">
        <v>1786</v>
      </c>
      <c r="G2730" t="s">
        <v>1786</v>
      </c>
    </row>
    <row r="2731" spans="1:7" hidden="1" x14ac:dyDescent="0.3">
      <c r="A2731" t="s">
        <v>2126</v>
      </c>
      <c r="B2731" t="s">
        <v>147</v>
      </c>
      <c r="C2731" t="s">
        <v>1786</v>
      </c>
      <c r="D2731" t="s">
        <v>1786</v>
      </c>
      <c r="E2731">
        <v>15</v>
      </c>
      <c r="F2731" t="s">
        <v>1786</v>
      </c>
      <c r="G2731" t="s">
        <v>1786</v>
      </c>
    </row>
    <row r="2732" spans="1:7" hidden="1" x14ac:dyDescent="0.3">
      <c r="A2732" t="s">
        <v>2127</v>
      </c>
      <c r="B2732" t="s">
        <v>147</v>
      </c>
      <c r="C2732" t="s">
        <v>1786</v>
      </c>
      <c r="D2732" t="s">
        <v>1786</v>
      </c>
      <c r="E2732">
        <v>9</v>
      </c>
      <c r="F2732" t="s">
        <v>1786</v>
      </c>
      <c r="G2732" t="s">
        <v>1786</v>
      </c>
    </row>
    <row r="2733" spans="1:7" hidden="1" x14ac:dyDescent="0.3">
      <c r="A2733" t="s">
        <v>2128</v>
      </c>
      <c r="B2733" t="s">
        <v>147</v>
      </c>
      <c r="C2733" t="s">
        <v>1786</v>
      </c>
      <c r="D2733" t="s">
        <v>1786</v>
      </c>
      <c r="E2733">
        <v>16</v>
      </c>
      <c r="F2733" t="s">
        <v>1786</v>
      </c>
      <c r="G2733" t="s">
        <v>1786</v>
      </c>
    </row>
    <row r="2734" spans="1:7" x14ac:dyDescent="0.3">
      <c r="A2734" t="s">
        <v>1659</v>
      </c>
      <c r="B2734" t="s">
        <v>489</v>
      </c>
      <c r="C2734" t="s">
        <v>1660</v>
      </c>
      <c r="D2734" t="s">
        <v>1661</v>
      </c>
      <c r="E2734">
        <v>64</v>
      </c>
      <c r="F2734" t="s">
        <v>63</v>
      </c>
      <c r="G2734" t="s">
        <v>69</v>
      </c>
    </row>
    <row r="2735" spans="1:7" x14ac:dyDescent="0.3">
      <c r="A2735" t="s">
        <v>1659</v>
      </c>
      <c r="B2735" t="s">
        <v>550</v>
      </c>
      <c r="C2735" t="s">
        <v>1171</v>
      </c>
      <c r="D2735" t="s">
        <v>1661</v>
      </c>
      <c r="E2735">
        <v>65</v>
      </c>
      <c r="F2735" t="s">
        <v>63</v>
      </c>
      <c r="G2735" t="s">
        <v>69</v>
      </c>
    </row>
    <row r="2736" spans="1:7" x14ac:dyDescent="0.3">
      <c r="A2736" t="s">
        <v>1659</v>
      </c>
      <c r="B2736" t="s">
        <v>491</v>
      </c>
      <c r="C2736" t="s">
        <v>1662</v>
      </c>
      <c r="D2736" t="s">
        <v>1661</v>
      </c>
      <c r="E2736">
        <v>65</v>
      </c>
      <c r="F2736" t="s">
        <v>63</v>
      </c>
      <c r="G2736" t="s">
        <v>80</v>
      </c>
    </row>
    <row r="2737" spans="1:7" x14ac:dyDescent="0.3">
      <c r="A2737" t="s">
        <v>1659</v>
      </c>
      <c r="B2737" t="s">
        <v>551</v>
      </c>
      <c r="C2737" t="s">
        <v>992</v>
      </c>
      <c r="D2737" t="s">
        <v>1661</v>
      </c>
      <c r="E2737">
        <v>63</v>
      </c>
      <c r="F2737" t="s">
        <v>63</v>
      </c>
      <c r="G2737" t="s">
        <v>80</v>
      </c>
    </row>
    <row r="2738" spans="1:7" x14ac:dyDescent="0.3">
      <c r="A2738" t="s">
        <v>1659</v>
      </c>
      <c r="B2738" t="s">
        <v>493</v>
      </c>
      <c r="C2738" t="s">
        <v>1663</v>
      </c>
      <c r="D2738" t="s">
        <v>1661</v>
      </c>
      <c r="E2738">
        <v>65</v>
      </c>
      <c r="F2738" t="s">
        <v>63</v>
      </c>
      <c r="G2738" t="s">
        <v>29</v>
      </c>
    </row>
    <row r="2739" spans="1:7" x14ac:dyDescent="0.3">
      <c r="A2739" t="s">
        <v>1659</v>
      </c>
      <c r="B2739" t="s">
        <v>553</v>
      </c>
      <c r="C2739" t="s">
        <v>1664</v>
      </c>
      <c r="D2739" t="s">
        <v>1661</v>
      </c>
      <c r="E2739">
        <v>55</v>
      </c>
      <c r="F2739" t="s">
        <v>63</v>
      </c>
      <c r="G2739" t="s">
        <v>29</v>
      </c>
    </row>
    <row r="2740" spans="1:7" x14ac:dyDescent="0.3">
      <c r="A2740" t="s">
        <v>1659</v>
      </c>
      <c r="B2740" t="s">
        <v>495</v>
      </c>
      <c r="C2740" t="s">
        <v>1662</v>
      </c>
      <c r="D2740" t="s">
        <v>51</v>
      </c>
      <c r="E2740">
        <v>64</v>
      </c>
      <c r="F2740" t="s">
        <v>13</v>
      </c>
      <c r="G2740" t="s">
        <v>80</v>
      </c>
    </row>
    <row r="2741" spans="1:7" x14ac:dyDescent="0.3">
      <c r="A2741" t="s">
        <v>1659</v>
      </c>
      <c r="B2741" t="s">
        <v>555</v>
      </c>
      <c r="C2741" t="s">
        <v>992</v>
      </c>
      <c r="D2741" t="s">
        <v>51</v>
      </c>
      <c r="E2741">
        <v>64</v>
      </c>
      <c r="F2741" t="s">
        <v>13</v>
      </c>
      <c r="G2741" t="s">
        <v>80</v>
      </c>
    </row>
    <row r="2742" spans="1:7" x14ac:dyDescent="0.3">
      <c r="A2742" t="s">
        <v>1659</v>
      </c>
      <c r="B2742" t="s">
        <v>497</v>
      </c>
      <c r="C2742" t="s">
        <v>1663</v>
      </c>
      <c r="D2742" t="s">
        <v>51</v>
      </c>
      <c r="E2742">
        <v>62</v>
      </c>
      <c r="F2742" t="s">
        <v>13</v>
      </c>
      <c r="G2742" t="s">
        <v>29</v>
      </c>
    </row>
    <row r="2743" spans="1:7" x14ac:dyDescent="0.3">
      <c r="A2743" t="s">
        <v>1659</v>
      </c>
      <c r="B2743" t="s">
        <v>557</v>
      </c>
      <c r="C2743" t="s">
        <v>1664</v>
      </c>
      <c r="D2743" t="s">
        <v>51</v>
      </c>
      <c r="E2743">
        <v>55</v>
      </c>
      <c r="F2743" t="s">
        <v>13</v>
      </c>
      <c r="G2743" t="s">
        <v>29</v>
      </c>
    </row>
    <row r="2744" spans="1:7" x14ac:dyDescent="0.3">
      <c r="A2744" t="s">
        <v>1665</v>
      </c>
      <c r="B2744" t="s">
        <v>55</v>
      </c>
      <c r="C2744" t="s">
        <v>56</v>
      </c>
      <c r="D2744" t="s">
        <v>398</v>
      </c>
      <c r="E2744">
        <v>29</v>
      </c>
      <c r="F2744" t="s">
        <v>399</v>
      </c>
      <c r="G2744" t="s">
        <v>27</v>
      </c>
    </row>
    <row r="2745" spans="1:7" x14ac:dyDescent="0.3">
      <c r="A2745" t="s">
        <v>1665</v>
      </c>
      <c r="B2745" t="s">
        <v>55</v>
      </c>
      <c r="C2745" t="s">
        <v>57</v>
      </c>
      <c r="D2745" t="s">
        <v>398</v>
      </c>
      <c r="E2745">
        <v>29</v>
      </c>
      <c r="F2745" t="s">
        <v>399</v>
      </c>
      <c r="G2745" t="s">
        <v>29</v>
      </c>
    </row>
    <row r="2746" spans="1:7" x14ac:dyDescent="0.3">
      <c r="A2746" t="s">
        <v>1665</v>
      </c>
      <c r="B2746" t="s">
        <v>147</v>
      </c>
      <c r="C2746" t="s">
        <v>202</v>
      </c>
      <c r="D2746" t="s">
        <v>71</v>
      </c>
      <c r="E2746">
        <v>18</v>
      </c>
      <c r="F2746" t="s">
        <v>72</v>
      </c>
      <c r="G2746" t="s">
        <v>29</v>
      </c>
    </row>
    <row r="2747" spans="1:7" x14ac:dyDescent="0.3">
      <c r="A2747" t="s">
        <v>1665</v>
      </c>
      <c r="B2747" t="s">
        <v>328</v>
      </c>
      <c r="C2747" t="s">
        <v>335</v>
      </c>
      <c r="D2747" t="s">
        <v>231</v>
      </c>
      <c r="E2747">
        <v>11</v>
      </c>
      <c r="F2747" t="s">
        <v>232</v>
      </c>
      <c r="G2747" t="s">
        <v>29</v>
      </c>
    </row>
    <row r="2748" spans="1:7" x14ac:dyDescent="0.3">
      <c r="A2748" t="s">
        <v>1666</v>
      </c>
      <c r="B2748" t="s">
        <v>55</v>
      </c>
      <c r="C2748" t="s">
        <v>34</v>
      </c>
      <c r="D2748" t="s">
        <v>286</v>
      </c>
      <c r="E2748">
        <v>98</v>
      </c>
      <c r="F2748" t="s">
        <v>287</v>
      </c>
      <c r="G2748" t="s">
        <v>14</v>
      </c>
    </row>
    <row r="2749" spans="1:7" x14ac:dyDescent="0.3">
      <c r="A2749" t="s">
        <v>1667</v>
      </c>
      <c r="B2749" t="s">
        <v>55</v>
      </c>
      <c r="C2749" t="s">
        <v>11</v>
      </c>
      <c r="D2749" t="s">
        <v>398</v>
      </c>
      <c r="E2749">
        <v>100</v>
      </c>
      <c r="F2749" t="s">
        <v>399</v>
      </c>
      <c r="G2749" t="s">
        <v>14</v>
      </c>
    </row>
    <row r="2750" spans="1:7" x14ac:dyDescent="0.3">
      <c r="A2750" t="s">
        <v>1667</v>
      </c>
      <c r="B2750" t="s">
        <v>58</v>
      </c>
      <c r="C2750" t="s">
        <v>370</v>
      </c>
      <c r="D2750" t="s">
        <v>343</v>
      </c>
      <c r="E2750">
        <v>82</v>
      </c>
      <c r="F2750" t="s">
        <v>344</v>
      </c>
      <c r="G2750" t="s">
        <v>198</v>
      </c>
    </row>
    <row r="2751" spans="1:7" x14ac:dyDescent="0.3">
      <c r="A2751" t="s">
        <v>1668</v>
      </c>
      <c r="B2751" t="s">
        <v>55</v>
      </c>
      <c r="C2751" t="s">
        <v>599</v>
      </c>
      <c r="D2751" t="s">
        <v>343</v>
      </c>
      <c r="E2751">
        <v>99</v>
      </c>
      <c r="F2751" t="s">
        <v>344</v>
      </c>
      <c r="G2751" t="s">
        <v>23</v>
      </c>
    </row>
    <row r="2752" spans="1:7" x14ac:dyDescent="0.3">
      <c r="A2752" t="s">
        <v>1668</v>
      </c>
      <c r="B2752" t="s">
        <v>58</v>
      </c>
      <c r="C2752" t="s">
        <v>445</v>
      </c>
      <c r="D2752" t="s">
        <v>343</v>
      </c>
      <c r="E2752">
        <v>107</v>
      </c>
      <c r="F2752" t="s">
        <v>344</v>
      </c>
      <c r="G2752" t="s">
        <v>27</v>
      </c>
    </row>
    <row r="2753" spans="1:7" x14ac:dyDescent="0.3">
      <c r="A2753" t="s">
        <v>1668</v>
      </c>
      <c r="B2753" t="s">
        <v>58</v>
      </c>
      <c r="C2753" t="s">
        <v>459</v>
      </c>
      <c r="D2753" t="s">
        <v>343</v>
      </c>
      <c r="E2753">
        <v>107</v>
      </c>
      <c r="F2753" t="s">
        <v>344</v>
      </c>
      <c r="G2753" t="s">
        <v>29</v>
      </c>
    </row>
    <row r="2754" spans="1:7" x14ac:dyDescent="0.3">
      <c r="A2754" t="s">
        <v>1668</v>
      </c>
      <c r="B2754" t="s">
        <v>147</v>
      </c>
      <c r="C2754" t="s">
        <v>335</v>
      </c>
      <c r="D2754" t="s">
        <v>157</v>
      </c>
      <c r="E2754">
        <v>41</v>
      </c>
      <c r="F2754" t="s">
        <v>72</v>
      </c>
      <c r="G2754" t="s">
        <v>29</v>
      </c>
    </row>
    <row r="2755" spans="1:7" x14ac:dyDescent="0.3">
      <c r="A2755" t="s">
        <v>1668</v>
      </c>
      <c r="B2755" t="s">
        <v>328</v>
      </c>
      <c r="C2755" t="s">
        <v>453</v>
      </c>
      <c r="D2755" t="s">
        <v>160</v>
      </c>
      <c r="E2755">
        <v>55</v>
      </c>
      <c r="F2755" t="s">
        <v>72</v>
      </c>
      <c r="G2755" t="s">
        <v>29</v>
      </c>
    </row>
    <row r="2756" spans="1:7" x14ac:dyDescent="0.3">
      <c r="A2756" t="s">
        <v>1668</v>
      </c>
      <c r="B2756" t="s">
        <v>435</v>
      </c>
      <c r="C2756" t="s">
        <v>225</v>
      </c>
      <c r="D2756" t="s">
        <v>86</v>
      </c>
      <c r="E2756">
        <v>55</v>
      </c>
      <c r="F2756" t="s">
        <v>13</v>
      </c>
      <c r="G2756" t="s">
        <v>29</v>
      </c>
    </row>
    <row r="2757" spans="1:7" x14ac:dyDescent="0.3">
      <c r="A2757" t="s">
        <v>1668</v>
      </c>
      <c r="B2757" t="s">
        <v>646</v>
      </c>
      <c r="C2757" t="s">
        <v>451</v>
      </c>
      <c r="D2757" t="s">
        <v>86</v>
      </c>
      <c r="E2757">
        <v>55</v>
      </c>
      <c r="F2757" t="s">
        <v>13</v>
      </c>
      <c r="G2757" t="s">
        <v>29</v>
      </c>
    </row>
    <row r="2758" spans="1:7" x14ac:dyDescent="0.3">
      <c r="A2758" t="s">
        <v>1669</v>
      </c>
      <c r="B2758" t="s">
        <v>55</v>
      </c>
      <c r="C2758" t="s">
        <v>370</v>
      </c>
      <c r="D2758" t="s">
        <v>200</v>
      </c>
      <c r="E2758">
        <v>93</v>
      </c>
      <c r="F2758" t="s">
        <v>201</v>
      </c>
      <c r="G2758" t="s">
        <v>198</v>
      </c>
    </row>
    <row r="2759" spans="1:7" x14ac:dyDescent="0.3">
      <c r="A2759" t="s">
        <v>1669</v>
      </c>
      <c r="B2759" t="s">
        <v>147</v>
      </c>
      <c r="C2759" t="s">
        <v>650</v>
      </c>
      <c r="D2759" t="s">
        <v>559</v>
      </c>
      <c r="E2759">
        <v>24</v>
      </c>
      <c r="F2759" t="s">
        <v>22</v>
      </c>
      <c r="G2759" t="s">
        <v>69</v>
      </c>
    </row>
    <row r="2760" spans="1:7" x14ac:dyDescent="0.3">
      <c r="A2760" t="s">
        <v>1669</v>
      </c>
      <c r="B2760" t="s">
        <v>328</v>
      </c>
      <c r="C2760" t="s">
        <v>1450</v>
      </c>
      <c r="D2760" t="s">
        <v>39</v>
      </c>
      <c r="E2760">
        <v>46</v>
      </c>
      <c r="F2760" t="s">
        <v>36</v>
      </c>
      <c r="G2760" t="s">
        <v>80</v>
      </c>
    </row>
    <row r="2761" spans="1:7" x14ac:dyDescent="0.3">
      <c r="A2761" t="s">
        <v>1669</v>
      </c>
      <c r="B2761" t="s">
        <v>435</v>
      </c>
      <c r="C2761" t="s">
        <v>436</v>
      </c>
      <c r="D2761" t="s">
        <v>71</v>
      </c>
      <c r="E2761">
        <v>23</v>
      </c>
      <c r="F2761" t="s">
        <v>72</v>
      </c>
      <c r="G2761" t="s">
        <v>27</v>
      </c>
    </row>
    <row r="2762" spans="1:7" x14ac:dyDescent="0.3">
      <c r="A2762" t="s">
        <v>1670</v>
      </c>
      <c r="B2762" t="s">
        <v>55</v>
      </c>
      <c r="C2762" t="s">
        <v>370</v>
      </c>
      <c r="D2762" t="s">
        <v>410</v>
      </c>
      <c r="E2762">
        <v>120</v>
      </c>
      <c r="F2762" t="s">
        <v>411</v>
      </c>
      <c r="G2762" t="s">
        <v>198</v>
      </c>
    </row>
    <row r="2763" spans="1:7" x14ac:dyDescent="0.3">
      <c r="A2763" t="s">
        <v>1670</v>
      </c>
      <c r="B2763" t="s">
        <v>58</v>
      </c>
      <c r="C2763" t="s">
        <v>16</v>
      </c>
      <c r="D2763" t="s">
        <v>410</v>
      </c>
      <c r="E2763">
        <v>118</v>
      </c>
      <c r="F2763" t="s">
        <v>411</v>
      </c>
      <c r="G2763" t="s">
        <v>14</v>
      </c>
    </row>
    <row r="2764" spans="1:7" x14ac:dyDescent="0.3">
      <c r="A2764" t="s">
        <v>1670</v>
      </c>
      <c r="B2764" t="s">
        <v>59</v>
      </c>
      <c r="C2764" t="s">
        <v>56</v>
      </c>
      <c r="D2764" t="s">
        <v>410</v>
      </c>
      <c r="E2764">
        <v>120</v>
      </c>
      <c r="F2764" t="s">
        <v>411</v>
      </c>
      <c r="G2764" t="s">
        <v>27</v>
      </c>
    </row>
    <row r="2765" spans="1:7" x14ac:dyDescent="0.3">
      <c r="A2765" t="s">
        <v>1670</v>
      </c>
      <c r="B2765" t="s">
        <v>59</v>
      </c>
      <c r="C2765" t="s">
        <v>57</v>
      </c>
      <c r="D2765" t="s">
        <v>410</v>
      </c>
      <c r="E2765">
        <v>120</v>
      </c>
      <c r="F2765" t="s">
        <v>411</v>
      </c>
      <c r="G2765" t="s">
        <v>29</v>
      </c>
    </row>
    <row r="2766" spans="1:7" x14ac:dyDescent="0.3">
      <c r="A2766" t="s">
        <v>1670</v>
      </c>
      <c r="B2766" t="s">
        <v>81</v>
      </c>
      <c r="C2766" t="s">
        <v>229</v>
      </c>
      <c r="D2766" t="s">
        <v>410</v>
      </c>
      <c r="E2766">
        <v>117</v>
      </c>
      <c r="F2766" t="s">
        <v>411</v>
      </c>
      <c r="G2766" t="s">
        <v>198</v>
      </c>
    </row>
    <row r="2767" spans="1:7" x14ac:dyDescent="0.3">
      <c r="A2767" t="s">
        <v>1670</v>
      </c>
      <c r="B2767" t="s">
        <v>413</v>
      </c>
      <c r="C2767" t="s">
        <v>25</v>
      </c>
      <c r="D2767" t="s">
        <v>410</v>
      </c>
      <c r="E2767">
        <v>119</v>
      </c>
      <c r="F2767" t="s">
        <v>411</v>
      </c>
      <c r="G2767" t="s">
        <v>27</v>
      </c>
    </row>
    <row r="2768" spans="1:7" x14ac:dyDescent="0.3">
      <c r="A2768" t="s">
        <v>1670</v>
      </c>
      <c r="B2768" t="s">
        <v>413</v>
      </c>
      <c r="C2768" t="s">
        <v>28</v>
      </c>
      <c r="D2768" t="s">
        <v>410</v>
      </c>
      <c r="E2768">
        <v>119</v>
      </c>
      <c r="F2768" t="s">
        <v>411</v>
      </c>
      <c r="G2768" t="s">
        <v>29</v>
      </c>
    </row>
    <row r="2769" spans="1:7" x14ac:dyDescent="0.3">
      <c r="A2769" t="s">
        <v>1670</v>
      </c>
      <c r="B2769" t="s">
        <v>414</v>
      </c>
      <c r="C2769" t="s">
        <v>50</v>
      </c>
      <c r="D2769" t="s">
        <v>332</v>
      </c>
      <c r="E2769">
        <v>106</v>
      </c>
      <c r="F2769" t="s">
        <v>333</v>
      </c>
      <c r="G2769" t="s">
        <v>14</v>
      </c>
    </row>
    <row r="2770" spans="1:7" hidden="1" x14ac:dyDescent="0.3">
      <c r="A2770" t="s">
        <v>1670</v>
      </c>
      <c r="B2770" t="s">
        <v>415</v>
      </c>
      <c r="C2770" t="s">
        <v>1786</v>
      </c>
      <c r="D2770" t="s">
        <v>1786</v>
      </c>
      <c r="E2770">
        <v>14</v>
      </c>
      <c r="F2770" t="s">
        <v>1786</v>
      </c>
      <c r="G2770" t="s">
        <v>1786</v>
      </c>
    </row>
    <row r="2771" spans="1:7" x14ac:dyDescent="0.3">
      <c r="A2771" t="s">
        <v>1670</v>
      </c>
      <c r="B2771" t="s">
        <v>489</v>
      </c>
      <c r="C2771" t="s">
        <v>650</v>
      </c>
      <c r="D2771" t="s">
        <v>751</v>
      </c>
      <c r="E2771">
        <v>35</v>
      </c>
      <c r="F2771" t="s">
        <v>262</v>
      </c>
      <c r="G2771" t="s">
        <v>69</v>
      </c>
    </row>
    <row r="2772" spans="1:7" x14ac:dyDescent="0.3">
      <c r="A2772" t="s">
        <v>1670</v>
      </c>
      <c r="B2772" t="s">
        <v>550</v>
      </c>
      <c r="C2772" t="s">
        <v>329</v>
      </c>
      <c r="D2772" t="s">
        <v>119</v>
      </c>
      <c r="E2772">
        <v>40</v>
      </c>
      <c r="F2772" t="s">
        <v>13</v>
      </c>
      <c r="G2772" t="s">
        <v>80</v>
      </c>
    </row>
    <row r="2773" spans="1:7" x14ac:dyDescent="0.3">
      <c r="A2773" t="s">
        <v>1670</v>
      </c>
      <c r="B2773" t="s">
        <v>491</v>
      </c>
      <c r="C2773" t="s">
        <v>575</v>
      </c>
      <c r="D2773" t="s">
        <v>119</v>
      </c>
      <c r="E2773">
        <v>40</v>
      </c>
      <c r="F2773" t="s">
        <v>13</v>
      </c>
      <c r="G2773" t="s">
        <v>69</v>
      </c>
    </row>
    <row r="2774" spans="1:7" x14ac:dyDescent="0.3">
      <c r="A2774" t="s">
        <v>1670</v>
      </c>
      <c r="B2774" t="s">
        <v>551</v>
      </c>
      <c r="C2774" t="s">
        <v>326</v>
      </c>
      <c r="D2774" t="s">
        <v>119</v>
      </c>
      <c r="E2774">
        <v>40</v>
      </c>
      <c r="F2774" t="s">
        <v>13</v>
      </c>
      <c r="G2774" t="s">
        <v>87</v>
      </c>
    </row>
    <row r="2775" spans="1:7" x14ac:dyDescent="0.3">
      <c r="A2775" t="s">
        <v>1670</v>
      </c>
      <c r="B2775" t="s">
        <v>493</v>
      </c>
      <c r="C2775" t="s">
        <v>572</v>
      </c>
      <c r="D2775" t="s">
        <v>119</v>
      </c>
      <c r="E2775">
        <v>40</v>
      </c>
      <c r="F2775" t="s">
        <v>13</v>
      </c>
      <c r="G2775" t="s">
        <v>69</v>
      </c>
    </row>
    <row r="2776" spans="1:7" x14ac:dyDescent="0.3">
      <c r="A2776" t="s">
        <v>1670</v>
      </c>
      <c r="B2776" t="s">
        <v>553</v>
      </c>
      <c r="C2776" t="s">
        <v>1008</v>
      </c>
      <c r="D2776" t="s">
        <v>751</v>
      </c>
      <c r="E2776">
        <v>40</v>
      </c>
      <c r="F2776" t="s">
        <v>262</v>
      </c>
      <c r="G2776" t="s">
        <v>69</v>
      </c>
    </row>
    <row r="2777" spans="1:7" x14ac:dyDescent="0.3">
      <c r="A2777" t="s">
        <v>1670</v>
      </c>
      <c r="B2777" t="s">
        <v>495</v>
      </c>
      <c r="C2777" t="s">
        <v>919</v>
      </c>
      <c r="D2777" t="s">
        <v>119</v>
      </c>
      <c r="E2777">
        <v>39</v>
      </c>
      <c r="F2777" t="s">
        <v>13</v>
      </c>
      <c r="G2777" t="s">
        <v>87</v>
      </c>
    </row>
    <row r="2778" spans="1:7" x14ac:dyDescent="0.3">
      <c r="A2778" t="s">
        <v>1670</v>
      </c>
      <c r="B2778" t="s">
        <v>555</v>
      </c>
      <c r="C2778" t="s">
        <v>163</v>
      </c>
      <c r="D2778" t="s">
        <v>751</v>
      </c>
      <c r="E2778">
        <v>40</v>
      </c>
      <c r="F2778" t="s">
        <v>262</v>
      </c>
      <c r="G2778" t="s">
        <v>80</v>
      </c>
    </row>
    <row r="2779" spans="1:7" x14ac:dyDescent="0.3">
      <c r="A2779" t="s">
        <v>1670</v>
      </c>
      <c r="B2779" t="s">
        <v>497</v>
      </c>
      <c r="C2779" t="s">
        <v>364</v>
      </c>
      <c r="D2779" t="s">
        <v>751</v>
      </c>
      <c r="E2779">
        <v>40</v>
      </c>
      <c r="F2779" t="s">
        <v>262</v>
      </c>
      <c r="G2779" t="s">
        <v>29</v>
      </c>
    </row>
    <row r="2780" spans="1:7" x14ac:dyDescent="0.3">
      <c r="A2780" t="s">
        <v>1670</v>
      </c>
      <c r="B2780" t="s">
        <v>557</v>
      </c>
      <c r="C2780" t="s">
        <v>349</v>
      </c>
      <c r="D2780" t="s">
        <v>751</v>
      </c>
      <c r="E2780">
        <v>39</v>
      </c>
      <c r="F2780" t="s">
        <v>262</v>
      </c>
      <c r="G2780" t="s">
        <v>29</v>
      </c>
    </row>
    <row r="2781" spans="1:7" x14ac:dyDescent="0.3">
      <c r="A2781" t="s">
        <v>1670</v>
      </c>
      <c r="B2781" t="s">
        <v>499</v>
      </c>
      <c r="C2781" t="s">
        <v>163</v>
      </c>
      <c r="D2781" t="s">
        <v>119</v>
      </c>
      <c r="E2781">
        <v>38</v>
      </c>
      <c r="F2781" t="s">
        <v>13</v>
      </c>
      <c r="G2781" t="s">
        <v>80</v>
      </c>
    </row>
    <row r="2782" spans="1:7" x14ac:dyDescent="0.3">
      <c r="A2782" t="s">
        <v>1670</v>
      </c>
      <c r="B2782" t="s">
        <v>1160</v>
      </c>
      <c r="C2782" t="s">
        <v>358</v>
      </c>
      <c r="D2782" t="s">
        <v>119</v>
      </c>
      <c r="E2782">
        <v>40</v>
      </c>
      <c r="F2782" t="s">
        <v>13</v>
      </c>
      <c r="G2782" t="s">
        <v>80</v>
      </c>
    </row>
    <row r="2783" spans="1:7" x14ac:dyDescent="0.3">
      <c r="A2783" t="s">
        <v>1670</v>
      </c>
      <c r="B2783" t="s">
        <v>501</v>
      </c>
      <c r="C2783" t="s">
        <v>563</v>
      </c>
      <c r="D2783" t="s">
        <v>751</v>
      </c>
      <c r="E2783">
        <v>39</v>
      </c>
      <c r="F2783" t="s">
        <v>262</v>
      </c>
      <c r="G2783" t="s">
        <v>87</v>
      </c>
    </row>
    <row r="2784" spans="1:7" x14ac:dyDescent="0.3">
      <c r="A2784" t="s">
        <v>1670</v>
      </c>
      <c r="B2784" t="s">
        <v>1161</v>
      </c>
      <c r="C2784" t="s">
        <v>350</v>
      </c>
      <c r="D2784" t="s">
        <v>119</v>
      </c>
      <c r="E2784">
        <v>40</v>
      </c>
      <c r="F2784" t="s">
        <v>13</v>
      </c>
      <c r="G2784" t="s">
        <v>27</v>
      </c>
    </row>
    <row r="2785" spans="1:7" x14ac:dyDescent="0.3">
      <c r="A2785" t="s">
        <v>1670</v>
      </c>
      <c r="B2785" t="s">
        <v>503</v>
      </c>
      <c r="C2785" t="s">
        <v>560</v>
      </c>
      <c r="D2785" t="s">
        <v>751</v>
      </c>
      <c r="E2785">
        <v>37</v>
      </c>
      <c r="F2785" t="s">
        <v>262</v>
      </c>
      <c r="G2785" t="s">
        <v>29</v>
      </c>
    </row>
    <row r="2786" spans="1:7" x14ac:dyDescent="0.3">
      <c r="A2786" t="s">
        <v>1670</v>
      </c>
      <c r="B2786" t="s">
        <v>1162</v>
      </c>
      <c r="C2786" t="s">
        <v>1450</v>
      </c>
      <c r="D2786" t="s">
        <v>751</v>
      </c>
      <c r="E2786">
        <v>36</v>
      </c>
      <c r="F2786" t="s">
        <v>262</v>
      </c>
      <c r="G2786" t="s">
        <v>80</v>
      </c>
    </row>
    <row r="2787" spans="1:7" x14ac:dyDescent="0.3">
      <c r="A2787" t="s">
        <v>1670</v>
      </c>
      <c r="B2787" t="s">
        <v>505</v>
      </c>
      <c r="C2787" t="s">
        <v>158</v>
      </c>
      <c r="D2787" t="s">
        <v>751</v>
      </c>
      <c r="E2787">
        <v>38</v>
      </c>
      <c r="F2787" t="s">
        <v>262</v>
      </c>
      <c r="G2787" t="s">
        <v>27</v>
      </c>
    </row>
    <row r="2788" spans="1:7" x14ac:dyDescent="0.3">
      <c r="A2788" t="s">
        <v>1670</v>
      </c>
      <c r="B2788" t="s">
        <v>1163</v>
      </c>
      <c r="C2788" t="s">
        <v>192</v>
      </c>
      <c r="D2788" t="s">
        <v>751</v>
      </c>
      <c r="E2788">
        <v>39</v>
      </c>
      <c r="F2788" t="s">
        <v>262</v>
      </c>
      <c r="G2788" t="s">
        <v>87</v>
      </c>
    </row>
    <row r="2789" spans="1:7" hidden="1" x14ac:dyDescent="0.3">
      <c r="A2789" t="s">
        <v>1670</v>
      </c>
      <c r="B2789" t="s">
        <v>507</v>
      </c>
      <c r="C2789" t="s">
        <v>1786</v>
      </c>
      <c r="D2789" t="s">
        <v>1786</v>
      </c>
      <c r="E2789">
        <v>14</v>
      </c>
      <c r="F2789" t="s">
        <v>1786</v>
      </c>
      <c r="G2789" t="s">
        <v>1786</v>
      </c>
    </row>
    <row r="2790" spans="1:7" x14ac:dyDescent="0.3">
      <c r="A2790" t="s">
        <v>1671</v>
      </c>
      <c r="B2790" t="s">
        <v>147</v>
      </c>
      <c r="C2790" t="s">
        <v>907</v>
      </c>
      <c r="D2790" t="s">
        <v>219</v>
      </c>
      <c r="E2790">
        <v>135</v>
      </c>
      <c r="F2790" t="s">
        <v>168</v>
      </c>
      <c r="G2790" t="s">
        <v>27</v>
      </c>
    </row>
    <row r="2791" spans="1:7" x14ac:dyDescent="0.3">
      <c r="A2791" t="s">
        <v>1671</v>
      </c>
      <c r="B2791" t="s">
        <v>169</v>
      </c>
      <c r="C2791" t="s">
        <v>1672</v>
      </c>
      <c r="D2791" t="s">
        <v>1673</v>
      </c>
      <c r="E2791">
        <v>24</v>
      </c>
      <c r="F2791" t="s">
        <v>1673</v>
      </c>
      <c r="G2791" t="s">
        <v>27</v>
      </c>
    </row>
    <row r="2792" spans="1:7" x14ac:dyDescent="0.3">
      <c r="A2792" t="s">
        <v>1671</v>
      </c>
      <c r="B2792" t="s">
        <v>235</v>
      </c>
      <c r="C2792" t="s">
        <v>873</v>
      </c>
      <c r="D2792" t="s">
        <v>1673</v>
      </c>
      <c r="E2792">
        <v>24</v>
      </c>
      <c r="F2792" t="s">
        <v>1673</v>
      </c>
      <c r="G2792" t="s">
        <v>69</v>
      </c>
    </row>
    <row r="2793" spans="1:7" x14ac:dyDescent="0.3">
      <c r="A2793" t="s">
        <v>1671</v>
      </c>
      <c r="B2793" t="s">
        <v>237</v>
      </c>
      <c r="C2793" t="s">
        <v>710</v>
      </c>
      <c r="D2793" t="s">
        <v>1673</v>
      </c>
      <c r="E2793">
        <v>16</v>
      </c>
      <c r="F2793" t="s">
        <v>1673</v>
      </c>
      <c r="G2793" t="s">
        <v>87</v>
      </c>
    </row>
    <row r="2794" spans="1:7" x14ac:dyDescent="0.3">
      <c r="A2794" t="s">
        <v>1671</v>
      </c>
      <c r="B2794" t="s">
        <v>239</v>
      </c>
      <c r="C2794" t="s">
        <v>854</v>
      </c>
      <c r="D2794" t="s">
        <v>1673</v>
      </c>
      <c r="E2794">
        <v>24</v>
      </c>
      <c r="F2794" t="s">
        <v>1673</v>
      </c>
      <c r="G2794" t="s">
        <v>27</v>
      </c>
    </row>
    <row r="2795" spans="1:7" x14ac:dyDescent="0.3">
      <c r="A2795" t="s">
        <v>1671</v>
      </c>
      <c r="B2795" t="s">
        <v>241</v>
      </c>
      <c r="C2795" t="s">
        <v>878</v>
      </c>
      <c r="D2795" t="s">
        <v>1673</v>
      </c>
      <c r="E2795">
        <v>23</v>
      </c>
      <c r="F2795" t="s">
        <v>1673</v>
      </c>
      <c r="G2795" t="s">
        <v>87</v>
      </c>
    </row>
    <row r="2796" spans="1:7" x14ac:dyDescent="0.3">
      <c r="A2796" t="s">
        <v>1671</v>
      </c>
      <c r="B2796" t="s">
        <v>243</v>
      </c>
      <c r="C2796" t="s">
        <v>917</v>
      </c>
      <c r="D2796" t="s">
        <v>1673</v>
      </c>
      <c r="E2796">
        <v>24</v>
      </c>
      <c r="F2796" t="s">
        <v>1673</v>
      </c>
      <c r="G2796" t="s">
        <v>87</v>
      </c>
    </row>
    <row r="2797" spans="1:7" x14ac:dyDescent="0.3">
      <c r="A2797" t="s">
        <v>1674</v>
      </c>
      <c r="B2797" t="s">
        <v>55</v>
      </c>
      <c r="C2797" t="s">
        <v>195</v>
      </c>
      <c r="D2797" t="s">
        <v>203</v>
      </c>
      <c r="E2797">
        <v>77</v>
      </c>
      <c r="F2797" t="s">
        <v>204</v>
      </c>
      <c r="G2797" t="s">
        <v>198</v>
      </c>
    </row>
    <row r="2798" spans="1:7" x14ac:dyDescent="0.3">
      <c r="A2798" t="s">
        <v>1674</v>
      </c>
      <c r="B2798" t="s">
        <v>58</v>
      </c>
      <c r="C2798" t="s">
        <v>229</v>
      </c>
      <c r="D2798" t="s">
        <v>343</v>
      </c>
      <c r="E2798">
        <v>70</v>
      </c>
      <c r="F2798" t="s">
        <v>344</v>
      </c>
      <c r="G2798" t="s">
        <v>198</v>
      </c>
    </row>
    <row r="2799" spans="1:7" x14ac:dyDescent="0.3">
      <c r="A2799" t="s">
        <v>1674</v>
      </c>
      <c r="B2799" t="s">
        <v>59</v>
      </c>
      <c r="C2799" t="s">
        <v>34</v>
      </c>
      <c r="D2799" t="s">
        <v>332</v>
      </c>
      <c r="E2799">
        <v>67</v>
      </c>
      <c r="F2799" t="s">
        <v>333</v>
      </c>
      <c r="G2799" t="s">
        <v>14</v>
      </c>
    </row>
    <row r="2800" spans="1:7" x14ac:dyDescent="0.3">
      <c r="A2800" t="s">
        <v>1674</v>
      </c>
      <c r="B2800" t="s">
        <v>147</v>
      </c>
      <c r="C2800" t="s">
        <v>1675</v>
      </c>
      <c r="D2800" t="s">
        <v>86</v>
      </c>
      <c r="E2800">
        <v>41</v>
      </c>
      <c r="F2800" t="s">
        <v>13</v>
      </c>
      <c r="G2800" t="s">
        <v>80</v>
      </c>
    </row>
    <row r="2801" spans="1:7" x14ac:dyDescent="0.3">
      <c r="A2801" t="s">
        <v>1674</v>
      </c>
      <c r="B2801" t="s">
        <v>328</v>
      </c>
      <c r="C2801" t="s">
        <v>158</v>
      </c>
      <c r="D2801" t="s">
        <v>302</v>
      </c>
      <c r="E2801">
        <v>35</v>
      </c>
      <c r="F2801" t="s">
        <v>63</v>
      </c>
      <c r="G2801" t="s">
        <v>27</v>
      </c>
    </row>
    <row r="2802" spans="1:7" x14ac:dyDescent="0.3">
      <c r="A2802" t="s">
        <v>1674</v>
      </c>
      <c r="B2802" t="s">
        <v>435</v>
      </c>
      <c r="C2802" t="s">
        <v>645</v>
      </c>
      <c r="D2802" t="s">
        <v>424</v>
      </c>
      <c r="E2802">
        <v>50</v>
      </c>
      <c r="F2802" t="s">
        <v>36</v>
      </c>
      <c r="G2802" t="s">
        <v>29</v>
      </c>
    </row>
    <row r="2803" spans="1:7" x14ac:dyDescent="0.3">
      <c r="A2803" t="s">
        <v>1674</v>
      </c>
      <c r="B2803" t="s">
        <v>646</v>
      </c>
      <c r="C2803" t="s">
        <v>456</v>
      </c>
      <c r="D2803" t="s">
        <v>160</v>
      </c>
      <c r="E2803">
        <v>34</v>
      </c>
      <c r="F2803" t="s">
        <v>72</v>
      </c>
      <c r="G2803" t="s">
        <v>27</v>
      </c>
    </row>
    <row r="2804" spans="1:7" x14ac:dyDescent="0.3">
      <c r="A2804" t="s">
        <v>1674</v>
      </c>
      <c r="B2804" t="s">
        <v>648</v>
      </c>
      <c r="C2804" t="s">
        <v>1676</v>
      </c>
      <c r="D2804" t="s">
        <v>124</v>
      </c>
      <c r="E2804">
        <v>12</v>
      </c>
      <c r="F2804" t="s">
        <v>36</v>
      </c>
      <c r="G2804" t="s">
        <v>69</v>
      </c>
    </row>
    <row r="2805" spans="1:7" x14ac:dyDescent="0.3">
      <c r="A2805" t="s">
        <v>1674</v>
      </c>
      <c r="B2805" t="s">
        <v>1565</v>
      </c>
      <c r="C2805" t="s">
        <v>154</v>
      </c>
      <c r="D2805" t="s">
        <v>144</v>
      </c>
      <c r="E2805">
        <v>42</v>
      </c>
      <c r="F2805" t="s">
        <v>72</v>
      </c>
      <c r="G2805" t="s">
        <v>27</v>
      </c>
    </row>
    <row r="2806" spans="1:7" x14ac:dyDescent="0.3">
      <c r="A2806" t="s">
        <v>1677</v>
      </c>
      <c r="B2806" t="s">
        <v>55</v>
      </c>
      <c r="C2806" t="s">
        <v>370</v>
      </c>
      <c r="D2806" t="s">
        <v>196</v>
      </c>
      <c r="E2806">
        <v>74</v>
      </c>
      <c r="F2806" t="s">
        <v>197</v>
      </c>
      <c r="G2806" t="s">
        <v>198</v>
      </c>
    </row>
    <row r="2807" spans="1:7" x14ac:dyDescent="0.3">
      <c r="A2807" t="s">
        <v>1677</v>
      </c>
      <c r="B2807" t="s">
        <v>147</v>
      </c>
      <c r="C2807" t="s">
        <v>650</v>
      </c>
      <c r="D2807" t="s">
        <v>51</v>
      </c>
      <c r="E2807">
        <v>74</v>
      </c>
      <c r="F2807" t="s">
        <v>13</v>
      </c>
      <c r="G2807" t="s">
        <v>69</v>
      </c>
    </row>
    <row r="2808" spans="1:7" x14ac:dyDescent="0.3">
      <c r="A2808" t="s">
        <v>1678</v>
      </c>
      <c r="B2808" t="s">
        <v>55</v>
      </c>
      <c r="C2808" t="s">
        <v>11</v>
      </c>
      <c r="D2808" t="s">
        <v>191</v>
      </c>
      <c r="E2808">
        <v>123</v>
      </c>
      <c r="F2808" t="s">
        <v>168</v>
      </c>
      <c r="G2808" t="s">
        <v>14</v>
      </c>
    </row>
    <row r="2809" spans="1:7" x14ac:dyDescent="0.3">
      <c r="A2809" t="s">
        <v>1678</v>
      </c>
      <c r="B2809" t="s">
        <v>147</v>
      </c>
      <c r="C2809" t="s">
        <v>279</v>
      </c>
      <c r="D2809" t="s">
        <v>296</v>
      </c>
      <c r="E2809">
        <v>53</v>
      </c>
      <c r="F2809" t="s">
        <v>36</v>
      </c>
      <c r="G2809" t="s">
        <v>87</v>
      </c>
    </row>
    <row r="2810" spans="1:7" x14ac:dyDescent="0.3">
      <c r="A2810" t="s">
        <v>1678</v>
      </c>
      <c r="B2810" t="s">
        <v>328</v>
      </c>
      <c r="C2810" t="s">
        <v>192</v>
      </c>
      <c r="D2810" t="s">
        <v>39</v>
      </c>
      <c r="E2810">
        <v>70</v>
      </c>
      <c r="F2810" t="s">
        <v>36</v>
      </c>
      <c r="G2810" t="s">
        <v>87</v>
      </c>
    </row>
    <row r="2811" spans="1:7" x14ac:dyDescent="0.3">
      <c r="A2811" t="s">
        <v>1679</v>
      </c>
      <c r="B2811" t="s">
        <v>147</v>
      </c>
      <c r="C2811" t="s">
        <v>548</v>
      </c>
      <c r="D2811" t="s">
        <v>410</v>
      </c>
      <c r="E2811">
        <v>67</v>
      </c>
      <c r="F2811" t="s">
        <v>411</v>
      </c>
      <c r="G2811" t="s">
        <v>29</v>
      </c>
    </row>
    <row r="2812" spans="1:7" hidden="1" x14ac:dyDescent="0.3">
      <c r="A2812" t="s">
        <v>1679</v>
      </c>
      <c r="B2812" t="s">
        <v>169</v>
      </c>
      <c r="C2812" t="s">
        <v>690</v>
      </c>
      <c r="D2812" t="s">
        <v>1786</v>
      </c>
      <c r="E2812">
        <v>16</v>
      </c>
      <c r="F2812" t="s">
        <v>1786</v>
      </c>
      <c r="G2812" t="s">
        <v>69</v>
      </c>
    </row>
    <row r="2813" spans="1:7" hidden="1" x14ac:dyDescent="0.3">
      <c r="A2813" t="s">
        <v>1679</v>
      </c>
      <c r="B2813" t="s">
        <v>235</v>
      </c>
      <c r="C2813" t="s">
        <v>870</v>
      </c>
      <c r="D2813" t="s">
        <v>1786</v>
      </c>
      <c r="E2813">
        <v>15</v>
      </c>
      <c r="F2813" t="s">
        <v>1786</v>
      </c>
      <c r="G2813" t="s">
        <v>87</v>
      </c>
    </row>
    <row r="2814" spans="1:7" hidden="1" x14ac:dyDescent="0.3">
      <c r="A2814" t="s">
        <v>1679</v>
      </c>
      <c r="B2814" t="s">
        <v>237</v>
      </c>
      <c r="C2814" t="s">
        <v>885</v>
      </c>
      <c r="D2814" t="s">
        <v>1786</v>
      </c>
      <c r="E2814">
        <v>16</v>
      </c>
      <c r="F2814" t="s">
        <v>1786</v>
      </c>
      <c r="G2814" t="s">
        <v>29</v>
      </c>
    </row>
    <row r="2815" spans="1:7" hidden="1" x14ac:dyDescent="0.3">
      <c r="A2815" t="s">
        <v>1679</v>
      </c>
      <c r="B2815" t="s">
        <v>239</v>
      </c>
      <c r="C2815" t="s">
        <v>318</v>
      </c>
      <c r="D2815" t="s">
        <v>1786</v>
      </c>
      <c r="E2815">
        <v>16</v>
      </c>
      <c r="F2815" t="s">
        <v>1786</v>
      </c>
      <c r="G2815" t="s">
        <v>27</v>
      </c>
    </row>
    <row r="2816" spans="1:7" hidden="1" x14ac:dyDescent="0.3">
      <c r="A2816" t="s">
        <v>1679</v>
      </c>
      <c r="B2816" t="s">
        <v>241</v>
      </c>
      <c r="C2816" t="s">
        <v>878</v>
      </c>
      <c r="D2816" t="s">
        <v>1786</v>
      </c>
      <c r="E2816">
        <v>4</v>
      </c>
      <c r="F2816" t="s">
        <v>1786</v>
      </c>
      <c r="G2816" t="s">
        <v>87</v>
      </c>
    </row>
    <row r="2817" spans="1:7" x14ac:dyDescent="0.3">
      <c r="A2817" t="s">
        <v>1680</v>
      </c>
      <c r="B2817" t="s">
        <v>147</v>
      </c>
      <c r="C2817" t="s">
        <v>453</v>
      </c>
      <c r="D2817" t="s">
        <v>502</v>
      </c>
      <c r="E2817">
        <v>7</v>
      </c>
      <c r="F2817" t="s">
        <v>174</v>
      </c>
      <c r="G2817" t="s">
        <v>29</v>
      </c>
    </row>
    <row r="2818" spans="1:7" x14ac:dyDescent="0.3">
      <c r="A2818" t="s">
        <v>1680</v>
      </c>
      <c r="B2818" t="s">
        <v>328</v>
      </c>
      <c r="C2818" t="s">
        <v>453</v>
      </c>
      <c r="D2818" t="s">
        <v>500</v>
      </c>
      <c r="E2818">
        <v>8</v>
      </c>
      <c r="F2818" t="s">
        <v>174</v>
      </c>
      <c r="G2818" t="s">
        <v>29</v>
      </c>
    </row>
    <row r="2819" spans="1:7" x14ac:dyDescent="0.3">
      <c r="A2819" t="s">
        <v>1680</v>
      </c>
      <c r="B2819" t="s">
        <v>435</v>
      </c>
      <c r="C2819" t="s">
        <v>453</v>
      </c>
      <c r="D2819" t="s">
        <v>498</v>
      </c>
      <c r="E2819">
        <v>8</v>
      </c>
      <c r="F2819" t="s">
        <v>174</v>
      </c>
      <c r="G2819" t="s">
        <v>29</v>
      </c>
    </row>
    <row r="2820" spans="1:7" x14ac:dyDescent="0.3">
      <c r="A2820" t="s">
        <v>1680</v>
      </c>
      <c r="B2820" t="s">
        <v>646</v>
      </c>
      <c r="C2820" t="s">
        <v>453</v>
      </c>
      <c r="D2820" t="s">
        <v>496</v>
      </c>
      <c r="E2820">
        <v>8</v>
      </c>
      <c r="F2820" t="s">
        <v>174</v>
      </c>
      <c r="G2820" t="s">
        <v>29</v>
      </c>
    </row>
    <row r="2821" spans="1:7" x14ac:dyDescent="0.3">
      <c r="A2821" t="s">
        <v>1680</v>
      </c>
      <c r="B2821" t="s">
        <v>648</v>
      </c>
      <c r="C2821" t="s">
        <v>453</v>
      </c>
      <c r="D2821" t="s">
        <v>494</v>
      </c>
      <c r="E2821">
        <v>8</v>
      </c>
      <c r="F2821" t="s">
        <v>174</v>
      </c>
      <c r="G2821" t="s">
        <v>29</v>
      </c>
    </row>
    <row r="2822" spans="1:7" x14ac:dyDescent="0.3">
      <c r="A2822" t="s">
        <v>1680</v>
      </c>
      <c r="B2822" t="s">
        <v>1565</v>
      </c>
      <c r="C2822" t="s">
        <v>453</v>
      </c>
      <c r="D2822" t="s">
        <v>678</v>
      </c>
      <c r="E2822">
        <v>8</v>
      </c>
      <c r="F2822" t="s">
        <v>174</v>
      </c>
      <c r="G2822" t="s">
        <v>29</v>
      </c>
    </row>
    <row r="2823" spans="1:7" x14ac:dyDescent="0.3">
      <c r="A2823" t="s">
        <v>1680</v>
      </c>
      <c r="B2823" t="s">
        <v>1567</v>
      </c>
      <c r="C2823" t="s">
        <v>453</v>
      </c>
      <c r="D2823" t="s">
        <v>680</v>
      </c>
      <c r="E2823">
        <v>7</v>
      </c>
      <c r="F2823" t="s">
        <v>174</v>
      </c>
      <c r="G2823" t="s">
        <v>29</v>
      </c>
    </row>
    <row r="2824" spans="1:7" x14ac:dyDescent="0.3">
      <c r="A2824" t="s">
        <v>1680</v>
      </c>
      <c r="B2824" t="s">
        <v>1568</v>
      </c>
      <c r="C2824" t="s">
        <v>453</v>
      </c>
      <c r="D2824" t="s">
        <v>490</v>
      </c>
      <c r="E2824">
        <v>8</v>
      </c>
      <c r="F2824" t="s">
        <v>174</v>
      </c>
      <c r="G2824" t="s">
        <v>29</v>
      </c>
    </row>
    <row r="2825" spans="1:7" x14ac:dyDescent="0.3">
      <c r="A2825" t="s">
        <v>1680</v>
      </c>
      <c r="B2825" t="s">
        <v>1569</v>
      </c>
      <c r="C2825" t="s">
        <v>453</v>
      </c>
      <c r="D2825" t="s">
        <v>492</v>
      </c>
      <c r="E2825">
        <v>11</v>
      </c>
      <c r="F2825" t="s">
        <v>174</v>
      </c>
      <c r="G2825" t="s">
        <v>29</v>
      </c>
    </row>
    <row r="2826" spans="1:7" x14ac:dyDescent="0.3">
      <c r="A2826" t="s">
        <v>1681</v>
      </c>
      <c r="B2826" t="s">
        <v>55</v>
      </c>
      <c r="C2826" t="s">
        <v>370</v>
      </c>
      <c r="D2826" t="s">
        <v>157</v>
      </c>
      <c r="E2826">
        <v>33</v>
      </c>
      <c r="F2826" t="s">
        <v>72</v>
      </c>
      <c r="G2826" t="s">
        <v>198</v>
      </c>
    </row>
    <row r="2827" spans="1:7" x14ac:dyDescent="0.3">
      <c r="A2827" t="s">
        <v>1681</v>
      </c>
      <c r="B2827" t="s">
        <v>147</v>
      </c>
      <c r="C2827" t="s">
        <v>151</v>
      </c>
      <c r="D2827" t="s">
        <v>130</v>
      </c>
      <c r="E2827">
        <v>33</v>
      </c>
      <c r="F2827" t="s">
        <v>72</v>
      </c>
      <c r="G2827" t="s">
        <v>69</v>
      </c>
    </row>
    <row r="2828" spans="1:7" x14ac:dyDescent="0.3">
      <c r="A2828" t="s">
        <v>1682</v>
      </c>
      <c r="B2828" t="s">
        <v>55</v>
      </c>
      <c r="C2828" t="s">
        <v>229</v>
      </c>
      <c r="D2828" t="s">
        <v>248</v>
      </c>
      <c r="E2828">
        <v>62</v>
      </c>
      <c r="F2828" t="s">
        <v>72</v>
      </c>
      <c r="G2828" t="s">
        <v>198</v>
      </c>
    </row>
    <row r="2829" spans="1:7" x14ac:dyDescent="0.3">
      <c r="A2829" t="s">
        <v>1682</v>
      </c>
      <c r="B2829" t="s">
        <v>147</v>
      </c>
      <c r="C2829" t="s">
        <v>158</v>
      </c>
      <c r="D2829" t="s">
        <v>173</v>
      </c>
      <c r="E2829">
        <v>22</v>
      </c>
      <c r="F2829" t="s">
        <v>174</v>
      </c>
      <c r="G2829" t="s">
        <v>27</v>
      </c>
    </row>
    <row r="2830" spans="1:7" x14ac:dyDescent="0.3">
      <c r="A2830" t="s">
        <v>1682</v>
      </c>
      <c r="B2830" t="s">
        <v>328</v>
      </c>
      <c r="C2830" t="s">
        <v>455</v>
      </c>
      <c r="D2830" t="s">
        <v>173</v>
      </c>
      <c r="E2830">
        <v>29</v>
      </c>
      <c r="F2830" t="s">
        <v>174</v>
      </c>
      <c r="G2830" t="s">
        <v>27</v>
      </c>
    </row>
    <row r="2831" spans="1:7" x14ac:dyDescent="0.3">
      <c r="A2831" t="s">
        <v>1682</v>
      </c>
      <c r="B2831" t="s">
        <v>435</v>
      </c>
      <c r="C2831" t="s">
        <v>151</v>
      </c>
      <c r="D2831" t="s">
        <v>585</v>
      </c>
      <c r="E2831">
        <v>11</v>
      </c>
      <c r="F2831" t="s">
        <v>22</v>
      </c>
      <c r="G2831" t="s">
        <v>69</v>
      </c>
    </row>
    <row r="2832" spans="1:7" x14ac:dyDescent="0.3">
      <c r="A2832" t="s">
        <v>1683</v>
      </c>
      <c r="B2832" t="s">
        <v>55</v>
      </c>
      <c r="C2832" t="s">
        <v>18</v>
      </c>
      <c r="D2832" t="s">
        <v>155</v>
      </c>
      <c r="E2832">
        <v>11</v>
      </c>
      <c r="F2832" t="s">
        <v>72</v>
      </c>
      <c r="G2832" t="s">
        <v>14</v>
      </c>
    </row>
    <row r="2833" spans="1:7" hidden="1" x14ac:dyDescent="0.3">
      <c r="A2833" t="s">
        <v>1684</v>
      </c>
      <c r="B2833" t="s">
        <v>55</v>
      </c>
      <c r="C2833" t="s">
        <v>229</v>
      </c>
      <c r="D2833" t="s">
        <v>1786</v>
      </c>
      <c r="E2833">
        <v>22</v>
      </c>
      <c r="F2833" t="s">
        <v>1786</v>
      </c>
      <c r="G2833" t="s">
        <v>198</v>
      </c>
    </row>
    <row r="2834" spans="1:7" x14ac:dyDescent="0.3">
      <c r="A2834" t="s">
        <v>1684</v>
      </c>
      <c r="B2834" t="s">
        <v>55</v>
      </c>
      <c r="C2834" t="s">
        <v>322</v>
      </c>
      <c r="D2834" t="s">
        <v>248</v>
      </c>
      <c r="E2834">
        <v>22</v>
      </c>
      <c r="F2834" t="s">
        <v>72</v>
      </c>
      <c r="G2834" t="s">
        <v>69</v>
      </c>
    </row>
    <row r="2835" spans="1:7" hidden="1" x14ac:dyDescent="0.3">
      <c r="A2835" t="s">
        <v>2129</v>
      </c>
      <c r="B2835" t="s">
        <v>147</v>
      </c>
      <c r="C2835" t="s">
        <v>1786</v>
      </c>
      <c r="D2835" t="s">
        <v>1786</v>
      </c>
      <c r="E2835">
        <v>1</v>
      </c>
      <c r="F2835" t="s">
        <v>1786</v>
      </c>
      <c r="G2835" t="s">
        <v>1786</v>
      </c>
    </row>
    <row r="2836" spans="1:7" hidden="1" x14ac:dyDescent="0.3">
      <c r="A2836" t="s">
        <v>2130</v>
      </c>
      <c r="B2836" t="s">
        <v>147</v>
      </c>
      <c r="C2836" t="s">
        <v>1786</v>
      </c>
      <c r="D2836" t="s">
        <v>1786</v>
      </c>
      <c r="E2836">
        <v>10</v>
      </c>
      <c r="F2836" t="s">
        <v>1786</v>
      </c>
      <c r="G2836" t="s">
        <v>1786</v>
      </c>
    </row>
    <row r="2837" spans="1:7" x14ac:dyDescent="0.3">
      <c r="A2837" t="s">
        <v>1685</v>
      </c>
      <c r="B2837" t="s">
        <v>55</v>
      </c>
      <c r="C2837" t="s">
        <v>556</v>
      </c>
      <c r="D2837" t="s">
        <v>124</v>
      </c>
      <c r="E2837">
        <v>39</v>
      </c>
      <c r="F2837" t="s">
        <v>36</v>
      </c>
      <c r="G2837" t="s">
        <v>27</v>
      </c>
    </row>
    <row r="2838" spans="1:7" x14ac:dyDescent="0.3">
      <c r="A2838" t="s">
        <v>1685</v>
      </c>
      <c r="B2838" t="s">
        <v>169</v>
      </c>
      <c r="C2838" t="s">
        <v>1572</v>
      </c>
      <c r="D2838" t="s">
        <v>1686</v>
      </c>
      <c r="E2838">
        <v>10</v>
      </c>
      <c r="F2838" t="s">
        <v>174</v>
      </c>
      <c r="G2838" t="s">
        <v>27</v>
      </c>
    </row>
    <row r="2839" spans="1:7" x14ac:dyDescent="0.3">
      <c r="A2839" t="s">
        <v>1685</v>
      </c>
      <c r="B2839" t="s">
        <v>169</v>
      </c>
      <c r="C2839" t="s">
        <v>1663</v>
      </c>
      <c r="D2839" t="s">
        <v>1686</v>
      </c>
      <c r="E2839">
        <v>10</v>
      </c>
      <c r="F2839" t="s">
        <v>174</v>
      </c>
      <c r="G2839" t="s">
        <v>29</v>
      </c>
    </row>
    <row r="2840" spans="1:7" x14ac:dyDescent="0.3">
      <c r="A2840" t="s">
        <v>1685</v>
      </c>
      <c r="B2840" t="s">
        <v>235</v>
      </c>
      <c r="C2840" t="s">
        <v>1687</v>
      </c>
      <c r="D2840" t="s">
        <v>1686</v>
      </c>
      <c r="E2840">
        <v>12</v>
      </c>
      <c r="F2840" t="s">
        <v>174</v>
      </c>
      <c r="G2840" t="s">
        <v>14</v>
      </c>
    </row>
    <row r="2841" spans="1:7" x14ac:dyDescent="0.3">
      <c r="A2841" t="s">
        <v>1685</v>
      </c>
      <c r="B2841" t="s">
        <v>237</v>
      </c>
      <c r="C2841" t="s">
        <v>616</v>
      </c>
      <c r="D2841" t="s">
        <v>1686</v>
      </c>
      <c r="E2841">
        <v>12</v>
      </c>
      <c r="F2841" t="s">
        <v>174</v>
      </c>
      <c r="G2841" t="s">
        <v>14</v>
      </c>
    </row>
    <row r="2842" spans="1:7" x14ac:dyDescent="0.3">
      <c r="A2842" t="s">
        <v>1685</v>
      </c>
      <c r="B2842" t="s">
        <v>239</v>
      </c>
      <c r="C2842" t="s">
        <v>602</v>
      </c>
      <c r="D2842" t="s">
        <v>1686</v>
      </c>
      <c r="E2842">
        <v>5</v>
      </c>
      <c r="F2842" t="s">
        <v>174</v>
      </c>
      <c r="G2842" t="s">
        <v>14</v>
      </c>
    </row>
    <row r="2843" spans="1:7" x14ac:dyDescent="0.3">
      <c r="A2843" t="s">
        <v>1688</v>
      </c>
      <c r="B2843" t="s">
        <v>55</v>
      </c>
      <c r="C2843" t="s">
        <v>907</v>
      </c>
      <c r="D2843" t="s">
        <v>559</v>
      </c>
      <c r="E2843">
        <v>44</v>
      </c>
      <c r="F2843" t="s">
        <v>22</v>
      </c>
      <c r="G2843" t="s">
        <v>27</v>
      </c>
    </row>
    <row r="2844" spans="1:7" hidden="1" x14ac:dyDescent="0.3">
      <c r="A2844" t="s">
        <v>1688</v>
      </c>
      <c r="B2844" t="s">
        <v>169</v>
      </c>
      <c r="C2844" t="s">
        <v>1572</v>
      </c>
      <c r="D2844" t="s">
        <v>1786</v>
      </c>
      <c r="E2844">
        <v>12</v>
      </c>
      <c r="F2844" t="s">
        <v>1786</v>
      </c>
      <c r="G2844" t="s">
        <v>27</v>
      </c>
    </row>
    <row r="2845" spans="1:7" hidden="1" x14ac:dyDescent="0.3">
      <c r="A2845" t="s">
        <v>1688</v>
      </c>
      <c r="B2845" t="s">
        <v>169</v>
      </c>
      <c r="C2845" t="s">
        <v>1663</v>
      </c>
      <c r="D2845" t="s">
        <v>1786</v>
      </c>
      <c r="E2845">
        <v>12</v>
      </c>
      <c r="F2845" t="s">
        <v>1786</v>
      </c>
      <c r="G2845" t="s">
        <v>29</v>
      </c>
    </row>
    <row r="2846" spans="1:7" hidden="1" x14ac:dyDescent="0.3">
      <c r="A2846" t="s">
        <v>1688</v>
      </c>
      <c r="B2846" t="s">
        <v>235</v>
      </c>
      <c r="C2846" t="s">
        <v>1687</v>
      </c>
      <c r="D2846" t="s">
        <v>1786</v>
      </c>
      <c r="E2846">
        <v>11</v>
      </c>
      <c r="F2846" t="s">
        <v>1786</v>
      </c>
      <c r="G2846" t="s">
        <v>14</v>
      </c>
    </row>
    <row r="2847" spans="1:7" hidden="1" x14ac:dyDescent="0.3">
      <c r="A2847" t="s">
        <v>1688</v>
      </c>
      <c r="B2847" t="s">
        <v>237</v>
      </c>
      <c r="C2847" t="s">
        <v>616</v>
      </c>
      <c r="D2847" t="s">
        <v>1786</v>
      </c>
      <c r="E2847">
        <v>9</v>
      </c>
      <c r="F2847" t="s">
        <v>1786</v>
      </c>
      <c r="G2847" t="s">
        <v>14</v>
      </c>
    </row>
    <row r="2848" spans="1:7" hidden="1" x14ac:dyDescent="0.3">
      <c r="A2848" t="s">
        <v>1688</v>
      </c>
      <c r="B2848" t="s">
        <v>239</v>
      </c>
      <c r="C2848" t="s">
        <v>602</v>
      </c>
      <c r="D2848" t="s">
        <v>1786</v>
      </c>
      <c r="E2848">
        <v>12</v>
      </c>
      <c r="F2848" t="s">
        <v>1786</v>
      </c>
      <c r="G2848" t="s">
        <v>14</v>
      </c>
    </row>
    <row r="2849" spans="1:7" x14ac:dyDescent="0.3">
      <c r="A2849" t="s">
        <v>1689</v>
      </c>
      <c r="B2849" t="s">
        <v>55</v>
      </c>
      <c r="C2849" t="s">
        <v>195</v>
      </c>
      <c r="D2849" t="s">
        <v>216</v>
      </c>
      <c r="E2849">
        <v>72</v>
      </c>
      <c r="F2849" t="s">
        <v>168</v>
      </c>
      <c r="G2849" t="s">
        <v>198</v>
      </c>
    </row>
    <row r="2850" spans="1:7" x14ac:dyDescent="0.3">
      <c r="A2850" t="s">
        <v>1689</v>
      </c>
      <c r="B2850" t="s">
        <v>147</v>
      </c>
      <c r="C2850" t="s">
        <v>1690</v>
      </c>
      <c r="D2850" t="s">
        <v>21</v>
      </c>
      <c r="E2850">
        <v>52</v>
      </c>
      <c r="F2850" t="s">
        <v>22</v>
      </c>
      <c r="G2850" t="s">
        <v>69</v>
      </c>
    </row>
    <row r="2851" spans="1:7" x14ac:dyDescent="0.3">
      <c r="A2851" t="s">
        <v>1689</v>
      </c>
      <c r="B2851" t="s">
        <v>328</v>
      </c>
      <c r="C2851" t="s">
        <v>470</v>
      </c>
      <c r="D2851" t="s">
        <v>162</v>
      </c>
      <c r="E2851">
        <v>20</v>
      </c>
      <c r="F2851" t="s">
        <v>72</v>
      </c>
      <c r="G2851" t="s">
        <v>80</v>
      </c>
    </row>
    <row r="2852" spans="1:7" x14ac:dyDescent="0.3">
      <c r="A2852" t="s">
        <v>1691</v>
      </c>
      <c r="B2852" t="s">
        <v>55</v>
      </c>
      <c r="C2852" t="s">
        <v>56</v>
      </c>
      <c r="D2852" t="s">
        <v>144</v>
      </c>
      <c r="E2852">
        <v>27</v>
      </c>
      <c r="F2852" t="s">
        <v>72</v>
      </c>
      <c r="G2852" t="s">
        <v>27</v>
      </c>
    </row>
    <row r="2853" spans="1:7" x14ac:dyDescent="0.3">
      <c r="A2853" t="s">
        <v>1691</v>
      </c>
      <c r="B2853" t="s">
        <v>55</v>
      </c>
      <c r="C2853" t="s">
        <v>57</v>
      </c>
      <c r="D2853" t="s">
        <v>144</v>
      </c>
      <c r="E2853">
        <v>27</v>
      </c>
      <c r="F2853" t="s">
        <v>72</v>
      </c>
      <c r="G2853" t="s">
        <v>29</v>
      </c>
    </row>
    <row r="2854" spans="1:7" x14ac:dyDescent="0.3">
      <c r="A2854" t="s">
        <v>1692</v>
      </c>
      <c r="B2854" t="s">
        <v>55</v>
      </c>
      <c r="C2854" t="s">
        <v>34</v>
      </c>
      <c r="D2854" t="s">
        <v>124</v>
      </c>
      <c r="E2854">
        <v>23</v>
      </c>
      <c r="F2854" t="s">
        <v>36</v>
      </c>
      <c r="G2854" t="s">
        <v>14</v>
      </c>
    </row>
    <row r="2855" spans="1:7" x14ac:dyDescent="0.3">
      <c r="A2855" t="s">
        <v>1693</v>
      </c>
      <c r="B2855" t="s">
        <v>147</v>
      </c>
      <c r="C2855" t="s">
        <v>453</v>
      </c>
      <c r="D2855" t="s">
        <v>677</v>
      </c>
      <c r="E2855">
        <v>10</v>
      </c>
      <c r="F2855" t="s">
        <v>174</v>
      </c>
      <c r="G2855" t="s">
        <v>29</v>
      </c>
    </row>
    <row r="2856" spans="1:7" x14ac:dyDescent="0.3">
      <c r="A2856" t="s">
        <v>1693</v>
      </c>
      <c r="B2856" t="s">
        <v>328</v>
      </c>
      <c r="C2856" t="s">
        <v>453</v>
      </c>
      <c r="D2856" t="s">
        <v>676</v>
      </c>
      <c r="E2856">
        <v>8</v>
      </c>
      <c r="F2856" t="s">
        <v>174</v>
      </c>
      <c r="G2856" t="s">
        <v>29</v>
      </c>
    </row>
    <row r="2857" spans="1:7" x14ac:dyDescent="0.3">
      <c r="A2857" t="s">
        <v>1693</v>
      </c>
      <c r="B2857" t="s">
        <v>435</v>
      </c>
      <c r="C2857" t="s">
        <v>453</v>
      </c>
      <c r="D2857" t="s">
        <v>675</v>
      </c>
      <c r="E2857">
        <v>9</v>
      </c>
      <c r="F2857" t="s">
        <v>174</v>
      </c>
      <c r="G2857" t="s">
        <v>29</v>
      </c>
    </row>
    <row r="2858" spans="1:7" x14ac:dyDescent="0.3">
      <c r="A2858" t="s">
        <v>1693</v>
      </c>
      <c r="B2858" t="s">
        <v>646</v>
      </c>
      <c r="C2858" t="s">
        <v>453</v>
      </c>
      <c r="D2858" t="s">
        <v>674</v>
      </c>
      <c r="E2858">
        <v>8</v>
      </c>
      <c r="F2858" t="s">
        <v>174</v>
      </c>
      <c r="G2858" t="s">
        <v>29</v>
      </c>
    </row>
    <row r="2859" spans="1:7" x14ac:dyDescent="0.3">
      <c r="A2859" t="s">
        <v>1693</v>
      </c>
      <c r="B2859" t="s">
        <v>648</v>
      </c>
      <c r="C2859" t="s">
        <v>453</v>
      </c>
      <c r="D2859" t="s">
        <v>673</v>
      </c>
      <c r="E2859">
        <v>9</v>
      </c>
      <c r="F2859" t="s">
        <v>174</v>
      </c>
      <c r="G2859" t="s">
        <v>29</v>
      </c>
    </row>
    <row r="2860" spans="1:7" x14ac:dyDescent="0.3">
      <c r="A2860" t="s">
        <v>1693</v>
      </c>
      <c r="B2860" t="s">
        <v>1565</v>
      </c>
      <c r="C2860" t="s">
        <v>453</v>
      </c>
      <c r="D2860" t="s">
        <v>868</v>
      </c>
      <c r="E2860">
        <v>8</v>
      </c>
      <c r="F2860" t="s">
        <v>72</v>
      </c>
      <c r="G2860" t="s">
        <v>29</v>
      </c>
    </row>
    <row r="2861" spans="1:7" x14ac:dyDescent="0.3">
      <c r="A2861" t="s">
        <v>1693</v>
      </c>
      <c r="B2861" t="s">
        <v>1567</v>
      </c>
      <c r="C2861" t="s">
        <v>453</v>
      </c>
      <c r="D2861" t="s">
        <v>671</v>
      </c>
      <c r="E2861">
        <v>5</v>
      </c>
      <c r="F2861" t="s">
        <v>174</v>
      </c>
      <c r="G2861" t="s">
        <v>29</v>
      </c>
    </row>
    <row r="2862" spans="1:7" hidden="1" x14ac:dyDescent="0.3">
      <c r="A2862" t="s">
        <v>2131</v>
      </c>
      <c r="B2862" t="s">
        <v>147</v>
      </c>
      <c r="C2862" t="s">
        <v>1786</v>
      </c>
      <c r="D2862" t="s">
        <v>1786</v>
      </c>
      <c r="E2862">
        <v>3</v>
      </c>
      <c r="F2862" t="s">
        <v>1786</v>
      </c>
      <c r="G2862" t="s">
        <v>1786</v>
      </c>
    </row>
    <row r="2863" spans="1:7" hidden="1" x14ac:dyDescent="0.3">
      <c r="A2863" t="s">
        <v>2132</v>
      </c>
      <c r="B2863" t="s">
        <v>147</v>
      </c>
      <c r="C2863" t="s">
        <v>1786</v>
      </c>
      <c r="D2863" t="s">
        <v>1786</v>
      </c>
      <c r="E2863">
        <v>4</v>
      </c>
      <c r="F2863" t="s">
        <v>1786</v>
      </c>
      <c r="G2863" t="s">
        <v>1786</v>
      </c>
    </row>
    <row r="2864" spans="1:7" x14ac:dyDescent="0.3">
      <c r="A2864" t="s">
        <v>1694</v>
      </c>
      <c r="B2864" t="s">
        <v>55</v>
      </c>
      <c r="C2864" t="s">
        <v>345</v>
      </c>
      <c r="D2864" t="s">
        <v>585</v>
      </c>
      <c r="E2864">
        <v>15</v>
      </c>
      <c r="F2864" t="s">
        <v>22</v>
      </c>
      <c r="G2864" t="s">
        <v>27</v>
      </c>
    </row>
    <row r="2865" spans="1:7" x14ac:dyDescent="0.3">
      <c r="A2865" t="s">
        <v>1694</v>
      </c>
      <c r="B2865" t="s">
        <v>169</v>
      </c>
      <c r="C2865" t="s">
        <v>631</v>
      </c>
      <c r="D2865" t="s">
        <v>1695</v>
      </c>
      <c r="E2865">
        <v>15</v>
      </c>
      <c r="F2865" t="s">
        <v>174</v>
      </c>
      <c r="G2865" t="s">
        <v>27</v>
      </c>
    </row>
    <row r="2866" spans="1:7" x14ac:dyDescent="0.3">
      <c r="A2866" t="s">
        <v>1694</v>
      </c>
      <c r="B2866" t="s">
        <v>169</v>
      </c>
      <c r="C2866" t="s">
        <v>1696</v>
      </c>
      <c r="D2866" t="s">
        <v>1695</v>
      </c>
      <c r="E2866">
        <v>15</v>
      </c>
      <c r="F2866" t="s">
        <v>174</v>
      </c>
      <c r="G2866" t="s">
        <v>87</v>
      </c>
    </row>
    <row r="2867" spans="1:7" x14ac:dyDescent="0.3">
      <c r="A2867" t="s">
        <v>1694</v>
      </c>
      <c r="B2867" t="s">
        <v>169</v>
      </c>
      <c r="C2867" t="s">
        <v>242</v>
      </c>
      <c r="D2867" t="s">
        <v>1695</v>
      </c>
      <c r="E2867">
        <v>15</v>
      </c>
      <c r="F2867" t="s">
        <v>174</v>
      </c>
      <c r="G2867" t="s">
        <v>80</v>
      </c>
    </row>
    <row r="2868" spans="1:7" hidden="1" x14ac:dyDescent="0.3">
      <c r="A2868" t="s">
        <v>2133</v>
      </c>
      <c r="B2868" t="s">
        <v>1726</v>
      </c>
      <c r="C2868" t="s">
        <v>1786</v>
      </c>
      <c r="D2868" t="s">
        <v>1786</v>
      </c>
      <c r="E2868">
        <v>22</v>
      </c>
      <c r="F2868" t="s">
        <v>1786</v>
      </c>
      <c r="G2868" t="s">
        <v>1786</v>
      </c>
    </row>
    <row r="2869" spans="1:7" ht="26" x14ac:dyDescent="0.3">
      <c r="A2869" t="s">
        <v>1697</v>
      </c>
      <c r="B2869" t="s">
        <v>55</v>
      </c>
      <c r="C2869" s="1" t="s">
        <v>1698</v>
      </c>
      <c r="D2869" t="s">
        <v>216</v>
      </c>
      <c r="E2869">
        <v>58</v>
      </c>
      <c r="F2869" t="s">
        <v>168</v>
      </c>
      <c r="G2869" t="s">
        <v>23</v>
      </c>
    </row>
    <row r="2870" spans="1:7" hidden="1" x14ac:dyDescent="0.3">
      <c r="A2870" t="s">
        <v>1697</v>
      </c>
      <c r="B2870" t="s">
        <v>147</v>
      </c>
      <c r="C2870" t="s">
        <v>1786</v>
      </c>
      <c r="D2870" t="s">
        <v>1786</v>
      </c>
      <c r="E2870">
        <v>58</v>
      </c>
      <c r="F2870" t="s">
        <v>1786</v>
      </c>
      <c r="G2870" t="s">
        <v>1786</v>
      </c>
    </row>
    <row r="2871" spans="1:7" ht="26" x14ac:dyDescent="0.3">
      <c r="A2871" t="s">
        <v>1699</v>
      </c>
      <c r="B2871" t="s">
        <v>55</v>
      </c>
      <c r="C2871" s="1" t="s">
        <v>1700</v>
      </c>
      <c r="D2871" t="s">
        <v>216</v>
      </c>
      <c r="E2871">
        <v>61</v>
      </c>
      <c r="F2871" t="s">
        <v>168</v>
      </c>
      <c r="G2871" t="s">
        <v>23</v>
      </c>
    </row>
    <row r="2872" spans="1:7" hidden="1" x14ac:dyDescent="0.3">
      <c r="A2872" t="s">
        <v>1699</v>
      </c>
      <c r="B2872" t="s">
        <v>147</v>
      </c>
      <c r="C2872" t="s">
        <v>1786</v>
      </c>
      <c r="D2872" t="s">
        <v>1786</v>
      </c>
      <c r="E2872">
        <v>61</v>
      </c>
      <c r="F2872" t="s">
        <v>1786</v>
      </c>
      <c r="G2872" t="s">
        <v>1786</v>
      </c>
    </row>
    <row r="2873" spans="1:7" x14ac:dyDescent="0.3">
      <c r="A2873" t="s">
        <v>1701</v>
      </c>
      <c r="B2873" t="s">
        <v>55</v>
      </c>
      <c r="C2873" t="s">
        <v>599</v>
      </c>
      <c r="D2873" t="s">
        <v>180</v>
      </c>
      <c r="E2873">
        <v>17</v>
      </c>
      <c r="F2873" t="s">
        <v>168</v>
      </c>
      <c r="G2873" t="s">
        <v>23</v>
      </c>
    </row>
    <row r="2874" spans="1:7" x14ac:dyDescent="0.3">
      <c r="A2874" t="s">
        <v>1702</v>
      </c>
      <c r="B2874" t="s">
        <v>55</v>
      </c>
      <c r="C2874" t="s">
        <v>34</v>
      </c>
      <c r="D2874" t="s">
        <v>585</v>
      </c>
      <c r="E2874">
        <v>15</v>
      </c>
      <c r="F2874" t="s">
        <v>22</v>
      </c>
      <c r="G2874" t="s">
        <v>14</v>
      </c>
    </row>
    <row r="2875" spans="1:7" x14ac:dyDescent="0.3">
      <c r="A2875" t="s">
        <v>1703</v>
      </c>
      <c r="B2875" t="s">
        <v>55</v>
      </c>
      <c r="C2875" t="s">
        <v>600</v>
      </c>
      <c r="D2875" t="s">
        <v>302</v>
      </c>
      <c r="E2875">
        <v>16</v>
      </c>
      <c r="F2875" t="s">
        <v>63</v>
      </c>
      <c r="G2875" t="s">
        <v>23</v>
      </c>
    </row>
    <row r="2876" spans="1:7" x14ac:dyDescent="0.3">
      <c r="A2876" t="s">
        <v>1704</v>
      </c>
      <c r="B2876" t="s">
        <v>55</v>
      </c>
      <c r="C2876" t="s">
        <v>445</v>
      </c>
      <c r="D2876" t="s">
        <v>585</v>
      </c>
      <c r="E2876">
        <v>23</v>
      </c>
      <c r="F2876" t="s">
        <v>22</v>
      </c>
      <c r="G2876" t="s">
        <v>27</v>
      </c>
    </row>
    <row r="2877" spans="1:7" x14ac:dyDescent="0.3">
      <c r="A2877" t="s">
        <v>1704</v>
      </c>
      <c r="B2877" t="s">
        <v>55</v>
      </c>
      <c r="C2877" t="s">
        <v>459</v>
      </c>
      <c r="D2877" t="s">
        <v>585</v>
      </c>
      <c r="E2877">
        <v>23</v>
      </c>
      <c r="F2877" t="s">
        <v>22</v>
      </c>
      <c r="G2877" t="s">
        <v>29</v>
      </c>
    </row>
    <row r="2878" spans="1:7" x14ac:dyDescent="0.3">
      <c r="A2878" t="s">
        <v>1705</v>
      </c>
      <c r="B2878" t="s">
        <v>55</v>
      </c>
      <c r="C2878" t="s">
        <v>616</v>
      </c>
      <c r="D2878" t="s">
        <v>124</v>
      </c>
      <c r="E2878">
        <v>29</v>
      </c>
      <c r="F2878" t="s">
        <v>36</v>
      </c>
      <c r="G2878" t="s">
        <v>14</v>
      </c>
    </row>
    <row r="2879" spans="1:7" x14ac:dyDescent="0.3">
      <c r="A2879" t="s">
        <v>1706</v>
      </c>
      <c r="B2879" t="s">
        <v>55</v>
      </c>
      <c r="C2879" t="s">
        <v>1641</v>
      </c>
      <c r="D2879" t="s">
        <v>559</v>
      </c>
      <c r="E2879">
        <v>6</v>
      </c>
      <c r="F2879" t="s">
        <v>22</v>
      </c>
      <c r="G2879" t="s">
        <v>23</v>
      </c>
    </row>
    <row r="2880" spans="1:7" x14ac:dyDescent="0.3">
      <c r="A2880" t="s">
        <v>1706</v>
      </c>
      <c r="B2880" t="s">
        <v>147</v>
      </c>
      <c r="C2880" t="s">
        <v>192</v>
      </c>
      <c r="D2880" t="s">
        <v>585</v>
      </c>
      <c r="E2880">
        <v>6</v>
      </c>
      <c r="F2880" t="s">
        <v>22</v>
      </c>
      <c r="G2880" t="s">
        <v>87</v>
      </c>
    </row>
    <row r="2881" spans="1:7" hidden="1" x14ac:dyDescent="0.3">
      <c r="A2881" t="s">
        <v>2134</v>
      </c>
      <c r="B2881" t="s">
        <v>1726</v>
      </c>
      <c r="C2881" t="s">
        <v>1786</v>
      </c>
      <c r="D2881" t="s">
        <v>1786</v>
      </c>
      <c r="E2881">
        <v>3</v>
      </c>
      <c r="F2881" t="s">
        <v>1786</v>
      </c>
      <c r="G2881" t="s">
        <v>1786</v>
      </c>
    </row>
    <row r="2882" spans="1:7" x14ac:dyDescent="0.3">
      <c r="A2882" t="s">
        <v>1707</v>
      </c>
      <c r="B2882" t="s">
        <v>147</v>
      </c>
      <c r="C2882" t="s">
        <v>467</v>
      </c>
      <c r="D2882" t="s">
        <v>140</v>
      </c>
      <c r="E2882">
        <v>105</v>
      </c>
      <c r="F2882" t="s">
        <v>141</v>
      </c>
      <c r="G2882" t="s">
        <v>29</v>
      </c>
    </row>
    <row r="2883" spans="1:7" hidden="1" x14ac:dyDescent="0.3">
      <c r="A2883" t="s">
        <v>2135</v>
      </c>
      <c r="B2883" t="s">
        <v>1726</v>
      </c>
      <c r="C2883" t="s">
        <v>1786</v>
      </c>
      <c r="D2883" t="s">
        <v>1786</v>
      </c>
      <c r="E2883">
        <v>11</v>
      </c>
      <c r="F2883" t="s">
        <v>1786</v>
      </c>
      <c r="G2883" t="s">
        <v>1786</v>
      </c>
    </row>
    <row r="2884" spans="1:7" hidden="1" x14ac:dyDescent="0.3">
      <c r="A2884" t="s">
        <v>2136</v>
      </c>
      <c r="B2884" t="s">
        <v>1726</v>
      </c>
      <c r="C2884" t="s">
        <v>1786</v>
      </c>
      <c r="D2884" t="s">
        <v>1786</v>
      </c>
      <c r="E2884">
        <v>85</v>
      </c>
      <c r="F2884" t="s">
        <v>1786</v>
      </c>
      <c r="G2884" t="s">
        <v>1786</v>
      </c>
    </row>
    <row r="2885" spans="1:7" x14ac:dyDescent="0.3">
      <c r="A2885" t="s">
        <v>1708</v>
      </c>
      <c r="B2885" t="s">
        <v>55</v>
      </c>
      <c r="C2885" t="s">
        <v>20</v>
      </c>
      <c r="D2885" t="s">
        <v>162</v>
      </c>
      <c r="E2885">
        <v>34</v>
      </c>
      <c r="F2885" t="s">
        <v>72</v>
      </c>
      <c r="G2885" t="s">
        <v>23</v>
      </c>
    </row>
    <row r="2886" spans="1:7" x14ac:dyDescent="0.3">
      <c r="A2886" t="s">
        <v>1709</v>
      </c>
      <c r="B2886" t="s">
        <v>55</v>
      </c>
      <c r="C2886" t="s">
        <v>221</v>
      </c>
      <c r="D2886" t="s">
        <v>231</v>
      </c>
      <c r="E2886">
        <v>35</v>
      </c>
      <c r="F2886" t="s">
        <v>232</v>
      </c>
      <c r="G2886" t="s">
        <v>27</v>
      </c>
    </row>
    <row r="2887" spans="1:7" x14ac:dyDescent="0.3">
      <c r="A2887" t="s">
        <v>1709</v>
      </c>
      <c r="B2887" t="s">
        <v>58</v>
      </c>
      <c r="C2887" t="s">
        <v>289</v>
      </c>
      <c r="D2887" t="s">
        <v>86</v>
      </c>
      <c r="E2887">
        <v>52</v>
      </c>
      <c r="F2887" t="s">
        <v>13</v>
      </c>
      <c r="G2887" t="s">
        <v>27</v>
      </c>
    </row>
    <row r="2888" spans="1:7" x14ac:dyDescent="0.3">
      <c r="A2888" t="s">
        <v>1710</v>
      </c>
      <c r="B2888" t="s">
        <v>55</v>
      </c>
      <c r="C2888" t="s">
        <v>18</v>
      </c>
      <c r="D2888" t="s">
        <v>43</v>
      </c>
      <c r="E2888">
        <v>52</v>
      </c>
      <c r="F2888" t="s">
        <v>22</v>
      </c>
      <c r="G2888" t="s">
        <v>14</v>
      </c>
    </row>
    <row r="2889" spans="1:7" x14ac:dyDescent="0.3">
      <c r="A2889" t="s">
        <v>1710</v>
      </c>
      <c r="B2889" t="s">
        <v>58</v>
      </c>
      <c r="C2889" t="s">
        <v>38</v>
      </c>
      <c r="D2889" t="s">
        <v>559</v>
      </c>
      <c r="E2889">
        <v>33</v>
      </c>
      <c r="F2889" t="s">
        <v>22</v>
      </c>
      <c r="G2889" t="s">
        <v>14</v>
      </c>
    </row>
    <row r="2890" spans="1:7" x14ac:dyDescent="0.3">
      <c r="A2890" t="s">
        <v>1711</v>
      </c>
      <c r="B2890" t="s">
        <v>55</v>
      </c>
      <c r="C2890" t="s">
        <v>379</v>
      </c>
      <c r="D2890" t="s">
        <v>144</v>
      </c>
      <c r="E2890">
        <v>35</v>
      </c>
      <c r="F2890" t="s">
        <v>72</v>
      </c>
      <c r="G2890" t="s">
        <v>87</v>
      </c>
    </row>
    <row r="2891" spans="1:7" x14ac:dyDescent="0.3">
      <c r="A2891" t="s">
        <v>1711</v>
      </c>
      <c r="B2891" t="s">
        <v>58</v>
      </c>
      <c r="C2891" t="s">
        <v>1712</v>
      </c>
      <c r="D2891" t="s">
        <v>86</v>
      </c>
      <c r="E2891">
        <v>50</v>
      </c>
      <c r="F2891" t="s">
        <v>13</v>
      </c>
      <c r="G2891" t="s">
        <v>27</v>
      </c>
    </row>
    <row r="2892" spans="1:7" x14ac:dyDescent="0.3">
      <c r="A2892" t="s">
        <v>1713</v>
      </c>
      <c r="B2892" t="s">
        <v>55</v>
      </c>
      <c r="C2892" t="s">
        <v>788</v>
      </c>
      <c r="D2892" t="s">
        <v>35</v>
      </c>
      <c r="E2892">
        <v>33</v>
      </c>
      <c r="F2892" t="s">
        <v>36</v>
      </c>
      <c r="G2892" t="s">
        <v>87</v>
      </c>
    </row>
    <row r="2893" spans="1:7" x14ac:dyDescent="0.3">
      <c r="A2893" t="s">
        <v>1714</v>
      </c>
      <c r="B2893" t="s">
        <v>55</v>
      </c>
      <c r="C2893" t="s">
        <v>238</v>
      </c>
      <c r="D2893" t="s">
        <v>398</v>
      </c>
      <c r="E2893">
        <v>62</v>
      </c>
      <c r="F2893" t="s">
        <v>399</v>
      </c>
      <c r="G2893" t="s">
        <v>69</v>
      </c>
    </row>
    <row r="2894" spans="1:7" x14ac:dyDescent="0.3">
      <c r="A2894" t="s">
        <v>1715</v>
      </c>
      <c r="B2894" t="s">
        <v>55</v>
      </c>
      <c r="C2894" t="s">
        <v>726</v>
      </c>
      <c r="D2894" t="s">
        <v>160</v>
      </c>
      <c r="E2894">
        <v>30</v>
      </c>
      <c r="F2894" t="s">
        <v>72</v>
      </c>
      <c r="G2894" t="s">
        <v>80</v>
      </c>
    </row>
    <row r="2895" spans="1:7" x14ac:dyDescent="0.3">
      <c r="A2895" t="s">
        <v>1716</v>
      </c>
      <c r="B2895" t="s">
        <v>55</v>
      </c>
      <c r="C2895" t="s">
        <v>289</v>
      </c>
      <c r="D2895" t="s">
        <v>39</v>
      </c>
      <c r="E2895">
        <v>55</v>
      </c>
      <c r="F2895" t="s">
        <v>36</v>
      </c>
      <c r="G2895" t="s">
        <v>27</v>
      </c>
    </row>
    <row r="2896" spans="1:7" x14ac:dyDescent="0.3">
      <c r="A2896" t="s">
        <v>1717</v>
      </c>
      <c r="B2896" t="s">
        <v>55</v>
      </c>
      <c r="C2896" t="s">
        <v>379</v>
      </c>
      <c r="D2896" t="s">
        <v>559</v>
      </c>
      <c r="E2896">
        <v>38</v>
      </c>
      <c r="F2896" t="s">
        <v>22</v>
      </c>
      <c r="G2896" t="s">
        <v>87</v>
      </c>
    </row>
    <row r="2897" spans="1:7" x14ac:dyDescent="0.3">
      <c r="A2897" t="s">
        <v>1718</v>
      </c>
      <c r="B2897" t="s">
        <v>55</v>
      </c>
      <c r="C2897" t="s">
        <v>786</v>
      </c>
      <c r="D2897" t="s">
        <v>144</v>
      </c>
      <c r="E2897">
        <v>39</v>
      </c>
      <c r="F2897" t="s">
        <v>72</v>
      </c>
      <c r="G2897" t="s">
        <v>69</v>
      </c>
    </row>
    <row r="2898" spans="1:7" x14ac:dyDescent="0.3">
      <c r="A2898" t="s">
        <v>1719</v>
      </c>
      <c r="B2898" t="s">
        <v>55</v>
      </c>
      <c r="C2898" t="s">
        <v>790</v>
      </c>
      <c r="D2898" t="s">
        <v>157</v>
      </c>
      <c r="E2898">
        <v>43</v>
      </c>
      <c r="F2898" t="s">
        <v>72</v>
      </c>
      <c r="G2898" t="s">
        <v>80</v>
      </c>
    </row>
    <row r="2899" spans="1:7" x14ac:dyDescent="0.3">
      <c r="A2899" t="s">
        <v>1720</v>
      </c>
      <c r="B2899" t="s">
        <v>55</v>
      </c>
      <c r="C2899" t="s">
        <v>784</v>
      </c>
      <c r="D2899" t="s">
        <v>144</v>
      </c>
      <c r="E2899">
        <v>48</v>
      </c>
      <c r="F2899" t="s">
        <v>72</v>
      </c>
      <c r="G2899" t="s">
        <v>27</v>
      </c>
    </row>
    <row r="2900" spans="1:7" x14ac:dyDescent="0.3">
      <c r="A2900" t="s">
        <v>1721</v>
      </c>
      <c r="B2900" t="s">
        <v>55</v>
      </c>
      <c r="C2900" t="s">
        <v>176</v>
      </c>
      <c r="D2900" t="s">
        <v>130</v>
      </c>
      <c r="E2900">
        <v>59</v>
      </c>
      <c r="F2900" t="s">
        <v>72</v>
      </c>
      <c r="G2900" t="s">
        <v>69</v>
      </c>
    </row>
    <row r="2901" spans="1:7" x14ac:dyDescent="0.3">
      <c r="A2901" t="s">
        <v>1722</v>
      </c>
      <c r="B2901" t="s">
        <v>55</v>
      </c>
      <c r="C2901" t="s">
        <v>240</v>
      </c>
      <c r="D2901" t="s">
        <v>62</v>
      </c>
      <c r="E2901">
        <v>59</v>
      </c>
      <c r="F2901" t="s">
        <v>63</v>
      </c>
      <c r="G2901" t="s">
        <v>69</v>
      </c>
    </row>
    <row r="2902" spans="1:7" hidden="1" x14ac:dyDescent="0.3">
      <c r="A2902" t="s">
        <v>2137</v>
      </c>
      <c r="B2902" t="s">
        <v>1726</v>
      </c>
      <c r="C2902" t="s">
        <v>1786</v>
      </c>
      <c r="D2902" t="s">
        <v>1786</v>
      </c>
      <c r="E2902">
        <v>78</v>
      </c>
      <c r="F2902" t="s">
        <v>1786</v>
      </c>
      <c r="G2902" t="s">
        <v>1786</v>
      </c>
    </row>
    <row r="2903" spans="1:7" hidden="1" x14ac:dyDescent="0.3">
      <c r="A2903" t="s">
        <v>2137</v>
      </c>
      <c r="B2903" t="s">
        <v>1727</v>
      </c>
      <c r="C2903" t="s">
        <v>1786</v>
      </c>
      <c r="D2903" t="s">
        <v>1786</v>
      </c>
      <c r="E2903">
        <v>40</v>
      </c>
      <c r="F2903" t="s">
        <v>1786</v>
      </c>
      <c r="G2903" t="s">
        <v>1786</v>
      </c>
    </row>
    <row r="2904" spans="1:7" hidden="1" x14ac:dyDescent="0.3">
      <c r="A2904" t="s">
        <v>2138</v>
      </c>
      <c r="B2904" t="s">
        <v>1726</v>
      </c>
      <c r="C2904" t="s">
        <v>1786</v>
      </c>
      <c r="D2904" t="s">
        <v>1786</v>
      </c>
      <c r="E2904">
        <v>1</v>
      </c>
      <c r="F2904" t="s">
        <v>1786</v>
      </c>
      <c r="G2904" t="s">
        <v>1786</v>
      </c>
    </row>
    <row r="2905" spans="1:7" x14ac:dyDescent="0.3">
      <c r="A2905" t="s">
        <v>1723</v>
      </c>
      <c r="B2905" t="s">
        <v>55</v>
      </c>
      <c r="C2905" t="s">
        <v>236</v>
      </c>
      <c r="D2905" t="s">
        <v>130</v>
      </c>
      <c r="E2905">
        <v>49</v>
      </c>
      <c r="F2905" t="s">
        <v>72</v>
      </c>
      <c r="G2905" t="s">
        <v>87</v>
      </c>
    </row>
    <row r="2906" spans="1:7" x14ac:dyDescent="0.3">
      <c r="A2906" t="s">
        <v>1724</v>
      </c>
      <c r="B2906" t="s">
        <v>55</v>
      </c>
      <c r="C2906" t="s">
        <v>792</v>
      </c>
      <c r="D2906" t="s">
        <v>346</v>
      </c>
      <c r="E2906">
        <v>21</v>
      </c>
      <c r="F2906" t="s">
        <v>36</v>
      </c>
      <c r="G2906" t="s">
        <v>29</v>
      </c>
    </row>
    <row r="2907" spans="1:7" x14ac:dyDescent="0.3">
      <c r="A2907" t="s">
        <v>1725</v>
      </c>
      <c r="B2907" t="s">
        <v>1726</v>
      </c>
      <c r="C2907" t="s">
        <v>629</v>
      </c>
      <c r="D2907" t="s">
        <v>302</v>
      </c>
      <c r="E2907">
        <v>88</v>
      </c>
      <c r="F2907" t="s">
        <v>63</v>
      </c>
      <c r="G2907" t="s">
        <v>29</v>
      </c>
    </row>
    <row r="2908" spans="1:7" x14ac:dyDescent="0.3">
      <c r="A2908" t="s">
        <v>1725</v>
      </c>
      <c r="B2908" t="s">
        <v>1727</v>
      </c>
      <c r="C2908" t="s">
        <v>1728</v>
      </c>
      <c r="D2908" t="s">
        <v>391</v>
      </c>
      <c r="E2908">
        <v>6</v>
      </c>
      <c r="F2908" t="s">
        <v>168</v>
      </c>
      <c r="G2908" t="s">
        <v>29</v>
      </c>
    </row>
    <row r="2909" spans="1:7" hidden="1" x14ac:dyDescent="0.3">
      <c r="A2909" t="s">
        <v>2139</v>
      </c>
      <c r="B2909" t="s">
        <v>147</v>
      </c>
      <c r="C2909" t="s">
        <v>1786</v>
      </c>
      <c r="D2909" t="s">
        <v>1786</v>
      </c>
      <c r="E2909">
        <v>9</v>
      </c>
      <c r="F2909" t="s">
        <v>1786</v>
      </c>
      <c r="G2909" t="s">
        <v>1786</v>
      </c>
    </row>
    <row r="2910" spans="1:7" hidden="1" x14ac:dyDescent="0.3">
      <c r="A2910" t="s">
        <v>2140</v>
      </c>
      <c r="B2910" t="s">
        <v>1726</v>
      </c>
      <c r="C2910" t="s">
        <v>1786</v>
      </c>
      <c r="D2910" t="s">
        <v>1786</v>
      </c>
      <c r="E2910">
        <v>3</v>
      </c>
      <c r="F2910" t="s">
        <v>1786</v>
      </c>
      <c r="G2910" t="s">
        <v>1786</v>
      </c>
    </row>
    <row r="2911" spans="1:7" hidden="1" x14ac:dyDescent="0.3">
      <c r="A2911" t="s">
        <v>2141</v>
      </c>
      <c r="B2911" t="s">
        <v>1726</v>
      </c>
      <c r="C2911" t="s">
        <v>1786</v>
      </c>
      <c r="D2911" t="s">
        <v>1786</v>
      </c>
      <c r="E2911">
        <v>22</v>
      </c>
      <c r="F2911" t="s">
        <v>1786</v>
      </c>
      <c r="G2911" t="s">
        <v>1786</v>
      </c>
    </row>
    <row r="2912" spans="1:7" x14ac:dyDescent="0.3">
      <c r="A2912" t="s">
        <v>1729</v>
      </c>
      <c r="B2912" t="s">
        <v>55</v>
      </c>
      <c r="C2912" t="s">
        <v>885</v>
      </c>
      <c r="D2912" t="s">
        <v>549</v>
      </c>
      <c r="E2912">
        <v>43</v>
      </c>
      <c r="F2912" t="s">
        <v>22</v>
      </c>
      <c r="G2912" t="s">
        <v>29</v>
      </c>
    </row>
    <row r="2913" spans="1:7" x14ac:dyDescent="0.3">
      <c r="A2913" t="s">
        <v>1729</v>
      </c>
      <c r="B2913" t="s">
        <v>147</v>
      </c>
      <c r="C2913" t="s">
        <v>997</v>
      </c>
      <c r="D2913" t="s">
        <v>1005</v>
      </c>
      <c r="E2913">
        <v>22</v>
      </c>
      <c r="F2913" t="s">
        <v>22</v>
      </c>
      <c r="G2913" t="s">
        <v>80</v>
      </c>
    </row>
    <row r="2914" spans="1:7" x14ac:dyDescent="0.3">
      <c r="A2914" t="s">
        <v>1729</v>
      </c>
      <c r="B2914" t="s">
        <v>328</v>
      </c>
      <c r="C2914" t="s">
        <v>1408</v>
      </c>
      <c r="D2914" t="s">
        <v>1005</v>
      </c>
      <c r="E2914">
        <v>21</v>
      </c>
      <c r="F2914" t="s">
        <v>22</v>
      </c>
      <c r="G2914" t="s">
        <v>80</v>
      </c>
    </row>
    <row r="2915" spans="1:7" hidden="1" x14ac:dyDescent="0.3">
      <c r="A2915" t="s">
        <v>2142</v>
      </c>
      <c r="B2915" t="s">
        <v>147</v>
      </c>
      <c r="C2915" t="s">
        <v>1786</v>
      </c>
      <c r="D2915" t="s">
        <v>1786</v>
      </c>
      <c r="E2915">
        <v>128</v>
      </c>
      <c r="F2915" t="s">
        <v>1786</v>
      </c>
      <c r="G2915" t="s">
        <v>1786</v>
      </c>
    </row>
    <row r="2916" spans="1:7" x14ac:dyDescent="0.3">
      <c r="A2916" t="s">
        <v>1730</v>
      </c>
      <c r="B2916" t="s">
        <v>147</v>
      </c>
      <c r="C2916" t="s">
        <v>1731</v>
      </c>
      <c r="D2916" t="s">
        <v>671</v>
      </c>
      <c r="E2916">
        <v>15</v>
      </c>
      <c r="F2916" t="s">
        <v>174</v>
      </c>
      <c r="G2916" t="s">
        <v>29</v>
      </c>
    </row>
    <row r="2917" spans="1:7" x14ac:dyDescent="0.3">
      <c r="A2917" t="s">
        <v>1730</v>
      </c>
      <c r="B2917" t="s">
        <v>328</v>
      </c>
      <c r="C2917" t="s">
        <v>1732</v>
      </c>
      <c r="D2917" t="s">
        <v>671</v>
      </c>
      <c r="E2917">
        <v>7</v>
      </c>
      <c r="F2917" t="s">
        <v>174</v>
      </c>
      <c r="G2917" t="s">
        <v>127</v>
      </c>
    </row>
    <row r="2918" spans="1:7" x14ac:dyDescent="0.3">
      <c r="A2918" t="s">
        <v>1730</v>
      </c>
      <c r="B2918" t="s">
        <v>435</v>
      </c>
      <c r="C2918" t="s">
        <v>1733</v>
      </c>
      <c r="D2918" t="s">
        <v>671</v>
      </c>
      <c r="E2918">
        <v>5</v>
      </c>
      <c r="F2918" t="s">
        <v>174</v>
      </c>
      <c r="G2918" t="s">
        <v>127</v>
      </c>
    </row>
    <row r="2919" spans="1:7" hidden="1" x14ac:dyDescent="0.3">
      <c r="A2919" t="s">
        <v>1730</v>
      </c>
      <c r="B2919" t="s">
        <v>169</v>
      </c>
      <c r="C2919" t="s">
        <v>1786</v>
      </c>
      <c r="D2919" t="s">
        <v>1786</v>
      </c>
      <c r="E2919">
        <v>4</v>
      </c>
      <c r="F2919" t="s">
        <v>1786</v>
      </c>
      <c r="G2919" t="s">
        <v>1786</v>
      </c>
    </row>
    <row r="2920" spans="1:7" hidden="1" x14ac:dyDescent="0.3">
      <c r="A2920" t="s">
        <v>1730</v>
      </c>
      <c r="B2920" t="s">
        <v>235</v>
      </c>
      <c r="C2920" t="s">
        <v>1786</v>
      </c>
      <c r="D2920" t="s">
        <v>1786</v>
      </c>
      <c r="E2920">
        <v>5</v>
      </c>
      <c r="F2920" t="s">
        <v>1786</v>
      </c>
      <c r="G2920" t="s">
        <v>1786</v>
      </c>
    </row>
    <row r="2921" spans="1:7" hidden="1" x14ac:dyDescent="0.3">
      <c r="A2921" t="s">
        <v>1730</v>
      </c>
      <c r="B2921" t="s">
        <v>237</v>
      </c>
      <c r="C2921" t="s">
        <v>1786</v>
      </c>
      <c r="D2921" t="s">
        <v>1786</v>
      </c>
      <c r="E2921">
        <v>7</v>
      </c>
      <c r="F2921" t="s">
        <v>1786</v>
      </c>
      <c r="G2921" t="s">
        <v>1786</v>
      </c>
    </row>
    <row r="2922" spans="1:7" hidden="1" x14ac:dyDescent="0.3">
      <c r="A2922" t="s">
        <v>1730</v>
      </c>
      <c r="B2922" t="s">
        <v>239</v>
      </c>
      <c r="C2922" t="s">
        <v>1786</v>
      </c>
      <c r="D2922" t="s">
        <v>1786</v>
      </c>
      <c r="E2922">
        <v>4</v>
      </c>
      <c r="F2922" t="s">
        <v>1786</v>
      </c>
      <c r="G2922" t="s">
        <v>1786</v>
      </c>
    </row>
    <row r="2923" spans="1:7" hidden="1" x14ac:dyDescent="0.3">
      <c r="A2923" t="s">
        <v>1730</v>
      </c>
      <c r="B2923" t="s">
        <v>241</v>
      </c>
      <c r="C2923" t="s">
        <v>1786</v>
      </c>
      <c r="D2923" t="s">
        <v>1786</v>
      </c>
      <c r="E2923">
        <v>2</v>
      </c>
      <c r="F2923" t="s">
        <v>1786</v>
      </c>
      <c r="G2923" t="s">
        <v>1786</v>
      </c>
    </row>
    <row r="2924" spans="1:7" hidden="1" x14ac:dyDescent="0.3">
      <c r="A2924" t="s">
        <v>1730</v>
      </c>
      <c r="B2924" t="s">
        <v>243</v>
      </c>
      <c r="C2924" t="s">
        <v>1786</v>
      </c>
      <c r="D2924" t="s">
        <v>1786</v>
      </c>
      <c r="E2924">
        <v>3</v>
      </c>
      <c r="F2924" t="s">
        <v>1786</v>
      </c>
      <c r="G2924" t="s">
        <v>1786</v>
      </c>
    </row>
    <row r="2925" spans="1:7" hidden="1" x14ac:dyDescent="0.3">
      <c r="A2925" t="s">
        <v>1730</v>
      </c>
      <c r="B2925" t="s">
        <v>1053</v>
      </c>
      <c r="C2925" t="s">
        <v>1786</v>
      </c>
      <c r="D2925" t="s">
        <v>1786</v>
      </c>
      <c r="E2925">
        <v>2</v>
      </c>
      <c r="F2925" t="s">
        <v>1786</v>
      </c>
      <c r="G2925" t="s">
        <v>1786</v>
      </c>
    </row>
    <row r="2926" spans="1:7" hidden="1" x14ac:dyDescent="0.3">
      <c r="A2926" t="s">
        <v>2143</v>
      </c>
      <c r="B2926" t="s">
        <v>147</v>
      </c>
      <c r="C2926" t="s">
        <v>1786</v>
      </c>
      <c r="D2926" t="s">
        <v>1786</v>
      </c>
      <c r="E2926">
        <v>2</v>
      </c>
      <c r="F2926" t="s">
        <v>1786</v>
      </c>
      <c r="G2926" t="s">
        <v>1786</v>
      </c>
    </row>
    <row r="2927" spans="1:7" hidden="1" x14ac:dyDescent="0.3">
      <c r="A2927" t="s">
        <v>2143</v>
      </c>
      <c r="B2927" t="s">
        <v>169</v>
      </c>
      <c r="C2927" t="s">
        <v>1786</v>
      </c>
      <c r="D2927" t="s">
        <v>1786</v>
      </c>
      <c r="E2927">
        <v>2</v>
      </c>
      <c r="F2927" t="s">
        <v>1786</v>
      </c>
      <c r="G2927" t="s">
        <v>1786</v>
      </c>
    </row>
    <row r="2928" spans="1:7" hidden="1" x14ac:dyDescent="0.3">
      <c r="A2928" t="s">
        <v>2144</v>
      </c>
      <c r="B2928" t="s">
        <v>1726</v>
      </c>
      <c r="C2928" t="s">
        <v>1786</v>
      </c>
      <c r="D2928" t="s">
        <v>1786</v>
      </c>
      <c r="E2928">
        <v>2</v>
      </c>
      <c r="F2928" t="s">
        <v>1786</v>
      </c>
      <c r="G2928" t="s">
        <v>1786</v>
      </c>
    </row>
    <row r="2929" spans="1:7" hidden="1" x14ac:dyDescent="0.3">
      <c r="A2929" t="s">
        <v>2145</v>
      </c>
      <c r="B2929" t="s">
        <v>1726</v>
      </c>
      <c r="C2929" t="s">
        <v>1786</v>
      </c>
      <c r="D2929" t="s">
        <v>1786</v>
      </c>
      <c r="E2929">
        <v>23</v>
      </c>
      <c r="F2929" t="s">
        <v>1786</v>
      </c>
      <c r="G2929" t="s">
        <v>1786</v>
      </c>
    </row>
    <row r="2930" spans="1:7" hidden="1" x14ac:dyDescent="0.3">
      <c r="A2930" t="s">
        <v>2146</v>
      </c>
      <c r="B2930" t="s">
        <v>169</v>
      </c>
      <c r="C2930" t="s">
        <v>1786</v>
      </c>
      <c r="D2930" t="s">
        <v>1786</v>
      </c>
      <c r="E2930">
        <v>1</v>
      </c>
      <c r="F2930" t="s">
        <v>1786</v>
      </c>
      <c r="G2930" t="s">
        <v>1786</v>
      </c>
    </row>
    <row r="2931" spans="1:7" hidden="1" x14ac:dyDescent="0.3">
      <c r="A2931" t="s">
        <v>2147</v>
      </c>
      <c r="B2931" t="s">
        <v>147</v>
      </c>
      <c r="C2931" t="s">
        <v>419</v>
      </c>
      <c r="D2931" t="s">
        <v>1786</v>
      </c>
      <c r="E2931">
        <v>23</v>
      </c>
      <c r="F2931" t="s">
        <v>1786</v>
      </c>
      <c r="G2931" t="s">
        <v>80</v>
      </c>
    </row>
    <row r="2932" spans="1:7" hidden="1" x14ac:dyDescent="0.3">
      <c r="A2932" t="s">
        <v>2148</v>
      </c>
      <c r="B2932" t="s">
        <v>147</v>
      </c>
      <c r="C2932" t="s">
        <v>1786</v>
      </c>
      <c r="D2932" t="s">
        <v>1786</v>
      </c>
      <c r="E2932">
        <v>8</v>
      </c>
      <c r="F2932" t="s">
        <v>1786</v>
      </c>
      <c r="G2932" t="s">
        <v>1786</v>
      </c>
    </row>
    <row r="2933" spans="1:7" hidden="1" x14ac:dyDescent="0.3">
      <c r="A2933" t="s">
        <v>2148</v>
      </c>
      <c r="B2933" t="s">
        <v>328</v>
      </c>
      <c r="C2933" t="s">
        <v>1786</v>
      </c>
      <c r="D2933" t="s">
        <v>1786</v>
      </c>
      <c r="E2933">
        <v>5</v>
      </c>
      <c r="F2933" t="s">
        <v>1786</v>
      </c>
      <c r="G2933" t="s">
        <v>1786</v>
      </c>
    </row>
    <row r="2934" spans="1:7" hidden="1" x14ac:dyDescent="0.3">
      <c r="A2934" t="s">
        <v>2149</v>
      </c>
      <c r="B2934" t="s">
        <v>147</v>
      </c>
      <c r="C2934" t="s">
        <v>1786</v>
      </c>
      <c r="D2934" t="s">
        <v>1786</v>
      </c>
      <c r="E2934">
        <v>5</v>
      </c>
      <c r="F2934" t="s">
        <v>1786</v>
      </c>
      <c r="G2934" t="s">
        <v>1786</v>
      </c>
    </row>
    <row r="2935" spans="1:7" hidden="1" x14ac:dyDescent="0.3">
      <c r="A2935" t="s">
        <v>2149</v>
      </c>
      <c r="B2935" t="s">
        <v>328</v>
      </c>
      <c r="C2935" t="s">
        <v>1786</v>
      </c>
      <c r="D2935" t="s">
        <v>1786</v>
      </c>
      <c r="E2935">
        <v>5</v>
      </c>
      <c r="F2935" t="s">
        <v>1786</v>
      </c>
      <c r="G2935" t="s">
        <v>1786</v>
      </c>
    </row>
    <row r="2936" spans="1:7" hidden="1" x14ac:dyDescent="0.3">
      <c r="A2936" t="s">
        <v>2149</v>
      </c>
      <c r="B2936" t="s">
        <v>435</v>
      </c>
      <c r="C2936" t="s">
        <v>1786</v>
      </c>
      <c r="D2936" t="s">
        <v>1786</v>
      </c>
      <c r="E2936">
        <v>5</v>
      </c>
      <c r="F2936" t="s">
        <v>1786</v>
      </c>
      <c r="G2936" t="s">
        <v>1786</v>
      </c>
    </row>
    <row r="2937" spans="1:7" hidden="1" x14ac:dyDescent="0.3">
      <c r="A2937" t="s">
        <v>2149</v>
      </c>
      <c r="B2937" t="s">
        <v>646</v>
      </c>
      <c r="C2937" t="s">
        <v>1786</v>
      </c>
      <c r="D2937" t="s">
        <v>1786</v>
      </c>
      <c r="E2937">
        <v>5</v>
      </c>
      <c r="F2937" t="s">
        <v>1786</v>
      </c>
      <c r="G2937" t="s">
        <v>1786</v>
      </c>
    </row>
    <row r="2938" spans="1:7" hidden="1" x14ac:dyDescent="0.3">
      <c r="A2938" t="s">
        <v>2149</v>
      </c>
      <c r="B2938" t="s">
        <v>648</v>
      </c>
      <c r="C2938" t="s">
        <v>1786</v>
      </c>
      <c r="D2938" t="s">
        <v>1786</v>
      </c>
      <c r="E2938">
        <v>5</v>
      </c>
      <c r="F2938" t="s">
        <v>1786</v>
      </c>
      <c r="G2938" t="s">
        <v>1786</v>
      </c>
    </row>
    <row r="2939" spans="1:7" hidden="1" x14ac:dyDescent="0.3">
      <c r="A2939" t="s">
        <v>2150</v>
      </c>
      <c r="B2939" t="s">
        <v>1726</v>
      </c>
      <c r="C2939" t="s">
        <v>1786</v>
      </c>
      <c r="D2939" t="s">
        <v>1786</v>
      </c>
      <c r="E2939">
        <v>2</v>
      </c>
      <c r="F2939" t="s">
        <v>1786</v>
      </c>
      <c r="G2939" t="s">
        <v>1786</v>
      </c>
    </row>
    <row r="2940" spans="1:7" x14ac:dyDescent="0.3">
      <c r="A2940" t="s">
        <v>1734</v>
      </c>
      <c r="B2940" t="s">
        <v>55</v>
      </c>
      <c r="C2940" t="s">
        <v>519</v>
      </c>
      <c r="D2940" t="s">
        <v>570</v>
      </c>
      <c r="E2940">
        <v>52</v>
      </c>
      <c r="F2940" t="s">
        <v>22</v>
      </c>
      <c r="G2940" t="s">
        <v>69</v>
      </c>
    </row>
    <row r="2941" spans="1:7" x14ac:dyDescent="0.3">
      <c r="A2941" t="s">
        <v>1735</v>
      </c>
      <c r="B2941" t="s">
        <v>55</v>
      </c>
      <c r="C2941" t="s">
        <v>514</v>
      </c>
      <c r="D2941" t="s">
        <v>570</v>
      </c>
      <c r="E2941">
        <v>62</v>
      </c>
      <c r="F2941" t="s">
        <v>22</v>
      </c>
      <c r="G2941" t="s">
        <v>87</v>
      </c>
    </row>
    <row r="2942" spans="1:7" ht="91" hidden="1" x14ac:dyDescent="0.3">
      <c r="A2942" t="s">
        <v>2151</v>
      </c>
      <c r="B2942" t="s">
        <v>55</v>
      </c>
      <c r="C2942" s="1" t="s">
        <v>1145</v>
      </c>
      <c r="D2942" t="s">
        <v>1786</v>
      </c>
      <c r="E2942">
        <v>53</v>
      </c>
      <c r="F2942" t="s">
        <v>1786</v>
      </c>
      <c r="G2942" t="s">
        <v>127</v>
      </c>
    </row>
    <row r="2943" spans="1:7" ht="91" hidden="1" x14ac:dyDescent="0.3">
      <c r="A2943" t="s">
        <v>2152</v>
      </c>
      <c r="B2943" t="s">
        <v>55</v>
      </c>
      <c r="C2943" s="1" t="s">
        <v>827</v>
      </c>
      <c r="D2943" t="s">
        <v>1786</v>
      </c>
      <c r="E2943">
        <v>45</v>
      </c>
      <c r="F2943" t="s">
        <v>1786</v>
      </c>
      <c r="G2943" t="s">
        <v>87</v>
      </c>
    </row>
    <row r="2944" spans="1:7" ht="91" hidden="1" x14ac:dyDescent="0.3">
      <c r="A2944" t="s">
        <v>2153</v>
      </c>
      <c r="B2944" t="s">
        <v>55</v>
      </c>
      <c r="C2944" s="1" t="s">
        <v>2154</v>
      </c>
      <c r="D2944" t="s">
        <v>1786</v>
      </c>
      <c r="E2944">
        <v>55</v>
      </c>
      <c r="F2944" t="s">
        <v>1786</v>
      </c>
      <c r="G2944" t="s">
        <v>127</v>
      </c>
    </row>
    <row r="2945" spans="1:7" ht="91" hidden="1" x14ac:dyDescent="0.3">
      <c r="A2945" t="s">
        <v>2155</v>
      </c>
      <c r="B2945" t="s">
        <v>55</v>
      </c>
      <c r="C2945" s="1" t="s">
        <v>2156</v>
      </c>
      <c r="D2945" t="s">
        <v>1786</v>
      </c>
      <c r="E2945">
        <v>42</v>
      </c>
      <c r="F2945" t="s">
        <v>1786</v>
      </c>
      <c r="G2945" t="s">
        <v>27</v>
      </c>
    </row>
    <row r="2946" spans="1:7" hidden="1" x14ac:dyDescent="0.3">
      <c r="A2946" t="s">
        <v>2157</v>
      </c>
      <c r="B2946" t="s">
        <v>1726</v>
      </c>
      <c r="C2946" t="s">
        <v>1786</v>
      </c>
      <c r="D2946" t="s">
        <v>1786</v>
      </c>
      <c r="E2946">
        <v>30</v>
      </c>
      <c r="F2946" t="s">
        <v>1786</v>
      </c>
      <c r="G2946" t="s">
        <v>1786</v>
      </c>
    </row>
    <row r="2947" spans="1:7" hidden="1" x14ac:dyDescent="0.3">
      <c r="A2947" t="s">
        <v>2158</v>
      </c>
      <c r="B2947" t="s">
        <v>1726</v>
      </c>
      <c r="C2947" t="s">
        <v>1786</v>
      </c>
      <c r="D2947" t="s">
        <v>1786</v>
      </c>
      <c r="E2947">
        <v>1</v>
      </c>
      <c r="F2947" t="s">
        <v>1786</v>
      </c>
      <c r="G2947" t="s">
        <v>1786</v>
      </c>
    </row>
    <row r="2948" spans="1:7" hidden="1" x14ac:dyDescent="0.3">
      <c r="A2948" t="s">
        <v>2159</v>
      </c>
      <c r="B2948" t="s">
        <v>1726</v>
      </c>
      <c r="C2948" t="s">
        <v>1786</v>
      </c>
      <c r="D2948" t="s">
        <v>1786</v>
      </c>
      <c r="E2948">
        <v>1</v>
      </c>
      <c r="F2948" t="s">
        <v>1786</v>
      </c>
      <c r="G2948" t="s">
        <v>1786</v>
      </c>
    </row>
    <row r="2949" spans="1:7" hidden="1" x14ac:dyDescent="0.3">
      <c r="A2949" t="s">
        <v>2160</v>
      </c>
      <c r="B2949" t="s">
        <v>1726</v>
      </c>
      <c r="C2949" t="s">
        <v>1786</v>
      </c>
      <c r="D2949" t="s">
        <v>1786</v>
      </c>
      <c r="E2949">
        <v>1</v>
      </c>
      <c r="F2949" t="s">
        <v>1786</v>
      </c>
      <c r="G2949" t="s">
        <v>1786</v>
      </c>
    </row>
    <row r="2950" spans="1:7" hidden="1" x14ac:dyDescent="0.3">
      <c r="A2950" t="s">
        <v>2161</v>
      </c>
      <c r="B2950" t="s">
        <v>1726</v>
      </c>
      <c r="C2950" t="s">
        <v>1786</v>
      </c>
      <c r="D2950" t="s">
        <v>1786</v>
      </c>
      <c r="E2950">
        <v>1</v>
      </c>
      <c r="F2950" t="s">
        <v>1786</v>
      </c>
      <c r="G2950" t="s">
        <v>1786</v>
      </c>
    </row>
    <row r="2951" spans="1:7" hidden="1" x14ac:dyDescent="0.3">
      <c r="A2951" t="s">
        <v>2162</v>
      </c>
      <c r="B2951" t="s">
        <v>1726</v>
      </c>
      <c r="C2951" t="s">
        <v>1786</v>
      </c>
      <c r="D2951" t="s">
        <v>1786</v>
      </c>
      <c r="E2951">
        <v>1</v>
      </c>
      <c r="F2951" t="s">
        <v>1786</v>
      </c>
      <c r="G2951" t="s">
        <v>1786</v>
      </c>
    </row>
    <row r="2952" spans="1:7" hidden="1" x14ac:dyDescent="0.3">
      <c r="A2952" t="s">
        <v>2163</v>
      </c>
      <c r="B2952" t="s">
        <v>55</v>
      </c>
      <c r="C2952" t="s">
        <v>1786</v>
      </c>
      <c r="D2952" t="s">
        <v>1786</v>
      </c>
      <c r="E2952">
        <v>37</v>
      </c>
      <c r="F2952" t="s">
        <v>1786</v>
      </c>
      <c r="G2952" t="s">
        <v>1786</v>
      </c>
    </row>
    <row r="2953" spans="1:7" hidden="1" x14ac:dyDescent="0.3">
      <c r="A2953" t="s">
        <v>2164</v>
      </c>
      <c r="B2953" t="s">
        <v>55</v>
      </c>
      <c r="C2953" t="s">
        <v>1786</v>
      </c>
      <c r="D2953" t="s">
        <v>1786</v>
      </c>
      <c r="E2953">
        <v>19</v>
      </c>
      <c r="F2953" t="s">
        <v>1786</v>
      </c>
      <c r="G2953" t="s">
        <v>1786</v>
      </c>
    </row>
    <row r="2954" spans="1:7" hidden="1" x14ac:dyDescent="0.3">
      <c r="A2954" t="s">
        <v>2164</v>
      </c>
      <c r="B2954" t="s">
        <v>58</v>
      </c>
      <c r="C2954" t="s">
        <v>1786</v>
      </c>
      <c r="D2954" t="s">
        <v>1786</v>
      </c>
      <c r="E2954">
        <v>7</v>
      </c>
      <c r="F2954" t="s">
        <v>1786</v>
      </c>
      <c r="G2954" t="s">
        <v>1786</v>
      </c>
    </row>
    <row r="2955" spans="1:7" hidden="1" x14ac:dyDescent="0.3">
      <c r="A2955" t="s">
        <v>2165</v>
      </c>
      <c r="B2955" t="s">
        <v>147</v>
      </c>
      <c r="C2955" t="s">
        <v>1786</v>
      </c>
      <c r="D2955" t="s">
        <v>1786</v>
      </c>
      <c r="E2955">
        <v>2</v>
      </c>
      <c r="F2955" t="s">
        <v>1786</v>
      </c>
      <c r="G2955" t="s">
        <v>1786</v>
      </c>
    </row>
    <row r="2956" spans="1:7" x14ac:dyDescent="0.3">
      <c r="A2956" t="s">
        <v>1736</v>
      </c>
      <c r="B2956" t="s">
        <v>147</v>
      </c>
      <c r="C2956" t="s">
        <v>419</v>
      </c>
      <c r="D2956" t="s">
        <v>311</v>
      </c>
      <c r="E2956">
        <v>7</v>
      </c>
      <c r="F2956" t="s">
        <v>13</v>
      </c>
      <c r="G2956" t="s">
        <v>80</v>
      </c>
    </row>
    <row r="2957" spans="1:7" x14ac:dyDescent="0.3">
      <c r="A2957" t="s">
        <v>1737</v>
      </c>
      <c r="B2957" t="s">
        <v>147</v>
      </c>
      <c r="C2957" t="s">
        <v>664</v>
      </c>
      <c r="D2957" t="s">
        <v>346</v>
      </c>
      <c r="E2957">
        <v>13</v>
      </c>
      <c r="F2957" t="s">
        <v>36</v>
      </c>
      <c r="G2957" t="s">
        <v>80</v>
      </c>
    </row>
    <row r="2958" spans="1:7" hidden="1" x14ac:dyDescent="0.3">
      <c r="A2958" t="s">
        <v>2166</v>
      </c>
      <c r="B2958" t="s">
        <v>1726</v>
      </c>
      <c r="C2958" t="s">
        <v>1786</v>
      </c>
      <c r="D2958" t="s">
        <v>1786</v>
      </c>
      <c r="E2958">
        <v>17</v>
      </c>
      <c r="F2958" t="s">
        <v>1786</v>
      </c>
      <c r="G2958" t="s">
        <v>1786</v>
      </c>
    </row>
    <row r="2959" spans="1:7" hidden="1" x14ac:dyDescent="0.3">
      <c r="A2959" t="s">
        <v>2167</v>
      </c>
      <c r="B2959" t="s">
        <v>1726</v>
      </c>
      <c r="C2959" t="s">
        <v>1786</v>
      </c>
      <c r="D2959" t="s">
        <v>1786</v>
      </c>
      <c r="E2959">
        <v>17</v>
      </c>
      <c r="F2959" t="s">
        <v>1786</v>
      </c>
      <c r="G2959" t="s">
        <v>1786</v>
      </c>
    </row>
    <row r="2960" spans="1:7" hidden="1" x14ac:dyDescent="0.3">
      <c r="A2960" t="s">
        <v>2168</v>
      </c>
      <c r="B2960" t="s">
        <v>1726</v>
      </c>
      <c r="C2960" t="s">
        <v>1786</v>
      </c>
      <c r="D2960" t="s">
        <v>1786</v>
      </c>
      <c r="E2960">
        <v>10</v>
      </c>
      <c r="F2960" t="s">
        <v>1786</v>
      </c>
      <c r="G2960" t="s">
        <v>1786</v>
      </c>
    </row>
    <row r="2961" spans="1:7" hidden="1" x14ac:dyDescent="0.3">
      <c r="A2961" t="s">
        <v>2169</v>
      </c>
      <c r="B2961" t="s">
        <v>1726</v>
      </c>
      <c r="C2961" t="s">
        <v>1786</v>
      </c>
      <c r="D2961" t="s">
        <v>1786</v>
      </c>
      <c r="E2961">
        <v>1</v>
      </c>
      <c r="F2961" t="s">
        <v>1786</v>
      </c>
      <c r="G2961" t="s">
        <v>1786</v>
      </c>
    </row>
    <row r="2962" spans="1:7" hidden="1" x14ac:dyDescent="0.3">
      <c r="A2962" t="s">
        <v>2170</v>
      </c>
      <c r="B2962" t="s">
        <v>1726</v>
      </c>
      <c r="C2962" t="s">
        <v>1786</v>
      </c>
      <c r="D2962" t="s">
        <v>1786</v>
      </c>
      <c r="E2962">
        <v>15</v>
      </c>
      <c r="F2962" t="s">
        <v>1786</v>
      </c>
      <c r="G2962" t="s">
        <v>1786</v>
      </c>
    </row>
    <row r="2963" spans="1:7" x14ac:dyDescent="0.3">
      <c r="A2963" t="s">
        <v>1738</v>
      </c>
      <c r="B2963" t="s">
        <v>147</v>
      </c>
      <c r="C2963" t="s">
        <v>871</v>
      </c>
      <c r="D2963" t="s">
        <v>724</v>
      </c>
      <c r="E2963">
        <v>10</v>
      </c>
      <c r="F2963" t="s">
        <v>262</v>
      </c>
      <c r="G2963" t="s">
        <v>69</v>
      </c>
    </row>
    <row r="2964" spans="1:7" x14ac:dyDescent="0.3">
      <c r="A2964" t="s">
        <v>1738</v>
      </c>
      <c r="B2964" t="s">
        <v>328</v>
      </c>
      <c r="C2964" t="s">
        <v>873</v>
      </c>
      <c r="D2964" t="s">
        <v>724</v>
      </c>
      <c r="E2964">
        <v>10</v>
      </c>
      <c r="F2964" t="s">
        <v>262</v>
      </c>
      <c r="G2964" t="s">
        <v>69</v>
      </c>
    </row>
    <row r="2965" spans="1:7" x14ac:dyDescent="0.3">
      <c r="A2965" t="s">
        <v>1738</v>
      </c>
      <c r="B2965" t="s">
        <v>435</v>
      </c>
      <c r="C2965" t="s">
        <v>875</v>
      </c>
      <c r="D2965" t="s">
        <v>578</v>
      </c>
      <c r="E2965">
        <v>1</v>
      </c>
      <c r="F2965" t="s">
        <v>168</v>
      </c>
      <c r="G2965" t="s">
        <v>87</v>
      </c>
    </row>
    <row r="2966" spans="1:7" x14ac:dyDescent="0.3">
      <c r="A2966" t="s">
        <v>1739</v>
      </c>
      <c r="B2966" t="s">
        <v>147</v>
      </c>
      <c r="C2966" t="s">
        <v>878</v>
      </c>
      <c r="D2966" t="s">
        <v>578</v>
      </c>
      <c r="E2966">
        <v>1</v>
      </c>
      <c r="F2966" t="s">
        <v>168</v>
      </c>
      <c r="G2966" t="s">
        <v>87</v>
      </c>
    </row>
    <row r="2967" spans="1:7" hidden="1" x14ac:dyDescent="0.3">
      <c r="A2967" t="s">
        <v>2171</v>
      </c>
      <c r="B2967" t="s">
        <v>1726</v>
      </c>
      <c r="C2967" t="s">
        <v>1786</v>
      </c>
      <c r="D2967" t="s">
        <v>1786</v>
      </c>
      <c r="E2967">
        <v>11</v>
      </c>
      <c r="F2967" t="s">
        <v>1786</v>
      </c>
      <c r="G2967" t="s">
        <v>1786</v>
      </c>
    </row>
    <row r="2968" spans="1:7" x14ac:dyDescent="0.3">
      <c r="A2968" t="s">
        <v>1740</v>
      </c>
      <c r="B2968" t="s">
        <v>55</v>
      </c>
      <c r="C2968" t="s">
        <v>229</v>
      </c>
      <c r="D2968" t="s">
        <v>751</v>
      </c>
      <c r="E2968">
        <v>38</v>
      </c>
      <c r="F2968" t="s">
        <v>262</v>
      </c>
      <c r="G2968" t="s">
        <v>198</v>
      </c>
    </row>
    <row r="2969" spans="1:7" x14ac:dyDescent="0.3">
      <c r="A2969" t="s">
        <v>1741</v>
      </c>
      <c r="B2969" t="s">
        <v>55</v>
      </c>
      <c r="C2969" t="s">
        <v>16</v>
      </c>
      <c r="D2969" t="s">
        <v>722</v>
      </c>
      <c r="E2969">
        <v>40</v>
      </c>
      <c r="F2969" t="s">
        <v>13</v>
      </c>
      <c r="G2969" t="s">
        <v>14</v>
      </c>
    </row>
    <row r="2970" spans="1:7" x14ac:dyDescent="0.3">
      <c r="A2970" t="s">
        <v>1742</v>
      </c>
      <c r="B2970" t="s">
        <v>55</v>
      </c>
      <c r="C2970" t="s">
        <v>195</v>
      </c>
      <c r="D2970" t="s">
        <v>191</v>
      </c>
      <c r="E2970">
        <v>116</v>
      </c>
      <c r="F2970" t="s">
        <v>168</v>
      </c>
      <c r="G2970" t="s">
        <v>198</v>
      </c>
    </row>
    <row r="2971" spans="1:7" x14ac:dyDescent="0.3">
      <c r="A2971" t="s">
        <v>1743</v>
      </c>
      <c r="B2971" t="s">
        <v>55</v>
      </c>
      <c r="C2971" t="s">
        <v>42</v>
      </c>
      <c r="D2971" t="s">
        <v>332</v>
      </c>
      <c r="E2971">
        <v>76</v>
      </c>
      <c r="F2971" t="s">
        <v>333</v>
      </c>
      <c r="G2971" t="s">
        <v>23</v>
      </c>
    </row>
    <row r="2972" spans="1:7" x14ac:dyDescent="0.3">
      <c r="A2972" t="s">
        <v>1744</v>
      </c>
      <c r="B2972" t="s">
        <v>55</v>
      </c>
      <c r="C2972" t="s">
        <v>1563</v>
      </c>
      <c r="D2972" t="s">
        <v>398</v>
      </c>
      <c r="E2972">
        <v>119</v>
      </c>
      <c r="F2972" t="s">
        <v>399</v>
      </c>
      <c r="G2972" t="s">
        <v>87</v>
      </c>
    </row>
    <row r="2973" spans="1:7" x14ac:dyDescent="0.3">
      <c r="A2973" t="s">
        <v>1744</v>
      </c>
      <c r="B2973" t="s">
        <v>147</v>
      </c>
      <c r="C2973" t="s">
        <v>1662</v>
      </c>
      <c r="D2973" t="s">
        <v>162</v>
      </c>
      <c r="E2973">
        <v>20</v>
      </c>
      <c r="F2973" t="s">
        <v>72</v>
      </c>
      <c r="G2973" t="s">
        <v>80</v>
      </c>
    </row>
    <row r="2974" spans="1:7" hidden="1" x14ac:dyDescent="0.3">
      <c r="A2974" t="s">
        <v>1744</v>
      </c>
      <c r="B2974" t="s">
        <v>328</v>
      </c>
      <c r="C2974" t="s">
        <v>1662</v>
      </c>
      <c r="D2974" t="s">
        <v>1786</v>
      </c>
      <c r="E2974">
        <v>19</v>
      </c>
      <c r="F2974" t="s">
        <v>1786</v>
      </c>
      <c r="G2974" t="s">
        <v>80</v>
      </c>
    </row>
    <row r="2975" spans="1:7" x14ac:dyDescent="0.3">
      <c r="A2975" t="s">
        <v>1744</v>
      </c>
      <c r="B2975" t="s">
        <v>435</v>
      </c>
      <c r="C2975" t="s">
        <v>459</v>
      </c>
      <c r="D2975" t="s">
        <v>39</v>
      </c>
      <c r="E2975">
        <v>20</v>
      </c>
      <c r="F2975" t="s">
        <v>36</v>
      </c>
      <c r="G2975" t="s">
        <v>29</v>
      </c>
    </row>
    <row r="2976" spans="1:7" hidden="1" x14ac:dyDescent="0.3">
      <c r="A2976" t="s">
        <v>1744</v>
      </c>
      <c r="B2976" t="s">
        <v>646</v>
      </c>
      <c r="C2976" t="s">
        <v>459</v>
      </c>
      <c r="D2976" t="s">
        <v>1786</v>
      </c>
      <c r="E2976">
        <v>20</v>
      </c>
      <c r="F2976" t="s">
        <v>1786</v>
      </c>
      <c r="G2976" t="s">
        <v>29</v>
      </c>
    </row>
    <row r="2977" spans="1:7" x14ac:dyDescent="0.3">
      <c r="A2977" t="s">
        <v>1744</v>
      </c>
      <c r="B2977" t="s">
        <v>648</v>
      </c>
      <c r="C2977" t="s">
        <v>880</v>
      </c>
      <c r="D2977" t="s">
        <v>51</v>
      </c>
      <c r="E2977">
        <v>20</v>
      </c>
      <c r="F2977" t="s">
        <v>13</v>
      </c>
      <c r="G2977" t="s">
        <v>87</v>
      </c>
    </row>
    <row r="2978" spans="1:7" hidden="1" x14ac:dyDescent="0.3">
      <c r="A2978" t="s">
        <v>1744</v>
      </c>
      <c r="B2978" t="s">
        <v>1565</v>
      </c>
      <c r="C2978" t="s">
        <v>880</v>
      </c>
      <c r="D2978" t="s">
        <v>1786</v>
      </c>
      <c r="E2978">
        <v>20</v>
      </c>
      <c r="F2978" t="s">
        <v>1786</v>
      </c>
      <c r="G2978" t="s">
        <v>87</v>
      </c>
    </row>
    <row r="2979" spans="1:7" x14ac:dyDescent="0.3">
      <c r="A2979" t="s">
        <v>1745</v>
      </c>
      <c r="B2979" t="s">
        <v>55</v>
      </c>
      <c r="C2979" t="s">
        <v>18</v>
      </c>
      <c r="D2979" t="s">
        <v>67</v>
      </c>
      <c r="E2979">
        <v>120</v>
      </c>
      <c r="F2979" t="s">
        <v>68</v>
      </c>
      <c r="G2979" t="s">
        <v>14</v>
      </c>
    </row>
    <row r="2980" spans="1:7" x14ac:dyDescent="0.3">
      <c r="A2980" t="s">
        <v>1746</v>
      </c>
      <c r="B2980" t="s">
        <v>55</v>
      </c>
      <c r="C2980" t="s">
        <v>50</v>
      </c>
      <c r="D2980" t="s">
        <v>248</v>
      </c>
      <c r="E2980">
        <v>77</v>
      </c>
      <c r="F2980" t="s">
        <v>72</v>
      </c>
      <c r="G2980" t="s">
        <v>14</v>
      </c>
    </row>
    <row r="2981" spans="1:7" x14ac:dyDescent="0.3">
      <c r="A2981" t="s">
        <v>1747</v>
      </c>
      <c r="B2981" t="s">
        <v>55</v>
      </c>
      <c r="C2981" t="s">
        <v>320</v>
      </c>
      <c r="D2981" t="s">
        <v>231</v>
      </c>
      <c r="E2981">
        <v>30</v>
      </c>
      <c r="F2981" t="s">
        <v>232</v>
      </c>
      <c r="G2981" t="s">
        <v>69</v>
      </c>
    </row>
    <row r="2982" spans="1:7" hidden="1" x14ac:dyDescent="0.3">
      <c r="A2982" t="s">
        <v>2172</v>
      </c>
      <c r="B2982" t="s">
        <v>1845</v>
      </c>
      <c r="C2982" t="s">
        <v>1786</v>
      </c>
      <c r="D2982" t="s">
        <v>1786</v>
      </c>
      <c r="E2982">
        <v>398</v>
      </c>
      <c r="F2982" t="s">
        <v>1786</v>
      </c>
      <c r="G2982" t="s">
        <v>1786</v>
      </c>
    </row>
    <row r="2983" spans="1:7" x14ac:dyDescent="0.3">
      <c r="A2983" t="s">
        <v>1748</v>
      </c>
      <c r="B2983" t="s">
        <v>55</v>
      </c>
      <c r="C2983" t="s">
        <v>46</v>
      </c>
      <c r="D2983" t="s">
        <v>231</v>
      </c>
      <c r="E2983">
        <v>43</v>
      </c>
      <c r="F2983" t="s">
        <v>232</v>
      </c>
      <c r="G2983" t="s">
        <v>23</v>
      </c>
    </row>
    <row r="2984" spans="1:7" x14ac:dyDescent="0.3">
      <c r="A2984" t="s">
        <v>1749</v>
      </c>
      <c r="B2984" t="s">
        <v>55</v>
      </c>
      <c r="C2984" t="s">
        <v>341</v>
      </c>
      <c r="D2984" t="s">
        <v>332</v>
      </c>
      <c r="E2984">
        <v>112</v>
      </c>
      <c r="F2984" t="s">
        <v>333</v>
      </c>
      <c r="G2984" t="s">
        <v>29</v>
      </c>
    </row>
    <row r="2985" spans="1:7" x14ac:dyDescent="0.3">
      <c r="A2985" t="s">
        <v>1750</v>
      </c>
      <c r="B2985" t="s">
        <v>55</v>
      </c>
      <c r="C2985" t="s">
        <v>195</v>
      </c>
      <c r="D2985" t="s">
        <v>311</v>
      </c>
      <c r="E2985">
        <v>114</v>
      </c>
      <c r="F2985" t="s">
        <v>13</v>
      </c>
      <c r="G2985" t="s">
        <v>198</v>
      </c>
    </row>
    <row r="2986" spans="1:7" x14ac:dyDescent="0.3">
      <c r="A2986" t="s">
        <v>1751</v>
      </c>
      <c r="B2986" t="s">
        <v>55</v>
      </c>
      <c r="C2986" t="s">
        <v>31</v>
      </c>
      <c r="D2986" t="s">
        <v>248</v>
      </c>
      <c r="E2986">
        <v>114</v>
      </c>
      <c r="F2986" t="s">
        <v>72</v>
      </c>
      <c r="G2986" t="s">
        <v>27</v>
      </c>
    </row>
    <row r="2987" spans="1:7" x14ac:dyDescent="0.3">
      <c r="A2987" t="s">
        <v>1751</v>
      </c>
      <c r="B2987" t="s">
        <v>55</v>
      </c>
      <c r="C2987" t="s">
        <v>32</v>
      </c>
      <c r="D2987" t="s">
        <v>248</v>
      </c>
      <c r="E2987">
        <v>114</v>
      </c>
      <c r="F2987" t="s">
        <v>72</v>
      </c>
      <c r="G2987" t="s">
        <v>29</v>
      </c>
    </row>
    <row r="2988" spans="1:7" x14ac:dyDescent="0.3">
      <c r="A2988" t="s">
        <v>1751</v>
      </c>
      <c r="B2988" t="s">
        <v>58</v>
      </c>
      <c r="C2988" t="s">
        <v>56</v>
      </c>
      <c r="D2988" t="s">
        <v>196</v>
      </c>
      <c r="E2988">
        <v>259</v>
      </c>
      <c r="F2988" t="s">
        <v>197</v>
      </c>
      <c r="G2988" t="s">
        <v>27</v>
      </c>
    </row>
    <row r="2989" spans="1:7" x14ac:dyDescent="0.3">
      <c r="A2989" t="s">
        <v>1751</v>
      </c>
      <c r="B2989" t="s">
        <v>58</v>
      </c>
      <c r="C2989" t="s">
        <v>57</v>
      </c>
      <c r="D2989" t="s">
        <v>196</v>
      </c>
      <c r="E2989">
        <v>259</v>
      </c>
      <c r="F2989" t="s">
        <v>197</v>
      </c>
      <c r="G2989" t="s">
        <v>29</v>
      </c>
    </row>
    <row r="2990" spans="1:7" x14ac:dyDescent="0.3">
      <c r="A2990" t="s">
        <v>1752</v>
      </c>
      <c r="B2990" t="s">
        <v>55</v>
      </c>
      <c r="C2990" t="s">
        <v>18</v>
      </c>
      <c r="D2990" t="s">
        <v>343</v>
      </c>
      <c r="E2990">
        <v>119</v>
      </c>
      <c r="F2990" t="s">
        <v>344</v>
      </c>
      <c r="G2990" t="s">
        <v>14</v>
      </c>
    </row>
    <row r="2991" spans="1:7" x14ac:dyDescent="0.3">
      <c r="A2991" t="s">
        <v>1752</v>
      </c>
      <c r="B2991" t="s">
        <v>58</v>
      </c>
      <c r="C2991" t="s">
        <v>370</v>
      </c>
      <c r="D2991" t="s">
        <v>76</v>
      </c>
      <c r="E2991">
        <v>120</v>
      </c>
      <c r="F2991" t="s">
        <v>36</v>
      </c>
      <c r="G2991" t="s">
        <v>198</v>
      </c>
    </row>
    <row r="2992" spans="1:7" x14ac:dyDescent="0.3">
      <c r="A2992" t="s">
        <v>1753</v>
      </c>
      <c r="B2992" t="s">
        <v>55</v>
      </c>
      <c r="C2992" t="s">
        <v>20</v>
      </c>
      <c r="D2992" t="s">
        <v>248</v>
      </c>
      <c r="E2992">
        <v>120</v>
      </c>
      <c r="F2992" t="s">
        <v>72</v>
      </c>
      <c r="G2992" t="s">
        <v>23</v>
      </c>
    </row>
    <row r="2993" spans="1:7" x14ac:dyDescent="0.3">
      <c r="A2993" t="s">
        <v>1754</v>
      </c>
      <c r="B2993" t="s">
        <v>55</v>
      </c>
      <c r="C2993" t="s">
        <v>11</v>
      </c>
      <c r="D2993" t="s">
        <v>290</v>
      </c>
      <c r="E2993">
        <v>115</v>
      </c>
      <c r="F2993" t="s">
        <v>72</v>
      </c>
      <c r="G2993" t="s">
        <v>14</v>
      </c>
    </row>
    <row r="2994" spans="1:7" x14ac:dyDescent="0.3">
      <c r="A2994" t="s">
        <v>1755</v>
      </c>
      <c r="B2994" t="s">
        <v>55</v>
      </c>
      <c r="C2994" t="s">
        <v>16</v>
      </c>
      <c r="D2994" t="s">
        <v>76</v>
      </c>
      <c r="E2994">
        <v>62</v>
      </c>
      <c r="F2994" t="s">
        <v>36</v>
      </c>
      <c r="G2994" t="s">
        <v>14</v>
      </c>
    </row>
    <row r="2995" spans="1:7" x14ac:dyDescent="0.3">
      <c r="A2995" t="s">
        <v>1756</v>
      </c>
      <c r="B2995" t="s">
        <v>55</v>
      </c>
      <c r="C2995" t="s">
        <v>370</v>
      </c>
      <c r="D2995" t="s">
        <v>216</v>
      </c>
      <c r="E2995">
        <v>56</v>
      </c>
      <c r="F2995" t="s">
        <v>168</v>
      </c>
      <c r="G2995" t="s">
        <v>198</v>
      </c>
    </row>
    <row r="2996" spans="1:7" x14ac:dyDescent="0.3">
      <c r="A2996" t="s">
        <v>1757</v>
      </c>
      <c r="B2996" t="s">
        <v>55</v>
      </c>
      <c r="C2996" t="s">
        <v>38</v>
      </c>
      <c r="D2996" t="s">
        <v>116</v>
      </c>
      <c r="E2996">
        <v>49</v>
      </c>
      <c r="F2996" t="s">
        <v>36</v>
      </c>
      <c r="G2996" t="s">
        <v>14</v>
      </c>
    </row>
    <row r="2997" spans="1:7" x14ac:dyDescent="0.3">
      <c r="A2997" t="s">
        <v>1758</v>
      </c>
      <c r="B2997" t="s">
        <v>55</v>
      </c>
      <c r="C2997" t="s">
        <v>11</v>
      </c>
      <c r="D2997" t="s">
        <v>137</v>
      </c>
      <c r="E2997">
        <v>15</v>
      </c>
      <c r="F2997" t="s">
        <v>72</v>
      </c>
      <c r="G2997" t="s">
        <v>14</v>
      </c>
    </row>
    <row r="2998" spans="1:7" x14ac:dyDescent="0.3">
      <c r="A2998" t="s">
        <v>1759</v>
      </c>
      <c r="B2998" t="s">
        <v>55</v>
      </c>
      <c r="C2998" t="s">
        <v>195</v>
      </c>
      <c r="D2998" t="s">
        <v>116</v>
      </c>
      <c r="E2998">
        <v>51</v>
      </c>
      <c r="F2998" t="s">
        <v>36</v>
      </c>
      <c r="G2998" t="s">
        <v>198</v>
      </c>
    </row>
    <row r="2999" spans="1:7" x14ac:dyDescent="0.3">
      <c r="A2999" t="s">
        <v>1760</v>
      </c>
      <c r="B2999" t="s">
        <v>55</v>
      </c>
      <c r="C2999" t="s">
        <v>50</v>
      </c>
      <c r="D2999" t="s">
        <v>302</v>
      </c>
      <c r="E2999">
        <v>73</v>
      </c>
      <c r="F2999" t="s">
        <v>63</v>
      </c>
      <c r="G2999" t="s">
        <v>14</v>
      </c>
    </row>
    <row r="3000" spans="1:7" x14ac:dyDescent="0.3">
      <c r="A3000" t="s">
        <v>1761</v>
      </c>
      <c r="B3000" t="s">
        <v>55</v>
      </c>
      <c r="C3000" t="s">
        <v>50</v>
      </c>
      <c r="D3000" t="s">
        <v>116</v>
      </c>
      <c r="E3000">
        <v>67</v>
      </c>
      <c r="F3000" t="s">
        <v>36</v>
      </c>
      <c r="G3000" t="s">
        <v>14</v>
      </c>
    </row>
    <row r="3001" spans="1:7" x14ac:dyDescent="0.3">
      <c r="A3001" t="s">
        <v>1762</v>
      </c>
      <c r="B3001" t="s">
        <v>55</v>
      </c>
      <c r="C3001" t="s">
        <v>11</v>
      </c>
      <c r="D3001" t="s">
        <v>39</v>
      </c>
      <c r="E3001">
        <v>40</v>
      </c>
      <c r="F3001" t="s">
        <v>36</v>
      </c>
      <c r="G3001" t="s">
        <v>14</v>
      </c>
    </row>
    <row r="3002" spans="1:7" x14ac:dyDescent="0.3">
      <c r="A3002" t="s">
        <v>1763</v>
      </c>
      <c r="B3002" t="s">
        <v>55</v>
      </c>
      <c r="C3002" t="s">
        <v>249</v>
      </c>
      <c r="D3002" t="s">
        <v>155</v>
      </c>
      <c r="E3002">
        <v>30</v>
      </c>
      <c r="F3002" t="s">
        <v>72</v>
      </c>
      <c r="G3002" t="s">
        <v>29</v>
      </c>
    </row>
    <row r="3003" spans="1:7" x14ac:dyDescent="0.3">
      <c r="A3003" t="s">
        <v>1763</v>
      </c>
      <c r="B3003" t="s">
        <v>55</v>
      </c>
      <c r="C3003" t="s">
        <v>1764</v>
      </c>
      <c r="D3003" t="s">
        <v>146</v>
      </c>
      <c r="E3003">
        <v>30</v>
      </c>
      <c r="F3003" t="s">
        <v>36</v>
      </c>
      <c r="G3003" t="s">
        <v>29</v>
      </c>
    </row>
    <row r="3004" spans="1:7" x14ac:dyDescent="0.3">
      <c r="A3004" t="s">
        <v>1765</v>
      </c>
      <c r="B3004" t="s">
        <v>55</v>
      </c>
      <c r="C3004" t="s">
        <v>370</v>
      </c>
      <c r="D3004" t="s">
        <v>130</v>
      </c>
      <c r="E3004">
        <v>37</v>
      </c>
      <c r="F3004" t="s">
        <v>72</v>
      </c>
      <c r="G3004" t="s">
        <v>198</v>
      </c>
    </row>
    <row r="3005" spans="1:7" x14ac:dyDescent="0.3">
      <c r="A3005" t="s">
        <v>1766</v>
      </c>
      <c r="B3005" t="s">
        <v>55</v>
      </c>
      <c r="C3005" t="s">
        <v>46</v>
      </c>
      <c r="D3005" t="s">
        <v>39</v>
      </c>
      <c r="E3005">
        <v>40</v>
      </c>
      <c r="F3005" t="s">
        <v>36</v>
      </c>
      <c r="G3005" t="s">
        <v>23</v>
      </c>
    </row>
    <row r="3006" spans="1:7" x14ac:dyDescent="0.3">
      <c r="A3006" t="s">
        <v>1767</v>
      </c>
      <c r="B3006" t="s">
        <v>169</v>
      </c>
      <c r="C3006" t="s">
        <v>552</v>
      </c>
      <c r="D3006" t="s">
        <v>343</v>
      </c>
      <c r="E3006">
        <v>8</v>
      </c>
      <c r="F3006" t="s">
        <v>344</v>
      </c>
      <c r="G3006" t="s">
        <v>87</v>
      </c>
    </row>
    <row r="3007" spans="1:7" x14ac:dyDescent="0.3">
      <c r="A3007" t="s">
        <v>1767</v>
      </c>
      <c r="B3007" t="s">
        <v>235</v>
      </c>
      <c r="C3007" t="s">
        <v>457</v>
      </c>
      <c r="D3007" t="s">
        <v>724</v>
      </c>
      <c r="E3007">
        <v>2</v>
      </c>
      <c r="F3007" t="s">
        <v>262</v>
      </c>
      <c r="G3007" t="s">
        <v>27</v>
      </c>
    </row>
    <row r="3008" spans="1:7" x14ac:dyDescent="0.3">
      <c r="A3008" t="s">
        <v>1768</v>
      </c>
      <c r="B3008" t="s">
        <v>55</v>
      </c>
      <c r="C3008" t="s">
        <v>38</v>
      </c>
      <c r="D3008" t="s">
        <v>180</v>
      </c>
      <c r="E3008">
        <v>46</v>
      </c>
      <c r="F3008" t="s">
        <v>168</v>
      </c>
      <c r="G3008" t="s">
        <v>14</v>
      </c>
    </row>
    <row r="3009" spans="1:7" x14ac:dyDescent="0.3">
      <c r="A3009" t="s">
        <v>1769</v>
      </c>
      <c r="B3009" t="s">
        <v>147</v>
      </c>
      <c r="C3009" t="s">
        <v>345</v>
      </c>
      <c r="D3009" t="s">
        <v>343</v>
      </c>
      <c r="E3009">
        <v>24</v>
      </c>
      <c r="F3009" t="s">
        <v>344</v>
      </c>
      <c r="G3009" t="s">
        <v>27</v>
      </c>
    </row>
    <row r="3010" spans="1:7" x14ac:dyDescent="0.3">
      <c r="A3010" t="s">
        <v>1770</v>
      </c>
      <c r="B3010" t="s">
        <v>55</v>
      </c>
      <c r="C3010" t="s">
        <v>341</v>
      </c>
      <c r="D3010" t="s">
        <v>86</v>
      </c>
      <c r="E3010">
        <v>38</v>
      </c>
      <c r="F3010" t="s">
        <v>13</v>
      </c>
      <c r="G3010" t="s">
        <v>29</v>
      </c>
    </row>
    <row r="3011" spans="1:7" x14ac:dyDescent="0.3">
      <c r="A3011" t="s">
        <v>1771</v>
      </c>
      <c r="B3011" t="s">
        <v>55</v>
      </c>
      <c r="C3011" t="s">
        <v>143</v>
      </c>
      <c r="D3011" t="s">
        <v>62</v>
      </c>
      <c r="E3011">
        <v>40</v>
      </c>
      <c r="F3011" t="s">
        <v>63</v>
      </c>
      <c r="G3011" t="s">
        <v>80</v>
      </c>
    </row>
    <row r="3012" spans="1:7" x14ac:dyDescent="0.3">
      <c r="A3012" t="s">
        <v>1772</v>
      </c>
      <c r="B3012" t="s">
        <v>55</v>
      </c>
      <c r="C3012" t="s">
        <v>221</v>
      </c>
      <c r="D3012" t="s">
        <v>146</v>
      </c>
      <c r="E3012">
        <v>19</v>
      </c>
      <c r="F3012" t="s">
        <v>36</v>
      </c>
      <c r="G3012" t="s">
        <v>27</v>
      </c>
    </row>
    <row r="3013" spans="1:7" x14ac:dyDescent="0.3">
      <c r="A3013" t="s">
        <v>1773</v>
      </c>
      <c r="B3013" t="s">
        <v>55</v>
      </c>
      <c r="C3013" t="s">
        <v>685</v>
      </c>
      <c r="D3013" t="s">
        <v>724</v>
      </c>
      <c r="E3013">
        <v>16</v>
      </c>
      <c r="F3013" t="s">
        <v>262</v>
      </c>
      <c r="G3013" t="s">
        <v>27</v>
      </c>
    </row>
    <row r="3014" spans="1:7" x14ac:dyDescent="0.3">
      <c r="A3014" t="s">
        <v>1774</v>
      </c>
      <c r="B3014" t="s">
        <v>55</v>
      </c>
      <c r="C3014" t="s">
        <v>132</v>
      </c>
      <c r="D3014" t="s">
        <v>868</v>
      </c>
      <c r="E3014">
        <v>18</v>
      </c>
      <c r="F3014" t="s">
        <v>72</v>
      </c>
      <c r="G3014" t="s">
        <v>27</v>
      </c>
    </row>
    <row r="3015" spans="1:7" x14ac:dyDescent="0.3">
      <c r="A3015" t="s">
        <v>1775</v>
      </c>
      <c r="B3015" t="s">
        <v>55</v>
      </c>
      <c r="C3015" t="s">
        <v>221</v>
      </c>
      <c r="D3015" t="s">
        <v>231</v>
      </c>
      <c r="E3015">
        <v>5</v>
      </c>
      <c r="F3015" t="s">
        <v>232</v>
      </c>
      <c r="G3015" t="s">
        <v>27</v>
      </c>
    </row>
    <row r="3016" spans="1:7" x14ac:dyDescent="0.3">
      <c r="A3016" t="s">
        <v>1776</v>
      </c>
      <c r="B3016" t="s">
        <v>55</v>
      </c>
      <c r="C3016" t="s">
        <v>139</v>
      </c>
      <c r="D3016" t="s">
        <v>868</v>
      </c>
      <c r="E3016">
        <v>15</v>
      </c>
      <c r="F3016" t="s">
        <v>72</v>
      </c>
      <c r="G3016" t="s">
        <v>87</v>
      </c>
    </row>
    <row r="3017" spans="1:7" x14ac:dyDescent="0.3">
      <c r="A3017" t="s">
        <v>1777</v>
      </c>
      <c r="B3017" t="s">
        <v>55</v>
      </c>
      <c r="C3017" t="s">
        <v>377</v>
      </c>
      <c r="D3017" t="s">
        <v>621</v>
      </c>
      <c r="E3017">
        <v>15</v>
      </c>
      <c r="F3017" t="s">
        <v>22</v>
      </c>
      <c r="G3017" t="s">
        <v>29</v>
      </c>
    </row>
    <row r="3018" spans="1:7" hidden="1" x14ac:dyDescent="0.3">
      <c r="A3018" t="s">
        <v>2173</v>
      </c>
      <c r="B3018" t="s">
        <v>1726</v>
      </c>
      <c r="C3018" t="s">
        <v>1786</v>
      </c>
      <c r="D3018" t="s">
        <v>1786</v>
      </c>
      <c r="E3018">
        <v>4</v>
      </c>
      <c r="F3018" t="s">
        <v>1786</v>
      </c>
      <c r="G3018" t="s">
        <v>1786</v>
      </c>
    </row>
    <row r="3019" spans="1:7" hidden="1" x14ac:dyDescent="0.3">
      <c r="A3019" t="s">
        <v>2174</v>
      </c>
      <c r="B3019" t="s">
        <v>1726</v>
      </c>
      <c r="C3019" t="s">
        <v>1786</v>
      </c>
      <c r="D3019" t="s">
        <v>1786</v>
      </c>
      <c r="E3019">
        <v>4</v>
      </c>
      <c r="F3019" t="s">
        <v>1786</v>
      </c>
      <c r="G3019" t="s">
        <v>1786</v>
      </c>
    </row>
    <row r="3020" spans="1:7" hidden="1" x14ac:dyDescent="0.3">
      <c r="A3020" t="s">
        <v>2175</v>
      </c>
      <c r="B3020" t="s">
        <v>1726</v>
      </c>
      <c r="C3020" t="s">
        <v>1786</v>
      </c>
      <c r="D3020" t="s">
        <v>1786</v>
      </c>
      <c r="E3020">
        <v>2</v>
      </c>
      <c r="F3020" t="s">
        <v>1786</v>
      </c>
      <c r="G3020" t="s">
        <v>1786</v>
      </c>
    </row>
    <row r="3021" spans="1:7" x14ac:dyDescent="0.3">
      <c r="A3021" t="s">
        <v>1778</v>
      </c>
      <c r="B3021" t="s">
        <v>147</v>
      </c>
      <c r="C3021" t="s">
        <v>1779</v>
      </c>
      <c r="D3021" t="s">
        <v>277</v>
      </c>
      <c r="E3021">
        <v>7</v>
      </c>
      <c r="F3021" t="s">
        <v>168</v>
      </c>
      <c r="G3021" t="s">
        <v>27</v>
      </c>
    </row>
    <row r="3022" spans="1:7" hidden="1" x14ac:dyDescent="0.3">
      <c r="A3022" t="s">
        <v>2176</v>
      </c>
      <c r="B3022" t="s">
        <v>1726</v>
      </c>
      <c r="C3022" t="s">
        <v>1786</v>
      </c>
      <c r="D3022" t="s">
        <v>1786</v>
      </c>
      <c r="E3022">
        <v>2</v>
      </c>
      <c r="F3022" t="s">
        <v>1786</v>
      </c>
      <c r="G3022" t="s">
        <v>1786</v>
      </c>
    </row>
    <row r="3023" spans="1:7" hidden="1" x14ac:dyDescent="0.3">
      <c r="A3023" t="s">
        <v>2177</v>
      </c>
      <c r="B3023" t="s">
        <v>1726</v>
      </c>
      <c r="C3023" t="s">
        <v>1786</v>
      </c>
      <c r="D3023" t="s">
        <v>1786</v>
      </c>
      <c r="E3023">
        <v>8</v>
      </c>
      <c r="F3023" t="s">
        <v>1786</v>
      </c>
      <c r="G3023" t="s">
        <v>1786</v>
      </c>
    </row>
    <row r="3024" spans="1:7" x14ac:dyDescent="0.3">
      <c r="A3024" t="s">
        <v>1780</v>
      </c>
      <c r="B3024" t="s">
        <v>55</v>
      </c>
      <c r="C3024" t="s">
        <v>685</v>
      </c>
      <c r="D3024" t="s">
        <v>751</v>
      </c>
      <c r="E3024">
        <v>60</v>
      </c>
      <c r="F3024" t="s">
        <v>262</v>
      </c>
      <c r="G3024" t="s">
        <v>27</v>
      </c>
    </row>
    <row r="3025" spans="1:7" x14ac:dyDescent="0.3">
      <c r="A3025" t="s">
        <v>1780</v>
      </c>
      <c r="B3025" t="s">
        <v>58</v>
      </c>
      <c r="C3025" t="s">
        <v>341</v>
      </c>
      <c r="D3025" t="s">
        <v>119</v>
      </c>
      <c r="E3025">
        <v>53</v>
      </c>
      <c r="F3025" t="s">
        <v>13</v>
      </c>
      <c r="G3025" t="s">
        <v>29</v>
      </c>
    </row>
    <row r="3026" spans="1:7" x14ac:dyDescent="0.3">
      <c r="A3026" t="s">
        <v>1780</v>
      </c>
      <c r="B3026" t="s">
        <v>59</v>
      </c>
      <c r="C3026" t="s">
        <v>339</v>
      </c>
      <c r="D3026" t="s">
        <v>751</v>
      </c>
      <c r="E3026">
        <v>58</v>
      </c>
      <c r="F3026" t="s">
        <v>262</v>
      </c>
      <c r="G3026" t="s">
        <v>80</v>
      </c>
    </row>
    <row r="3027" spans="1:7" hidden="1" x14ac:dyDescent="0.3">
      <c r="A3027" t="s">
        <v>2178</v>
      </c>
      <c r="B3027" t="s">
        <v>147</v>
      </c>
      <c r="C3027" t="s">
        <v>1786</v>
      </c>
      <c r="D3027" t="s">
        <v>1786</v>
      </c>
      <c r="E3027">
        <v>29</v>
      </c>
      <c r="F3027" t="s">
        <v>1786</v>
      </c>
      <c r="G3027" t="s">
        <v>1786</v>
      </c>
    </row>
    <row r="3028" spans="1:7" hidden="1" x14ac:dyDescent="0.3">
      <c r="A3028" t="s">
        <v>2178</v>
      </c>
      <c r="B3028" t="s">
        <v>328</v>
      </c>
      <c r="C3028" t="s">
        <v>1786</v>
      </c>
      <c r="D3028" t="s">
        <v>1786</v>
      </c>
      <c r="E3028">
        <v>44</v>
      </c>
      <c r="F3028" t="s">
        <v>1786</v>
      </c>
      <c r="G3028" t="s">
        <v>1786</v>
      </c>
    </row>
    <row r="3029" spans="1:7" hidden="1" x14ac:dyDescent="0.3">
      <c r="A3029" t="s">
        <v>2178</v>
      </c>
      <c r="B3029" t="s">
        <v>435</v>
      </c>
      <c r="C3029" t="s">
        <v>1786</v>
      </c>
      <c r="D3029" t="s">
        <v>1786</v>
      </c>
      <c r="E3029">
        <v>43</v>
      </c>
      <c r="F3029" t="s">
        <v>1786</v>
      </c>
      <c r="G3029" t="s">
        <v>1786</v>
      </c>
    </row>
    <row r="3030" spans="1:7" hidden="1" x14ac:dyDescent="0.3">
      <c r="A3030" t="s">
        <v>2178</v>
      </c>
      <c r="B3030" t="s">
        <v>646</v>
      </c>
      <c r="C3030" t="s">
        <v>1786</v>
      </c>
      <c r="D3030" t="s">
        <v>1786</v>
      </c>
      <c r="E3030">
        <v>31</v>
      </c>
      <c r="F3030" t="s">
        <v>1786</v>
      </c>
      <c r="G3030" t="s">
        <v>1786</v>
      </c>
    </row>
    <row r="3031" spans="1:7" hidden="1" x14ac:dyDescent="0.3">
      <c r="A3031" t="s">
        <v>2178</v>
      </c>
      <c r="B3031" t="s">
        <v>648</v>
      </c>
      <c r="C3031" t="s">
        <v>1786</v>
      </c>
      <c r="D3031" t="s">
        <v>1786</v>
      </c>
      <c r="E3031">
        <v>36</v>
      </c>
      <c r="F3031" t="s">
        <v>1786</v>
      </c>
      <c r="G3031" t="s">
        <v>1786</v>
      </c>
    </row>
    <row r="3032" spans="1:7" x14ac:dyDescent="0.3">
      <c r="A3032" t="s">
        <v>1781</v>
      </c>
      <c r="B3032" t="s">
        <v>55</v>
      </c>
      <c r="C3032" t="s">
        <v>608</v>
      </c>
      <c r="D3032" t="s">
        <v>722</v>
      </c>
      <c r="E3032">
        <v>22</v>
      </c>
      <c r="F3032" t="s">
        <v>13</v>
      </c>
      <c r="G3032" t="s">
        <v>87</v>
      </c>
    </row>
    <row r="3033" spans="1:7" hidden="1" x14ac:dyDescent="0.3">
      <c r="A3033" t="s">
        <v>1781</v>
      </c>
      <c r="B3033" t="s">
        <v>147</v>
      </c>
      <c r="C3033" t="s">
        <v>1786</v>
      </c>
      <c r="D3033" t="s">
        <v>1786</v>
      </c>
      <c r="E3033">
        <v>22</v>
      </c>
      <c r="F3033" t="s">
        <v>1786</v>
      </c>
      <c r="G3033" t="s">
        <v>1786</v>
      </c>
    </row>
    <row r="3034" spans="1:7" x14ac:dyDescent="0.3">
      <c r="A3034" t="s">
        <v>1782</v>
      </c>
      <c r="B3034" t="s">
        <v>55</v>
      </c>
      <c r="C3034" t="s">
        <v>418</v>
      </c>
      <c r="D3034" t="s">
        <v>751</v>
      </c>
      <c r="E3034">
        <v>9</v>
      </c>
      <c r="F3034" t="s">
        <v>262</v>
      </c>
      <c r="G3034" t="s">
        <v>69</v>
      </c>
    </row>
    <row r="3035" spans="1:7" hidden="1" x14ac:dyDescent="0.3">
      <c r="A3035" t="s">
        <v>1782</v>
      </c>
      <c r="B3035" t="s">
        <v>147</v>
      </c>
      <c r="C3035" t="s">
        <v>1786</v>
      </c>
      <c r="D3035" t="s">
        <v>1786</v>
      </c>
      <c r="E3035">
        <v>9</v>
      </c>
      <c r="F3035" t="s">
        <v>1786</v>
      </c>
      <c r="G3035" t="s">
        <v>1786</v>
      </c>
    </row>
    <row r="3036" spans="1:7" x14ac:dyDescent="0.3">
      <c r="A3036" t="s">
        <v>1783</v>
      </c>
      <c r="B3036" t="s">
        <v>55</v>
      </c>
      <c r="C3036" t="s">
        <v>134</v>
      </c>
      <c r="D3036" t="s">
        <v>722</v>
      </c>
      <c r="E3036">
        <v>24</v>
      </c>
      <c r="F3036" t="s">
        <v>13</v>
      </c>
      <c r="G3036" t="s">
        <v>80</v>
      </c>
    </row>
    <row r="3037" spans="1:7" hidden="1" x14ac:dyDescent="0.3">
      <c r="A3037" t="s">
        <v>1783</v>
      </c>
      <c r="B3037" t="s">
        <v>147</v>
      </c>
      <c r="C3037" t="s">
        <v>1786</v>
      </c>
      <c r="D3037" t="s">
        <v>1786</v>
      </c>
      <c r="E3037">
        <v>24</v>
      </c>
      <c r="F3037" t="s">
        <v>1786</v>
      </c>
      <c r="G3037" t="s">
        <v>1786</v>
      </c>
    </row>
    <row r="3038" spans="1:7" hidden="1" x14ac:dyDescent="0.3">
      <c r="A3038" t="s">
        <v>2179</v>
      </c>
      <c r="B3038" t="s">
        <v>1726</v>
      </c>
      <c r="C3038" t="s">
        <v>1786</v>
      </c>
      <c r="D3038" t="s">
        <v>1786</v>
      </c>
      <c r="E3038">
        <v>5</v>
      </c>
      <c r="F3038" t="s">
        <v>1786</v>
      </c>
      <c r="G3038" t="s">
        <v>1786</v>
      </c>
    </row>
    <row r="3039" spans="1:7" hidden="1" x14ac:dyDescent="0.3">
      <c r="A3039" t="s">
        <v>2180</v>
      </c>
      <c r="B3039" t="s">
        <v>1726</v>
      </c>
      <c r="C3039" t="s">
        <v>1786</v>
      </c>
      <c r="D3039" t="s">
        <v>1786</v>
      </c>
      <c r="E3039">
        <v>151</v>
      </c>
      <c r="F3039" t="s">
        <v>1786</v>
      </c>
      <c r="G3039" t="s">
        <v>1786</v>
      </c>
    </row>
    <row r="3040" spans="1:7" hidden="1" x14ac:dyDescent="0.3">
      <c r="A3040" t="s">
        <v>2181</v>
      </c>
      <c r="B3040" t="s">
        <v>1726</v>
      </c>
      <c r="C3040" t="s">
        <v>1786</v>
      </c>
      <c r="D3040" t="s">
        <v>1786</v>
      </c>
      <c r="E3040">
        <v>51</v>
      </c>
      <c r="F3040" t="s">
        <v>1786</v>
      </c>
      <c r="G3040" t="s">
        <v>1786</v>
      </c>
    </row>
    <row r="3041" spans="1:7" hidden="1" x14ac:dyDescent="0.3">
      <c r="A3041" t="s">
        <v>2182</v>
      </c>
      <c r="B3041" t="s">
        <v>1726</v>
      </c>
      <c r="C3041" t="s">
        <v>1786</v>
      </c>
      <c r="D3041" t="s">
        <v>1786</v>
      </c>
      <c r="E3041">
        <v>7</v>
      </c>
      <c r="F3041" t="s">
        <v>1786</v>
      </c>
      <c r="G3041" t="s">
        <v>1786</v>
      </c>
    </row>
    <row r="3042" spans="1:7" hidden="1" x14ac:dyDescent="0.3">
      <c r="A3042" t="s">
        <v>2183</v>
      </c>
      <c r="B3042" t="s">
        <v>169</v>
      </c>
      <c r="C3042" t="s">
        <v>1786</v>
      </c>
      <c r="D3042" t="s">
        <v>1786</v>
      </c>
      <c r="E3042">
        <v>11</v>
      </c>
      <c r="F3042" t="s">
        <v>1786</v>
      </c>
      <c r="G3042" t="s">
        <v>1786</v>
      </c>
    </row>
    <row r="3043" spans="1:7" hidden="1" x14ac:dyDescent="0.3">
      <c r="A3043" t="s">
        <v>2184</v>
      </c>
      <c r="B3043" t="s">
        <v>1726</v>
      </c>
      <c r="C3043" t="s">
        <v>1786</v>
      </c>
      <c r="D3043" t="s">
        <v>1786</v>
      </c>
      <c r="E3043">
        <v>16</v>
      </c>
      <c r="F3043" t="s">
        <v>1786</v>
      </c>
      <c r="G3043" t="s">
        <v>1786</v>
      </c>
    </row>
    <row r="3044" spans="1:7" x14ac:dyDescent="0.3">
      <c r="A3044" t="s">
        <v>1784</v>
      </c>
      <c r="B3044" t="s">
        <v>55</v>
      </c>
      <c r="C3044" t="s">
        <v>176</v>
      </c>
      <c r="D3044" t="s">
        <v>570</v>
      </c>
      <c r="E3044">
        <v>52</v>
      </c>
      <c r="F3044" t="s">
        <v>22</v>
      </c>
      <c r="G3044" t="s">
        <v>69</v>
      </c>
    </row>
  </sheetData>
  <autoFilter ref="A1:G3044" xr:uid="{00000000-0009-0000-0000-000000000000}">
    <filterColumn colId="5">
      <filters>
        <filter val="Acad Concourse"/>
        <filter val="CYT Bldg"/>
        <filter val="IAS"/>
        <filter val="Lecture Theater A"/>
        <filter val="Lecture Theater B"/>
        <filter val="Lecture Theater C"/>
        <filter val="Lecture Theater D"/>
        <filter val="Lecture Theater E"/>
        <filter val="Lecture Theater F"/>
        <filter val="Lecture Theater G"/>
        <filter val="Lecture Theater H"/>
        <filter val="Lecture Theater J"/>
        <filter val="Lecture Theater K"/>
        <filter val="LG4"/>
        <filter val="Lift 17-18"/>
        <filter val="Lift 19"/>
        <filter val="Lift 21"/>
        <filter val="Lift 22"/>
        <filter val="Lift 23"/>
        <filter val="Lift 25-26"/>
        <filter val="Lift 27-28"/>
        <filter val="Lift 29-30"/>
        <filter val="Lift 31-32"/>
        <filter val="Lift 33"/>
        <filter val="LSK Bldg"/>
        <filter val="Rm 1206"/>
        <filter val="Rm 2209"/>
        <filter val="Rm 3209A"/>
        <filter val="Rm 6122"/>
        <filter val="Rm 6140"/>
        <filter val="Shaw Auditorium"/>
      </filters>
    </filterColumn>
    <filterColumn colId="6">
      <filters>
        <filter val="Fr"/>
        <filter val="Mo"/>
        <filter val="MoThFrSaSu"/>
        <filter val="MoWe"/>
        <filter val="MoWeFr"/>
        <filter val="Sa"/>
        <filter val="SaSu"/>
        <filter val="Su"/>
        <filter val="Th"/>
        <filter val="ThFr"/>
        <filter val="Tu"/>
        <filter val="TuTh"/>
        <filter val="TuWe"/>
        <filter val="We"/>
        <filter val="WeF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J2378"/>
  <sheetViews>
    <sheetView workbookViewId="0">
      <selection activeCell="G10" sqref="G10"/>
    </sheetView>
  </sheetViews>
  <sheetFormatPr defaultRowHeight="13" x14ac:dyDescent="0.3"/>
  <cols>
    <col min="1" max="1" width="12.5" bestFit="1" customWidth="1"/>
    <col min="2" max="2" width="9.19921875" customWidth="1"/>
    <col min="3" max="3" width="25.3984375" bestFit="1" customWidth="1"/>
    <col min="4" max="4" width="27.59765625" bestFit="1" customWidth="1"/>
    <col min="5" max="5" width="12.3984375" customWidth="1"/>
    <col min="6" max="6" width="15.8984375" bestFit="1" customWidth="1"/>
    <col min="7" max="7" width="11.296875" bestFit="1" customWidth="1"/>
    <col min="8" max="8" width="18.59765625" customWidth="1"/>
    <col min="9" max="9" width="20.3984375" customWidth="1"/>
    <col min="10" max="10" width="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2185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>
        <v>70</v>
      </c>
      <c r="F2" t="s">
        <v>13</v>
      </c>
      <c r="G2" t="s">
        <v>14</v>
      </c>
      <c r="H2">
        <f>LEN(G2)/2</f>
        <v>2</v>
      </c>
      <c r="I2">
        <f>E2*H2</f>
        <v>140</v>
      </c>
      <c r="J2">
        <f>INDEX(Clustering!$A$2:$B$32,MATCH('Filtered Data'!F2,_xlfn.ANCHORARRAY(Clustering!$A$2),0),2)</f>
        <v>5</v>
      </c>
    </row>
    <row r="3" spans="1:10" x14ac:dyDescent="0.3">
      <c r="A3" t="s">
        <v>9</v>
      </c>
      <c r="B3" t="s">
        <v>15</v>
      </c>
      <c r="C3" t="s">
        <v>16</v>
      </c>
      <c r="D3" t="s">
        <v>12</v>
      </c>
      <c r="E3">
        <v>66</v>
      </c>
      <c r="F3" t="s">
        <v>13</v>
      </c>
      <c r="G3" t="s">
        <v>14</v>
      </c>
      <c r="H3">
        <f t="shared" ref="H3:H66" si="0">LEN(G3)/2</f>
        <v>2</v>
      </c>
      <c r="I3">
        <f t="shared" ref="I3:I66" si="1">E3*H3</f>
        <v>132</v>
      </c>
      <c r="J3">
        <f>INDEX(Clustering!$A$2:$B$32,MATCH('Filtered Data'!F3,_xlfn.ANCHORARRAY(Clustering!$A$2),0),2)</f>
        <v>5</v>
      </c>
    </row>
    <row r="4" spans="1:10" x14ac:dyDescent="0.3">
      <c r="A4" t="s">
        <v>9</v>
      </c>
      <c r="B4" t="s">
        <v>17</v>
      </c>
      <c r="C4" t="s">
        <v>18</v>
      </c>
      <c r="D4" t="s">
        <v>12</v>
      </c>
      <c r="E4">
        <v>67</v>
      </c>
      <c r="F4" t="s">
        <v>13</v>
      </c>
      <c r="G4" t="s">
        <v>14</v>
      </c>
      <c r="H4">
        <f t="shared" si="0"/>
        <v>2</v>
      </c>
      <c r="I4">
        <f t="shared" si="1"/>
        <v>134</v>
      </c>
      <c r="J4">
        <f>INDEX(Clustering!$A$2:$B$32,MATCH('Filtered Data'!F4,_xlfn.ANCHORARRAY(Clustering!$A$2),0),2)</f>
        <v>5</v>
      </c>
    </row>
    <row r="5" spans="1:10" x14ac:dyDescent="0.3">
      <c r="A5" t="s">
        <v>9</v>
      </c>
      <c r="B5" t="s">
        <v>19</v>
      </c>
      <c r="C5" t="s">
        <v>20</v>
      </c>
      <c r="D5" t="s">
        <v>21</v>
      </c>
      <c r="E5">
        <v>70</v>
      </c>
      <c r="F5" t="s">
        <v>22</v>
      </c>
      <c r="G5" t="s">
        <v>23</v>
      </c>
      <c r="H5">
        <f t="shared" si="0"/>
        <v>2</v>
      </c>
      <c r="I5">
        <f t="shared" si="1"/>
        <v>140</v>
      </c>
      <c r="J5">
        <f>INDEX(Clustering!$A$2:$B$32,MATCH('Filtered Data'!F5,_xlfn.ANCHORARRAY(Clustering!$A$2),0),2)</f>
        <v>6</v>
      </c>
    </row>
    <row r="6" spans="1:10" x14ac:dyDescent="0.3">
      <c r="A6" t="s">
        <v>9</v>
      </c>
      <c r="B6" t="s">
        <v>24</v>
      </c>
      <c r="C6" t="s">
        <v>25</v>
      </c>
      <c r="D6" t="s">
        <v>26</v>
      </c>
      <c r="E6">
        <v>70</v>
      </c>
      <c r="F6" t="s">
        <v>22</v>
      </c>
      <c r="G6" t="s">
        <v>27</v>
      </c>
      <c r="H6">
        <f t="shared" si="0"/>
        <v>1</v>
      </c>
      <c r="I6">
        <f t="shared" si="1"/>
        <v>70</v>
      </c>
      <c r="J6">
        <f>INDEX(Clustering!$A$2:$B$32,MATCH('Filtered Data'!F6,_xlfn.ANCHORARRAY(Clustering!$A$2),0),2)</f>
        <v>6</v>
      </c>
    </row>
    <row r="7" spans="1:10" x14ac:dyDescent="0.3">
      <c r="A7" t="s">
        <v>9</v>
      </c>
      <c r="B7" t="s">
        <v>24</v>
      </c>
      <c r="C7" t="s">
        <v>28</v>
      </c>
      <c r="D7" t="s">
        <v>26</v>
      </c>
      <c r="E7">
        <v>70</v>
      </c>
      <c r="F7" t="s">
        <v>22</v>
      </c>
      <c r="G7" t="s">
        <v>29</v>
      </c>
      <c r="H7">
        <f t="shared" si="0"/>
        <v>1</v>
      </c>
      <c r="I7">
        <f t="shared" si="1"/>
        <v>70</v>
      </c>
      <c r="J7">
        <f>INDEX(Clustering!$A$2:$B$32,MATCH('Filtered Data'!F7,_xlfn.ANCHORARRAY(Clustering!$A$2),0),2)</f>
        <v>6</v>
      </c>
    </row>
    <row r="8" spans="1:10" x14ac:dyDescent="0.3">
      <c r="A8" t="s">
        <v>9</v>
      </c>
      <c r="B8" t="s">
        <v>30</v>
      </c>
      <c r="C8" t="s">
        <v>31</v>
      </c>
      <c r="D8" t="s">
        <v>26</v>
      </c>
      <c r="E8">
        <v>69</v>
      </c>
      <c r="F8" t="s">
        <v>22</v>
      </c>
      <c r="G8" t="s">
        <v>27</v>
      </c>
      <c r="H8">
        <f t="shared" si="0"/>
        <v>1</v>
      </c>
      <c r="I8">
        <f t="shared" si="1"/>
        <v>69</v>
      </c>
      <c r="J8">
        <f>INDEX(Clustering!$A$2:$B$32,MATCH('Filtered Data'!F8,_xlfn.ANCHORARRAY(Clustering!$A$2),0),2)</f>
        <v>6</v>
      </c>
    </row>
    <row r="9" spans="1:10" x14ac:dyDescent="0.3">
      <c r="A9" t="s">
        <v>9</v>
      </c>
      <c r="B9" t="s">
        <v>30</v>
      </c>
      <c r="C9" t="s">
        <v>32</v>
      </c>
      <c r="D9" t="s">
        <v>26</v>
      </c>
      <c r="E9">
        <v>69</v>
      </c>
      <c r="F9" t="s">
        <v>22</v>
      </c>
      <c r="G9" t="s">
        <v>29</v>
      </c>
      <c r="H9">
        <f t="shared" si="0"/>
        <v>1</v>
      </c>
      <c r="I9">
        <f t="shared" si="1"/>
        <v>69</v>
      </c>
      <c r="J9">
        <f>INDEX(Clustering!$A$2:$B$32,MATCH('Filtered Data'!F9,_xlfn.ANCHORARRAY(Clustering!$A$2),0),2)</f>
        <v>6</v>
      </c>
    </row>
    <row r="10" spans="1:10" x14ac:dyDescent="0.3">
      <c r="A10" t="s">
        <v>9</v>
      </c>
      <c r="B10" t="s">
        <v>33</v>
      </c>
      <c r="C10" t="s">
        <v>34</v>
      </c>
      <c r="D10" t="s">
        <v>35</v>
      </c>
      <c r="E10">
        <v>70</v>
      </c>
      <c r="F10" t="s">
        <v>36</v>
      </c>
      <c r="G10" t="s">
        <v>14</v>
      </c>
      <c r="H10">
        <f t="shared" si="0"/>
        <v>2</v>
      </c>
      <c r="I10">
        <f t="shared" si="1"/>
        <v>140</v>
      </c>
      <c r="J10">
        <f>INDEX(Clustering!$A$2:$B$32,MATCH('Filtered Data'!F10,_xlfn.ANCHORARRAY(Clustering!$A$2),0),2)</f>
        <v>2</v>
      </c>
    </row>
    <row r="11" spans="1:10" x14ac:dyDescent="0.3">
      <c r="A11" t="s">
        <v>9</v>
      </c>
      <c r="B11" t="s">
        <v>37</v>
      </c>
      <c r="C11" t="s">
        <v>38</v>
      </c>
      <c r="D11" t="s">
        <v>39</v>
      </c>
      <c r="E11">
        <v>69</v>
      </c>
      <c r="F11" t="s">
        <v>36</v>
      </c>
      <c r="G11" t="s">
        <v>14</v>
      </c>
      <c r="H11">
        <f t="shared" si="0"/>
        <v>2</v>
      </c>
      <c r="I11">
        <f t="shared" si="1"/>
        <v>138</v>
      </c>
      <c r="J11">
        <f>INDEX(Clustering!$A$2:$B$32,MATCH('Filtered Data'!F11,_xlfn.ANCHORARRAY(Clustering!$A$2),0),2)</f>
        <v>2</v>
      </c>
    </row>
    <row r="12" spans="1:10" x14ac:dyDescent="0.3">
      <c r="A12" t="s">
        <v>9</v>
      </c>
      <c r="B12" t="s">
        <v>40</v>
      </c>
      <c r="C12" t="s">
        <v>18</v>
      </c>
      <c r="D12" t="s">
        <v>39</v>
      </c>
      <c r="E12">
        <v>69</v>
      </c>
      <c r="F12" t="s">
        <v>36</v>
      </c>
      <c r="G12" t="s">
        <v>14</v>
      </c>
      <c r="H12">
        <f t="shared" si="0"/>
        <v>2</v>
      </c>
      <c r="I12">
        <f t="shared" si="1"/>
        <v>138</v>
      </c>
      <c r="J12">
        <f>INDEX(Clustering!$A$2:$B$32,MATCH('Filtered Data'!F12,_xlfn.ANCHORARRAY(Clustering!$A$2),0),2)</f>
        <v>2</v>
      </c>
    </row>
    <row r="13" spans="1:10" x14ac:dyDescent="0.3">
      <c r="A13" t="s">
        <v>9</v>
      </c>
      <c r="B13" t="s">
        <v>41</v>
      </c>
      <c r="C13" t="s">
        <v>42</v>
      </c>
      <c r="D13" t="s">
        <v>43</v>
      </c>
      <c r="E13">
        <v>38</v>
      </c>
      <c r="F13" t="s">
        <v>22</v>
      </c>
      <c r="G13" t="s">
        <v>23</v>
      </c>
      <c r="H13">
        <f t="shared" si="0"/>
        <v>2</v>
      </c>
      <c r="I13">
        <f t="shared" si="1"/>
        <v>76</v>
      </c>
      <c r="J13">
        <f>INDEX(Clustering!$A$2:$B$32,MATCH('Filtered Data'!F13,_xlfn.ANCHORARRAY(Clustering!$A$2),0),2)</f>
        <v>6</v>
      </c>
    </row>
    <row r="14" spans="1:10" x14ac:dyDescent="0.3">
      <c r="A14" t="s">
        <v>9</v>
      </c>
      <c r="B14" t="s">
        <v>44</v>
      </c>
      <c r="C14" t="s">
        <v>20</v>
      </c>
      <c r="D14" t="s">
        <v>43</v>
      </c>
      <c r="E14">
        <v>68</v>
      </c>
      <c r="F14" t="s">
        <v>22</v>
      </c>
      <c r="G14" t="s">
        <v>23</v>
      </c>
      <c r="H14">
        <f t="shared" si="0"/>
        <v>2</v>
      </c>
      <c r="I14">
        <f t="shared" si="1"/>
        <v>136</v>
      </c>
      <c r="J14">
        <f>INDEX(Clustering!$A$2:$B$32,MATCH('Filtered Data'!F14,_xlfn.ANCHORARRAY(Clustering!$A$2),0),2)</f>
        <v>6</v>
      </c>
    </row>
    <row r="15" spans="1:10" x14ac:dyDescent="0.3">
      <c r="A15" t="s">
        <v>9</v>
      </c>
      <c r="B15" t="s">
        <v>45</v>
      </c>
      <c r="C15" t="s">
        <v>46</v>
      </c>
      <c r="D15" t="s">
        <v>43</v>
      </c>
      <c r="E15">
        <v>60</v>
      </c>
      <c r="F15" t="s">
        <v>22</v>
      </c>
      <c r="G15" t="s">
        <v>23</v>
      </c>
      <c r="H15">
        <f t="shared" si="0"/>
        <v>2</v>
      </c>
      <c r="I15">
        <f t="shared" si="1"/>
        <v>120</v>
      </c>
      <c r="J15">
        <f>INDEX(Clustering!$A$2:$B$32,MATCH('Filtered Data'!F15,_xlfn.ANCHORARRAY(Clustering!$A$2),0),2)</f>
        <v>6</v>
      </c>
    </row>
    <row r="16" spans="1:10" x14ac:dyDescent="0.3">
      <c r="A16" t="s">
        <v>9</v>
      </c>
      <c r="B16" t="s">
        <v>47</v>
      </c>
      <c r="C16" t="s">
        <v>11</v>
      </c>
      <c r="D16" t="s">
        <v>35</v>
      </c>
      <c r="E16">
        <v>66</v>
      </c>
      <c r="F16" t="s">
        <v>36</v>
      </c>
      <c r="G16" t="s">
        <v>14</v>
      </c>
      <c r="H16">
        <f t="shared" si="0"/>
        <v>2</v>
      </c>
      <c r="I16">
        <f t="shared" si="1"/>
        <v>132</v>
      </c>
      <c r="J16">
        <f>INDEX(Clustering!$A$2:$B$32,MATCH('Filtered Data'!F16,_xlfn.ANCHORARRAY(Clustering!$A$2),0),2)</f>
        <v>2</v>
      </c>
    </row>
    <row r="17" spans="1:10" x14ac:dyDescent="0.3">
      <c r="A17" t="s">
        <v>9</v>
      </c>
      <c r="B17" t="s">
        <v>48</v>
      </c>
      <c r="C17" t="s">
        <v>16</v>
      </c>
      <c r="D17" t="s">
        <v>35</v>
      </c>
      <c r="E17">
        <v>39</v>
      </c>
      <c r="F17" t="s">
        <v>36</v>
      </c>
      <c r="G17" t="s">
        <v>14</v>
      </c>
      <c r="H17">
        <f t="shared" si="0"/>
        <v>2</v>
      </c>
      <c r="I17">
        <f t="shared" si="1"/>
        <v>78</v>
      </c>
      <c r="J17">
        <f>INDEX(Clustering!$A$2:$B$32,MATCH('Filtered Data'!F17,_xlfn.ANCHORARRAY(Clustering!$A$2),0),2)</f>
        <v>2</v>
      </c>
    </row>
    <row r="18" spans="1:10" x14ac:dyDescent="0.3">
      <c r="A18" t="s">
        <v>9</v>
      </c>
      <c r="B18" t="s">
        <v>49</v>
      </c>
      <c r="C18" t="s">
        <v>50</v>
      </c>
      <c r="D18" t="s">
        <v>51</v>
      </c>
      <c r="E18">
        <v>56</v>
      </c>
      <c r="F18" t="s">
        <v>13</v>
      </c>
      <c r="G18" t="s">
        <v>14</v>
      </c>
      <c r="H18">
        <f t="shared" si="0"/>
        <v>2</v>
      </c>
      <c r="I18">
        <f t="shared" si="1"/>
        <v>112</v>
      </c>
      <c r="J18">
        <f>INDEX(Clustering!$A$2:$B$32,MATCH('Filtered Data'!F18,_xlfn.ANCHORARRAY(Clustering!$A$2),0),2)</f>
        <v>5</v>
      </c>
    </row>
    <row r="19" spans="1:10" x14ac:dyDescent="0.3">
      <c r="A19" t="s">
        <v>9</v>
      </c>
      <c r="B19" t="s">
        <v>52</v>
      </c>
      <c r="C19" t="s">
        <v>34</v>
      </c>
      <c r="D19" t="s">
        <v>39</v>
      </c>
      <c r="E19">
        <v>69</v>
      </c>
      <c r="F19" t="s">
        <v>36</v>
      </c>
      <c r="G19" t="s">
        <v>14</v>
      </c>
      <c r="H19">
        <f t="shared" si="0"/>
        <v>2</v>
      </c>
      <c r="I19">
        <f t="shared" si="1"/>
        <v>138</v>
      </c>
      <c r="J19">
        <f>INDEX(Clustering!$A$2:$B$32,MATCH('Filtered Data'!F19,_xlfn.ANCHORARRAY(Clustering!$A$2),0),2)</f>
        <v>2</v>
      </c>
    </row>
    <row r="20" spans="1:10" x14ac:dyDescent="0.3">
      <c r="A20" t="s">
        <v>9</v>
      </c>
      <c r="B20" t="s">
        <v>53</v>
      </c>
      <c r="C20" t="s">
        <v>38</v>
      </c>
      <c r="D20" t="s">
        <v>35</v>
      </c>
      <c r="E20">
        <v>69</v>
      </c>
      <c r="F20" t="s">
        <v>36</v>
      </c>
      <c r="G20" t="s">
        <v>14</v>
      </c>
      <c r="H20">
        <f t="shared" si="0"/>
        <v>2</v>
      </c>
      <c r="I20">
        <f t="shared" si="1"/>
        <v>138</v>
      </c>
      <c r="J20">
        <f>INDEX(Clustering!$A$2:$B$32,MATCH('Filtered Data'!F20,_xlfn.ANCHORARRAY(Clustering!$A$2),0),2)</f>
        <v>2</v>
      </c>
    </row>
    <row r="21" spans="1:10" x14ac:dyDescent="0.3">
      <c r="A21" t="s">
        <v>54</v>
      </c>
      <c r="B21" t="s">
        <v>55</v>
      </c>
      <c r="C21" t="s">
        <v>56</v>
      </c>
      <c r="D21" t="s">
        <v>21</v>
      </c>
      <c r="E21">
        <v>68</v>
      </c>
      <c r="F21" t="s">
        <v>22</v>
      </c>
      <c r="G21" t="s">
        <v>27</v>
      </c>
      <c r="H21">
        <f t="shared" si="0"/>
        <v>1</v>
      </c>
      <c r="I21">
        <f t="shared" si="1"/>
        <v>68</v>
      </c>
      <c r="J21">
        <f>INDEX(Clustering!$A$2:$B$32,MATCH('Filtered Data'!F21,_xlfn.ANCHORARRAY(Clustering!$A$2),0),2)</f>
        <v>6</v>
      </c>
    </row>
    <row r="22" spans="1:10" x14ac:dyDescent="0.3">
      <c r="A22" t="s">
        <v>54</v>
      </c>
      <c r="B22" t="s">
        <v>55</v>
      </c>
      <c r="C22" t="s">
        <v>57</v>
      </c>
      <c r="D22" t="s">
        <v>21</v>
      </c>
      <c r="E22">
        <v>68</v>
      </c>
      <c r="F22" t="s">
        <v>22</v>
      </c>
      <c r="G22" t="s">
        <v>29</v>
      </c>
      <c r="H22">
        <f t="shared" si="0"/>
        <v>1</v>
      </c>
      <c r="I22">
        <f t="shared" si="1"/>
        <v>68</v>
      </c>
      <c r="J22">
        <f>INDEX(Clustering!$A$2:$B$32,MATCH('Filtered Data'!F22,_xlfn.ANCHORARRAY(Clustering!$A$2),0),2)</f>
        <v>6</v>
      </c>
    </row>
    <row r="23" spans="1:10" x14ac:dyDescent="0.3">
      <c r="A23" t="s">
        <v>54</v>
      </c>
      <c r="B23" t="s">
        <v>58</v>
      </c>
      <c r="C23" t="s">
        <v>25</v>
      </c>
      <c r="D23" t="s">
        <v>21</v>
      </c>
      <c r="E23">
        <v>80</v>
      </c>
      <c r="F23" t="s">
        <v>22</v>
      </c>
      <c r="G23" t="s">
        <v>27</v>
      </c>
      <c r="H23">
        <f t="shared" si="0"/>
        <v>1</v>
      </c>
      <c r="I23">
        <f t="shared" si="1"/>
        <v>80</v>
      </c>
      <c r="J23">
        <f>INDEX(Clustering!$A$2:$B$32,MATCH('Filtered Data'!F23,_xlfn.ANCHORARRAY(Clustering!$A$2),0),2)</f>
        <v>6</v>
      </c>
    </row>
    <row r="24" spans="1:10" x14ac:dyDescent="0.3">
      <c r="A24" t="s">
        <v>54</v>
      </c>
      <c r="B24" t="s">
        <v>58</v>
      </c>
      <c r="C24" t="s">
        <v>28</v>
      </c>
      <c r="D24" t="s">
        <v>21</v>
      </c>
      <c r="E24">
        <v>80</v>
      </c>
      <c r="F24" t="s">
        <v>22</v>
      </c>
      <c r="G24" t="s">
        <v>29</v>
      </c>
      <c r="H24">
        <f t="shared" si="0"/>
        <v>1</v>
      </c>
      <c r="I24">
        <f t="shared" si="1"/>
        <v>80</v>
      </c>
      <c r="J24">
        <f>INDEX(Clustering!$A$2:$B$32,MATCH('Filtered Data'!F24,_xlfn.ANCHORARRAY(Clustering!$A$2),0),2)</f>
        <v>6</v>
      </c>
    </row>
    <row r="25" spans="1:10" x14ac:dyDescent="0.3">
      <c r="A25" t="s">
        <v>54</v>
      </c>
      <c r="B25" t="s">
        <v>59</v>
      </c>
      <c r="C25" t="s">
        <v>31</v>
      </c>
      <c r="D25" t="s">
        <v>21</v>
      </c>
      <c r="E25">
        <v>75</v>
      </c>
      <c r="F25" t="s">
        <v>22</v>
      </c>
      <c r="G25" t="s">
        <v>27</v>
      </c>
      <c r="H25">
        <f t="shared" si="0"/>
        <v>1</v>
      </c>
      <c r="I25">
        <f t="shared" si="1"/>
        <v>75</v>
      </c>
      <c r="J25">
        <f>INDEX(Clustering!$A$2:$B$32,MATCH('Filtered Data'!F25,_xlfn.ANCHORARRAY(Clustering!$A$2),0),2)</f>
        <v>6</v>
      </c>
    </row>
    <row r="26" spans="1:10" x14ac:dyDescent="0.3">
      <c r="A26" t="s">
        <v>54</v>
      </c>
      <c r="B26" t="s">
        <v>59</v>
      </c>
      <c r="C26" t="s">
        <v>32</v>
      </c>
      <c r="D26" t="s">
        <v>21</v>
      </c>
      <c r="E26">
        <v>75</v>
      </c>
      <c r="F26" t="s">
        <v>22</v>
      </c>
      <c r="G26" t="s">
        <v>29</v>
      </c>
      <c r="H26">
        <f t="shared" si="0"/>
        <v>1</v>
      </c>
      <c r="I26">
        <f t="shared" si="1"/>
        <v>75</v>
      </c>
      <c r="J26">
        <f>INDEX(Clustering!$A$2:$B$32,MATCH('Filtered Data'!F26,_xlfn.ANCHORARRAY(Clustering!$A$2),0),2)</f>
        <v>6</v>
      </c>
    </row>
    <row r="27" spans="1:10" x14ac:dyDescent="0.3">
      <c r="A27" t="s">
        <v>60</v>
      </c>
      <c r="B27" t="s">
        <v>55</v>
      </c>
      <c r="C27" t="s">
        <v>20</v>
      </c>
      <c r="D27" t="s">
        <v>61</v>
      </c>
      <c r="E27">
        <v>60</v>
      </c>
      <c r="F27" t="s">
        <v>22</v>
      </c>
      <c r="G27" t="s">
        <v>23</v>
      </c>
      <c r="H27">
        <f t="shared" si="0"/>
        <v>2</v>
      </c>
      <c r="I27">
        <f t="shared" si="1"/>
        <v>120</v>
      </c>
      <c r="J27">
        <f>INDEX(Clustering!$A$2:$B$32,MATCH('Filtered Data'!F27,_xlfn.ANCHORARRAY(Clustering!$A$2),0),2)</f>
        <v>6</v>
      </c>
    </row>
    <row r="28" spans="1:10" x14ac:dyDescent="0.3">
      <c r="A28" t="s">
        <v>60</v>
      </c>
      <c r="B28" t="s">
        <v>58</v>
      </c>
      <c r="C28" t="s">
        <v>25</v>
      </c>
      <c r="D28" t="s">
        <v>62</v>
      </c>
      <c r="E28">
        <v>52</v>
      </c>
      <c r="F28" t="s">
        <v>63</v>
      </c>
      <c r="G28" t="s">
        <v>27</v>
      </c>
      <c r="H28">
        <f t="shared" si="0"/>
        <v>1</v>
      </c>
      <c r="I28">
        <f t="shared" si="1"/>
        <v>52</v>
      </c>
      <c r="J28">
        <f>INDEX(Clustering!$A$2:$B$32,MATCH('Filtered Data'!F28,_xlfn.ANCHORARRAY(Clustering!$A$2),0),2)</f>
        <v>4</v>
      </c>
    </row>
    <row r="29" spans="1:10" x14ac:dyDescent="0.3">
      <c r="A29" t="s">
        <v>60</v>
      </c>
      <c r="B29" t="s">
        <v>58</v>
      </c>
      <c r="C29" t="s">
        <v>28</v>
      </c>
      <c r="D29" t="s">
        <v>62</v>
      </c>
      <c r="E29">
        <v>52</v>
      </c>
      <c r="F29" t="s">
        <v>63</v>
      </c>
      <c r="G29" t="s">
        <v>29</v>
      </c>
      <c r="H29">
        <f t="shared" si="0"/>
        <v>1</v>
      </c>
      <c r="I29">
        <f t="shared" si="1"/>
        <v>52</v>
      </c>
      <c r="J29">
        <f>INDEX(Clustering!$A$2:$B$32,MATCH('Filtered Data'!F29,_xlfn.ANCHORARRAY(Clustering!$A$2),0),2)</f>
        <v>4</v>
      </c>
    </row>
    <row r="30" spans="1:10" x14ac:dyDescent="0.3">
      <c r="A30" t="s">
        <v>60</v>
      </c>
      <c r="B30" t="s">
        <v>59</v>
      </c>
      <c r="C30" t="s">
        <v>31</v>
      </c>
      <c r="D30" t="s">
        <v>62</v>
      </c>
      <c r="E30">
        <v>45</v>
      </c>
      <c r="F30" t="s">
        <v>63</v>
      </c>
      <c r="G30" t="s">
        <v>27</v>
      </c>
      <c r="H30">
        <f t="shared" si="0"/>
        <v>1</v>
      </c>
      <c r="I30">
        <f t="shared" si="1"/>
        <v>45</v>
      </c>
      <c r="J30">
        <f>INDEX(Clustering!$A$2:$B$32,MATCH('Filtered Data'!F30,_xlfn.ANCHORARRAY(Clustering!$A$2),0),2)</f>
        <v>4</v>
      </c>
    </row>
    <row r="31" spans="1:10" x14ac:dyDescent="0.3">
      <c r="A31" t="s">
        <v>60</v>
      </c>
      <c r="B31" t="s">
        <v>59</v>
      </c>
      <c r="C31" t="s">
        <v>32</v>
      </c>
      <c r="D31" t="s">
        <v>62</v>
      </c>
      <c r="E31">
        <v>45</v>
      </c>
      <c r="F31" t="s">
        <v>63</v>
      </c>
      <c r="G31" t="s">
        <v>29</v>
      </c>
      <c r="H31">
        <f t="shared" si="0"/>
        <v>1</v>
      </c>
      <c r="I31">
        <f t="shared" si="1"/>
        <v>45</v>
      </c>
      <c r="J31">
        <f>INDEX(Clustering!$A$2:$B$32,MATCH('Filtered Data'!F31,_xlfn.ANCHORARRAY(Clustering!$A$2),0),2)</f>
        <v>4</v>
      </c>
    </row>
    <row r="32" spans="1:10" x14ac:dyDescent="0.3">
      <c r="A32" t="s">
        <v>64</v>
      </c>
      <c r="B32" t="s">
        <v>55</v>
      </c>
      <c r="C32" t="s">
        <v>42</v>
      </c>
      <c r="D32" t="s">
        <v>51</v>
      </c>
      <c r="E32">
        <v>75</v>
      </c>
      <c r="F32" t="s">
        <v>13</v>
      </c>
      <c r="G32" t="s">
        <v>23</v>
      </c>
      <c r="H32">
        <f t="shared" si="0"/>
        <v>2</v>
      </c>
      <c r="I32">
        <f t="shared" si="1"/>
        <v>150</v>
      </c>
      <c r="J32">
        <f>INDEX(Clustering!$A$2:$B$32,MATCH('Filtered Data'!F32,_xlfn.ANCHORARRAY(Clustering!$A$2),0),2)</f>
        <v>5</v>
      </c>
    </row>
    <row r="33" spans="1:10" x14ac:dyDescent="0.3">
      <c r="A33" t="s">
        <v>64</v>
      </c>
      <c r="B33" t="s">
        <v>58</v>
      </c>
      <c r="C33" t="s">
        <v>20</v>
      </c>
      <c r="D33" t="s">
        <v>51</v>
      </c>
      <c r="E33">
        <v>77</v>
      </c>
      <c r="F33" t="s">
        <v>13</v>
      </c>
      <c r="G33" t="s">
        <v>23</v>
      </c>
      <c r="H33">
        <f t="shared" si="0"/>
        <v>2</v>
      </c>
      <c r="I33">
        <f t="shared" si="1"/>
        <v>154</v>
      </c>
      <c r="J33">
        <f>INDEX(Clustering!$A$2:$B$32,MATCH('Filtered Data'!F33,_xlfn.ANCHORARRAY(Clustering!$A$2),0),2)</f>
        <v>5</v>
      </c>
    </row>
    <row r="34" spans="1:10" ht="26" x14ac:dyDescent="0.3">
      <c r="A34" t="s">
        <v>65</v>
      </c>
      <c r="B34" t="s">
        <v>55</v>
      </c>
      <c r="C34" s="1" t="s">
        <v>66</v>
      </c>
      <c r="D34" t="s">
        <v>67</v>
      </c>
      <c r="E34">
        <v>202</v>
      </c>
      <c r="F34" t="s">
        <v>68</v>
      </c>
      <c r="G34" t="s">
        <v>69</v>
      </c>
      <c r="H34">
        <f t="shared" si="0"/>
        <v>1</v>
      </c>
      <c r="I34">
        <f t="shared" si="1"/>
        <v>202</v>
      </c>
      <c r="J34">
        <f>INDEX(Clustering!$A$2:$B$32,MATCH('Filtered Data'!F34,_xlfn.ANCHORARRAY(Clustering!$A$2),0),2)</f>
        <v>1</v>
      </c>
    </row>
    <row r="35" spans="1:10" x14ac:dyDescent="0.3">
      <c r="A35" t="s">
        <v>70</v>
      </c>
      <c r="B35" t="s">
        <v>55</v>
      </c>
      <c r="C35" t="s">
        <v>25</v>
      </c>
      <c r="D35" t="s">
        <v>12</v>
      </c>
      <c r="E35">
        <v>75</v>
      </c>
      <c r="F35" t="s">
        <v>13</v>
      </c>
      <c r="G35" t="s">
        <v>27</v>
      </c>
      <c r="H35">
        <f t="shared" si="0"/>
        <v>1</v>
      </c>
      <c r="I35">
        <f t="shared" si="1"/>
        <v>75</v>
      </c>
      <c r="J35">
        <f>INDEX(Clustering!$A$2:$B$32,MATCH('Filtered Data'!F35,_xlfn.ANCHORARRAY(Clustering!$A$2),0),2)</f>
        <v>5</v>
      </c>
    </row>
    <row r="36" spans="1:10" x14ac:dyDescent="0.3">
      <c r="A36" t="s">
        <v>70</v>
      </c>
      <c r="B36" t="s">
        <v>55</v>
      </c>
      <c r="C36" t="s">
        <v>28</v>
      </c>
      <c r="D36" t="s">
        <v>12</v>
      </c>
      <c r="E36">
        <v>75</v>
      </c>
      <c r="F36" t="s">
        <v>13</v>
      </c>
      <c r="G36" t="s">
        <v>29</v>
      </c>
      <c r="H36">
        <f t="shared" si="0"/>
        <v>1</v>
      </c>
      <c r="I36">
        <f t="shared" si="1"/>
        <v>75</v>
      </c>
      <c r="J36">
        <f>INDEX(Clustering!$A$2:$B$32,MATCH('Filtered Data'!F36,_xlfn.ANCHORARRAY(Clustering!$A$2),0),2)</f>
        <v>5</v>
      </c>
    </row>
    <row r="37" spans="1:10" x14ac:dyDescent="0.3">
      <c r="A37" t="s">
        <v>70</v>
      </c>
      <c r="B37" t="s">
        <v>58</v>
      </c>
      <c r="C37" t="s">
        <v>11</v>
      </c>
      <c r="D37" t="s">
        <v>71</v>
      </c>
      <c r="E37">
        <v>72</v>
      </c>
      <c r="F37" t="s">
        <v>72</v>
      </c>
      <c r="G37" t="s">
        <v>14</v>
      </c>
      <c r="H37">
        <f t="shared" si="0"/>
        <v>2</v>
      </c>
      <c r="I37">
        <f t="shared" si="1"/>
        <v>144</v>
      </c>
      <c r="J37">
        <f>INDEX(Clustering!$A$2:$B$32,MATCH('Filtered Data'!F37,_xlfn.ANCHORARRAY(Clustering!$A$2),0),2)</f>
        <v>3</v>
      </c>
    </row>
    <row r="38" spans="1:10" x14ac:dyDescent="0.3">
      <c r="A38" t="s">
        <v>70</v>
      </c>
      <c r="B38" t="s">
        <v>59</v>
      </c>
      <c r="C38" t="s">
        <v>31</v>
      </c>
      <c r="D38" t="s">
        <v>12</v>
      </c>
      <c r="E38">
        <v>59</v>
      </c>
      <c r="F38" t="s">
        <v>13</v>
      </c>
      <c r="G38" t="s">
        <v>27</v>
      </c>
      <c r="H38">
        <f t="shared" si="0"/>
        <v>1</v>
      </c>
      <c r="I38">
        <f t="shared" si="1"/>
        <v>59</v>
      </c>
      <c r="J38">
        <f>INDEX(Clustering!$A$2:$B$32,MATCH('Filtered Data'!F38,_xlfn.ANCHORARRAY(Clustering!$A$2),0),2)</f>
        <v>5</v>
      </c>
    </row>
    <row r="39" spans="1:10" x14ac:dyDescent="0.3">
      <c r="A39" t="s">
        <v>70</v>
      </c>
      <c r="B39" t="s">
        <v>59</v>
      </c>
      <c r="C39" t="s">
        <v>32</v>
      </c>
      <c r="D39" t="s">
        <v>12</v>
      </c>
      <c r="E39">
        <v>59</v>
      </c>
      <c r="F39" t="s">
        <v>13</v>
      </c>
      <c r="G39" t="s">
        <v>29</v>
      </c>
      <c r="H39">
        <f t="shared" si="0"/>
        <v>1</v>
      </c>
      <c r="I39">
        <f t="shared" si="1"/>
        <v>59</v>
      </c>
      <c r="J39">
        <f>INDEX(Clustering!$A$2:$B$32,MATCH('Filtered Data'!F39,_xlfn.ANCHORARRAY(Clustering!$A$2),0),2)</f>
        <v>5</v>
      </c>
    </row>
    <row r="40" spans="1:10" x14ac:dyDescent="0.3">
      <c r="A40" t="s">
        <v>73</v>
      </c>
      <c r="B40" t="s">
        <v>55</v>
      </c>
      <c r="C40" t="s">
        <v>20</v>
      </c>
      <c r="D40" t="s">
        <v>74</v>
      </c>
      <c r="E40">
        <v>75</v>
      </c>
      <c r="F40" t="s">
        <v>22</v>
      </c>
      <c r="G40" t="s">
        <v>23</v>
      </c>
      <c r="H40">
        <f t="shared" si="0"/>
        <v>2</v>
      </c>
      <c r="I40">
        <f t="shared" si="1"/>
        <v>150</v>
      </c>
      <c r="J40">
        <f>INDEX(Clustering!$A$2:$B$32,MATCH('Filtered Data'!F40,_xlfn.ANCHORARRAY(Clustering!$A$2),0),2)</f>
        <v>6</v>
      </c>
    </row>
    <row r="41" spans="1:10" x14ac:dyDescent="0.3">
      <c r="A41" t="s">
        <v>73</v>
      </c>
      <c r="B41" t="s">
        <v>58</v>
      </c>
      <c r="C41" t="s">
        <v>31</v>
      </c>
      <c r="D41" t="s">
        <v>61</v>
      </c>
      <c r="E41">
        <v>63</v>
      </c>
      <c r="F41" t="s">
        <v>22</v>
      </c>
      <c r="G41" t="s">
        <v>27</v>
      </c>
      <c r="H41">
        <f t="shared" si="0"/>
        <v>1</v>
      </c>
      <c r="I41">
        <f t="shared" si="1"/>
        <v>63</v>
      </c>
      <c r="J41">
        <f>INDEX(Clustering!$A$2:$B$32,MATCH('Filtered Data'!F41,_xlfn.ANCHORARRAY(Clustering!$A$2),0),2)</f>
        <v>6</v>
      </c>
    </row>
    <row r="42" spans="1:10" x14ac:dyDescent="0.3">
      <c r="A42" t="s">
        <v>73</v>
      </c>
      <c r="B42" t="s">
        <v>58</v>
      </c>
      <c r="C42" t="s">
        <v>32</v>
      </c>
      <c r="D42" t="s">
        <v>61</v>
      </c>
      <c r="E42">
        <v>63</v>
      </c>
      <c r="F42" t="s">
        <v>22</v>
      </c>
      <c r="G42" t="s">
        <v>29</v>
      </c>
      <c r="H42">
        <f t="shared" si="0"/>
        <v>1</v>
      </c>
      <c r="I42">
        <f t="shared" si="1"/>
        <v>63</v>
      </c>
      <c r="J42">
        <f>INDEX(Clustering!$A$2:$B$32,MATCH('Filtered Data'!F42,_xlfn.ANCHORARRAY(Clustering!$A$2),0),2)</f>
        <v>6</v>
      </c>
    </row>
    <row r="43" spans="1:10" x14ac:dyDescent="0.3">
      <c r="A43" t="s">
        <v>73</v>
      </c>
      <c r="B43" t="s">
        <v>59</v>
      </c>
      <c r="C43" t="s">
        <v>42</v>
      </c>
      <c r="D43" t="s">
        <v>74</v>
      </c>
      <c r="E43">
        <v>75</v>
      </c>
      <c r="F43" t="s">
        <v>22</v>
      </c>
      <c r="G43" t="s">
        <v>23</v>
      </c>
      <c r="H43">
        <f t="shared" si="0"/>
        <v>2</v>
      </c>
      <c r="I43">
        <f t="shared" si="1"/>
        <v>150</v>
      </c>
      <c r="J43">
        <f>INDEX(Clustering!$A$2:$B$32,MATCH('Filtered Data'!F43,_xlfn.ANCHORARRAY(Clustering!$A$2),0),2)</f>
        <v>6</v>
      </c>
    </row>
    <row r="44" spans="1:10" x14ac:dyDescent="0.3">
      <c r="A44" t="s">
        <v>75</v>
      </c>
      <c r="B44" t="s">
        <v>55</v>
      </c>
      <c r="C44" t="s">
        <v>25</v>
      </c>
      <c r="D44" t="s">
        <v>76</v>
      </c>
      <c r="E44">
        <v>49</v>
      </c>
      <c r="F44" t="s">
        <v>36</v>
      </c>
      <c r="G44" t="s">
        <v>27</v>
      </c>
      <c r="H44">
        <f t="shared" si="0"/>
        <v>1</v>
      </c>
      <c r="I44">
        <f t="shared" si="1"/>
        <v>49</v>
      </c>
      <c r="J44">
        <f>INDEX(Clustering!$A$2:$B$32,MATCH('Filtered Data'!F44,_xlfn.ANCHORARRAY(Clustering!$A$2),0),2)</f>
        <v>2</v>
      </c>
    </row>
    <row r="45" spans="1:10" x14ac:dyDescent="0.3">
      <c r="A45" t="s">
        <v>75</v>
      </c>
      <c r="B45" t="s">
        <v>55</v>
      </c>
      <c r="C45" t="s">
        <v>28</v>
      </c>
      <c r="D45" t="s">
        <v>76</v>
      </c>
      <c r="E45">
        <v>49</v>
      </c>
      <c r="F45" t="s">
        <v>36</v>
      </c>
      <c r="G45" t="s">
        <v>29</v>
      </c>
      <c r="H45">
        <f t="shared" si="0"/>
        <v>1</v>
      </c>
      <c r="I45">
        <f t="shared" si="1"/>
        <v>49</v>
      </c>
      <c r="J45">
        <f>INDEX(Clustering!$A$2:$B$32,MATCH('Filtered Data'!F45,_xlfn.ANCHORARRAY(Clustering!$A$2),0),2)</f>
        <v>2</v>
      </c>
    </row>
    <row r="46" spans="1:10" x14ac:dyDescent="0.3">
      <c r="A46" t="s">
        <v>75</v>
      </c>
      <c r="B46" t="s">
        <v>58</v>
      </c>
      <c r="C46" t="s">
        <v>31</v>
      </c>
      <c r="D46" t="s">
        <v>76</v>
      </c>
      <c r="E46">
        <v>25</v>
      </c>
      <c r="F46" t="s">
        <v>36</v>
      </c>
      <c r="G46" t="s">
        <v>27</v>
      </c>
      <c r="H46">
        <f t="shared" si="0"/>
        <v>1</v>
      </c>
      <c r="I46">
        <f t="shared" si="1"/>
        <v>25</v>
      </c>
      <c r="J46">
        <f>INDEX(Clustering!$A$2:$B$32,MATCH('Filtered Data'!F46,_xlfn.ANCHORARRAY(Clustering!$A$2),0),2)</f>
        <v>2</v>
      </c>
    </row>
    <row r="47" spans="1:10" x14ac:dyDescent="0.3">
      <c r="A47" t="s">
        <v>75</v>
      </c>
      <c r="B47" t="s">
        <v>58</v>
      </c>
      <c r="C47" t="s">
        <v>32</v>
      </c>
      <c r="D47" t="s">
        <v>76</v>
      </c>
      <c r="E47">
        <v>25</v>
      </c>
      <c r="F47" t="s">
        <v>36</v>
      </c>
      <c r="G47" t="s">
        <v>29</v>
      </c>
      <c r="H47">
        <f t="shared" si="0"/>
        <v>1</v>
      </c>
      <c r="I47">
        <f t="shared" si="1"/>
        <v>25</v>
      </c>
      <c r="J47">
        <f>INDEX(Clustering!$A$2:$B$32,MATCH('Filtered Data'!F47,_xlfn.ANCHORARRAY(Clustering!$A$2),0),2)</f>
        <v>2</v>
      </c>
    </row>
    <row r="48" spans="1:10" ht="26" x14ac:dyDescent="0.3">
      <c r="A48" t="s">
        <v>77</v>
      </c>
      <c r="B48" t="s">
        <v>55</v>
      </c>
      <c r="C48" s="1" t="s">
        <v>78</v>
      </c>
      <c r="D48" t="s">
        <v>79</v>
      </c>
      <c r="E48">
        <v>42</v>
      </c>
      <c r="F48" t="s">
        <v>22</v>
      </c>
      <c r="G48" t="s">
        <v>80</v>
      </c>
      <c r="H48">
        <f t="shared" si="0"/>
        <v>1</v>
      </c>
      <c r="I48">
        <f t="shared" si="1"/>
        <v>42</v>
      </c>
      <c r="J48">
        <f>INDEX(Clustering!$A$2:$B$32,MATCH('Filtered Data'!F48,_xlfn.ANCHORARRAY(Clustering!$A$2),0),2)</f>
        <v>6</v>
      </c>
    </row>
    <row r="49" spans="1:10" ht="26" x14ac:dyDescent="0.3">
      <c r="A49" t="s">
        <v>77</v>
      </c>
      <c r="B49" t="s">
        <v>81</v>
      </c>
      <c r="C49" s="1" t="s">
        <v>82</v>
      </c>
      <c r="D49" t="s">
        <v>79</v>
      </c>
      <c r="E49">
        <v>57</v>
      </c>
      <c r="F49" t="s">
        <v>22</v>
      </c>
      <c r="G49" t="s">
        <v>83</v>
      </c>
      <c r="H49">
        <f t="shared" si="0"/>
        <v>1</v>
      </c>
      <c r="I49">
        <f t="shared" si="1"/>
        <v>57</v>
      </c>
      <c r="J49">
        <f>INDEX(Clustering!$A$2:$B$32,MATCH('Filtered Data'!F49,_xlfn.ANCHORARRAY(Clustering!$A$2),0),2)</f>
        <v>6</v>
      </c>
    </row>
    <row r="50" spans="1:10" ht="26" x14ac:dyDescent="0.3">
      <c r="A50" t="s">
        <v>84</v>
      </c>
      <c r="B50" t="s">
        <v>55</v>
      </c>
      <c r="C50" s="1" t="s">
        <v>85</v>
      </c>
      <c r="D50" t="s">
        <v>86</v>
      </c>
      <c r="E50">
        <v>53</v>
      </c>
      <c r="F50" t="s">
        <v>13</v>
      </c>
      <c r="G50" t="s">
        <v>87</v>
      </c>
      <c r="H50">
        <f t="shared" si="0"/>
        <v>1</v>
      </c>
      <c r="I50">
        <f t="shared" si="1"/>
        <v>53</v>
      </c>
      <c r="J50">
        <f>INDEX(Clustering!$A$2:$B$32,MATCH('Filtered Data'!F50,_xlfn.ANCHORARRAY(Clustering!$A$2),0),2)</f>
        <v>5</v>
      </c>
    </row>
    <row r="51" spans="1:10" ht="26" x14ac:dyDescent="0.3">
      <c r="A51" t="s">
        <v>84</v>
      </c>
      <c r="B51" t="s">
        <v>58</v>
      </c>
      <c r="C51" s="1" t="s">
        <v>88</v>
      </c>
      <c r="D51" t="s">
        <v>89</v>
      </c>
      <c r="E51">
        <v>43</v>
      </c>
      <c r="F51" t="s">
        <v>22</v>
      </c>
      <c r="G51" t="s">
        <v>87</v>
      </c>
      <c r="H51">
        <f t="shared" si="0"/>
        <v>1</v>
      </c>
      <c r="I51">
        <f t="shared" si="1"/>
        <v>43</v>
      </c>
      <c r="J51">
        <f>INDEX(Clustering!$A$2:$B$32,MATCH('Filtered Data'!F51,_xlfn.ANCHORARRAY(Clustering!$A$2),0),2)</f>
        <v>6</v>
      </c>
    </row>
    <row r="52" spans="1:10" ht="26" x14ac:dyDescent="0.3">
      <c r="A52" t="s">
        <v>90</v>
      </c>
      <c r="B52" t="s">
        <v>55</v>
      </c>
      <c r="C52" s="1" t="s">
        <v>91</v>
      </c>
      <c r="D52" t="s">
        <v>89</v>
      </c>
      <c r="E52">
        <v>39</v>
      </c>
      <c r="F52" t="s">
        <v>22</v>
      </c>
      <c r="G52" t="s">
        <v>27</v>
      </c>
      <c r="H52">
        <f t="shared" si="0"/>
        <v>1</v>
      </c>
      <c r="I52">
        <f t="shared" si="1"/>
        <v>39</v>
      </c>
      <c r="J52">
        <f>INDEX(Clustering!$A$2:$B$32,MATCH('Filtered Data'!F52,_xlfn.ANCHORARRAY(Clustering!$A$2),0),2)</f>
        <v>6</v>
      </c>
    </row>
    <row r="53" spans="1:10" ht="26" x14ac:dyDescent="0.3">
      <c r="A53" t="s">
        <v>90</v>
      </c>
      <c r="B53" t="s">
        <v>58</v>
      </c>
      <c r="C53" s="1" t="s">
        <v>92</v>
      </c>
      <c r="D53" t="s">
        <v>89</v>
      </c>
      <c r="E53">
        <v>60</v>
      </c>
      <c r="F53" t="s">
        <v>22</v>
      </c>
      <c r="G53" t="s">
        <v>27</v>
      </c>
      <c r="H53">
        <f t="shared" si="0"/>
        <v>1</v>
      </c>
      <c r="I53">
        <f t="shared" si="1"/>
        <v>60</v>
      </c>
      <c r="J53">
        <f>INDEX(Clustering!$A$2:$B$32,MATCH('Filtered Data'!F53,_xlfn.ANCHORARRAY(Clustering!$A$2),0),2)</f>
        <v>6</v>
      </c>
    </row>
    <row r="54" spans="1:10" ht="26" x14ac:dyDescent="0.3">
      <c r="A54" t="s">
        <v>93</v>
      </c>
      <c r="B54" t="s">
        <v>55</v>
      </c>
      <c r="C54" s="1" t="s">
        <v>94</v>
      </c>
      <c r="D54" t="s">
        <v>89</v>
      </c>
      <c r="E54">
        <v>54</v>
      </c>
      <c r="F54" t="s">
        <v>22</v>
      </c>
      <c r="G54" t="s">
        <v>80</v>
      </c>
      <c r="H54">
        <f t="shared" si="0"/>
        <v>1</v>
      </c>
      <c r="I54">
        <f t="shared" si="1"/>
        <v>54</v>
      </c>
      <c r="J54">
        <f>INDEX(Clustering!$A$2:$B$32,MATCH('Filtered Data'!F54,_xlfn.ANCHORARRAY(Clustering!$A$2),0),2)</f>
        <v>6</v>
      </c>
    </row>
    <row r="55" spans="1:10" ht="26" x14ac:dyDescent="0.3">
      <c r="A55" t="s">
        <v>93</v>
      </c>
      <c r="B55" t="s">
        <v>58</v>
      </c>
      <c r="C55" s="1" t="s">
        <v>95</v>
      </c>
      <c r="D55" t="s">
        <v>89</v>
      </c>
      <c r="E55">
        <v>45</v>
      </c>
      <c r="F55" t="s">
        <v>22</v>
      </c>
      <c r="G55" t="s">
        <v>80</v>
      </c>
      <c r="H55">
        <f t="shared" si="0"/>
        <v>1</v>
      </c>
      <c r="I55">
        <f t="shared" si="1"/>
        <v>45</v>
      </c>
      <c r="J55">
        <f>INDEX(Clustering!$A$2:$B$32,MATCH('Filtered Data'!F55,_xlfn.ANCHORARRAY(Clustering!$A$2),0),2)</f>
        <v>6</v>
      </c>
    </row>
    <row r="56" spans="1:10" ht="26" x14ac:dyDescent="0.3">
      <c r="A56" t="s">
        <v>93</v>
      </c>
      <c r="B56" t="s">
        <v>59</v>
      </c>
      <c r="C56" s="1" t="s">
        <v>91</v>
      </c>
      <c r="D56" t="s">
        <v>96</v>
      </c>
      <c r="E56">
        <v>54</v>
      </c>
      <c r="F56" t="s">
        <v>22</v>
      </c>
      <c r="G56" t="s">
        <v>27</v>
      </c>
      <c r="H56">
        <f t="shared" si="0"/>
        <v>1</v>
      </c>
      <c r="I56">
        <f t="shared" si="1"/>
        <v>54</v>
      </c>
      <c r="J56">
        <f>INDEX(Clustering!$A$2:$B$32,MATCH('Filtered Data'!F56,_xlfn.ANCHORARRAY(Clustering!$A$2),0),2)</f>
        <v>6</v>
      </c>
    </row>
    <row r="57" spans="1:10" ht="26" x14ac:dyDescent="0.3">
      <c r="A57" t="s">
        <v>93</v>
      </c>
      <c r="B57" t="s">
        <v>81</v>
      </c>
      <c r="C57" s="1" t="s">
        <v>97</v>
      </c>
      <c r="D57" t="s">
        <v>96</v>
      </c>
      <c r="E57">
        <v>56</v>
      </c>
      <c r="F57" t="s">
        <v>22</v>
      </c>
      <c r="G57" t="s">
        <v>27</v>
      </c>
      <c r="H57">
        <f t="shared" si="0"/>
        <v>1</v>
      </c>
      <c r="I57">
        <f t="shared" si="1"/>
        <v>56</v>
      </c>
      <c r="J57">
        <f>INDEX(Clustering!$A$2:$B$32,MATCH('Filtered Data'!F57,_xlfn.ANCHORARRAY(Clustering!$A$2),0),2)</f>
        <v>6</v>
      </c>
    </row>
    <row r="58" spans="1:10" ht="26" x14ac:dyDescent="0.3">
      <c r="A58" t="s">
        <v>98</v>
      </c>
      <c r="B58" t="s">
        <v>55</v>
      </c>
      <c r="C58" s="1" t="s">
        <v>99</v>
      </c>
      <c r="D58" t="s">
        <v>89</v>
      </c>
      <c r="E58">
        <v>45</v>
      </c>
      <c r="F58" t="s">
        <v>22</v>
      </c>
      <c r="G58" t="s">
        <v>69</v>
      </c>
      <c r="H58">
        <f t="shared" si="0"/>
        <v>1</v>
      </c>
      <c r="I58">
        <f t="shared" si="1"/>
        <v>45</v>
      </c>
      <c r="J58">
        <f>INDEX(Clustering!$A$2:$B$32,MATCH('Filtered Data'!F58,_xlfn.ANCHORARRAY(Clustering!$A$2),0),2)</f>
        <v>6</v>
      </c>
    </row>
    <row r="59" spans="1:10" ht="26" x14ac:dyDescent="0.3">
      <c r="A59" t="s">
        <v>100</v>
      </c>
      <c r="B59" t="s">
        <v>55</v>
      </c>
      <c r="C59" s="1" t="s">
        <v>101</v>
      </c>
      <c r="D59" t="s">
        <v>89</v>
      </c>
      <c r="E59">
        <v>57</v>
      </c>
      <c r="F59" t="s">
        <v>22</v>
      </c>
      <c r="G59" t="s">
        <v>27</v>
      </c>
      <c r="H59">
        <f t="shared" si="0"/>
        <v>1</v>
      </c>
      <c r="I59">
        <f t="shared" si="1"/>
        <v>57</v>
      </c>
      <c r="J59">
        <f>INDEX(Clustering!$A$2:$B$32,MATCH('Filtered Data'!F59,_xlfn.ANCHORARRAY(Clustering!$A$2),0),2)</f>
        <v>6</v>
      </c>
    </row>
    <row r="60" spans="1:10" ht="26" x14ac:dyDescent="0.3">
      <c r="A60" t="s">
        <v>102</v>
      </c>
      <c r="B60" t="s">
        <v>55</v>
      </c>
      <c r="C60" s="1" t="s">
        <v>103</v>
      </c>
      <c r="D60" t="s">
        <v>74</v>
      </c>
      <c r="E60">
        <v>55</v>
      </c>
      <c r="F60" t="s">
        <v>22</v>
      </c>
      <c r="G60" t="s">
        <v>29</v>
      </c>
      <c r="H60">
        <f t="shared" si="0"/>
        <v>1</v>
      </c>
      <c r="I60">
        <f t="shared" si="1"/>
        <v>55</v>
      </c>
      <c r="J60">
        <f>INDEX(Clustering!$A$2:$B$32,MATCH('Filtered Data'!F60,_xlfn.ANCHORARRAY(Clustering!$A$2),0),2)</f>
        <v>6</v>
      </c>
    </row>
    <row r="61" spans="1:10" ht="26" x14ac:dyDescent="0.3">
      <c r="A61" t="s">
        <v>102</v>
      </c>
      <c r="B61" t="s">
        <v>58</v>
      </c>
      <c r="C61" s="1" t="s">
        <v>104</v>
      </c>
      <c r="D61" t="s">
        <v>89</v>
      </c>
      <c r="E61">
        <v>15</v>
      </c>
      <c r="F61" t="s">
        <v>22</v>
      </c>
      <c r="G61" t="s">
        <v>29</v>
      </c>
      <c r="H61">
        <f t="shared" si="0"/>
        <v>1</v>
      </c>
      <c r="I61">
        <f t="shared" si="1"/>
        <v>15</v>
      </c>
      <c r="J61">
        <f>INDEX(Clustering!$A$2:$B$32,MATCH('Filtered Data'!F61,_xlfn.ANCHORARRAY(Clustering!$A$2),0),2)</f>
        <v>6</v>
      </c>
    </row>
    <row r="62" spans="1:10" ht="26" x14ac:dyDescent="0.3">
      <c r="A62" t="s">
        <v>105</v>
      </c>
      <c r="B62" t="s">
        <v>55</v>
      </c>
      <c r="C62" s="1" t="s">
        <v>106</v>
      </c>
      <c r="D62" t="s">
        <v>89</v>
      </c>
      <c r="E62">
        <v>54</v>
      </c>
      <c r="F62" t="s">
        <v>22</v>
      </c>
      <c r="G62" t="s">
        <v>69</v>
      </c>
      <c r="H62">
        <f t="shared" si="0"/>
        <v>1</v>
      </c>
      <c r="I62">
        <f t="shared" si="1"/>
        <v>54</v>
      </c>
      <c r="J62">
        <f>INDEX(Clustering!$A$2:$B$32,MATCH('Filtered Data'!F62,_xlfn.ANCHORARRAY(Clustering!$A$2),0),2)</f>
        <v>6</v>
      </c>
    </row>
    <row r="63" spans="1:10" ht="26" x14ac:dyDescent="0.3">
      <c r="A63" t="s">
        <v>105</v>
      </c>
      <c r="B63" t="s">
        <v>58</v>
      </c>
      <c r="C63" s="1" t="s">
        <v>107</v>
      </c>
      <c r="D63" t="s">
        <v>89</v>
      </c>
      <c r="E63">
        <v>41</v>
      </c>
      <c r="F63" t="s">
        <v>22</v>
      </c>
      <c r="G63" t="s">
        <v>69</v>
      </c>
      <c r="H63">
        <f t="shared" si="0"/>
        <v>1</v>
      </c>
      <c r="I63">
        <f t="shared" si="1"/>
        <v>41</v>
      </c>
      <c r="J63">
        <f>INDEX(Clustering!$A$2:$B$32,MATCH('Filtered Data'!F63,_xlfn.ANCHORARRAY(Clustering!$A$2),0),2)</f>
        <v>6</v>
      </c>
    </row>
    <row r="64" spans="1:10" ht="26" x14ac:dyDescent="0.3">
      <c r="A64" t="s">
        <v>108</v>
      </c>
      <c r="B64" t="s">
        <v>55</v>
      </c>
      <c r="C64" s="1" t="s">
        <v>109</v>
      </c>
      <c r="D64" t="s">
        <v>110</v>
      </c>
      <c r="E64">
        <v>45</v>
      </c>
      <c r="F64" t="s">
        <v>22</v>
      </c>
      <c r="G64" t="s">
        <v>83</v>
      </c>
      <c r="H64">
        <f t="shared" si="0"/>
        <v>1</v>
      </c>
      <c r="I64">
        <f t="shared" si="1"/>
        <v>45</v>
      </c>
      <c r="J64">
        <f>INDEX(Clustering!$A$2:$B$32,MATCH('Filtered Data'!F64,_xlfn.ANCHORARRAY(Clustering!$A$2),0),2)</f>
        <v>6</v>
      </c>
    </row>
    <row r="65" spans="1:10" ht="26" x14ac:dyDescent="0.3">
      <c r="A65" t="s">
        <v>111</v>
      </c>
      <c r="B65" t="s">
        <v>55</v>
      </c>
      <c r="C65" s="1" t="s">
        <v>112</v>
      </c>
      <c r="D65" t="s">
        <v>113</v>
      </c>
      <c r="E65">
        <v>33</v>
      </c>
      <c r="F65" t="s">
        <v>22</v>
      </c>
      <c r="G65" t="s">
        <v>27</v>
      </c>
      <c r="H65">
        <f t="shared" si="0"/>
        <v>1</v>
      </c>
      <c r="I65">
        <f t="shared" si="1"/>
        <v>33</v>
      </c>
      <c r="J65">
        <f>INDEX(Clustering!$A$2:$B$32,MATCH('Filtered Data'!F65,_xlfn.ANCHORARRAY(Clustering!$A$2),0),2)</f>
        <v>6</v>
      </c>
    </row>
    <row r="66" spans="1:10" x14ac:dyDescent="0.3">
      <c r="A66" t="s">
        <v>114</v>
      </c>
      <c r="B66" t="s">
        <v>55</v>
      </c>
      <c r="C66" t="s">
        <v>115</v>
      </c>
      <c r="D66" t="s">
        <v>116</v>
      </c>
      <c r="E66">
        <v>32</v>
      </c>
      <c r="F66" t="s">
        <v>36</v>
      </c>
      <c r="G66" t="s">
        <v>80</v>
      </c>
      <c r="H66">
        <f t="shared" si="0"/>
        <v>1</v>
      </c>
      <c r="I66">
        <f t="shared" si="1"/>
        <v>32</v>
      </c>
      <c r="J66">
        <f>INDEX(Clustering!$A$2:$B$32,MATCH('Filtered Data'!F66,_xlfn.ANCHORARRAY(Clustering!$A$2),0),2)</f>
        <v>2</v>
      </c>
    </row>
    <row r="67" spans="1:10" x14ac:dyDescent="0.3">
      <c r="A67" t="s">
        <v>117</v>
      </c>
      <c r="B67" t="s">
        <v>55</v>
      </c>
      <c r="C67" t="s">
        <v>118</v>
      </c>
      <c r="D67" t="s">
        <v>119</v>
      </c>
      <c r="E67">
        <v>42</v>
      </c>
      <c r="F67" t="s">
        <v>13</v>
      </c>
      <c r="G67" t="s">
        <v>29</v>
      </c>
      <c r="H67">
        <f t="shared" ref="H67:H130" si="2">LEN(G67)/2</f>
        <v>1</v>
      </c>
      <c r="I67">
        <f t="shared" ref="I67:I130" si="3">E67*H67</f>
        <v>42</v>
      </c>
      <c r="J67">
        <f>INDEX(Clustering!$A$2:$B$32,MATCH('Filtered Data'!F67,_xlfn.ANCHORARRAY(Clustering!$A$2),0),2)</f>
        <v>5</v>
      </c>
    </row>
    <row r="68" spans="1:10" x14ac:dyDescent="0.3">
      <c r="A68" t="s">
        <v>120</v>
      </c>
      <c r="B68" t="s">
        <v>55</v>
      </c>
      <c r="C68" t="s">
        <v>121</v>
      </c>
      <c r="D68" t="s">
        <v>116</v>
      </c>
      <c r="E68">
        <v>35</v>
      </c>
      <c r="F68" t="s">
        <v>36</v>
      </c>
      <c r="G68" t="s">
        <v>27</v>
      </c>
      <c r="H68">
        <f t="shared" si="2"/>
        <v>1</v>
      </c>
      <c r="I68">
        <f t="shared" si="3"/>
        <v>35</v>
      </c>
      <c r="J68">
        <f>INDEX(Clustering!$A$2:$B$32,MATCH('Filtered Data'!F68,_xlfn.ANCHORARRAY(Clustering!$A$2),0),2)</f>
        <v>2</v>
      </c>
    </row>
    <row r="69" spans="1:10" x14ac:dyDescent="0.3">
      <c r="A69" t="s">
        <v>122</v>
      </c>
      <c r="B69" t="s">
        <v>55</v>
      </c>
      <c r="C69" t="s">
        <v>123</v>
      </c>
      <c r="D69" t="s">
        <v>124</v>
      </c>
      <c r="E69">
        <v>19</v>
      </c>
      <c r="F69" t="s">
        <v>36</v>
      </c>
      <c r="G69" t="s">
        <v>87</v>
      </c>
      <c r="H69">
        <f t="shared" si="2"/>
        <v>1</v>
      </c>
      <c r="I69">
        <f t="shared" si="3"/>
        <v>19</v>
      </c>
      <c r="J69">
        <f>INDEX(Clustering!$A$2:$B$32,MATCH('Filtered Data'!F69,_xlfn.ANCHORARRAY(Clustering!$A$2),0),2)</f>
        <v>2</v>
      </c>
    </row>
    <row r="70" spans="1:10" ht="26" x14ac:dyDescent="0.3">
      <c r="A70" t="s">
        <v>125</v>
      </c>
      <c r="B70" t="s">
        <v>55</v>
      </c>
      <c r="C70" s="1" t="s">
        <v>126</v>
      </c>
      <c r="D70" t="s">
        <v>124</v>
      </c>
      <c r="E70">
        <v>28</v>
      </c>
      <c r="F70" t="s">
        <v>36</v>
      </c>
      <c r="G70" t="s">
        <v>127</v>
      </c>
      <c r="H70">
        <f t="shared" si="2"/>
        <v>1</v>
      </c>
      <c r="I70">
        <f t="shared" si="3"/>
        <v>28</v>
      </c>
      <c r="J70">
        <f>INDEX(Clustering!$A$2:$B$32,MATCH('Filtered Data'!F70,_xlfn.ANCHORARRAY(Clustering!$A$2),0),2)</f>
        <v>2</v>
      </c>
    </row>
    <row r="71" spans="1:10" x14ac:dyDescent="0.3">
      <c r="A71" t="s">
        <v>128</v>
      </c>
      <c r="B71" t="s">
        <v>55</v>
      </c>
      <c r="C71" t="s">
        <v>129</v>
      </c>
      <c r="D71" t="s">
        <v>130</v>
      </c>
      <c r="E71">
        <v>40</v>
      </c>
      <c r="F71" t="s">
        <v>72</v>
      </c>
      <c r="G71" t="s">
        <v>29</v>
      </c>
      <c r="H71">
        <f t="shared" si="2"/>
        <v>1</v>
      </c>
      <c r="I71">
        <f t="shared" si="3"/>
        <v>40</v>
      </c>
      <c r="J71">
        <f>INDEX(Clustering!$A$2:$B$32,MATCH('Filtered Data'!F71,_xlfn.ANCHORARRAY(Clustering!$A$2),0),2)</f>
        <v>3</v>
      </c>
    </row>
    <row r="72" spans="1:10" x14ac:dyDescent="0.3">
      <c r="A72" t="s">
        <v>131</v>
      </c>
      <c r="B72" t="s">
        <v>55</v>
      </c>
      <c r="C72" t="s">
        <v>132</v>
      </c>
      <c r="D72" t="s">
        <v>124</v>
      </c>
      <c r="E72">
        <v>36</v>
      </c>
      <c r="F72" t="s">
        <v>36</v>
      </c>
      <c r="G72" t="s">
        <v>27</v>
      </c>
      <c r="H72">
        <f t="shared" si="2"/>
        <v>1</v>
      </c>
      <c r="I72">
        <f t="shared" si="3"/>
        <v>36</v>
      </c>
      <c r="J72">
        <f>INDEX(Clustering!$A$2:$B$32,MATCH('Filtered Data'!F72,_xlfn.ANCHORARRAY(Clustering!$A$2),0),2)</f>
        <v>2</v>
      </c>
    </row>
    <row r="73" spans="1:10" x14ac:dyDescent="0.3">
      <c r="A73" t="s">
        <v>133</v>
      </c>
      <c r="B73" t="s">
        <v>55</v>
      </c>
      <c r="C73" t="s">
        <v>134</v>
      </c>
      <c r="D73" t="s">
        <v>86</v>
      </c>
      <c r="E73">
        <v>25</v>
      </c>
      <c r="F73" t="s">
        <v>13</v>
      </c>
      <c r="G73" t="s">
        <v>80</v>
      </c>
      <c r="H73">
        <f t="shared" si="2"/>
        <v>1</v>
      </c>
      <c r="I73">
        <f t="shared" si="3"/>
        <v>25</v>
      </c>
      <c r="J73">
        <f>INDEX(Clustering!$A$2:$B$32,MATCH('Filtered Data'!F73,_xlfn.ANCHORARRAY(Clustering!$A$2),0),2)</f>
        <v>5</v>
      </c>
    </row>
    <row r="74" spans="1:10" x14ac:dyDescent="0.3">
      <c r="A74" t="s">
        <v>135</v>
      </c>
      <c r="B74" t="s">
        <v>55</v>
      </c>
      <c r="C74" t="s">
        <v>136</v>
      </c>
      <c r="D74" t="s">
        <v>137</v>
      </c>
      <c r="E74">
        <v>35</v>
      </c>
      <c r="F74" t="s">
        <v>72</v>
      </c>
      <c r="G74" t="s">
        <v>69</v>
      </c>
      <c r="H74">
        <f t="shared" si="2"/>
        <v>1</v>
      </c>
      <c r="I74">
        <f t="shared" si="3"/>
        <v>35</v>
      </c>
      <c r="J74">
        <f>INDEX(Clustering!$A$2:$B$32,MATCH('Filtered Data'!F74,_xlfn.ANCHORARRAY(Clustering!$A$2),0),2)</f>
        <v>3</v>
      </c>
    </row>
    <row r="75" spans="1:10" x14ac:dyDescent="0.3">
      <c r="A75" t="s">
        <v>138</v>
      </c>
      <c r="B75" t="s">
        <v>55</v>
      </c>
      <c r="C75" t="s">
        <v>139</v>
      </c>
      <c r="D75" t="s">
        <v>140</v>
      </c>
      <c r="E75">
        <v>24</v>
      </c>
      <c r="F75" t="s">
        <v>141</v>
      </c>
      <c r="G75" t="s">
        <v>87</v>
      </c>
      <c r="H75">
        <f t="shared" si="2"/>
        <v>1</v>
      </c>
      <c r="I75">
        <f t="shared" si="3"/>
        <v>24</v>
      </c>
      <c r="J75">
        <f>INDEX(Clustering!$A$2:$B$32,MATCH('Filtered Data'!F75,_xlfn.ANCHORARRAY(Clustering!$A$2),0),2)</f>
        <v>4</v>
      </c>
    </row>
    <row r="76" spans="1:10" x14ac:dyDescent="0.3">
      <c r="A76" t="s">
        <v>142</v>
      </c>
      <c r="B76" t="s">
        <v>55</v>
      </c>
      <c r="C76" t="s">
        <v>143</v>
      </c>
      <c r="D76" t="s">
        <v>144</v>
      </c>
      <c r="E76">
        <v>39</v>
      </c>
      <c r="F76" t="s">
        <v>72</v>
      </c>
      <c r="G76" t="s">
        <v>80</v>
      </c>
      <c r="H76">
        <f t="shared" si="2"/>
        <v>1</v>
      </c>
      <c r="I76">
        <f t="shared" si="3"/>
        <v>39</v>
      </c>
      <c r="J76">
        <f>INDEX(Clustering!$A$2:$B$32,MATCH('Filtered Data'!F76,_xlfn.ANCHORARRAY(Clustering!$A$2),0),2)</f>
        <v>3</v>
      </c>
    </row>
    <row r="77" spans="1:10" x14ac:dyDescent="0.3">
      <c r="A77" t="s">
        <v>145</v>
      </c>
      <c r="B77" t="s">
        <v>55</v>
      </c>
      <c r="C77" t="s">
        <v>56</v>
      </c>
      <c r="D77" t="s">
        <v>146</v>
      </c>
      <c r="E77">
        <v>25</v>
      </c>
      <c r="F77" t="s">
        <v>36</v>
      </c>
      <c r="G77" t="s">
        <v>27</v>
      </c>
      <c r="H77">
        <f t="shared" si="2"/>
        <v>1</v>
      </c>
      <c r="I77">
        <f t="shared" si="3"/>
        <v>25</v>
      </c>
      <c r="J77">
        <f>INDEX(Clustering!$A$2:$B$32,MATCH('Filtered Data'!F77,_xlfn.ANCHORARRAY(Clustering!$A$2),0),2)</f>
        <v>2</v>
      </c>
    </row>
    <row r="78" spans="1:10" x14ac:dyDescent="0.3">
      <c r="A78" t="s">
        <v>145</v>
      </c>
      <c r="B78" t="s">
        <v>55</v>
      </c>
      <c r="C78" t="s">
        <v>57</v>
      </c>
      <c r="D78" t="s">
        <v>146</v>
      </c>
      <c r="E78">
        <v>25</v>
      </c>
      <c r="F78" t="s">
        <v>36</v>
      </c>
      <c r="G78" t="s">
        <v>29</v>
      </c>
      <c r="H78">
        <f t="shared" si="2"/>
        <v>1</v>
      </c>
      <c r="I78">
        <f t="shared" si="3"/>
        <v>25</v>
      </c>
      <c r="J78">
        <f>INDEX(Clustering!$A$2:$B$32,MATCH('Filtered Data'!F78,_xlfn.ANCHORARRAY(Clustering!$A$2),0),2)</f>
        <v>2</v>
      </c>
    </row>
    <row r="79" spans="1:10" x14ac:dyDescent="0.3">
      <c r="A79" t="s">
        <v>145</v>
      </c>
      <c r="B79" t="s">
        <v>147</v>
      </c>
      <c r="C79" t="s">
        <v>148</v>
      </c>
      <c r="D79" t="s">
        <v>146</v>
      </c>
      <c r="E79">
        <v>25</v>
      </c>
      <c r="F79" t="s">
        <v>36</v>
      </c>
      <c r="G79" t="s">
        <v>27</v>
      </c>
      <c r="H79">
        <f t="shared" si="2"/>
        <v>1</v>
      </c>
      <c r="I79">
        <f t="shared" si="3"/>
        <v>25</v>
      </c>
      <c r="J79">
        <f>INDEX(Clustering!$A$2:$B$32,MATCH('Filtered Data'!F79,_xlfn.ANCHORARRAY(Clustering!$A$2),0),2)</f>
        <v>2</v>
      </c>
    </row>
    <row r="80" spans="1:10" x14ac:dyDescent="0.3">
      <c r="A80" t="s">
        <v>149</v>
      </c>
      <c r="B80" t="s">
        <v>55</v>
      </c>
      <c r="C80" t="s">
        <v>42</v>
      </c>
      <c r="D80" t="s">
        <v>150</v>
      </c>
      <c r="E80">
        <v>19</v>
      </c>
      <c r="F80" t="s">
        <v>72</v>
      </c>
      <c r="G80" t="s">
        <v>23</v>
      </c>
      <c r="H80">
        <f t="shared" si="2"/>
        <v>2</v>
      </c>
      <c r="I80">
        <f t="shared" si="3"/>
        <v>38</v>
      </c>
      <c r="J80">
        <f>INDEX(Clustering!$A$2:$B$32,MATCH('Filtered Data'!F80,_xlfn.ANCHORARRAY(Clustering!$A$2),0),2)</f>
        <v>3</v>
      </c>
    </row>
    <row r="81" spans="1:10" x14ac:dyDescent="0.3">
      <c r="A81" t="s">
        <v>149</v>
      </c>
      <c r="B81" t="s">
        <v>147</v>
      </c>
      <c r="C81" t="s">
        <v>151</v>
      </c>
      <c r="D81" t="s">
        <v>152</v>
      </c>
      <c r="E81">
        <v>19</v>
      </c>
      <c r="F81" t="s">
        <v>72</v>
      </c>
      <c r="G81" t="s">
        <v>69</v>
      </c>
      <c r="H81">
        <f t="shared" si="2"/>
        <v>1</v>
      </c>
      <c r="I81">
        <f t="shared" si="3"/>
        <v>19</v>
      </c>
      <c r="J81">
        <f>INDEX(Clustering!$A$2:$B$32,MATCH('Filtered Data'!F81,_xlfn.ANCHORARRAY(Clustering!$A$2),0),2)</f>
        <v>3</v>
      </c>
    </row>
    <row r="82" spans="1:10" x14ac:dyDescent="0.3">
      <c r="A82" t="s">
        <v>153</v>
      </c>
      <c r="B82" t="s">
        <v>147</v>
      </c>
      <c r="C82" t="s">
        <v>154</v>
      </c>
      <c r="D82" t="s">
        <v>155</v>
      </c>
      <c r="E82">
        <v>26</v>
      </c>
      <c r="F82" t="s">
        <v>72</v>
      </c>
      <c r="G82" t="s">
        <v>27</v>
      </c>
      <c r="H82">
        <f t="shared" si="2"/>
        <v>1</v>
      </c>
      <c r="I82">
        <f t="shared" si="3"/>
        <v>26</v>
      </c>
      <c r="J82">
        <f>INDEX(Clustering!$A$2:$B$32,MATCH('Filtered Data'!F82,_xlfn.ANCHORARRAY(Clustering!$A$2),0),2)</f>
        <v>3</v>
      </c>
    </row>
    <row r="83" spans="1:10" x14ac:dyDescent="0.3">
      <c r="A83" t="s">
        <v>156</v>
      </c>
      <c r="B83" t="s">
        <v>55</v>
      </c>
      <c r="C83" t="s">
        <v>31</v>
      </c>
      <c r="D83" t="s">
        <v>157</v>
      </c>
      <c r="E83">
        <v>18</v>
      </c>
      <c r="F83" t="s">
        <v>72</v>
      </c>
      <c r="G83" t="s">
        <v>27</v>
      </c>
      <c r="H83">
        <f t="shared" si="2"/>
        <v>1</v>
      </c>
      <c r="I83">
        <f t="shared" si="3"/>
        <v>18</v>
      </c>
      <c r="J83">
        <f>INDEX(Clustering!$A$2:$B$32,MATCH('Filtered Data'!F83,_xlfn.ANCHORARRAY(Clustering!$A$2),0),2)</f>
        <v>3</v>
      </c>
    </row>
    <row r="84" spans="1:10" x14ac:dyDescent="0.3">
      <c r="A84" t="s">
        <v>156</v>
      </c>
      <c r="B84" t="s">
        <v>55</v>
      </c>
      <c r="C84" t="s">
        <v>32</v>
      </c>
      <c r="D84" t="s">
        <v>157</v>
      </c>
      <c r="E84">
        <v>18</v>
      </c>
      <c r="F84" t="s">
        <v>72</v>
      </c>
      <c r="G84" t="s">
        <v>29</v>
      </c>
      <c r="H84">
        <f t="shared" si="2"/>
        <v>1</v>
      </c>
      <c r="I84">
        <f t="shared" si="3"/>
        <v>18</v>
      </c>
      <c r="J84">
        <f>INDEX(Clustering!$A$2:$B$32,MATCH('Filtered Data'!F84,_xlfn.ANCHORARRAY(Clustering!$A$2),0),2)</f>
        <v>3</v>
      </c>
    </row>
    <row r="85" spans="1:10" x14ac:dyDescent="0.3">
      <c r="A85" t="s">
        <v>156</v>
      </c>
      <c r="B85" t="s">
        <v>147</v>
      </c>
      <c r="C85" t="s">
        <v>158</v>
      </c>
      <c r="D85" t="s">
        <v>157</v>
      </c>
      <c r="E85">
        <v>18</v>
      </c>
      <c r="F85" t="s">
        <v>72</v>
      </c>
      <c r="G85" t="s">
        <v>27</v>
      </c>
      <c r="H85">
        <f t="shared" si="2"/>
        <v>1</v>
      </c>
      <c r="I85">
        <f t="shared" si="3"/>
        <v>18</v>
      </c>
      <c r="J85">
        <f>INDEX(Clustering!$A$2:$B$32,MATCH('Filtered Data'!F85,_xlfn.ANCHORARRAY(Clustering!$A$2),0),2)</f>
        <v>3</v>
      </c>
    </row>
    <row r="86" spans="1:10" x14ac:dyDescent="0.3">
      <c r="A86" t="s">
        <v>159</v>
      </c>
      <c r="B86" t="s">
        <v>55</v>
      </c>
      <c r="C86" t="s">
        <v>34</v>
      </c>
      <c r="D86" t="s">
        <v>160</v>
      </c>
      <c r="E86">
        <v>10</v>
      </c>
      <c r="F86" t="s">
        <v>72</v>
      </c>
      <c r="G86" t="s">
        <v>14</v>
      </c>
      <c r="H86">
        <f t="shared" si="2"/>
        <v>2</v>
      </c>
      <c r="I86">
        <f t="shared" si="3"/>
        <v>20</v>
      </c>
      <c r="J86">
        <f>INDEX(Clustering!$A$2:$B$32,MATCH('Filtered Data'!F86,_xlfn.ANCHORARRAY(Clustering!$A$2),0),2)</f>
        <v>3</v>
      </c>
    </row>
    <row r="87" spans="1:10" x14ac:dyDescent="0.3">
      <c r="A87" t="s">
        <v>161</v>
      </c>
      <c r="B87" t="s">
        <v>55</v>
      </c>
      <c r="C87" t="s">
        <v>11</v>
      </c>
      <c r="D87" t="s">
        <v>162</v>
      </c>
      <c r="E87">
        <v>27</v>
      </c>
      <c r="F87" t="s">
        <v>72</v>
      </c>
      <c r="G87" t="s">
        <v>14</v>
      </c>
      <c r="H87">
        <f t="shared" si="2"/>
        <v>2</v>
      </c>
      <c r="I87">
        <f t="shared" si="3"/>
        <v>54</v>
      </c>
      <c r="J87">
        <f>INDEX(Clustering!$A$2:$B$32,MATCH('Filtered Data'!F87,_xlfn.ANCHORARRAY(Clustering!$A$2),0),2)</f>
        <v>3</v>
      </c>
    </row>
    <row r="88" spans="1:10" x14ac:dyDescent="0.3">
      <c r="A88" t="s">
        <v>161</v>
      </c>
      <c r="B88" t="s">
        <v>147</v>
      </c>
      <c r="C88" t="s">
        <v>163</v>
      </c>
      <c r="D88" t="s">
        <v>164</v>
      </c>
      <c r="E88">
        <v>27</v>
      </c>
      <c r="F88" t="s">
        <v>22</v>
      </c>
      <c r="G88" t="s">
        <v>80</v>
      </c>
      <c r="H88">
        <f t="shared" si="2"/>
        <v>1</v>
      </c>
      <c r="I88">
        <f t="shared" si="3"/>
        <v>27</v>
      </c>
      <c r="J88">
        <f>INDEX(Clustering!$A$2:$B$32,MATCH('Filtered Data'!F88,_xlfn.ANCHORARRAY(Clustering!$A$2),0),2)</f>
        <v>6</v>
      </c>
    </row>
    <row r="89" spans="1:10" x14ac:dyDescent="0.3">
      <c r="A89" t="s">
        <v>165</v>
      </c>
      <c r="B89" t="s">
        <v>147</v>
      </c>
      <c r="C89" t="s">
        <v>166</v>
      </c>
      <c r="D89" t="s">
        <v>167</v>
      </c>
      <c r="E89">
        <v>25</v>
      </c>
      <c r="F89" t="s">
        <v>168</v>
      </c>
      <c r="G89" t="s">
        <v>27</v>
      </c>
      <c r="H89">
        <f t="shared" si="2"/>
        <v>1</v>
      </c>
      <c r="I89">
        <f t="shared" si="3"/>
        <v>25</v>
      </c>
      <c r="J89">
        <f>INDEX(Clustering!$A$2:$B$32,MATCH('Filtered Data'!F89,_xlfn.ANCHORARRAY(Clustering!$A$2),0),2)</f>
        <v>5</v>
      </c>
    </row>
    <row r="90" spans="1:10" x14ac:dyDescent="0.3">
      <c r="A90" t="s">
        <v>165</v>
      </c>
      <c r="B90" t="s">
        <v>169</v>
      </c>
      <c r="C90" t="s">
        <v>170</v>
      </c>
      <c r="D90" t="s">
        <v>167</v>
      </c>
      <c r="E90">
        <v>25</v>
      </c>
      <c r="F90" t="s">
        <v>168</v>
      </c>
      <c r="G90" t="s">
        <v>69</v>
      </c>
      <c r="H90">
        <f t="shared" si="2"/>
        <v>1</v>
      </c>
      <c r="I90">
        <f t="shared" si="3"/>
        <v>25</v>
      </c>
      <c r="J90">
        <f>INDEX(Clustering!$A$2:$B$32,MATCH('Filtered Data'!F90,_xlfn.ANCHORARRAY(Clustering!$A$2),0),2)</f>
        <v>5</v>
      </c>
    </row>
    <row r="91" spans="1:10" x14ac:dyDescent="0.3">
      <c r="A91" t="s">
        <v>171</v>
      </c>
      <c r="B91" t="s">
        <v>147</v>
      </c>
      <c r="C91" t="s">
        <v>172</v>
      </c>
      <c r="D91" t="s">
        <v>173</v>
      </c>
      <c r="E91">
        <v>31</v>
      </c>
      <c r="F91" t="s">
        <v>174</v>
      </c>
      <c r="G91" t="s">
        <v>87</v>
      </c>
      <c r="H91">
        <f t="shared" si="2"/>
        <v>1</v>
      </c>
      <c r="I91">
        <f t="shared" si="3"/>
        <v>31</v>
      </c>
      <c r="J91">
        <f>INDEX(Clustering!$A$2:$B$32,MATCH('Filtered Data'!F91,_xlfn.ANCHORARRAY(Clustering!$A$2),0),2)</f>
        <v>1</v>
      </c>
    </row>
    <row r="92" spans="1:10" x14ac:dyDescent="0.3">
      <c r="A92" t="s">
        <v>175</v>
      </c>
      <c r="B92" t="s">
        <v>55</v>
      </c>
      <c r="C92" t="s">
        <v>176</v>
      </c>
      <c r="D92" t="s">
        <v>140</v>
      </c>
      <c r="E92">
        <v>48</v>
      </c>
      <c r="F92" t="s">
        <v>141</v>
      </c>
      <c r="G92" t="s">
        <v>69</v>
      </c>
      <c r="H92">
        <f t="shared" si="2"/>
        <v>1</v>
      </c>
      <c r="I92">
        <f t="shared" si="3"/>
        <v>48</v>
      </c>
      <c r="J92">
        <f>INDEX(Clustering!$A$2:$B$32,MATCH('Filtered Data'!F92,_xlfn.ANCHORARRAY(Clustering!$A$2),0),2)</f>
        <v>4</v>
      </c>
    </row>
    <row r="93" spans="1:10" x14ac:dyDescent="0.3">
      <c r="A93" t="s">
        <v>177</v>
      </c>
      <c r="B93" t="s">
        <v>147</v>
      </c>
      <c r="C93" t="s">
        <v>25</v>
      </c>
      <c r="D93" t="s">
        <v>140</v>
      </c>
      <c r="E93">
        <v>45</v>
      </c>
      <c r="F93" t="s">
        <v>141</v>
      </c>
      <c r="G93" t="s">
        <v>27</v>
      </c>
      <c r="H93">
        <f t="shared" si="2"/>
        <v>1</v>
      </c>
      <c r="I93">
        <f t="shared" si="3"/>
        <v>45</v>
      </c>
      <c r="J93">
        <f>INDEX(Clustering!$A$2:$B$32,MATCH('Filtered Data'!F93,_xlfn.ANCHORARRAY(Clustering!$A$2),0),2)</f>
        <v>4</v>
      </c>
    </row>
    <row r="94" spans="1:10" ht="26" x14ac:dyDescent="0.3">
      <c r="A94" t="s">
        <v>178</v>
      </c>
      <c r="B94" t="s">
        <v>55</v>
      </c>
      <c r="C94" s="1" t="s">
        <v>179</v>
      </c>
      <c r="D94" t="s">
        <v>180</v>
      </c>
      <c r="E94">
        <v>30</v>
      </c>
      <c r="F94" t="s">
        <v>168</v>
      </c>
      <c r="G94" t="s">
        <v>80</v>
      </c>
      <c r="H94">
        <f t="shared" si="2"/>
        <v>1</v>
      </c>
      <c r="I94">
        <f t="shared" si="3"/>
        <v>30</v>
      </c>
      <c r="J94">
        <f>INDEX(Clustering!$A$2:$B$32,MATCH('Filtered Data'!F94,_xlfn.ANCHORARRAY(Clustering!$A$2),0),2)</f>
        <v>5</v>
      </c>
    </row>
    <row r="95" spans="1:10" ht="26" x14ac:dyDescent="0.3">
      <c r="A95" t="s">
        <v>181</v>
      </c>
      <c r="B95" t="s">
        <v>55</v>
      </c>
      <c r="C95" s="1" t="s">
        <v>182</v>
      </c>
      <c r="D95" t="s">
        <v>39</v>
      </c>
      <c r="E95">
        <v>54</v>
      </c>
      <c r="F95" t="s">
        <v>36</v>
      </c>
      <c r="G95" t="s">
        <v>127</v>
      </c>
      <c r="H95">
        <f t="shared" si="2"/>
        <v>1</v>
      </c>
      <c r="I95">
        <f t="shared" si="3"/>
        <v>54</v>
      </c>
      <c r="J95">
        <f>INDEX(Clustering!$A$2:$B$32,MATCH('Filtered Data'!F95,_xlfn.ANCHORARRAY(Clustering!$A$2),0),2)</f>
        <v>2</v>
      </c>
    </row>
    <row r="96" spans="1:10" ht="26" x14ac:dyDescent="0.3">
      <c r="A96" t="s">
        <v>181</v>
      </c>
      <c r="B96" t="s">
        <v>147</v>
      </c>
      <c r="C96" s="1" t="s">
        <v>183</v>
      </c>
      <c r="D96" t="s">
        <v>39</v>
      </c>
      <c r="E96">
        <v>54</v>
      </c>
      <c r="F96" t="s">
        <v>36</v>
      </c>
      <c r="G96" t="s">
        <v>127</v>
      </c>
      <c r="H96">
        <f t="shared" si="2"/>
        <v>1</v>
      </c>
      <c r="I96">
        <f t="shared" si="3"/>
        <v>54</v>
      </c>
      <c r="J96">
        <f>INDEX(Clustering!$A$2:$B$32,MATCH('Filtered Data'!F96,_xlfn.ANCHORARRAY(Clustering!$A$2),0),2)</f>
        <v>2</v>
      </c>
    </row>
    <row r="97" spans="1:10" ht="26" x14ac:dyDescent="0.3">
      <c r="A97" t="s">
        <v>184</v>
      </c>
      <c r="B97" t="s">
        <v>55</v>
      </c>
      <c r="C97" s="1" t="s">
        <v>185</v>
      </c>
      <c r="D97" t="s">
        <v>39</v>
      </c>
      <c r="E97">
        <v>67</v>
      </c>
      <c r="F97" t="s">
        <v>36</v>
      </c>
      <c r="G97" t="s">
        <v>127</v>
      </c>
      <c r="H97">
        <f t="shared" si="2"/>
        <v>1</v>
      </c>
      <c r="I97">
        <f t="shared" si="3"/>
        <v>67</v>
      </c>
      <c r="J97">
        <f>INDEX(Clustering!$A$2:$B$32,MATCH('Filtered Data'!F97,_xlfn.ANCHORARRAY(Clustering!$A$2),0),2)</f>
        <v>2</v>
      </c>
    </row>
    <row r="98" spans="1:10" ht="26" x14ac:dyDescent="0.3">
      <c r="A98" t="s">
        <v>184</v>
      </c>
      <c r="B98" t="s">
        <v>147</v>
      </c>
      <c r="C98" s="1" t="s">
        <v>186</v>
      </c>
      <c r="D98" t="s">
        <v>39</v>
      </c>
      <c r="E98">
        <v>67</v>
      </c>
      <c r="F98" t="s">
        <v>36</v>
      </c>
      <c r="G98" t="s">
        <v>127</v>
      </c>
      <c r="H98">
        <f t="shared" si="2"/>
        <v>1</v>
      </c>
      <c r="I98">
        <f t="shared" si="3"/>
        <v>67</v>
      </c>
      <c r="J98">
        <f>INDEX(Clustering!$A$2:$B$32,MATCH('Filtered Data'!F98,_xlfn.ANCHORARRAY(Clustering!$A$2),0),2)</f>
        <v>2</v>
      </c>
    </row>
    <row r="99" spans="1:10" x14ac:dyDescent="0.3">
      <c r="A99" t="s">
        <v>187</v>
      </c>
      <c r="B99" t="s">
        <v>55</v>
      </c>
      <c r="C99" t="s">
        <v>188</v>
      </c>
      <c r="D99" t="s">
        <v>157</v>
      </c>
      <c r="E99">
        <v>32</v>
      </c>
      <c r="F99" t="s">
        <v>72</v>
      </c>
      <c r="G99" t="s">
        <v>87</v>
      </c>
      <c r="H99">
        <f t="shared" si="2"/>
        <v>1</v>
      </c>
      <c r="I99">
        <f t="shared" si="3"/>
        <v>32</v>
      </c>
      <c r="J99">
        <f>INDEX(Clustering!$A$2:$B$32,MATCH('Filtered Data'!F99,_xlfn.ANCHORARRAY(Clustering!$A$2),0),2)</f>
        <v>3</v>
      </c>
    </row>
    <row r="100" spans="1:10" x14ac:dyDescent="0.3">
      <c r="A100" t="s">
        <v>187</v>
      </c>
      <c r="B100" t="s">
        <v>147</v>
      </c>
      <c r="C100" t="s">
        <v>189</v>
      </c>
      <c r="D100" t="s">
        <v>157</v>
      </c>
      <c r="E100">
        <v>32</v>
      </c>
      <c r="F100" t="s">
        <v>72</v>
      </c>
      <c r="G100" t="s">
        <v>87</v>
      </c>
      <c r="H100">
        <f t="shared" si="2"/>
        <v>1</v>
      </c>
      <c r="I100">
        <f t="shared" si="3"/>
        <v>32</v>
      </c>
      <c r="J100">
        <f>INDEX(Clustering!$A$2:$B$32,MATCH('Filtered Data'!F100,_xlfn.ANCHORARRAY(Clustering!$A$2),0),2)</f>
        <v>3</v>
      </c>
    </row>
    <row r="101" spans="1:10" x14ac:dyDescent="0.3">
      <c r="A101" t="s">
        <v>190</v>
      </c>
      <c r="B101" t="s">
        <v>55</v>
      </c>
      <c r="C101" t="s">
        <v>16</v>
      </c>
      <c r="D101" t="s">
        <v>191</v>
      </c>
      <c r="E101">
        <v>95</v>
      </c>
      <c r="F101" t="s">
        <v>168</v>
      </c>
      <c r="G101" t="s">
        <v>14</v>
      </c>
      <c r="H101">
        <f t="shared" si="2"/>
        <v>2</v>
      </c>
      <c r="I101">
        <f t="shared" si="3"/>
        <v>190</v>
      </c>
      <c r="J101">
        <f>INDEX(Clustering!$A$2:$B$32,MATCH('Filtered Data'!F101,_xlfn.ANCHORARRAY(Clustering!$A$2),0),2)</f>
        <v>5</v>
      </c>
    </row>
    <row r="102" spans="1:10" x14ac:dyDescent="0.3">
      <c r="A102" t="s">
        <v>190</v>
      </c>
      <c r="B102" t="s">
        <v>147</v>
      </c>
      <c r="C102" t="s">
        <v>192</v>
      </c>
      <c r="D102" t="s">
        <v>191</v>
      </c>
      <c r="E102">
        <v>95</v>
      </c>
      <c r="F102" t="s">
        <v>168</v>
      </c>
      <c r="G102" t="s">
        <v>87</v>
      </c>
      <c r="H102">
        <f t="shared" si="2"/>
        <v>1</v>
      </c>
      <c r="I102">
        <f t="shared" si="3"/>
        <v>95</v>
      </c>
      <c r="J102">
        <f>INDEX(Clustering!$A$2:$B$32,MATCH('Filtered Data'!F102,_xlfn.ANCHORARRAY(Clustering!$A$2),0),2)</f>
        <v>5</v>
      </c>
    </row>
    <row r="103" spans="1:10" x14ac:dyDescent="0.3">
      <c r="A103" t="s">
        <v>193</v>
      </c>
      <c r="B103" t="s">
        <v>147</v>
      </c>
      <c r="C103" t="s">
        <v>154</v>
      </c>
      <c r="D103" t="s">
        <v>191</v>
      </c>
      <c r="E103">
        <v>23</v>
      </c>
      <c r="F103" t="s">
        <v>168</v>
      </c>
      <c r="G103" t="s">
        <v>27</v>
      </c>
      <c r="H103">
        <f t="shared" si="2"/>
        <v>1</v>
      </c>
      <c r="I103">
        <f t="shared" si="3"/>
        <v>23</v>
      </c>
      <c r="J103">
        <f>INDEX(Clustering!$A$2:$B$32,MATCH('Filtered Data'!F103,_xlfn.ANCHORARRAY(Clustering!$A$2),0),2)</f>
        <v>5</v>
      </c>
    </row>
    <row r="104" spans="1:10" x14ac:dyDescent="0.3">
      <c r="A104" t="s">
        <v>194</v>
      </c>
      <c r="B104" t="s">
        <v>55</v>
      </c>
      <c r="C104" t="s">
        <v>195</v>
      </c>
      <c r="D104" t="s">
        <v>196</v>
      </c>
      <c r="E104">
        <v>184</v>
      </c>
      <c r="F104" t="s">
        <v>197</v>
      </c>
      <c r="G104" t="s">
        <v>198</v>
      </c>
      <c r="H104">
        <f t="shared" si="2"/>
        <v>2</v>
      </c>
      <c r="I104">
        <f t="shared" si="3"/>
        <v>368</v>
      </c>
      <c r="J104">
        <f>INDEX(Clustering!$A$2:$B$32,MATCH('Filtered Data'!F104,_xlfn.ANCHORARRAY(Clustering!$A$2),0),2)</f>
        <v>1</v>
      </c>
    </row>
    <row r="105" spans="1:10" x14ac:dyDescent="0.3">
      <c r="A105" t="s">
        <v>199</v>
      </c>
      <c r="B105" t="s">
        <v>55</v>
      </c>
      <c r="C105" t="s">
        <v>20</v>
      </c>
      <c r="D105" t="s">
        <v>200</v>
      </c>
      <c r="E105">
        <v>59</v>
      </c>
      <c r="F105" t="s">
        <v>201</v>
      </c>
      <c r="G105" t="s">
        <v>23</v>
      </c>
      <c r="H105">
        <f t="shared" si="2"/>
        <v>2</v>
      </c>
      <c r="I105">
        <f t="shared" si="3"/>
        <v>118</v>
      </c>
      <c r="J105">
        <f>INDEX(Clustering!$A$2:$B$32,MATCH('Filtered Data'!F105,_xlfn.ANCHORARRAY(Clustering!$A$2),0),2)</f>
        <v>8</v>
      </c>
    </row>
    <row r="106" spans="1:10" x14ac:dyDescent="0.3">
      <c r="A106" t="s">
        <v>199</v>
      </c>
      <c r="B106" t="s">
        <v>147</v>
      </c>
      <c r="C106" t="s">
        <v>202</v>
      </c>
      <c r="D106" t="s">
        <v>203</v>
      </c>
      <c r="E106">
        <v>59</v>
      </c>
      <c r="F106" t="s">
        <v>204</v>
      </c>
      <c r="G106" t="s">
        <v>29</v>
      </c>
      <c r="H106">
        <f t="shared" si="2"/>
        <v>1</v>
      </c>
      <c r="I106">
        <f t="shared" si="3"/>
        <v>59</v>
      </c>
      <c r="J106">
        <f>INDEX(Clustering!$A$2:$B$32,MATCH('Filtered Data'!F106,_xlfn.ANCHORARRAY(Clustering!$A$2),0),2)</f>
        <v>2</v>
      </c>
    </row>
    <row r="107" spans="1:10" x14ac:dyDescent="0.3">
      <c r="A107" t="s">
        <v>205</v>
      </c>
      <c r="B107" t="s">
        <v>55</v>
      </c>
      <c r="C107" t="s">
        <v>31</v>
      </c>
      <c r="D107" t="s">
        <v>137</v>
      </c>
      <c r="E107">
        <v>32</v>
      </c>
      <c r="F107" t="s">
        <v>72</v>
      </c>
      <c r="G107" t="s">
        <v>27</v>
      </c>
      <c r="H107">
        <f t="shared" si="2"/>
        <v>1</v>
      </c>
      <c r="I107">
        <f t="shared" si="3"/>
        <v>32</v>
      </c>
      <c r="J107">
        <f>INDEX(Clustering!$A$2:$B$32,MATCH('Filtered Data'!F107,_xlfn.ANCHORARRAY(Clustering!$A$2),0),2)</f>
        <v>3</v>
      </c>
    </row>
    <row r="108" spans="1:10" x14ac:dyDescent="0.3">
      <c r="A108" t="s">
        <v>205</v>
      </c>
      <c r="B108" t="s">
        <v>55</v>
      </c>
      <c r="C108" t="s">
        <v>32</v>
      </c>
      <c r="D108" t="s">
        <v>137</v>
      </c>
      <c r="E108">
        <v>32</v>
      </c>
      <c r="F108" t="s">
        <v>72</v>
      </c>
      <c r="G108" t="s">
        <v>29</v>
      </c>
      <c r="H108">
        <f t="shared" si="2"/>
        <v>1</v>
      </c>
      <c r="I108">
        <f t="shared" si="3"/>
        <v>32</v>
      </c>
      <c r="J108">
        <f>INDEX(Clustering!$A$2:$B$32,MATCH('Filtered Data'!F108,_xlfn.ANCHORARRAY(Clustering!$A$2),0),2)</f>
        <v>3</v>
      </c>
    </row>
    <row r="109" spans="1:10" x14ac:dyDescent="0.3">
      <c r="A109" t="s">
        <v>205</v>
      </c>
      <c r="B109" t="s">
        <v>147</v>
      </c>
      <c r="C109" t="s">
        <v>158</v>
      </c>
      <c r="D109" t="s">
        <v>137</v>
      </c>
      <c r="E109">
        <v>32</v>
      </c>
      <c r="F109" t="s">
        <v>72</v>
      </c>
      <c r="G109" t="s">
        <v>27</v>
      </c>
      <c r="H109">
        <f t="shared" si="2"/>
        <v>1</v>
      </c>
      <c r="I109">
        <f t="shared" si="3"/>
        <v>32</v>
      </c>
      <c r="J109">
        <f>INDEX(Clustering!$A$2:$B$32,MATCH('Filtered Data'!F109,_xlfn.ANCHORARRAY(Clustering!$A$2),0),2)</f>
        <v>3</v>
      </c>
    </row>
    <row r="110" spans="1:10" x14ac:dyDescent="0.3">
      <c r="A110" t="s">
        <v>206</v>
      </c>
      <c r="B110" t="s">
        <v>55</v>
      </c>
      <c r="C110" t="s">
        <v>56</v>
      </c>
      <c r="D110" t="s">
        <v>146</v>
      </c>
      <c r="E110">
        <v>22</v>
      </c>
      <c r="F110" t="s">
        <v>36</v>
      </c>
      <c r="G110" t="s">
        <v>27</v>
      </c>
      <c r="H110">
        <f t="shared" si="2"/>
        <v>1</v>
      </c>
      <c r="I110">
        <f t="shared" si="3"/>
        <v>22</v>
      </c>
      <c r="J110">
        <f>INDEX(Clustering!$A$2:$B$32,MATCH('Filtered Data'!F110,_xlfn.ANCHORARRAY(Clustering!$A$2),0),2)</f>
        <v>2</v>
      </c>
    </row>
    <row r="111" spans="1:10" x14ac:dyDescent="0.3">
      <c r="A111" t="s">
        <v>206</v>
      </c>
      <c r="B111" t="s">
        <v>55</v>
      </c>
      <c r="C111" t="s">
        <v>57</v>
      </c>
      <c r="D111" t="s">
        <v>146</v>
      </c>
      <c r="E111">
        <v>22</v>
      </c>
      <c r="F111" t="s">
        <v>36</v>
      </c>
      <c r="G111" t="s">
        <v>29</v>
      </c>
      <c r="H111">
        <f t="shared" si="2"/>
        <v>1</v>
      </c>
      <c r="I111">
        <f t="shared" si="3"/>
        <v>22</v>
      </c>
      <c r="J111">
        <f>INDEX(Clustering!$A$2:$B$32,MATCH('Filtered Data'!F111,_xlfn.ANCHORARRAY(Clustering!$A$2),0),2)</f>
        <v>2</v>
      </c>
    </row>
    <row r="112" spans="1:10" x14ac:dyDescent="0.3">
      <c r="A112" t="s">
        <v>206</v>
      </c>
      <c r="B112" t="s">
        <v>147</v>
      </c>
      <c r="C112" t="s">
        <v>148</v>
      </c>
      <c r="D112" t="s">
        <v>146</v>
      </c>
      <c r="E112">
        <v>22</v>
      </c>
      <c r="F112" t="s">
        <v>36</v>
      </c>
      <c r="G112" t="s">
        <v>27</v>
      </c>
      <c r="H112">
        <f t="shared" si="2"/>
        <v>1</v>
      </c>
      <c r="I112">
        <f t="shared" si="3"/>
        <v>22</v>
      </c>
      <c r="J112">
        <f>INDEX(Clustering!$A$2:$B$32,MATCH('Filtered Data'!F112,_xlfn.ANCHORARRAY(Clustering!$A$2),0),2)</f>
        <v>2</v>
      </c>
    </row>
    <row r="113" spans="1:10" x14ac:dyDescent="0.3">
      <c r="A113" t="s">
        <v>207</v>
      </c>
      <c r="B113" t="s">
        <v>55</v>
      </c>
      <c r="C113" t="s">
        <v>34</v>
      </c>
      <c r="D113" t="s">
        <v>157</v>
      </c>
      <c r="E113">
        <v>32</v>
      </c>
      <c r="F113" t="s">
        <v>72</v>
      </c>
      <c r="G113" t="s">
        <v>14</v>
      </c>
      <c r="H113">
        <f t="shared" si="2"/>
        <v>2</v>
      </c>
      <c r="I113">
        <f t="shared" si="3"/>
        <v>64</v>
      </c>
      <c r="J113">
        <f>INDEX(Clustering!$A$2:$B$32,MATCH('Filtered Data'!F113,_xlfn.ANCHORARRAY(Clustering!$A$2),0),2)</f>
        <v>3</v>
      </c>
    </row>
    <row r="114" spans="1:10" x14ac:dyDescent="0.3">
      <c r="A114" t="s">
        <v>207</v>
      </c>
      <c r="B114" t="s">
        <v>147</v>
      </c>
      <c r="C114" t="s">
        <v>208</v>
      </c>
      <c r="D114" t="s">
        <v>116</v>
      </c>
      <c r="E114">
        <v>32</v>
      </c>
      <c r="F114" t="s">
        <v>36</v>
      </c>
      <c r="G114" t="s">
        <v>29</v>
      </c>
      <c r="H114">
        <f t="shared" si="2"/>
        <v>1</v>
      </c>
      <c r="I114">
        <f t="shared" si="3"/>
        <v>32</v>
      </c>
      <c r="J114">
        <f>INDEX(Clustering!$A$2:$B$32,MATCH('Filtered Data'!F114,_xlfn.ANCHORARRAY(Clustering!$A$2),0),2)</f>
        <v>2</v>
      </c>
    </row>
    <row r="115" spans="1:10" x14ac:dyDescent="0.3">
      <c r="A115" t="s">
        <v>209</v>
      </c>
      <c r="B115" t="s">
        <v>55</v>
      </c>
      <c r="C115" t="s">
        <v>11</v>
      </c>
      <c r="D115" t="s">
        <v>86</v>
      </c>
      <c r="E115">
        <v>41</v>
      </c>
      <c r="F115" t="s">
        <v>13</v>
      </c>
      <c r="G115" t="s">
        <v>14</v>
      </c>
      <c r="H115">
        <f t="shared" si="2"/>
        <v>2</v>
      </c>
      <c r="I115">
        <f t="shared" si="3"/>
        <v>82</v>
      </c>
      <c r="J115">
        <f>INDEX(Clustering!$A$2:$B$32,MATCH('Filtered Data'!F115,_xlfn.ANCHORARRAY(Clustering!$A$2),0),2)</f>
        <v>5</v>
      </c>
    </row>
    <row r="116" spans="1:10" x14ac:dyDescent="0.3">
      <c r="A116" t="s">
        <v>209</v>
      </c>
      <c r="B116" t="s">
        <v>147</v>
      </c>
      <c r="C116" t="s">
        <v>163</v>
      </c>
      <c r="D116" t="s">
        <v>124</v>
      </c>
      <c r="E116">
        <v>41</v>
      </c>
      <c r="F116" t="s">
        <v>36</v>
      </c>
      <c r="G116" t="s">
        <v>80</v>
      </c>
      <c r="H116">
        <f t="shared" si="2"/>
        <v>1</v>
      </c>
      <c r="I116">
        <f t="shared" si="3"/>
        <v>41</v>
      </c>
      <c r="J116">
        <f>INDEX(Clustering!$A$2:$B$32,MATCH('Filtered Data'!F116,_xlfn.ANCHORARRAY(Clustering!$A$2),0),2)</f>
        <v>2</v>
      </c>
    </row>
    <row r="117" spans="1:10" x14ac:dyDescent="0.3">
      <c r="A117" t="s">
        <v>210</v>
      </c>
      <c r="B117" t="s">
        <v>55</v>
      </c>
      <c r="C117" t="s">
        <v>38</v>
      </c>
      <c r="D117" t="s">
        <v>160</v>
      </c>
      <c r="E117">
        <v>43</v>
      </c>
      <c r="F117" t="s">
        <v>72</v>
      </c>
      <c r="G117" t="s">
        <v>14</v>
      </c>
      <c r="H117">
        <f t="shared" si="2"/>
        <v>2</v>
      </c>
      <c r="I117">
        <f t="shared" si="3"/>
        <v>86</v>
      </c>
      <c r="J117">
        <f>INDEX(Clustering!$A$2:$B$32,MATCH('Filtered Data'!F117,_xlfn.ANCHORARRAY(Clustering!$A$2),0),2)</f>
        <v>3</v>
      </c>
    </row>
    <row r="118" spans="1:10" x14ac:dyDescent="0.3">
      <c r="A118" t="s">
        <v>210</v>
      </c>
      <c r="B118" t="s">
        <v>147</v>
      </c>
      <c r="C118" t="s">
        <v>211</v>
      </c>
      <c r="D118" t="s">
        <v>86</v>
      </c>
      <c r="E118">
        <v>43</v>
      </c>
      <c r="F118" t="s">
        <v>13</v>
      </c>
      <c r="G118" t="s">
        <v>80</v>
      </c>
      <c r="H118">
        <f t="shared" si="2"/>
        <v>1</v>
      </c>
      <c r="I118">
        <f t="shared" si="3"/>
        <v>43</v>
      </c>
      <c r="J118">
        <f>INDEX(Clustering!$A$2:$B$32,MATCH('Filtered Data'!F118,_xlfn.ANCHORARRAY(Clustering!$A$2),0),2)</f>
        <v>5</v>
      </c>
    </row>
    <row r="119" spans="1:10" x14ac:dyDescent="0.3">
      <c r="A119" t="s">
        <v>212</v>
      </c>
      <c r="B119" t="s">
        <v>55</v>
      </c>
      <c r="C119" t="s">
        <v>31</v>
      </c>
      <c r="D119" t="s">
        <v>157</v>
      </c>
      <c r="E119">
        <v>12</v>
      </c>
      <c r="F119" t="s">
        <v>72</v>
      </c>
      <c r="G119" t="s">
        <v>27</v>
      </c>
      <c r="H119">
        <f t="shared" si="2"/>
        <v>1</v>
      </c>
      <c r="I119">
        <f t="shared" si="3"/>
        <v>12</v>
      </c>
      <c r="J119">
        <f>INDEX(Clustering!$A$2:$B$32,MATCH('Filtered Data'!F119,_xlfn.ANCHORARRAY(Clustering!$A$2),0),2)</f>
        <v>3</v>
      </c>
    </row>
    <row r="120" spans="1:10" x14ac:dyDescent="0.3">
      <c r="A120" t="s">
        <v>212</v>
      </c>
      <c r="B120" t="s">
        <v>55</v>
      </c>
      <c r="C120" t="s">
        <v>32</v>
      </c>
      <c r="D120" t="s">
        <v>157</v>
      </c>
      <c r="E120">
        <v>12</v>
      </c>
      <c r="F120" t="s">
        <v>72</v>
      </c>
      <c r="G120" t="s">
        <v>29</v>
      </c>
      <c r="H120">
        <f t="shared" si="2"/>
        <v>1</v>
      </c>
      <c r="I120">
        <f t="shared" si="3"/>
        <v>12</v>
      </c>
      <c r="J120">
        <f>INDEX(Clustering!$A$2:$B$32,MATCH('Filtered Data'!F120,_xlfn.ANCHORARRAY(Clustering!$A$2),0),2)</f>
        <v>3</v>
      </c>
    </row>
    <row r="121" spans="1:10" x14ac:dyDescent="0.3">
      <c r="A121" t="s">
        <v>212</v>
      </c>
      <c r="B121" t="s">
        <v>147</v>
      </c>
      <c r="C121" t="s">
        <v>158</v>
      </c>
      <c r="D121" t="s">
        <v>157</v>
      </c>
      <c r="E121">
        <v>12</v>
      </c>
      <c r="F121" t="s">
        <v>72</v>
      </c>
      <c r="G121" t="s">
        <v>27</v>
      </c>
      <c r="H121">
        <f t="shared" si="2"/>
        <v>1</v>
      </c>
      <c r="I121">
        <f t="shared" si="3"/>
        <v>12</v>
      </c>
      <c r="J121">
        <f>INDEX(Clustering!$A$2:$B$32,MATCH('Filtered Data'!F121,_xlfn.ANCHORARRAY(Clustering!$A$2),0),2)</f>
        <v>3</v>
      </c>
    </row>
    <row r="122" spans="1:10" x14ac:dyDescent="0.3">
      <c r="A122" t="s">
        <v>213</v>
      </c>
      <c r="B122" t="s">
        <v>147</v>
      </c>
      <c r="C122" t="s">
        <v>172</v>
      </c>
      <c r="D122" t="s">
        <v>191</v>
      </c>
      <c r="E122">
        <v>20</v>
      </c>
      <c r="F122" t="s">
        <v>168</v>
      </c>
      <c r="G122" t="s">
        <v>87</v>
      </c>
      <c r="H122">
        <f t="shared" si="2"/>
        <v>1</v>
      </c>
      <c r="I122">
        <f t="shared" si="3"/>
        <v>20</v>
      </c>
      <c r="J122">
        <f>INDEX(Clustering!$A$2:$B$32,MATCH('Filtered Data'!F122,_xlfn.ANCHORARRAY(Clustering!$A$2),0),2)</f>
        <v>5</v>
      </c>
    </row>
    <row r="123" spans="1:10" x14ac:dyDescent="0.3">
      <c r="A123" t="s">
        <v>214</v>
      </c>
      <c r="B123" t="s">
        <v>55</v>
      </c>
      <c r="C123" t="s">
        <v>42</v>
      </c>
      <c r="D123" t="s">
        <v>86</v>
      </c>
      <c r="E123">
        <v>7</v>
      </c>
      <c r="F123" t="s">
        <v>13</v>
      </c>
      <c r="G123" t="s">
        <v>23</v>
      </c>
      <c r="H123">
        <f t="shared" si="2"/>
        <v>2</v>
      </c>
      <c r="I123">
        <f t="shared" si="3"/>
        <v>14</v>
      </c>
      <c r="J123">
        <f>INDEX(Clustering!$A$2:$B$32,MATCH('Filtered Data'!F123,_xlfn.ANCHORARRAY(Clustering!$A$2),0),2)</f>
        <v>5</v>
      </c>
    </row>
    <row r="124" spans="1:10" x14ac:dyDescent="0.3">
      <c r="A124" t="s">
        <v>214</v>
      </c>
      <c r="B124" t="s">
        <v>147</v>
      </c>
      <c r="C124" t="s">
        <v>202</v>
      </c>
      <c r="D124" t="s">
        <v>140</v>
      </c>
      <c r="E124">
        <v>7</v>
      </c>
      <c r="F124" t="s">
        <v>141</v>
      </c>
      <c r="G124" t="s">
        <v>29</v>
      </c>
      <c r="H124">
        <f t="shared" si="2"/>
        <v>1</v>
      </c>
      <c r="I124">
        <f t="shared" si="3"/>
        <v>7</v>
      </c>
      <c r="J124">
        <f>INDEX(Clustering!$A$2:$B$32,MATCH('Filtered Data'!F124,_xlfn.ANCHORARRAY(Clustering!$A$2),0),2)</f>
        <v>4</v>
      </c>
    </row>
    <row r="125" spans="1:10" x14ac:dyDescent="0.3">
      <c r="A125" t="s">
        <v>215</v>
      </c>
      <c r="B125" t="s">
        <v>55</v>
      </c>
      <c r="C125" t="s">
        <v>16</v>
      </c>
      <c r="D125" t="s">
        <v>216</v>
      </c>
      <c r="E125">
        <v>45</v>
      </c>
      <c r="F125" t="s">
        <v>168</v>
      </c>
      <c r="G125" t="s">
        <v>14</v>
      </c>
      <c r="H125">
        <f t="shared" si="2"/>
        <v>2</v>
      </c>
      <c r="I125">
        <f t="shared" si="3"/>
        <v>90</v>
      </c>
      <c r="J125">
        <f>INDEX(Clustering!$A$2:$B$32,MATCH('Filtered Data'!F125,_xlfn.ANCHORARRAY(Clustering!$A$2),0),2)</f>
        <v>5</v>
      </c>
    </row>
    <row r="126" spans="1:10" x14ac:dyDescent="0.3">
      <c r="A126" t="s">
        <v>217</v>
      </c>
      <c r="B126" t="s">
        <v>55</v>
      </c>
      <c r="C126" t="s">
        <v>195</v>
      </c>
      <c r="D126" t="s">
        <v>35</v>
      </c>
      <c r="E126">
        <v>23</v>
      </c>
      <c r="F126" t="s">
        <v>36</v>
      </c>
      <c r="G126" t="s">
        <v>198</v>
      </c>
      <c r="H126">
        <f t="shared" si="2"/>
        <v>2</v>
      </c>
      <c r="I126">
        <f t="shared" si="3"/>
        <v>46</v>
      </c>
      <c r="J126">
        <f>INDEX(Clustering!$A$2:$B$32,MATCH('Filtered Data'!F126,_xlfn.ANCHORARRAY(Clustering!$A$2),0),2)</f>
        <v>2</v>
      </c>
    </row>
    <row r="127" spans="1:10" x14ac:dyDescent="0.3">
      <c r="A127" t="s">
        <v>218</v>
      </c>
      <c r="B127" t="s">
        <v>147</v>
      </c>
      <c r="C127" t="s">
        <v>192</v>
      </c>
      <c r="D127" t="s">
        <v>219</v>
      </c>
      <c r="E127">
        <v>15</v>
      </c>
      <c r="F127" t="s">
        <v>168</v>
      </c>
      <c r="G127" t="s">
        <v>87</v>
      </c>
      <c r="H127">
        <f t="shared" si="2"/>
        <v>1</v>
      </c>
      <c r="I127">
        <f t="shared" si="3"/>
        <v>15</v>
      </c>
      <c r="J127">
        <f>INDEX(Clustering!$A$2:$B$32,MATCH('Filtered Data'!F127,_xlfn.ANCHORARRAY(Clustering!$A$2),0),2)</f>
        <v>5</v>
      </c>
    </row>
    <row r="128" spans="1:10" x14ac:dyDescent="0.3">
      <c r="A128" t="s">
        <v>220</v>
      </c>
      <c r="B128" t="s">
        <v>55</v>
      </c>
      <c r="C128" t="s">
        <v>221</v>
      </c>
      <c r="D128" t="s">
        <v>155</v>
      </c>
      <c r="E128">
        <v>13</v>
      </c>
      <c r="F128" t="s">
        <v>72</v>
      </c>
      <c r="G128" t="s">
        <v>27</v>
      </c>
      <c r="H128">
        <f t="shared" si="2"/>
        <v>1</v>
      </c>
      <c r="I128">
        <f t="shared" si="3"/>
        <v>13</v>
      </c>
      <c r="J128">
        <f>INDEX(Clustering!$A$2:$B$32,MATCH('Filtered Data'!F128,_xlfn.ANCHORARRAY(Clustering!$A$2),0),2)</f>
        <v>3</v>
      </c>
    </row>
    <row r="129" spans="1:10" x14ac:dyDescent="0.3">
      <c r="A129" t="s">
        <v>222</v>
      </c>
      <c r="B129" t="s">
        <v>55</v>
      </c>
      <c r="C129" t="s">
        <v>223</v>
      </c>
      <c r="D129" t="s">
        <v>144</v>
      </c>
      <c r="E129">
        <v>24</v>
      </c>
      <c r="F129" t="s">
        <v>72</v>
      </c>
      <c r="G129" t="s">
        <v>87</v>
      </c>
      <c r="H129">
        <f t="shared" si="2"/>
        <v>1</v>
      </c>
      <c r="I129">
        <f t="shared" si="3"/>
        <v>24</v>
      </c>
      <c r="J129">
        <f>INDEX(Clustering!$A$2:$B$32,MATCH('Filtered Data'!F129,_xlfn.ANCHORARRAY(Clustering!$A$2),0),2)</f>
        <v>3</v>
      </c>
    </row>
    <row r="130" spans="1:10" x14ac:dyDescent="0.3">
      <c r="A130" t="s">
        <v>224</v>
      </c>
      <c r="B130" t="s">
        <v>147</v>
      </c>
      <c r="C130" t="s">
        <v>225</v>
      </c>
      <c r="D130" t="s">
        <v>226</v>
      </c>
      <c r="E130">
        <v>55</v>
      </c>
      <c r="F130" t="s">
        <v>13</v>
      </c>
      <c r="G130" t="s">
        <v>29</v>
      </c>
      <c r="H130">
        <f t="shared" si="2"/>
        <v>1</v>
      </c>
      <c r="I130">
        <f t="shared" si="3"/>
        <v>55</v>
      </c>
      <c r="J130">
        <f>INDEX(Clustering!$A$2:$B$32,MATCH('Filtered Data'!F130,_xlfn.ANCHORARRAY(Clustering!$A$2),0),2)</f>
        <v>5</v>
      </c>
    </row>
    <row r="131" spans="1:10" x14ac:dyDescent="0.3">
      <c r="A131" t="s">
        <v>227</v>
      </c>
      <c r="B131" t="s">
        <v>55</v>
      </c>
      <c r="C131" t="s">
        <v>34</v>
      </c>
      <c r="D131" t="s">
        <v>219</v>
      </c>
      <c r="E131">
        <v>194</v>
      </c>
      <c r="F131" t="s">
        <v>168</v>
      </c>
      <c r="G131" t="s">
        <v>14</v>
      </c>
      <c r="H131">
        <f t="shared" ref="H131:H194" si="4">LEN(G131)/2</f>
        <v>2</v>
      </c>
      <c r="I131">
        <f t="shared" ref="I131:I194" si="5">E131*H131</f>
        <v>388</v>
      </c>
      <c r="J131">
        <f>INDEX(Clustering!$A$2:$B$32,MATCH('Filtered Data'!F131,_xlfn.ANCHORARRAY(Clustering!$A$2),0),2)</f>
        <v>5</v>
      </c>
    </row>
    <row r="132" spans="1:10" x14ac:dyDescent="0.3">
      <c r="A132" t="s">
        <v>228</v>
      </c>
      <c r="B132" t="s">
        <v>55</v>
      </c>
      <c r="C132" t="s">
        <v>195</v>
      </c>
      <c r="D132" t="s">
        <v>200</v>
      </c>
      <c r="E132">
        <v>250</v>
      </c>
      <c r="F132" t="s">
        <v>201</v>
      </c>
      <c r="G132" t="s">
        <v>198</v>
      </c>
      <c r="H132">
        <f t="shared" si="4"/>
        <v>2</v>
      </c>
      <c r="I132">
        <f t="shared" si="5"/>
        <v>500</v>
      </c>
      <c r="J132">
        <f>INDEX(Clustering!$A$2:$B$32,MATCH('Filtered Data'!F132,_xlfn.ANCHORARRAY(Clustering!$A$2),0),2)</f>
        <v>8</v>
      </c>
    </row>
    <row r="133" spans="1:10" x14ac:dyDescent="0.3">
      <c r="A133" t="s">
        <v>228</v>
      </c>
      <c r="B133" t="s">
        <v>58</v>
      </c>
      <c r="C133" t="s">
        <v>229</v>
      </c>
      <c r="D133" t="s">
        <v>200</v>
      </c>
      <c r="E133">
        <v>249</v>
      </c>
      <c r="F133" t="s">
        <v>201</v>
      </c>
      <c r="G133" t="s">
        <v>198</v>
      </c>
      <c r="H133">
        <f t="shared" si="4"/>
        <v>2</v>
      </c>
      <c r="I133">
        <f t="shared" si="5"/>
        <v>498</v>
      </c>
      <c r="J133">
        <f>INDEX(Clustering!$A$2:$B$32,MATCH('Filtered Data'!F133,_xlfn.ANCHORARRAY(Clustering!$A$2),0),2)</f>
        <v>8</v>
      </c>
    </row>
    <row r="134" spans="1:10" x14ac:dyDescent="0.3">
      <c r="A134" t="s">
        <v>230</v>
      </c>
      <c r="B134" t="s">
        <v>55</v>
      </c>
      <c r="C134" t="s">
        <v>34</v>
      </c>
      <c r="D134" t="s">
        <v>231</v>
      </c>
      <c r="E134">
        <v>103</v>
      </c>
      <c r="F134" t="s">
        <v>232</v>
      </c>
      <c r="G134" t="s">
        <v>14</v>
      </c>
      <c r="H134">
        <f t="shared" si="4"/>
        <v>2</v>
      </c>
      <c r="I134">
        <f t="shared" si="5"/>
        <v>206</v>
      </c>
      <c r="J134">
        <f>INDEX(Clustering!$A$2:$B$32,MATCH('Filtered Data'!F134,_xlfn.ANCHORARRAY(Clustering!$A$2),0),2)</f>
        <v>1</v>
      </c>
    </row>
    <row r="135" spans="1:10" x14ac:dyDescent="0.3">
      <c r="A135" t="s">
        <v>233</v>
      </c>
      <c r="B135" t="s">
        <v>169</v>
      </c>
      <c r="C135" t="s">
        <v>223</v>
      </c>
      <c r="D135" t="s">
        <v>234</v>
      </c>
      <c r="E135">
        <v>42</v>
      </c>
      <c r="F135" t="s">
        <v>168</v>
      </c>
      <c r="G135" t="s">
        <v>87</v>
      </c>
      <c r="H135">
        <f t="shared" si="4"/>
        <v>1</v>
      </c>
      <c r="I135">
        <f t="shared" si="5"/>
        <v>42</v>
      </c>
      <c r="J135">
        <f>INDEX(Clustering!$A$2:$B$32,MATCH('Filtered Data'!F135,_xlfn.ANCHORARRAY(Clustering!$A$2),0),2)</f>
        <v>5</v>
      </c>
    </row>
    <row r="136" spans="1:10" x14ac:dyDescent="0.3">
      <c r="A136" t="s">
        <v>233</v>
      </c>
      <c r="B136" t="s">
        <v>235</v>
      </c>
      <c r="C136" t="s">
        <v>236</v>
      </c>
      <c r="D136" t="s">
        <v>234</v>
      </c>
      <c r="E136">
        <v>54</v>
      </c>
      <c r="F136" t="s">
        <v>168</v>
      </c>
      <c r="G136" t="s">
        <v>87</v>
      </c>
      <c r="H136">
        <f t="shared" si="4"/>
        <v>1</v>
      </c>
      <c r="I136">
        <f t="shared" si="5"/>
        <v>54</v>
      </c>
      <c r="J136">
        <f>INDEX(Clustering!$A$2:$B$32,MATCH('Filtered Data'!F136,_xlfn.ANCHORARRAY(Clustering!$A$2),0),2)</f>
        <v>5</v>
      </c>
    </row>
    <row r="137" spans="1:10" x14ac:dyDescent="0.3">
      <c r="A137" t="s">
        <v>233</v>
      </c>
      <c r="B137" t="s">
        <v>237</v>
      </c>
      <c r="C137" t="s">
        <v>238</v>
      </c>
      <c r="D137" t="s">
        <v>234</v>
      </c>
      <c r="E137">
        <v>53</v>
      </c>
      <c r="F137" t="s">
        <v>168</v>
      </c>
      <c r="G137" t="s">
        <v>69</v>
      </c>
      <c r="H137">
        <f t="shared" si="4"/>
        <v>1</v>
      </c>
      <c r="I137">
        <f t="shared" si="5"/>
        <v>53</v>
      </c>
      <c r="J137">
        <f>INDEX(Clustering!$A$2:$B$32,MATCH('Filtered Data'!F137,_xlfn.ANCHORARRAY(Clustering!$A$2),0),2)</f>
        <v>5</v>
      </c>
    </row>
    <row r="138" spans="1:10" x14ac:dyDescent="0.3">
      <c r="A138" t="s">
        <v>233</v>
      </c>
      <c r="B138" t="s">
        <v>239</v>
      </c>
      <c r="C138" t="s">
        <v>240</v>
      </c>
      <c r="D138" t="s">
        <v>234</v>
      </c>
      <c r="E138">
        <v>54</v>
      </c>
      <c r="F138" t="s">
        <v>168</v>
      </c>
      <c r="G138" t="s">
        <v>69</v>
      </c>
      <c r="H138">
        <f t="shared" si="4"/>
        <v>1</v>
      </c>
      <c r="I138">
        <f t="shared" si="5"/>
        <v>54</v>
      </c>
      <c r="J138">
        <f>INDEX(Clustering!$A$2:$B$32,MATCH('Filtered Data'!F138,_xlfn.ANCHORARRAY(Clustering!$A$2),0),2)</f>
        <v>5</v>
      </c>
    </row>
    <row r="139" spans="1:10" x14ac:dyDescent="0.3">
      <c r="A139" t="s">
        <v>233</v>
      </c>
      <c r="B139" t="s">
        <v>241</v>
      </c>
      <c r="C139" t="s">
        <v>242</v>
      </c>
      <c r="D139" t="s">
        <v>234</v>
      </c>
      <c r="E139">
        <v>37</v>
      </c>
      <c r="F139" t="s">
        <v>168</v>
      </c>
      <c r="G139" t="s">
        <v>80</v>
      </c>
      <c r="H139">
        <f t="shared" si="4"/>
        <v>1</v>
      </c>
      <c r="I139">
        <f t="shared" si="5"/>
        <v>37</v>
      </c>
      <c r="J139">
        <f>INDEX(Clustering!$A$2:$B$32,MATCH('Filtered Data'!F139,_xlfn.ANCHORARRAY(Clustering!$A$2),0),2)</f>
        <v>5</v>
      </c>
    </row>
    <row r="140" spans="1:10" x14ac:dyDescent="0.3">
      <c r="A140" t="s">
        <v>233</v>
      </c>
      <c r="B140" t="s">
        <v>243</v>
      </c>
      <c r="C140" t="s">
        <v>143</v>
      </c>
      <c r="D140" t="s">
        <v>234</v>
      </c>
      <c r="E140">
        <v>54</v>
      </c>
      <c r="F140" t="s">
        <v>168</v>
      </c>
      <c r="G140" t="s">
        <v>80</v>
      </c>
      <c r="H140">
        <f t="shared" si="4"/>
        <v>1</v>
      </c>
      <c r="I140">
        <f t="shared" si="5"/>
        <v>54</v>
      </c>
      <c r="J140">
        <f>INDEX(Clustering!$A$2:$B$32,MATCH('Filtered Data'!F140,_xlfn.ANCHORARRAY(Clustering!$A$2),0),2)</f>
        <v>5</v>
      </c>
    </row>
    <row r="141" spans="1:10" x14ac:dyDescent="0.3">
      <c r="A141" t="s">
        <v>244</v>
      </c>
      <c r="B141" t="s">
        <v>55</v>
      </c>
      <c r="C141" t="s">
        <v>229</v>
      </c>
      <c r="D141" t="s">
        <v>196</v>
      </c>
      <c r="E141">
        <v>174</v>
      </c>
      <c r="F141" t="s">
        <v>197</v>
      </c>
      <c r="G141" t="s">
        <v>198</v>
      </c>
      <c r="H141">
        <f t="shared" si="4"/>
        <v>2</v>
      </c>
      <c r="I141">
        <f t="shared" si="5"/>
        <v>348</v>
      </c>
      <c r="J141">
        <f>INDEX(Clustering!$A$2:$B$32,MATCH('Filtered Data'!F141,_xlfn.ANCHORARRAY(Clustering!$A$2),0),2)</f>
        <v>1</v>
      </c>
    </row>
    <row r="142" spans="1:10" x14ac:dyDescent="0.3">
      <c r="A142" t="s">
        <v>245</v>
      </c>
      <c r="B142" t="s">
        <v>55</v>
      </c>
      <c r="C142" t="s">
        <v>20</v>
      </c>
      <c r="D142" t="s">
        <v>226</v>
      </c>
      <c r="E142">
        <v>95</v>
      </c>
      <c r="F142" t="s">
        <v>13</v>
      </c>
      <c r="G142" t="s">
        <v>23</v>
      </c>
      <c r="H142">
        <f t="shared" si="4"/>
        <v>2</v>
      </c>
      <c r="I142">
        <f t="shared" si="5"/>
        <v>190</v>
      </c>
      <c r="J142">
        <f>INDEX(Clustering!$A$2:$B$32,MATCH('Filtered Data'!F142,_xlfn.ANCHORARRAY(Clustering!$A$2),0),2)</f>
        <v>5</v>
      </c>
    </row>
    <row r="143" spans="1:10" x14ac:dyDescent="0.3">
      <c r="A143" t="s">
        <v>246</v>
      </c>
      <c r="B143" t="s">
        <v>55</v>
      </c>
      <c r="C143" t="s">
        <v>18</v>
      </c>
      <c r="D143" t="s">
        <v>116</v>
      </c>
      <c r="E143">
        <v>77</v>
      </c>
      <c r="F143" t="s">
        <v>36</v>
      </c>
      <c r="G143" t="s">
        <v>14</v>
      </c>
      <c r="H143">
        <f t="shared" si="4"/>
        <v>2</v>
      </c>
      <c r="I143">
        <f t="shared" si="5"/>
        <v>154</v>
      </c>
      <c r="J143">
        <f>INDEX(Clustering!$A$2:$B$32,MATCH('Filtered Data'!F143,_xlfn.ANCHORARRAY(Clustering!$A$2),0),2)</f>
        <v>2</v>
      </c>
    </row>
    <row r="144" spans="1:10" x14ac:dyDescent="0.3">
      <c r="A144" t="s">
        <v>247</v>
      </c>
      <c r="B144" t="s">
        <v>55</v>
      </c>
      <c r="C144" t="s">
        <v>25</v>
      </c>
      <c r="D144" t="s">
        <v>248</v>
      </c>
      <c r="E144">
        <v>73</v>
      </c>
      <c r="F144" t="s">
        <v>72</v>
      </c>
      <c r="G144" t="s">
        <v>27</v>
      </c>
      <c r="H144">
        <f t="shared" si="4"/>
        <v>1</v>
      </c>
      <c r="I144">
        <f t="shared" si="5"/>
        <v>73</v>
      </c>
      <c r="J144">
        <f>INDEX(Clustering!$A$2:$B$32,MATCH('Filtered Data'!F144,_xlfn.ANCHORARRAY(Clustering!$A$2),0),2)</f>
        <v>3</v>
      </c>
    </row>
    <row r="145" spans="1:10" x14ac:dyDescent="0.3">
      <c r="A145" t="s">
        <v>247</v>
      </c>
      <c r="B145" t="s">
        <v>55</v>
      </c>
      <c r="C145" t="s">
        <v>28</v>
      </c>
      <c r="D145" t="s">
        <v>248</v>
      </c>
      <c r="E145">
        <v>73</v>
      </c>
      <c r="F145" t="s">
        <v>72</v>
      </c>
      <c r="G145" t="s">
        <v>29</v>
      </c>
      <c r="H145">
        <f t="shared" si="4"/>
        <v>1</v>
      </c>
      <c r="I145">
        <f t="shared" si="5"/>
        <v>73</v>
      </c>
      <c r="J145">
        <f>INDEX(Clustering!$A$2:$B$32,MATCH('Filtered Data'!F145,_xlfn.ANCHORARRAY(Clustering!$A$2),0),2)</f>
        <v>3</v>
      </c>
    </row>
    <row r="146" spans="1:10" x14ac:dyDescent="0.3">
      <c r="A146" t="s">
        <v>247</v>
      </c>
      <c r="B146" t="s">
        <v>147</v>
      </c>
      <c r="C146" t="s">
        <v>249</v>
      </c>
      <c r="D146" t="s">
        <v>250</v>
      </c>
      <c r="E146">
        <v>73</v>
      </c>
      <c r="F146" t="s">
        <v>72</v>
      </c>
      <c r="G146" t="s">
        <v>29</v>
      </c>
      <c r="H146">
        <f t="shared" si="4"/>
        <v>1</v>
      </c>
      <c r="I146">
        <f t="shared" si="5"/>
        <v>73</v>
      </c>
      <c r="J146">
        <f>INDEX(Clustering!$A$2:$B$32,MATCH('Filtered Data'!F146,_xlfn.ANCHORARRAY(Clustering!$A$2),0),2)</f>
        <v>3</v>
      </c>
    </row>
    <row r="147" spans="1:10" x14ac:dyDescent="0.3">
      <c r="A147" t="s">
        <v>251</v>
      </c>
      <c r="B147" t="s">
        <v>55</v>
      </c>
      <c r="C147" t="s">
        <v>56</v>
      </c>
      <c r="D147" t="s">
        <v>62</v>
      </c>
      <c r="E147">
        <v>81</v>
      </c>
      <c r="F147" t="s">
        <v>63</v>
      </c>
      <c r="G147" t="s">
        <v>27</v>
      </c>
      <c r="H147">
        <f t="shared" si="4"/>
        <v>1</v>
      </c>
      <c r="I147">
        <f t="shared" si="5"/>
        <v>81</v>
      </c>
      <c r="J147">
        <f>INDEX(Clustering!$A$2:$B$32,MATCH('Filtered Data'!F147,_xlfn.ANCHORARRAY(Clustering!$A$2),0),2)</f>
        <v>4</v>
      </c>
    </row>
    <row r="148" spans="1:10" x14ac:dyDescent="0.3">
      <c r="A148" t="s">
        <v>251</v>
      </c>
      <c r="B148" t="s">
        <v>55</v>
      </c>
      <c r="C148" t="s">
        <v>57</v>
      </c>
      <c r="D148" t="s">
        <v>62</v>
      </c>
      <c r="E148">
        <v>81</v>
      </c>
      <c r="F148" t="s">
        <v>63</v>
      </c>
      <c r="G148" t="s">
        <v>29</v>
      </c>
      <c r="H148">
        <f t="shared" si="4"/>
        <v>1</v>
      </c>
      <c r="I148">
        <f t="shared" si="5"/>
        <v>81</v>
      </c>
      <c r="J148">
        <f>INDEX(Clustering!$A$2:$B$32,MATCH('Filtered Data'!F148,_xlfn.ANCHORARRAY(Clustering!$A$2),0),2)</f>
        <v>4</v>
      </c>
    </row>
    <row r="149" spans="1:10" x14ac:dyDescent="0.3">
      <c r="A149" t="s">
        <v>252</v>
      </c>
      <c r="B149" t="s">
        <v>169</v>
      </c>
      <c r="C149" t="s">
        <v>253</v>
      </c>
      <c r="D149" t="s">
        <v>254</v>
      </c>
      <c r="E149">
        <v>34</v>
      </c>
      <c r="F149" t="s">
        <v>168</v>
      </c>
      <c r="G149" t="s">
        <v>87</v>
      </c>
      <c r="H149">
        <f t="shared" si="4"/>
        <v>1</v>
      </c>
      <c r="I149">
        <f t="shared" si="5"/>
        <v>34</v>
      </c>
      <c r="J149">
        <f>INDEX(Clustering!$A$2:$B$32,MATCH('Filtered Data'!F149,_xlfn.ANCHORARRAY(Clustering!$A$2),0),2)</f>
        <v>5</v>
      </c>
    </row>
    <row r="150" spans="1:10" x14ac:dyDescent="0.3">
      <c r="A150" t="s">
        <v>252</v>
      </c>
      <c r="B150" t="s">
        <v>235</v>
      </c>
      <c r="C150" t="s">
        <v>255</v>
      </c>
      <c r="D150" t="s">
        <v>254</v>
      </c>
      <c r="E150">
        <v>38</v>
      </c>
      <c r="F150" t="s">
        <v>168</v>
      </c>
      <c r="G150" t="s">
        <v>69</v>
      </c>
      <c r="H150">
        <f t="shared" si="4"/>
        <v>1</v>
      </c>
      <c r="I150">
        <f t="shared" si="5"/>
        <v>38</v>
      </c>
      <c r="J150">
        <f>INDEX(Clustering!$A$2:$B$32,MATCH('Filtered Data'!F150,_xlfn.ANCHORARRAY(Clustering!$A$2),0),2)</f>
        <v>5</v>
      </c>
    </row>
    <row r="151" spans="1:10" x14ac:dyDescent="0.3">
      <c r="A151" t="s">
        <v>256</v>
      </c>
      <c r="B151" t="s">
        <v>169</v>
      </c>
      <c r="C151" t="s">
        <v>257</v>
      </c>
      <c r="D151" t="s">
        <v>258</v>
      </c>
      <c r="E151">
        <v>38</v>
      </c>
      <c r="F151" t="s">
        <v>258</v>
      </c>
      <c r="G151" t="s">
        <v>87</v>
      </c>
      <c r="H151">
        <f t="shared" si="4"/>
        <v>1</v>
      </c>
      <c r="I151">
        <f t="shared" si="5"/>
        <v>38</v>
      </c>
      <c r="J151">
        <f>INDEX(Clustering!$A$2:$B$32,MATCH('Filtered Data'!F151,_xlfn.ANCHORARRAY(Clustering!$A$2),0),2)</f>
        <v>9</v>
      </c>
    </row>
    <row r="152" spans="1:10" x14ac:dyDescent="0.3">
      <c r="A152" t="s">
        <v>256</v>
      </c>
      <c r="B152" t="s">
        <v>235</v>
      </c>
      <c r="C152" t="s">
        <v>259</v>
      </c>
      <c r="D152" t="s">
        <v>258</v>
      </c>
      <c r="E152">
        <v>36</v>
      </c>
      <c r="F152" t="s">
        <v>258</v>
      </c>
      <c r="G152" t="s">
        <v>69</v>
      </c>
      <c r="H152">
        <f t="shared" si="4"/>
        <v>1</v>
      </c>
      <c r="I152">
        <f t="shared" si="5"/>
        <v>36</v>
      </c>
      <c r="J152">
        <f>INDEX(Clustering!$A$2:$B$32,MATCH('Filtered Data'!F152,_xlfn.ANCHORARRAY(Clustering!$A$2),0),2)</f>
        <v>9</v>
      </c>
    </row>
    <row r="153" spans="1:10" x14ac:dyDescent="0.3">
      <c r="A153" t="s">
        <v>260</v>
      </c>
      <c r="B153" t="s">
        <v>55</v>
      </c>
      <c r="C153" t="s">
        <v>16</v>
      </c>
      <c r="D153" t="s">
        <v>261</v>
      </c>
      <c r="E153">
        <v>19</v>
      </c>
      <c r="F153" t="s">
        <v>262</v>
      </c>
      <c r="G153" t="s">
        <v>14</v>
      </c>
      <c r="H153">
        <f t="shared" si="4"/>
        <v>2</v>
      </c>
      <c r="I153">
        <f t="shared" si="5"/>
        <v>38</v>
      </c>
      <c r="J153">
        <f>INDEX(Clustering!$A$2:$B$32,MATCH('Filtered Data'!F153,_xlfn.ANCHORARRAY(Clustering!$A$2),0),2)</f>
        <v>4</v>
      </c>
    </row>
    <row r="154" spans="1:10" x14ac:dyDescent="0.3">
      <c r="A154" t="s">
        <v>263</v>
      </c>
      <c r="B154" t="s">
        <v>55</v>
      </c>
      <c r="C154" t="s">
        <v>195</v>
      </c>
      <c r="D154" t="s">
        <v>152</v>
      </c>
      <c r="E154">
        <v>15</v>
      </c>
      <c r="F154" t="s">
        <v>72</v>
      </c>
      <c r="G154" t="s">
        <v>198</v>
      </c>
      <c r="H154">
        <f t="shared" si="4"/>
        <v>2</v>
      </c>
      <c r="I154">
        <f t="shared" si="5"/>
        <v>30</v>
      </c>
      <c r="J154">
        <f>INDEX(Clustering!$A$2:$B$32,MATCH('Filtered Data'!F154,_xlfn.ANCHORARRAY(Clustering!$A$2),0),2)</f>
        <v>3</v>
      </c>
    </row>
    <row r="155" spans="1:10" x14ac:dyDescent="0.3">
      <c r="A155" t="s">
        <v>264</v>
      </c>
      <c r="B155" t="s">
        <v>55</v>
      </c>
      <c r="C155" t="s">
        <v>46</v>
      </c>
      <c r="D155" t="s">
        <v>180</v>
      </c>
      <c r="E155">
        <v>30</v>
      </c>
      <c r="F155" t="s">
        <v>168</v>
      </c>
      <c r="G155" t="s">
        <v>23</v>
      </c>
      <c r="H155">
        <f t="shared" si="4"/>
        <v>2</v>
      </c>
      <c r="I155">
        <f t="shared" si="5"/>
        <v>60</v>
      </c>
      <c r="J155">
        <f>INDEX(Clustering!$A$2:$B$32,MATCH('Filtered Data'!F155,_xlfn.ANCHORARRAY(Clustering!$A$2),0),2)</f>
        <v>5</v>
      </c>
    </row>
    <row r="156" spans="1:10" x14ac:dyDescent="0.3">
      <c r="A156" t="s">
        <v>265</v>
      </c>
      <c r="B156" t="s">
        <v>169</v>
      </c>
      <c r="C156" t="s">
        <v>242</v>
      </c>
      <c r="D156" t="s">
        <v>266</v>
      </c>
      <c r="E156">
        <v>10</v>
      </c>
      <c r="F156" t="s">
        <v>168</v>
      </c>
      <c r="G156" t="s">
        <v>80</v>
      </c>
      <c r="H156">
        <f t="shared" si="4"/>
        <v>1</v>
      </c>
      <c r="I156">
        <f t="shared" si="5"/>
        <v>10</v>
      </c>
      <c r="J156">
        <f>INDEX(Clustering!$A$2:$B$32,MATCH('Filtered Data'!F156,_xlfn.ANCHORARRAY(Clustering!$A$2),0),2)</f>
        <v>5</v>
      </c>
    </row>
    <row r="157" spans="1:10" x14ac:dyDescent="0.3">
      <c r="A157" t="s">
        <v>267</v>
      </c>
      <c r="B157" t="s">
        <v>169</v>
      </c>
      <c r="C157" t="s">
        <v>143</v>
      </c>
      <c r="D157" t="s">
        <v>266</v>
      </c>
      <c r="E157">
        <v>10</v>
      </c>
      <c r="F157" t="s">
        <v>168</v>
      </c>
      <c r="G157" t="s">
        <v>80</v>
      </c>
      <c r="H157">
        <f t="shared" si="4"/>
        <v>1</v>
      </c>
      <c r="I157">
        <f t="shared" si="5"/>
        <v>10</v>
      </c>
      <c r="J157">
        <f>INDEX(Clustering!$A$2:$B$32,MATCH('Filtered Data'!F157,_xlfn.ANCHORARRAY(Clustering!$A$2),0),2)</f>
        <v>5</v>
      </c>
    </row>
    <row r="158" spans="1:10" x14ac:dyDescent="0.3">
      <c r="A158" t="s">
        <v>268</v>
      </c>
      <c r="B158" t="s">
        <v>55</v>
      </c>
      <c r="C158" t="s">
        <v>229</v>
      </c>
      <c r="D158" t="s">
        <v>216</v>
      </c>
      <c r="E158">
        <v>17</v>
      </c>
      <c r="F158" t="s">
        <v>168</v>
      </c>
      <c r="G158" t="s">
        <v>198</v>
      </c>
      <c r="H158">
        <f t="shared" si="4"/>
        <v>2</v>
      </c>
      <c r="I158">
        <f t="shared" si="5"/>
        <v>34</v>
      </c>
      <c r="J158">
        <f>INDEX(Clustering!$A$2:$B$32,MATCH('Filtered Data'!F158,_xlfn.ANCHORARRAY(Clustering!$A$2),0),2)</f>
        <v>5</v>
      </c>
    </row>
    <row r="159" spans="1:10" x14ac:dyDescent="0.3">
      <c r="A159" t="s">
        <v>269</v>
      </c>
      <c r="B159" t="s">
        <v>169</v>
      </c>
      <c r="C159" t="s">
        <v>242</v>
      </c>
      <c r="D159" t="s">
        <v>254</v>
      </c>
      <c r="E159">
        <v>7</v>
      </c>
      <c r="F159" t="s">
        <v>168</v>
      </c>
      <c r="G159" t="s">
        <v>80</v>
      </c>
      <c r="H159">
        <f t="shared" si="4"/>
        <v>1</v>
      </c>
      <c r="I159">
        <f t="shared" si="5"/>
        <v>7</v>
      </c>
      <c r="J159">
        <f>INDEX(Clustering!$A$2:$B$32,MATCH('Filtered Data'!F159,_xlfn.ANCHORARRAY(Clustering!$A$2),0),2)</f>
        <v>5</v>
      </c>
    </row>
    <row r="160" spans="1:10" x14ac:dyDescent="0.3">
      <c r="A160" t="s">
        <v>270</v>
      </c>
      <c r="B160" t="s">
        <v>169</v>
      </c>
      <c r="C160" t="s">
        <v>143</v>
      </c>
      <c r="D160" t="s">
        <v>254</v>
      </c>
      <c r="E160">
        <v>7</v>
      </c>
      <c r="F160" t="s">
        <v>168</v>
      </c>
      <c r="G160" t="s">
        <v>80</v>
      </c>
      <c r="H160">
        <f t="shared" si="4"/>
        <v>1</v>
      </c>
      <c r="I160">
        <f t="shared" si="5"/>
        <v>7</v>
      </c>
      <c r="J160">
        <f>INDEX(Clustering!$A$2:$B$32,MATCH('Filtered Data'!F160,_xlfn.ANCHORARRAY(Clustering!$A$2),0),2)</f>
        <v>5</v>
      </c>
    </row>
    <row r="161" spans="1:10" x14ac:dyDescent="0.3">
      <c r="A161" t="s">
        <v>271</v>
      </c>
      <c r="B161" t="s">
        <v>55</v>
      </c>
      <c r="C161" t="s">
        <v>25</v>
      </c>
      <c r="D161" t="s">
        <v>272</v>
      </c>
      <c r="E161">
        <v>8</v>
      </c>
      <c r="F161" t="s">
        <v>72</v>
      </c>
      <c r="G161" t="s">
        <v>27</v>
      </c>
      <c r="H161">
        <f t="shared" si="4"/>
        <v>1</v>
      </c>
      <c r="I161">
        <f t="shared" si="5"/>
        <v>8</v>
      </c>
      <c r="J161">
        <f>INDEX(Clustering!$A$2:$B$32,MATCH('Filtered Data'!F161,_xlfn.ANCHORARRAY(Clustering!$A$2),0),2)</f>
        <v>3</v>
      </c>
    </row>
    <row r="162" spans="1:10" x14ac:dyDescent="0.3">
      <c r="A162" t="s">
        <v>271</v>
      </c>
      <c r="B162" t="s">
        <v>55</v>
      </c>
      <c r="C162" t="s">
        <v>28</v>
      </c>
      <c r="D162" t="s">
        <v>272</v>
      </c>
      <c r="E162">
        <v>8</v>
      </c>
      <c r="F162" t="s">
        <v>72</v>
      </c>
      <c r="G162" t="s">
        <v>29</v>
      </c>
      <c r="H162">
        <f t="shared" si="4"/>
        <v>1</v>
      </c>
      <c r="I162">
        <f t="shared" si="5"/>
        <v>8</v>
      </c>
      <c r="J162">
        <f>INDEX(Clustering!$A$2:$B$32,MATCH('Filtered Data'!F162,_xlfn.ANCHORARRAY(Clustering!$A$2),0),2)</f>
        <v>3</v>
      </c>
    </row>
    <row r="163" spans="1:10" x14ac:dyDescent="0.3">
      <c r="A163" t="s">
        <v>273</v>
      </c>
      <c r="B163" t="s">
        <v>169</v>
      </c>
      <c r="C163" t="s">
        <v>242</v>
      </c>
      <c r="D163" t="s">
        <v>258</v>
      </c>
      <c r="E163">
        <v>10</v>
      </c>
      <c r="F163" t="s">
        <v>258</v>
      </c>
      <c r="G163" t="s">
        <v>80</v>
      </c>
      <c r="H163">
        <f t="shared" si="4"/>
        <v>1</v>
      </c>
      <c r="I163">
        <f t="shared" si="5"/>
        <v>10</v>
      </c>
      <c r="J163">
        <f>INDEX(Clustering!$A$2:$B$32,MATCH('Filtered Data'!F163,_xlfn.ANCHORARRAY(Clustering!$A$2),0),2)</f>
        <v>9</v>
      </c>
    </row>
    <row r="164" spans="1:10" x14ac:dyDescent="0.3">
      <c r="A164" t="s">
        <v>274</v>
      </c>
      <c r="B164" t="s">
        <v>169</v>
      </c>
      <c r="C164" t="s">
        <v>143</v>
      </c>
      <c r="D164" t="s">
        <v>258</v>
      </c>
      <c r="E164">
        <v>10</v>
      </c>
      <c r="F164" t="s">
        <v>258</v>
      </c>
      <c r="G164" t="s">
        <v>80</v>
      </c>
      <c r="H164">
        <f t="shared" si="4"/>
        <v>1</v>
      </c>
      <c r="I164">
        <f t="shared" si="5"/>
        <v>10</v>
      </c>
      <c r="J164">
        <f>INDEX(Clustering!$A$2:$B$32,MATCH('Filtered Data'!F164,_xlfn.ANCHORARRAY(Clustering!$A$2),0),2)</f>
        <v>9</v>
      </c>
    </row>
    <row r="165" spans="1:10" x14ac:dyDescent="0.3">
      <c r="A165" t="s">
        <v>275</v>
      </c>
      <c r="B165" t="s">
        <v>55</v>
      </c>
      <c r="C165" t="s">
        <v>20</v>
      </c>
      <c r="D165" t="s">
        <v>261</v>
      </c>
      <c r="E165">
        <v>6</v>
      </c>
      <c r="F165" t="s">
        <v>262</v>
      </c>
      <c r="G165" t="s">
        <v>23</v>
      </c>
      <c r="H165">
        <f t="shared" si="4"/>
        <v>2</v>
      </c>
      <c r="I165">
        <f t="shared" si="5"/>
        <v>12</v>
      </c>
      <c r="J165">
        <f>INDEX(Clustering!$A$2:$B$32,MATCH('Filtered Data'!F165,_xlfn.ANCHORARRAY(Clustering!$A$2),0),2)</f>
        <v>4</v>
      </c>
    </row>
    <row r="166" spans="1:10" x14ac:dyDescent="0.3">
      <c r="A166" t="s">
        <v>276</v>
      </c>
      <c r="B166" t="s">
        <v>55</v>
      </c>
      <c r="C166" t="s">
        <v>42</v>
      </c>
      <c r="D166" t="s">
        <v>277</v>
      </c>
      <c r="E166">
        <v>18</v>
      </c>
      <c r="F166" t="s">
        <v>168</v>
      </c>
      <c r="G166" t="s">
        <v>23</v>
      </c>
      <c r="H166">
        <f t="shared" si="4"/>
        <v>2</v>
      </c>
      <c r="I166">
        <f t="shared" si="5"/>
        <v>36</v>
      </c>
      <c r="J166">
        <f>INDEX(Clustering!$A$2:$B$32,MATCH('Filtered Data'!F166,_xlfn.ANCHORARRAY(Clustering!$A$2),0),2)</f>
        <v>5</v>
      </c>
    </row>
    <row r="167" spans="1:10" x14ac:dyDescent="0.3">
      <c r="A167" t="s">
        <v>278</v>
      </c>
      <c r="B167" t="s">
        <v>169</v>
      </c>
      <c r="C167" t="s">
        <v>279</v>
      </c>
      <c r="D167" t="s">
        <v>119</v>
      </c>
      <c r="E167">
        <v>16</v>
      </c>
      <c r="F167" t="s">
        <v>13</v>
      </c>
      <c r="G167" t="s">
        <v>87</v>
      </c>
      <c r="H167">
        <f t="shared" si="4"/>
        <v>1</v>
      </c>
      <c r="I167">
        <f t="shared" si="5"/>
        <v>16</v>
      </c>
      <c r="J167">
        <f>INDEX(Clustering!$A$2:$B$32,MATCH('Filtered Data'!F167,_xlfn.ANCHORARRAY(Clustering!$A$2),0),2)</f>
        <v>5</v>
      </c>
    </row>
    <row r="168" spans="1:10" x14ac:dyDescent="0.3">
      <c r="A168" t="s">
        <v>280</v>
      </c>
      <c r="B168" t="s">
        <v>55</v>
      </c>
      <c r="C168" t="s">
        <v>176</v>
      </c>
      <c r="D168" t="s">
        <v>144</v>
      </c>
      <c r="E168">
        <v>25</v>
      </c>
      <c r="F168" t="s">
        <v>72</v>
      </c>
      <c r="G168" t="s">
        <v>69</v>
      </c>
      <c r="H168">
        <f t="shared" si="4"/>
        <v>1</v>
      </c>
      <c r="I168">
        <f t="shared" si="5"/>
        <v>25</v>
      </c>
      <c r="J168">
        <f>INDEX(Clustering!$A$2:$B$32,MATCH('Filtered Data'!F168,_xlfn.ANCHORARRAY(Clustering!$A$2),0),2)</f>
        <v>3</v>
      </c>
    </row>
    <row r="169" spans="1:10" x14ac:dyDescent="0.3">
      <c r="A169" t="s">
        <v>281</v>
      </c>
      <c r="B169" t="s">
        <v>55</v>
      </c>
      <c r="C169" t="s">
        <v>20</v>
      </c>
      <c r="D169" t="s">
        <v>144</v>
      </c>
      <c r="E169">
        <v>30</v>
      </c>
      <c r="F169" t="s">
        <v>72</v>
      </c>
      <c r="G169" t="s">
        <v>23</v>
      </c>
      <c r="H169">
        <f t="shared" si="4"/>
        <v>2</v>
      </c>
      <c r="I169">
        <f t="shared" si="5"/>
        <v>60</v>
      </c>
      <c r="J169">
        <f>INDEX(Clustering!$A$2:$B$32,MATCH('Filtered Data'!F169,_xlfn.ANCHORARRAY(Clustering!$A$2),0),2)</f>
        <v>3</v>
      </c>
    </row>
    <row r="170" spans="1:10" x14ac:dyDescent="0.3">
      <c r="A170" t="s">
        <v>282</v>
      </c>
      <c r="B170" t="s">
        <v>55</v>
      </c>
      <c r="C170" t="s">
        <v>18</v>
      </c>
      <c r="D170" t="s">
        <v>261</v>
      </c>
      <c r="E170">
        <v>15</v>
      </c>
      <c r="F170" t="s">
        <v>262</v>
      </c>
      <c r="G170" t="s">
        <v>14</v>
      </c>
      <c r="H170">
        <f t="shared" si="4"/>
        <v>2</v>
      </c>
      <c r="I170">
        <f t="shared" si="5"/>
        <v>30</v>
      </c>
      <c r="J170">
        <f>INDEX(Clustering!$A$2:$B$32,MATCH('Filtered Data'!F170,_xlfn.ANCHORARRAY(Clustering!$A$2),0),2)</f>
        <v>4</v>
      </c>
    </row>
    <row r="171" spans="1:10" x14ac:dyDescent="0.3">
      <c r="A171" t="s">
        <v>283</v>
      </c>
      <c r="B171" t="s">
        <v>55</v>
      </c>
      <c r="C171" t="s">
        <v>284</v>
      </c>
      <c r="D171" t="s">
        <v>62</v>
      </c>
      <c r="E171">
        <v>7</v>
      </c>
      <c r="F171" t="s">
        <v>63</v>
      </c>
      <c r="G171" t="s">
        <v>87</v>
      </c>
      <c r="H171">
        <f t="shared" si="4"/>
        <v>1</v>
      </c>
      <c r="I171">
        <f t="shared" si="5"/>
        <v>7</v>
      </c>
      <c r="J171">
        <f>INDEX(Clustering!$A$2:$B$32,MATCH('Filtered Data'!F171,_xlfn.ANCHORARRAY(Clustering!$A$2),0),2)</f>
        <v>4</v>
      </c>
    </row>
    <row r="172" spans="1:10" x14ac:dyDescent="0.3">
      <c r="A172" t="s">
        <v>285</v>
      </c>
      <c r="B172" t="s">
        <v>55</v>
      </c>
      <c r="C172" t="s">
        <v>123</v>
      </c>
      <c r="D172" t="s">
        <v>286</v>
      </c>
      <c r="E172">
        <v>100</v>
      </c>
      <c r="F172" t="s">
        <v>287</v>
      </c>
      <c r="G172" t="s">
        <v>87</v>
      </c>
      <c r="H172">
        <f t="shared" si="4"/>
        <v>1</v>
      </c>
      <c r="I172">
        <f t="shared" si="5"/>
        <v>100</v>
      </c>
      <c r="J172">
        <f>INDEX(Clustering!$A$2:$B$32,MATCH('Filtered Data'!F172,_xlfn.ANCHORARRAY(Clustering!$A$2),0),2)</f>
        <v>8</v>
      </c>
    </row>
    <row r="173" spans="1:10" x14ac:dyDescent="0.3">
      <c r="A173" t="s">
        <v>288</v>
      </c>
      <c r="B173" t="s">
        <v>55</v>
      </c>
      <c r="C173" t="s">
        <v>289</v>
      </c>
      <c r="D173" t="s">
        <v>290</v>
      </c>
      <c r="E173">
        <v>97</v>
      </c>
      <c r="F173" t="s">
        <v>72</v>
      </c>
      <c r="G173" t="s">
        <v>27</v>
      </c>
      <c r="H173">
        <f t="shared" si="4"/>
        <v>1</v>
      </c>
      <c r="I173">
        <f t="shared" si="5"/>
        <v>97</v>
      </c>
      <c r="J173">
        <f>INDEX(Clustering!$A$2:$B$32,MATCH('Filtered Data'!F173,_xlfn.ANCHORARRAY(Clustering!$A$2),0),2)</f>
        <v>3</v>
      </c>
    </row>
    <row r="174" spans="1:10" x14ac:dyDescent="0.3">
      <c r="A174" t="s">
        <v>291</v>
      </c>
      <c r="B174" t="s">
        <v>55</v>
      </c>
      <c r="C174" t="s">
        <v>115</v>
      </c>
      <c r="D174" t="s">
        <v>12</v>
      </c>
      <c r="E174">
        <v>97</v>
      </c>
      <c r="F174" t="s">
        <v>13</v>
      </c>
      <c r="G174" t="s">
        <v>80</v>
      </c>
      <c r="H174">
        <f t="shared" si="4"/>
        <v>1</v>
      </c>
      <c r="I174">
        <f t="shared" si="5"/>
        <v>97</v>
      </c>
      <c r="J174">
        <f>INDEX(Clustering!$A$2:$B$32,MATCH('Filtered Data'!F174,_xlfn.ANCHORARRAY(Clustering!$A$2),0),2)</f>
        <v>5</v>
      </c>
    </row>
    <row r="175" spans="1:10" x14ac:dyDescent="0.3">
      <c r="A175" t="s">
        <v>292</v>
      </c>
      <c r="B175" t="s">
        <v>55</v>
      </c>
      <c r="C175" t="s">
        <v>293</v>
      </c>
      <c r="D175" t="s">
        <v>286</v>
      </c>
      <c r="E175">
        <v>104</v>
      </c>
      <c r="F175" t="s">
        <v>287</v>
      </c>
      <c r="G175" t="s">
        <v>69</v>
      </c>
      <c r="H175">
        <f t="shared" si="4"/>
        <v>1</v>
      </c>
      <c r="I175">
        <f t="shared" si="5"/>
        <v>104</v>
      </c>
      <c r="J175">
        <f>INDEX(Clustering!$A$2:$B$32,MATCH('Filtered Data'!F175,_xlfn.ANCHORARRAY(Clustering!$A$2),0),2)</f>
        <v>8</v>
      </c>
    </row>
    <row r="176" spans="1:10" ht="26" x14ac:dyDescent="0.3">
      <c r="A176" t="s">
        <v>294</v>
      </c>
      <c r="B176" t="s">
        <v>55</v>
      </c>
      <c r="C176" s="1" t="s">
        <v>295</v>
      </c>
      <c r="D176" t="s">
        <v>296</v>
      </c>
      <c r="E176">
        <v>88</v>
      </c>
      <c r="F176" t="s">
        <v>36</v>
      </c>
      <c r="G176" t="s">
        <v>127</v>
      </c>
      <c r="H176">
        <f t="shared" si="4"/>
        <v>1</v>
      </c>
      <c r="I176">
        <f t="shared" si="5"/>
        <v>88</v>
      </c>
      <c r="J176">
        <f>INDEX(Clustering!$A$2:$B$32,MATCH('Filtered Data'!F176,_xlfn.ANCHORARRAY(Clustering!$A$2),0),2)</f>
        <v>2</v>
      </c>
    </row>
    <row r="177" spans="1:10" x14ac:dyDescent="0.3">
      <c r="A177" t="s">
        <v>297</v>
      </c>
      <c r="B177" t="s">
        <v>55</v>
      </c>
      <c r="C177" t="s">
        <v>293</v>
      </c>
      <c r="D177" t="s">
        <v>298</v>
      </c>
      <c r="E177">
        <v>65</v>
      </c>
      <c r="F177" t="s">
        <v>299</v>
      </c>
      <c r="G177" t="s">
        <v>69</v>
      </c>
      <c r="H177">
        <f t="shared" si="4"/>
        <v>1</v>
      </c>
      <c r="I177">
        <f t="shared" si="5"/>
        <v>65</v>
      </c>
      <c r="J177">
        <f>INDEX(Clustering!$A$2:$B$32,MATCH('Filtered Data'!F177,_xlfn.ANCHORARRAY(Clustering!$A$2),0),2)</f>
        <v>9</v>
      </c>
    </row>
    <row r="178" spans="1:10" ht="26" x14ac:dyDescent="0.3">
      <c r="A178" t="s">
        <v>297</v>
      </c>
      <c r="B178" t="s">
        <v>58</v>
      </c>
      <c r="C178" s="1" t="s">
        <v>300</v>
      </c>
      <c r="D178" t="s">
        <v>51</v>
      </c>
      <c r="E178">
        <v>64</v>
      </c>
      <c r="F178" t="s">
        <v>13</v>
      </c>
      <c r="G178" t="s">
        <v>127</v>
      </c>
      <c r="H178">
        <f t="shared" si="4"/>
        <v>1</v>
      </c>
      <c r="I178">
        <f t="shared" si="5"/>
        <v>64</v>
      </c>
      <c r="J178">
        <f>INDEX(Clustering!$A$2:$B$32,MATCH('Filtered Data'!F178,_xlfn.ANCHORARRAY(Clustering!$A$2),0),2)</f>
        <v>5</v>
      </c>
    </row>
    <row r="179" spans="1:10" x14ac:dyDescent="0.3">
      <c r="A179" t="s">
        <v>301</v>
      </c>
      <c r="B179" t="s">
        <v>55</v>
      </c>
      <c r="C179" t="s">
        <v>121</v>
      </c>
      <c r="D179" t="s">
        <v>302</v>
      </c>
      <c r="E179">
        <v>19</v>
      </c>
      <c r="F179" t="s">
        <v>63</v>
      </c>
      <c r="G179" t="s">
        <v>27</v>
      </c>
      <c r="H179">
        <f t="shared" si="4"/>
        <v>1</v>
      </c>
      <c r="I179">
        <f t="shared" si="5"/>
        <v>19</v>
      </c>
      <c r="J179">
        <f>INDEX(Clustering!$A$2:$B$32,MATCH('Filtered Data'!F179,_xlfn.ANCHORARRAY(Clustering!$A$2),0),2)</f>
        <v>4</v>
      </c>
    </row>
    <row r="180" spans="1:10" x14ac:dyDescent="0.3">
      <c r="A180" t="s">
        <v>303</v>
      </c>
      <c r="B180" t="s">
        <v>55</v>
      </c>
      <c r="C180" t="s">
        <v>304</v>
      </c>
      <c r="D180" t="s">
        <v>71</v>
      </c>
      <c r="E180">
        <v>62</v>
      </c>
      <c r="F180" t="s">
        <v>72</v>
      </c>
      <c r="G180" t="s">
        <v>127</v>
      </c>
      <c r="H180">
        <f t="shared" si="4"/>
        <v>1</v>
      </c>
      <c r="I180">
        <f t="shared" si="5"/>
        <v>62</v>
      </c>
      <c r="J180">
        <f>INDEX(Clustering!$A$2:$B$32,MATCH('Filtered Data'!F180,_xlfn.ANCHORARRAY(Clustering!$A$2),0),2)</f>
        <v>3</v>
      </c>
    </row>
    <row r="181" spans="1:10" x14ac:dyDescent="0.3">
      <c r="A181" t="s">
        <v>305</v>
      </c>
      <c r="B181" t="s">
        <v>55</v>
      </c>
      <c r="C181" t="s">
        <v>121</v>
      </c>
      <c r="D181" t="s">
        <v>248</v>
      </c>
      <c r="E181">
        <v>17</v>
      </c>
      <c r="F181" t="s">
        <v>72</v>
      </c>
      <c r="G181" t="s">
        <v>27</v>
      </c>
      <c r="H181">
        <f t="shared" si="4"/>
        <v>1</v>
      </c>
      <c r="I181">
        <f t="shared" si="5"/>
        <v>17</v>
      </c>
      <c r="J181">
        <f>INDEX(Clustering!$A$2:$B$32,MATCH('Filtered Data'!F181,_xlfn.ANCHORARRAY(Clustering!$A$2),0),2)</f>
        <v>3</v>
      </c>
    </row>
    <row r="182" spans="1:10" x14ac:dyDescent="0.3">
      <c r="A182" t="s">
        <v>306</v>
      </c>
      <c r="B182" t="s">
        <v>55</v>
      </c>
      <c r="C182" t="s">
        <v>118</v>
      </c>
      <c r="D182" t="s">
        <v>76</v>
      </c>
      <c r="E182">
        <v>2</v>
      </c>
      <c r="F182" t="s">
        <v>36</v>
      </c>
      <c r="G182" t="s">
        <v>29</v>
      </c>
      <c r="H182">
        <f t="shared" si="4"/>
        <v>1</v>
      </c>
      <c r="I182">
        <f t="shared" si="5"/>
        <v>2</v>
      </c>
      <c r="J182">
        <f>INDEX(Clustering!$A$2:$B$32,MATCH('Filtered Data'!F182,_xlfn.ANCHORARRAY(Clustering!$A$2),0),2)</f>
        <v>2</v>
      </c>
    </row>
    <row r="183" spans="1:10" x14ac:dyDescent="0.3">
      <c r="A183" t="s">
        <v>307</v>
      </c>
      <c r="B183" t="s">
        <v>55</v>
      </c>
      <c r="C183" t="s">
        <v>123</v>
      </c>
      <c r="D183" t="s">
        <v>62</v>
      </c>
      <c r="E183">
        <v>6</v>
      </c>
      <c r="F183" t="s">
        <v>63</v>
      </c>
      <c r="G183" t="s">
        <v>87</v>
      </c>
      <c r="H183">
        <f t="shared" si="4"/>
        <v>1</v>
      </c>
      <c r="I183">
        <f t="shared" si="5"/>
        <v>6</v>
      </c>
      <c r="J183">
        <f>INDEX(Clustering!$A$2:$B$32,MATCH('Filtered Data'!F183,_xlfn.ANCHORARRAY(Clustering!$A$2),0),2)</f>
        <v>4</v>
      </c>
    </row>
    <row r="184" spans="1:10" x14ac:dyDescent="0.3">
      <c r="A184" t="s">
        <v>308</v>
      </c>
      <c r="B184" t="s">
        <v>55</v>
      </c>
      <c r="C184" t="s">
        <v>115</v>
      </c>
      <c r="D184" t="s">
        <v>62</v>
      </c>
      <c r="E184">
        <v>5</v>
      </c>
      <c r="F184" t="s">
        <v>63</v>
      </c>
      <c r="G184" t="s">
        <v>80</v>
      </c>
      <c r="H184">
        <f t="shared" si="4"/>
        <v>1</v>
      </c>
      <c r="I184">
        <f t="shared" si="5"/>
        <v>5</v>
      </c>
      <c r="J184">
        <f>INDEX(Clustering!$A$2:$B$32,MATCH('Filtered Data'!F184,_xlfn.ANCHORARRAY(Clustering!$A$2),0),2)</f>
        <v>4</v>
      </c>
    </row>
    <row r="185" spans="1:10" x14ac:dyDescent="0.3">
      <c r="A185" t="s">
        <v>309</v>
      </c>
      <c r="B185" t="s">
        <v>55</v>
      </c>
      <c r="C185" t="s">
        <v>115</v>
      </c>
      <c r="D185" t="s">
        <v>39</v>
      </c>
      <c r="E185">
        <v>31</v>
      </c>
      <c r="F185" t="s">
        <v>36</v>
      </c>
      <c r="G185" t="s">
        <v>80</v>
      </c>
      <c r="H185">
        <f t="shared" si="4"/>
        <v>1</v>
      </c>
      <c r="I185">
        <f t="shared" si="5"/>
        <v>31</v>
      </c>
      <c r="J185">
        <f>INDEX(Clustering!$A$2:$B$32,MATCH('Filtered Data'!F185,_xlfn.ANCHORARRAY(Clustering!$A$2),0),2)</f>
        <v>2</v>
      </c>
    </row>
    <row r="186" spans="1:10" x14ac:dyDescent="0.3">
      <c r="A186" t="s">
        <v>310</v>
      </c>
      <c r="B186" t="s">
        <v>55</v>
      </c>
      <c r="C186" t="s">
        <v>123</v>
      </c>
      <c r="D186" t="s">
        <v>311</v>
      </c>
      <c r="E186">
        <v>88</v>
      </c>
      <c r="F186" t="s">
        <v>13</v>
      </c>
      <c r="G186" t="s">
        <v>87</v>
      </c>
      <c r="H186">
        <f t="shared" si="4"/>
        <v>1</v>
      </c>
      <c r="I186">
        <f t="shared" si="5"/>
        <v>88</v>
      </c>
      <c r="J186">
        <f>INDEX(Clustering!$A$2:$B$32,MATCH('Filtered Data'!F186,_xlfn.ANCHORARRAY(Clustering!$A$2),0),2)</f>
        <v>5</v>
      </c>
    </row>
    <row r="187" spans="1:10" ht="26" x14ac:dyDescent="0.3">
      <c r="A187" t="s">
        <v>312</v>
      </c>
      <c r="B187" t="s">
        <v>55</v>
      </c>
      <c r="C187" s="1" t="s">
        <v>313</v>
      </c>
      <c r="D187" t="s">
        <v>298</v>
      </c>
      <c r="E187">
        <v>56</v>
      </c>
      <c r="F187" t="s">
        <v>299</v>
      </c>
      <c r="G187" t="s">
        <v>29</v>
      </c>
      <c r="H187">
        <f t="shared" si="4"/>
        <v>1</v>
      </c>
      <c r="I187">
        <f t="shared" si="5"/>
        <v>56</v>
      </c>
      <c r="J187">
        <f>INDEX(Clustering!$A$2:$B$32,MATCH('Filtered Data'!F187,_xlfn.ANCHORARRAY(Clustering!$A$2),0),2)</f>
        <v>9</v>
      </c>
    </row>
    <row r="188" spans="1:10" x14ac:dyDescent="0.3">
      <c r="A188" t="s">
        <v>314</v>
      </c>
      <c r="B188" t="s">
        <v>55</v>
      </c>
      <c r="C188" t="s">
        <v>115</v>
      </c>
      <c r="D188" t="s">
        <v>35</v>
      </c>
      <c r="E188">
        <v>23</v>
      </c>
      <c r="F188" t="s">
        <v>36</v>
      </c>
      <c r="G188" t="s">
        <v>80</v>
      </c>
      <c r="H188">
        <f t="shared" si="4"/>
        <v>1</v>
      </c>
      <c r="I188">
        <f t="shared" si="5"/>
        <v>23</v>
      </c>
      <c r="J188">
        <f>INDEX(Clustering!$A$2:$B$32,MATCH('Filtered Data'!F188,_xlfn.ANCHORARRAY(Clustering!$A$2),0),2)</f>
        <v>2</v>
      </c>
    </row>
    <row r="189" spans="1:10" x14ac:dyDescent="0.3">
      <c r="A189" t="s">
        <v>315</v>
      </c>
      <c r="B189" t="s">
        <v>147</v>
      </c>
      <c r="C189" t="s">
        <v>316</v>
      </c>
      <c r="D189" t="s">
        <v>196</v>
      </c>
      <c r="E189">
        <v>178</v>
      </c>
      <c r="F189" t="s">
        <v>197</v>
      </c>
      <c r="G189" t="s">
        <v>27</v>
      </c>
      <c r="H189">
        <f t="shared" si="4"/>
        <v>1</v>
      </c>
      <c r="I189">
        <f t="shared" si="5"/>
        <v>178</v>
      </c>
      <c r="J189">
        <f>INDEX(Clustering!$A$2:$B$32,MATCH('Filtered Data'!F189,_xlfn.ANCHORARRAY(Clustering!$A$2),0),2)</f>
        <v>1</v>
      </c>
    </row>
    <row r="190" spans="1:10" x14ac:dyDescent="0.3">
      <c r="A190" t="s">
        <v>317</v>
      </c>
      <c r="B190" t="s">
        <v>55</v>
      </c>
      <c r="C190" t="s">
        <v>318</v>
      </c>
      <c r="D190" t="s">
        <v>203</v>
      </c>
      <c r="E190">
        <v>172</v>
      </c>
      <c r="F190" t="s">
        <v>204</v>
      </c>
      <c r="G190" t="s">
        <v>27</v>
      </c>
      <c r="H190">
        <f t="shared" si="4"/>
        <v>1</v>
      </c>
      <c r="I190">
        <f t="shared" si="5"/>
        <v>172</v>
      </c>
      <c r="J190">
        <f>INDEX(Clustering!$A$2:$B$32,MATCH('Filtered Data'!F190,_xlfn.ANCHORARRAY(Clustering!$A$2),0),2)</f>
        <v>2</v>
      </c>
    </row>
    <row r="191" spans="1:10" x14ac:dyDescent="0.3">
      <c r="A191" t="s">
        <v>317</v>
      </c>
      <c r="B191" t="s">
        <v>169</v>
      </c>
      <c r="C191" t="s">
        <v>240</v>
      </c>
      <c r="D191" t="s">
        <v>319</v>
      </c>
      <c r="E191">
        <v>86</v>
      </c>
      <c r="F191" t="s">
        <v>319</v>
      </c>
      <c r="G191" t="s">
        <v>69</v>
      </c>
      <c r="H191">
        <f t="shared" si="4"/>
        <v>1</v>
      </c>
      <c r="I191">
        <f t="shared" si="5"/>
        <v>86</v>
      </c>
      <c r="J191">
        <f>INDEX(Clustering!$A$2:$B$32,MATCH('Filtered Data'!F191,_xlfn.ANCHORARRAY(Clustering!$A$2),0),2)</f>
        <v>1</v>
      </c>
    </row>
    <row r="192" spans="1:10" x14ac:dyDescent="0.3">
      <c r="A192" t="s">
        <v>317</v>
      </c>
      <c r="B192" t="s">
        <v>235</v>
      </c>
      <c r="C192" t="s">
        <v>320</v>
      </c>
      <c r="D192" t="s">
        <v>319</v>
      </c>
      <c r="E192">
        <v>86</v>
      </c>
      <c r="F192" t="s">
        <v>319</v>
      </c>
      <c r="G192" t="s">
        <v>69</v>
      </c>
      <c r="H192">
        <f t="shared" si="4"/>
        <v>1</v>
      </c>
      <c r="I192">
        <f t="shared" si="5"/>
        <v>86</v>
      </c>
      <c r="J192">
        <f>INDEX(Clustering!$A$2:$B$32,MATCH('Filtered Data'!F192,_xlfn.ANCHORARRAY(Clustering!$A$2),0),2)</f>
        <v>1</v>
      </c>
    </row>
    <row r="193" spans="1:10" x14ac:dyDescent="0.3">
      <c r="A193" t="s">
        <v>321</v>
      </c>
      <c r="B193" t="s">
        <v>55</v>
      </c>
      <c r="C193" t="s">
        <v>229</v>
      </c>
      <c r="D193" t="s">
        <v>203</v>
      </c>
      <c r="E193">
        <v>155</v>
      </c>
      <c r="F193" t="s">
        <v>204</v>
      </c>
      <c r="G193" t="s">
        <v>198</v>
      </c>
      <c r="H193">
        <f t="shared" si="4"/>
        <v>2</v>
      </c>
      <c r="I193">
        <f t="shared" si="5"/>
        <v>310</v>
      </c>
      <c r="J193">
        <f>INDEX(Clustering!$A$2:$B$32,MATCH('Filtered Data'!F193,_xlfn.ANCHORARRAY(Clustering!$A$2),0),2)</f>
        <v>2</v>
      </c>
    </row>
    <row r="194" spans="1:10" x14ac:dyDescent="0.3">
      <c r="A194" t="s">
        <v>321</v>
      </c>
      <c r="B194" t="s">
        <v>147</v>
      </c>
      <c r="C194" t="s">
        <v>322</v>
      </c>
      <c r="D194" t="s">
        <v>203</v>
      </c>
      <c r="E194">
        <v>155</v>
      </c>
      <c r="F194" t="s">
        <v>204</v>
      </c>
      <c r="G194" t="s">
        <v>69</v>
      </c>
      <c r="H194">
        <f t="shared" si="4"/>
        <v>1</v>
      </c>
      <c r="I194">
        <f t="shared" si="5"/>
        <v>155</v>
      </c>
      <c r="J194">
        <f>INDEX(Clustering!$A$2:$B$32,MATCH('Filtered Data'!F194,_xlfn.ANCHORARRAY(Clustering!$A$2),0),2)</f>
        <v>2</v>
      </c>
    </row>
    <row r="195" spans="1:10" x14ac:dyDescent="0.3">
      <c r="A195" t="s">
        <v>323</v>
      </c>
      <c r="B195" t="s">
        <v>55</v>
      </c>
      <c r="C195" t="s">
        <v>20</v>
      </c>
      <c r="D195" t="s">
        <v>67</v>
      </c>
      <c r="E195">
        <v>51</v>
      </c>
      <c r="F195" t="s">
        <v>68</v>
      </c>
      <c r="G195" t="s">
        <v>23</v>
      </c>
      <c r="H195">
        <f t="shared" ref="H195:H258" si="6">LEN(G195)/2</f>
        <v>2</v>
      </c>
      <c r="I195">
        <f t="shared" ref="I195:I258" si="7">E195*H195</f>
        <v>102</v>
      </c>
      <c r="J195">
        <f>INDEX(Clustering!$A$2:$B$32,MATCH('Filtered Data'!F195,_xlfn.ANCHORARRAY(Clustering!$A$2),0),2)</f>
        <v>1</v>
      </c>
    </row>
    <row r="196" spans="1:10" x14ac:dyDescent="0.3">
      <c r="A196" t="s">
        <v>324</v>
      </c>
      <c r="B196" t="s">
        <v>55</v>
      </c>
      <c r="C196" t="s">
        <v>38</v>
      </c>
      <c r="D196" t="s">
        <v>140</v>
      </c>
      <c r="E196">
        <v>48</v>
      </c>
      <c r="F196" t="s">
        <v>141</v>
      </c>
      <c r="G196" t="s">
        <v>14</v>
      </c>
      <c r="H196">
        <f t="shared" si="6"/>
        <v>2</v>
      </c>
      <c r="I196">
        <f t="shared" si="7"/>
        <v>96</v>
      </c>
      <c r="J196">
        <f>INDEX(Clustering!$A$2:$B$32,MATCH('Filtered Data'!F196,_xlfn.ANCHORARRAY(Clustering!$A$2),0),2)</f>
        <v>4</v>
      </c>
    </row>
    <row r="197" spans="1:10" x14ac:dyDescent="0.3">
      <c r="A197" t="s">
        <v>325</v>
      </c>
      <c r="B197" t="s">
        <v>55</v>
      </c>
      <c r="C197" t="s">
        <v>18</v>
      </c>
      <c r="D197" t="s">
        <v>62</v>
      </c>
      <c r="E197">
        <v>12</v>
      </c>
      <c r="F197" t="s">
        <v>63</v>
      </c>
      <c r="G197" t="s">
        <v>14</v>
      </c>
      <c r="H197">
        <f t="shared" si="6"/>
        <v>2</v>
      </c>
      <c r="I197">
        <f t="shared" si="7"/>
        <v>24</v>
      </c>
      <c r="J197">
        <f>INDEX(Clustering!$A$2:$B$32,MATCH('Filtered Data'!F197,_xlfn.ANCHORARRAY(Clustering!$A$2),0),2)</f>
        <v>4</v>
      </c>
    </row>
    <row r="198" spans="1:10" x14ac:dyDescent="0.3">
      <c r="A198" t="s">
        <v>325</v>
      </c>
      <c r="B198" t="s">
        <v>147</v>
      </c>
      <c r="C198" t="s">
        <v>326</v>
      </c>
      <c r="D198" t="s">
        <v>157</v>
      </c>
      <c r="E198">
        <v>12</v>
      </c>
      <c r="F198" t="s">
        <v>72</v>
      </c>
      <c r="G198" t="s">
        <v>87</v>
      </c>
      <c r="H198">
        <f t="shared" si="6"/>
        <v>1</v>
      </c>
      <c r="I198">
        <f t="shared" si="7"/>
        <v>12</v>
      </c>
      <c r="J198">
        <f>INDEX(Clustering!$A$2:$B$32,MATCH('Filtered Data'!F198,_xlfn.ANCHORARRAY(Clustering!$A$2),0),2)</f>
        <v>3</v>
      </c>
    </row>
    <row r="199" spans="1:10" x14ac:dyDescent="0.3">
      <c r="A199" t="s">
        <v>327</v>
      </c>
      <c r="B199" t="s">
        <v>55</v>
      </c>
      <c r="C199" t="s">
        <v>18</v>
      </c>
      <c r="D199" t="s">
        <v>219</v>
      </c>
      <c r="E199">
        <v>144</v>
      </c>
      <c r="F199" t="s">
        <v>168</v>
      </c>
      <c r="G199" t="s">
        <v>14</v>
      </c>
      <c r="H199">
        <f t="shared" si="6"/>
        <v>2</v>
      </c>
      <c r="I199">
        <f t="shared" si="7"/>
        <v>288</v>
      </c>
      <c r="J199">
        <f>INDEX(Clustering!$A$2:$B$32,MATCH('Filtered Data'!F199,_xlfn.ANCHORARRAY(Clustering!$A$2),0),2)</f>
        <v>5</v>
      </c>
    </row>
    <row r="200" spans="1:10" x14ac:dyDescent="0.3">
      <c r="A200" t="s">
        <v>327</v>
      </c>
      <c r="B200" t="s">
        <v>147</v>
      </c>
      <c r="C200" t="s">
        <v>322</v>
      </c>
      <c r="D200" t="s">
        <v>51</v>
      </c>
      <c r="E200">
        <v>36</v>
      </c>
      <c r="F200" t="s">
        <v>13</v>
      </c>
      <c r="G200" t="s">
        <v>69</v>
      </c>
      <c r="H200">
        <f t="shared" si="6"/>
        <v>1</v>
      </c>
      <c r="I200">
        <f t="shared" si="7"/>
        <v>36</v>
      </c>
      <c r="J200">
        <f>INDEX(Clustering!$A$2:$B$32,MATCH('Filtered Data'!F200,_xlfn.ANCHORARRAY(Clustering!$A$2),0),2)</f>
        <v>5</v>
      </c>
    </row>
    <row r="201" spans="1:10" x14ac:dyDescent="0.3">
      <c r="A201" t="s">
        <v>327</v>
      </c>
      <c r="B201" t="s">
        <v>328</v>
      </c>
      <c r="C201" t="s">
        <v>329</v>
      </c>
      <c r="D201" t="s">
        <v>191</v>
      </c>
      <c r="E201">
        <v>108</v>
      </c>
      <c r="F201" t="s">
        <v>168</v>
      </c>
      <c r="G201" t="s">
        <v>80</v>
      </c>
      <c r="H201">
        <f t="shared" si="6"/>
        <v>1</v>
      </c>
      <c r="I201">
        <f t="shared" si="7"/>
        <v>108</v>
      </c>
      <c r="J201">
        <f>INDEX(Clustering!$A$2:$B$32,MATCH('Filtered Data'!F201,_xlfn.ANCHORARRAY(Clustering!$A$2),0),2)</f>
        <v>5</v>
      </c>
    </row>
    <row r="202" spans="1:10" x14ac:dyDescent="0.3">
      <c r="A202" t="s">
        <v>330</v>
      </c>
      <c r="B202" t="s">
        <v>55</v>
      </c>
      <c r="C202" t="s">
        <v>46</v>
      </c>
      <c r="D202" t="s">
        <v>200</v>
      </c>
      <c r="E202">
        <v>182</v>
      </c>
      <c r="F202" t="s">
        <v>201</v>
      </c>
      <c r="G202" t="s">
        <v>23</v>
      </c>
      <c r="H202">
        <f t="shared" si="6"/>
        <v>2</v>
      </c>
      <c r="I202">
        <f t="shared" si="7"/>
        <v>364</v>
      </c>
      <c r="J202">
        <f>INDEX(Clustering!$A$2:$B$32,MATCH('Filtered Data'!F202,_xlfn.ANCHORARRAY(Clustering!$A$2),0),2)</f>
        <v>8</v>
      </c>
    </row>
    <row r="203" spans="1:10" x14ac:dyDescent="0.3">
      <c r="A203" t="s">
        <v>330</v>
      </c>
      <c r="B203" t="s">
        <v>147</v>
      </c>
      <c r="C203" t="s">
        <v>163</v>
      </c>
      <c r="D203" t="s">
        <v>286</v>
      </c>
      <c r="E203">
        <v>94</v>
      </c>
      <c r="F203" t="s">
        <v>287</v>
      </c>
      <c r="G203" t="s">
        <v>80</v>
      </c>
      <c r="H203">
        <f t="shared" si="6"/>
        <v>1</v>
      </c>
      <c r="I203">
        <f t="shared" si="7"/>
        <v>94</v>
      </c>
      <c r="J203">
        <f>INDEX(Clustering!$A$2:$B$32,MATCH('Filtered Data'!F203,_xlfn.ANCHORARRAY(Clustering!$A$2),0),2)</f>
        <v>8</v>
      </c>
    </row>
    <row r="204" spans="1:10" x14ac:dyDescent="0.3">
      <c r="A204" t="s">
        <v>330</v>
      </c>
      <c r="B204" t="s">
        <v>328</v>
      </c>
      <c r="C204" t="s">
        <v>322</v>
      </c>
      <c r="D204" t="s">
        <v>71</v>
      </c>
      <c r="E204">
        <v>88</v>
      </c>
      <c r="F204" t="s">
        <v>72</v>
      </c>
      <c r="G204" t="s">
        <v>69</v>
      </c>
      <c r="H204">
        <f t="shared" si="6"/>
        <v>1</v>
      </c>
      <c r="I204">
        <f t="shared" si="7"/>
        <v>88</v>
      </c>
      <c r="J204">
        <f>INDEX(Clustering!$A$2:$B$32,MATCH('Filtered Data'!F204,_xlfn.ANCHORARRAY(Clustering!$A$2),0),2)</f>
        <v>3</v>
      </c>
    </row>
    <row r="205" spans="1:10" x14ac:dyDescent="0.3">
      <c r="A205" t="s">
        <v>331</v>
      </c>
      <c r="B205" t="s">
        <v>55</v>
      </c>
      <c r="C205" t="s">
        <v>195</v>
      </c>
      <c r="D205" t="s">
        <v>332</v>
      </c>
      <c r="E205">
        <v>164</v>
      </c>
      <c r="F205" t="s">
        <v>333</v>
      </c>
      <c r="G205" t="s">
        <v>198</v>
      </c>
      <c r="H205">
        <f t="shared" si="6"/>
        <v>2</v>
      </c>
      <c r="I205">
        <f t="shared" si="7"/>
        <v>328</v>
      </c>
      <c r="J205">
        <f>INDEX(Clustering!$A$2:$B$32,MATCH('Filtered Data'!F205,_xlfn.ANCHORARRAY(Clustering!$A$2),0),2)</f>
        <v>2</v>
      </c>
    </row>
    <row r="206" spans="1:10" x14ac:dyDescent="0.3">
      <c r="A206" t="s">
        <v>331</v>
      </c>
      <c r="B206" t="s">
        <v>147</v>
      </c>
      <c r="C206" t="s">
        <v>334</v>
      </c>
      <c r="D206" t="s">
        <v>203</v>
      </c>
      <c r="E206">
        <v>89</v>
      </c>
      <c r="F206" t="s">
        <v>204</v>
      </c>
      <c r="G206" t="s">
        <v>27</v>
      </c>
      <c r="H206">
        <f t="shared" si="6"/>
        <v>1</v>
      </c>
      <c r="I206">
        <f t="shared" si="7"/>
        <v>89</v>
      </c>
      <c r="J206">
        <f>INDEX(Clustering!$A$2:$B$32,MATCH('Filtered Data'!F206,_xlfn.ANCHORARRAY(Clustering!$A$2),0),2)</f>
        <v>2</v>
      </c>
    </row>
    <row r="207" spans="1:10" x14ac:dyDescent="0.3">
      <c r="A207" t="s">
        <v>331</v>
      </c>
      <c r="B207" t="s">
        <v>328</v>
      </c>
      <c r="C207" t="s">
        <v>335</v>
      </c>
      <c r="D207" t="s">
        <v>76</v>
      </c>
      <c r="E207">
        <v>75</v>
      </c>
      <c r="F207" t="s">
        <v>36</v>
      </c>
      <c r="G207" t="s">
        <v>29</v>
      </c>
      <c r="H207">
        <f t="shared" si="6"/>
        <v>1</v>
      </c>
      <c r="I207">
        <f t="shared" si="7"/>
        <v>75</v>
      </c>
      <c r="J207">
        <f>INDEX(Clustering!$A$2:$B$32,MATCH('Filtered Data'!F207,_xlfn.ANCHORARRAY(Clustering!$A$2),0),2)</f>
        <v>2</v>
      </c>
    </row>
    <row r="208" spans="1:10" x14ac:dyDescent="0.3">
      <c r="A208" t="s">
        <v>331</v>
      </c>
      <c r="B208" t="s">
        <v>169</v>
      </c>
      <c r="C208" t="s">
        <v>336</v>
      </c>
      <c r="D208" t="s">
        <v>337</v>
      </c>
      <c r="E208">
        <v>29</v>
      </c>
      <c r="F208" t="s">
        <v>337</v>
      </c>
      <c r="G208" t="s">
        <v>27</v>
      </c>
      <c r="H208">
        <f t="shared" si="6"/>
        <v>1</v>
      </c>
      <c r="I208">
        <f t="shared" si="7"/>
        <v>29</v>
      </c>
      <c r="J208">
        <f>INDEX(Clustering!$A$2:$B$32,MATCH('Filtered Data'!F208,_xlfn.ANCHORARRAY(Clustering!$A$2),0),2)</f>
        <v>1</v>
      </c>
    </row>
    <row r="209" spans="1:10" x14ac:dyDescent="0.3">
      <c r="A209" t="s">
        <v>331</v>
      </c>
      <c r="B209" t="s">
        <v>235</v>
      </c>
      <c r="C209" t="s">
        <v>338</v>
      </c>
      <c r="D209" t="s">
        <v>337</v>
      </c>
      <c r="E209">
        <v>34</v>
      </c>
      <c r="F209" t="s">
        <v>337</v>
      </c>
      <c r="G209" t="s">
        <v>87</v>
      </c>
      <c r="H209">
        <f t="shared" si="6"/>
        <v>1</v>
      </c>
      <c r="I209">
        <f t="shared" si="7"/>
        <v>34</v>
      </c>
      <c r="J209">
        <f>INDEX(Clustering!$A$2:$B$32,MATCH('Filtered Data'!F209,_xlfn.ANCHORARRAY(Clustering!$A$2),0),2)</f>
        <v>1</v>
      </c>
    </row>
    <row r="210" spans="1:10" x14ac:dyDescent="0.3">
      <c r="A210" t="s">
        <v>331</v>
      </c>
      <c r="B210" t="s">
        <v>237</v>
      </c>
      <c r="C210" t="s">
        <v>339</v>
      </c>
      <c r="D210" t="s">
        <v>337</v>
      </c>
      <c r="E210">
        <v>34</v>
      </c>
      <c r="F210" t="s">
        <v>337</v>
      </c>
      <c r="G210" t="s">
        <v>80</v>
      </c>
      <c r="H210">
        <f t="shared" si="6"/>
        <v>1</v>
      </c>
      <c r="I210">
        <f t="shared" si="7"/>
        <v>34</v>
      </c>
      <c r="J210">
        <f>INDEX(Clustering!$A$2:$B$32,MATCH('Filtered Data'!F210,_xlfn.ANCHORARRAY(Clustering!$A$2),0),2)</f>
        <v>1</v>
      </c>
    </row>
    <row r="211" spans="1:10" x14ac:dyDescent="0.3">
      <c r="A211" t="s">
        <v>331</v>
      </c>
      <c r="B211" t="s">
        <v>239</v>
      </c>
      <c r="C211" t="s">
        <v>340</v>
      </c>
      <c r="D211" t="s">
        <v>337</v>
      </c>
      <c r="E211">
        <v>34</v>
      </c>
      <c r="F211" t="s">
        <v>337</v>
      </c>
      <c r="G211" t="s">
        <v>69</v>
      </c>
      <c r="H211">
        <f t="shared" si="6"/>
        <v>1</v>
      </c>
      <c r="I211">
        <f t="shared" si="7"/>
        <v>34</v>
      </c>
      <c r="J211">
        <f>INDEX(Clustering!$A$2:$B$32,MATCH('Filtered Data'!F211,_xlfn.ANCHORARRAY(Clustering!$A$2),0),2)</f>
        <v>1</v>
      </c>
    </row>
    <row r="212" spans="1:10" x14ac:dyDescent="0.3">
      <c r="A212" t="s">
        <v>331</v>
      </c>
      <c r="B212" t="s">
        <v>241</v>
      </c>
      <c r="C212" t="s">
        <v>341</v>
      </c>
      <c r="D212" t="s">
        <v>337</v>
      </c>
      <c r="E212">
        <v>33</v>
      </c>
      <c r="F212" t="s">
        <v>337</v>
      </c>
      <c r="G212" t="s">
        <v>29</v>
      </c>
      <c r="H212">
        <f t="shared" si="6"/>
        <v>1</v>
      </c>
      <c r="I212">
        <f t="shared" si="7"/>
        <v>33</v>
      </c>
      <c r="J212">
        <f>INDEX(Clustering!$A$2:$B$32,MATCH('Filtered Data'!F212,_xlfn.ANCHORARRAY(Clustering!$A$2),0),2)</f>
        <v>1</v>
      </c>
    </row>
    <row r="213" spans="1:10" x14ac:dyDescent="0.3">
      <c r="A213" t="s">
        <v>342</v>
      </c>
      <c r="B213" t="s">
        <v>55</v>
      </c>
      <c r="C213" t="s">
        <v>11</v>
      </c>
      <c r="D213" t="s">
        <v>203</v>
      </c>
      <c r="E213">
        <v>178</v>
      </c>
      <c r="F213" t="s">
        <v>204</v>
      </c>
      <c r="G213" t="s">
        <v>14</v>
      </c>
      <c r="H213">
        <f t="shared" si="6"/>
        <v>2</v>
      </c>
      <c r="I213">
        <f t="shared" si="7"/>
        <v>356</v>
      </c>
      <c r="J213">
        <f>INDEX(Clustering!$A$2:$B$32,MATCH('Filtered Data'!F213,_xlfn.ANCHORARRAY(Clustering!$A$2),0),2)</f>
        <v>2</v>
      </c>
    </row>
    <row r="214" spans="1:10" x14ac:dyDescent="0.3">
      <c r="A214" t="s">
        <v>342</v>
      </c>
      <c r="B214" t="s">
        <v>147</v>
      </c>
      <c r="C214" t="s">
        <v>202</v>
      </c>
      <c r="D214" t="s">
        <v>343</v>
      </c>
      <c r="E214">
        <v>87</v>
      </c>
      <c r="F214" t="s">
        <v>344</v>
      </c>
      <c r="G214" t="s">
        <v>29</v>
      </c>
      <c r="H214">
        <f t="shared" si="6"/>
        <v>1</v>
      </c>
      <c r="I214">
        <f t="shared" si="7"/>
        <v>87</v>
      </c>
      <c r="J214">
        <f>INDEX(Clustering!$A$2:$B$32,MATCH('Filtered Data'!F214,_xlfn.ANCHORARRAY(Clustering!$A$2),0),2)</f>
        <v>3</v>
      </c>
    </row>
    <row r="215" spans="1:10" x14ac:dyDescent="0.3">
      <c r="A215" t="s">
        <v>342</v>
      </c>
      <c r="B215" t="s">
        <v>328</v>
      </c>
      <c r="C215" t="s">
        <v>345</v>
      </c>
      <c r="D215" t="s">
        <v>346</v>
      </c>
      <c r="E215">
        <v>91</v>
      </c>
      <c r="F215" t="s">
        <v>36</v>
      </c>
      <c r="G215" t="s">
        <v>27</v>
      </c>
      <c r="H215">
        <f t="shared" si="6"/>
        <v>1</v>
      </c>
      <c r="I215">
        <f t="shared" si="7"/>
        <v>91</v>
      </c>
      <c r="J215">
        <f>INDEX(Clustering!$A$2:$B$32,MATCH('Filtered Data'!F215,_xlfn.ANCHORARRAY(Clustering!$A$2),0),2)</f>
        <v>2</v>
      </c>
    </row>
    <row r="216" spans="1:10" x14ac:dyDescent="0.3">
      <c r="A216" t="s">
        <v>347</v>
      </c>
      <c r="B216" t="s">
        <v>55</v>
      </c>
      <c r="C216" t="s">
        <v>42</v>
      </c>
      <c r="D216" t="s">
        <v>203</v>
      </c>
      <c r="E216">
        <v>175</v>
      </c>
      <c r="F216" t="s">
        <v>204</v>
      </c>
      <c r="G216" t="s">
        <v>23</v>
      </c>
      <c r="H216">
        <f t="shared" si="6"/>
        <v>2</v>
      </c>
      <c r="I216">
        <f t="shared" si="7"/>
        <v>350</v>
      </c>
      <c r="J216">
        <f>INDEX(Clustering!$A$2:$B$32,MATCH('Filtered Data'!F216,_xlfn.ANCHORARRAY(Clustering!$A$2),0),2)</f>
        <v>2</v>
      </c>
    </row>
    <row r="217" spans="1:10" x14ac:dyDescent="0.3">
      <c r="A217" t="s">
        <v>347</v>
      </c>
      <c r="B217" t="s">
        <v>147</v>
      </c>
      <c r="C217" t="s">
        <v>151</v>
      </c>
      <c r="D217" t="s">
        <v>203</v>
      </c>
      <c r="E217">
        <v>175</v>
      </c>
      <c r="F217" t="s">
        <v>204</v>
      </c>
      <c r="G217" t="s">
        <v>69</v>
      </c>
      <c r="H217">
        <f t="shared" si="6"/>
        <v>1</v>
      </c>
      <c r="I217">
        <f t="shared" si="7"/>
        <v>175</v>
      </c>
      <c r="J217">
        <f>INDEX(Clustering!$A$2:$B$32,MATCH('Filtered Data'!F217,_xlfn.ANCHORARRAY(Clustering!$A$2),0),2)</f>
        <v>2</v>
      </c>
    </row>
    <row r="218" spans="1:10" x14ac:dyDescent="0.3">
      <c r="A218" t="s">
        <v>348</v>
      </c>
      <c r="B218" t="s">
        <v>55</v>
      </c>
      <c r="C218" t="s">
        <v>50</v>
      </c>
      <c r="D218" t="s">
        <v>203</v>
      </c>
      <c r="E218">
        <v>170</v>
      </c>
      <c r="F218" t="s">
        <v>204</v>
      </c>
      <c r="G218" t="s">
        <v>14</v>
      </c>
      <c r="H218">
        <f t="shared" si="6"/>
        <v>2</v>
      </c>
      <c r="I218">
        <f t="shared" si="7"/>
        <v>340</v>
      </c>
      <c r="J218">
        <f>INDEX(Clustering!$A$2:$B$32,MATCH('Filtered Data'!F218,_xlfn.ANCHORARRAY(Clustering!$A$2),0),2)</f>
        <v>2</v>
      </c>
    </row>
    <row r="219" spans="1:10" x14ac:dyDescent="0.3">
      <c r="A219" t="s">
        <v>348</v>
      </c>
      <c r="B219" t="s">
        <v>147</v>
      </c>
      <c r="C219" t="s">
        <v>349</v>
      </c>
      <c r="D219" t="s">
        <v>290</v>
      </c>
      <c r="E219">
        <v>86</v>
      </c>
      <c r="F219" t="s">
        <v>72</v>
      </c>
      <c r="G219" t="s">
        <v>29</v>
      </c>
      <c r="H219">
        <f t="shared" si="6"/>
        <v>1</v>
      </c>
      <c r="I219">
        <f t="shared" si="7"/>
        <v>86</v>
      </c>
      <c r="J219">
        <f>INDEX(Clustering!$A$2:$B$32,MATCH('Filtered Data'!F219,_xlfn.ANCHORARRAY(Clustering!$A$2),0),2)</f>
        <v>3</v>
      </c>
    </row>
    <row r="220" spans="1:10" x14ac:dyDescent="0.3">
      <c r="A220" t="s">
        <v>348</v>
      </c>
      <c r="B220" t="s">
        <v>328</v>
      </c>
      <c r="C220" t="s">
        <v>350</v>
      </c>
      <c r="D220" t="s">
        <v>219</v>
      </c>
      <c r="E220">
        <v>84</v>
      </c>
      <c r="F220" t="s">
        <v>168</v>
      </c>
      <c r="G220" t="s">
        <v>27</v>
      </c>
      <c r="H220">
        <f t="shared" si="6"/>
        <v>1</v>
      </c>
      <c r="I220">
        <f t="shared" si="7"/>
        <v>84</v>
      </c>
      <c r="J220">
        <f>INDEX(Clustering!$A$2:$B$32,MATCH('Filtered Data'!F220,_xlfn.ANCHORARRAY(Clustering!$A$2),0),2)</f>
        <v>5</v>
      </c>
    </row>
    <row r="221" spans="1:10" x14ac:dyDescent="0.3">
      <c r="A221" t="s">
        <v>348</v>
      </c>
      <c r="B221" t="s">
        <v>169</v>
      </c>
      <c r="C221" t="s">
        <v>351</v>
      </c>
      <c r="D221" t="s">
        <v>319</v>
      </c>
      <c r="E221">
        <v>84</v>
      </c>
      <c r="F221" t="s">
        <v>319</v>
      </c>
      <c r="G221" t="s">
        <v>80</v>
      </c>
      <c r="H221">
        <f t="shared" si="6"/>
        <v>1</v>
      </c>
      <c r="I221">
        <f t="shared" si="7"/>
        <v>84</v>
      </c>
      <c r="J221">
        <f>INDEX(Clustering!$A$2:$B$32,MATCH('Filtered Data'!F221,_xlfn.ANCHORARRAY(Clustering!$A$2),0),2)</f>
        <v>1</v>
      </c>
    </row>
    <row r="222" spans="1:10" x14ac:dyDescent="0.3">
      <c r="A222" t="s">
        <v>348</v>
      </c>
      <c r="B222" t="s">
        <v>235</v>
      </c>
      <c r="C222" t="s">
        <v>352</v>
      </c>
      <c r="D222" t="s">
        <v>319</v>
      </c>
      <c r="E222">
        <v>86</v>
      </c>
      <c r="F222" t="s">
        <v>319</v>
      </c>
      <c r="G222" t="s">
        <v>87</v>
      </c>
      <c r="H222">
        <f t="shared" si="6"/>
        <v>1</v>
      </c>
      <c r="I222">
        <f t="shared" si="7"/>
        <v>86</v>
      </c>
      <c r="J222">
        <f>INDEX(Clustering!$A$2:$B$32,MATCH('Filtered Data'!F222,_xlfn.ANCHORARRAY(Clustering!$A$2),0),2)</f>
        <v>1</v>
      </c>
    </row>
    <row r="223" spans="1:10" x14ac:dyDescent="0.3">
      <c r="A223" t="s">
        <v>353</v>
      </c>
      <c r="B223" t="s">
        <v>55</v>
      </c>
      <c r="C223" t="s">
        <v>38</v>
      </c>
      <c r="D223" t="s">
        <v>261</v>
      </c>
      <c r="E223">
        <v>25</v>
      </c>
      <c r="F223" t="s">
        <v>262</v>
      </c>
      <c r="G223" t="s">
        <v>14</v>
      </c>
      <c r="H223">
        <f t="shared" si="6"/>
        <v>2</v>
      </c>
      <c r="I223">
        <f t="shared" si="7"/>
        <v>50</v>
      </c>
      <c r="J223">
        <f>INDEX(Clustering!$A$2:$B$32,MATCH('Filtered Data'!F223,_xlfn.ANCHORARRAY(Clustering!$A$2),0),2)</f>
        <v>4</v>
      </c>
    </row>
    <row r="224" spans="1:10" x14ac:dyDescent="0.3">
      <c r="A224" t="s">
        <v>354</v>
      </c>
      <c r="B224" t="s">
        <v>55</v>
      </c>
      <c r="C224" t="s">
        <v>320</v>
      </c>
      <c r="D224" t="s">
        <v>272</v>
      </c>
      <c r="E224">
        <v>15</v>
      </c>
      <c r="F224" t="s">
        <v>72</v>
      </c>
      <c r="G224" t="s">
        <v>69</v>
      </c>
      <c r="H224">
        <f t="shared" si="6"/>
        <v>1</v>
      </c>
      <c r="I224">
        <f t="shared" si="7"/>
        <v>15</v>
      </c>
      <c r="J224">
        <f>INDEX(Clustering!$A$2:$B$32,MATCH('Filtered Data'!F224,_xlfn.ANCHORARRAY(Clustering!$A$2),0),2)</f>
        <v>3</v>
      </c>
    </row>
    <row r="225" spans="1:10" x14ac:dyDescent="0.3">
      <c r="A225" t="s">
        <v>355</v>
      </c>
      <c r="B225" t="s">
        <v>55</v>
      </c>
      <c r="C225" t="s">
        <v>236</v>
      </c>
      <c r="D225" t="s">
        <v>261</v>
      </c>
      <c r="E225">
        <v>7</v>
      </c>
      <c r="F225" t="s">
        <v>262</v>
      </c>
      <c r="G225" t="s">
        <v>87</v>
      </c>
      <c r="H225">
        <f t="shared" si="6"/>
        <v>1</v>
      </c>
      <c r="I225">
        <f t="shared" si="7"/>
        <v>7</v>
      </c>
      <c r="J225">
        <f>INDEX(Clustering!$A$2:$B$32,MATCH('Filtered Data'!F225,_xlfn.ANCHORARRAY(Clustering!$A$2),0),2)</f>
        <v>4</v>
      </c>
    </row>
    <row r="226" spans="1:10" x14ac:dyDescent="0.3">
      <c r="A226" t="s">
        <v>356</v>
      </c>
      <c r="B226" t="s">
        <v>55</v>
      </c>
      <c r="C226" t="s">
        <v>240</v>
      </c>
      <c r="D226" t="s">
        <v>298</v>
      </c>
      <c r="E226">
        <v>10</v>
      </c>
      <c r="F226" t="s">
        <v>299</v>
      </c>
      <c r="G226" t="s">
        <v>69</v>
      </c>
      <c r="H226">
        <f t="shared" si="6"/>
        <v>1</v>
      </c>
      <c r="I226">
        <f t="shared" si="7"/>
        <v>10</v>
      </c>
      <c r="J226">
        <f>INDEX(Clustering!$A$2:$B$32,MATCH('Filtered Data'!F226,_xlfn.ANCHORARRAY(Clustering!$A$2),0),2)</f>
        <v>9</v>
      </c>
    </row>
    <row r="227" spans="1:10" x14ac:dyDescent="0.3">
      <c r="A227" t="s">
        <v>357</v>
      </c>
      <c r="B227" t="s">
        <v>55</v>
      </c>
      <c r="C227" t="s">
        <v>34</v>
      </c>
      <c r="D227" t="s">
        <v>162</v>
      </c>
      <c r="E227">
        <v>29</v>
      </c>
      <c r="F227" t="s">
        <v>72</v>
      </c>
      <c r="G227" t="s">
        <v>14</v>
      </c>
      <c r="H227">
        <f t="shared" si="6"/>
        <v>2</v>
      </c>
      <c r="I227">
        <f t="shared" si="7"/>
        <v>58</v>
      </c>
      <c r="J227">
        <f>INDEX(Clustering!$A$2:$B$32,MATCH('Filtered Data'!F227,_xlfn.ANCHORARRAY(Clustering!$A$2),0),2)</f>
        <v>3</v>
      </c>
    </row>
    <row r="228" spans="1:10" x14ac:dyDescent="0.3">
      <c r="A228" t="s">
        <v>357</v>
      </c>
      <c r="B228" t="s">
        <v>147</v>
      </c>
      <c r="C228" t="s">
        <v>358</v>
      </c>
      <c r="D228" t="s">
        <v>173</v>
      </c>
      <c r="E228">
        <v>29</v>
      </c>
      <c r="F228" t="s">
        <v>174</v>
      </c>
      <c r="G228" t="s">
        <v>80</v>
      </c>
      <c r="H228">
        <f t="shared" si="6"/>
        <v>1</v>
      </c>
      <c r="I228">
        <f t="shared" si="7"/>
        <v>29</v>
      </c>
      <c r="J228">
        <f>INDEX(Clustering!$A$2:$B$32,MATCH('Filtered Data'!F228,_xlfn.ANCHORARRAY(Clustering!$A$2),0),2)</f>
        <v>1</v>
      </c>
    </row>
    <row r="229" spans="1:10" x14ac:dyDescent="0.3">
      <c r="A229" t="s">
        <v>359</v>
      </c>
      <c r="B229" t="s">
        <v>55</v>
      </c>
      <c r="C229" t="s">
        <v>42</v>
      </c>
      <c r="D229" t="s">
        <v>360</v>
      </c>
      <c r="E229">
        <v>12</v>
      </c>
      <c r="F229" t="s">
        <v>262</v>
      </c>
      <c r="G229" t="s">
        <v>23</v>
      </c>
      <c r="H229">
        <f t="shared" si="6"/>
        <v>2</v>
      </c>
      <c r="I229">
        <f t="shared" si="7"/>
        <v>24</v>
      </c>
      <c r="J229">
        <f>INDEX(Clustering!$A$2:$B$32,MATCH('Filtered Data'!F229,_xlfn.ANCHORARRAY(Clustering!$A$2),0),2)</f>
        <v>4</v>
      </c>
    </row>
    <row r="230" spans="1:10" x14ac:dyDescent="0.3">
      <c r="A230" t="s">
        <v>361</v>
      </c>
      <c r="B230" t="s">
        <v>55</v>
      </c>
      <c r="C230" t="s">
        <v>229</v>
      </c>
      <c r="D230" t="s">
        <v>261</v>
      </c>
      <c r="E230">
        <v>17</v>
      </c>
      <c r="F230" t="s">
        <v>262</v>
      </c>
      <c r="G230" t="s">
        <v>198</v>
      </c>
      <c r="H230">
        <f t="shared" si="6"/>
        <v>2</v>
      </c>
      <c r="I230">
        <f t="shared" si="7"/>
        <v>34</v>
      </c>
      <c r="J230">
        <f>INDEX(Clustering!$A$2:$B$32,MATCH('Filtered Data'!F230,_xlfn.ANCHORARRAY(Clustering!$A$2),0),2)</f>
        <v>4</v>
      </c>
    </row>
    <row r="231" spans="1:10" x14ac:dyDescent="0.3">
      <c r="A231" t="s">
        <v>361</v>
      </c>
      <c r="B231" t="s">
        <v>147</v>
      </c>
      <c r="C231" t="s">
        <v>350</v>
      </c>
      <c r="D231" t="s">
        <v>277</v>
      </c>
      <c r="E231">
        <v>17</v>
      </c>
      <c r="F231" t="s">
        <v>168</v>
      </c>
      <c r="G231" t="s">
        <v>27</v>
      </c>
      <c r="H231">
        <f t="shared" si="6"/>
        <v>1</v>
      </c>
      <c r="I231">
        <f t="shared" si="7"/>
        <v>17</v>
      </c>
      <c r="J231">
        <f>INDEX(Clustering!$A$2:$B$32,MATCH('Filtered Data'!F231,_xlfn.ANCHORARRAY(Clustering!$A$2),0),2)</f>
        <v>5</v>
      </c>
    </row>
    <row r="232" spans="1:10" x14ac:dyDescent="0.3">
      <c r="A232" t="s">
        <v>362</v>
      </c>
      <c r="B232" t="s">
        <v>55</v>
      </c>
      <c r="C232" t="s">
        <v>42</v>
      </c>
      <c r="D232" t="s">
        <v>71</v>
      </c>
      <c r="E232">
        <v>12</v>
      </c>
      <c r="F232" t="s">
        <v>72</v>
      </c>
      <c r="G232" t="s">
        <v>23</v>
      </c>
      <c r="H232">
        <f t="shared" si="6"/>
        <v>2</v>
      </c>
      <c r="I232">
        <f t="shared" si="7"/>
        <v>24</v>
      </c>
      <c r="J232">
        <f>INDEX(Clustering!$A$2:$B$32,MATCH('Filtered Data'!F232,_xlfn.ANCHORARRAY(Clustering!$A$2),0),2)</f>
        <v>3</v>
      </c>
    </row>
    <row r="233" spans="1:10" x14ac:dyDescent="0.3">
      <c r="A233" t="s">
        <v>363</v>
      </c>
      <c r="B233" t="s">
        <v>55</v>
      </c>
      <c r="C233" t="s">
        <v>50</v>
      </c>
      <c r="D233" t="s">
        <v>130</v>
      </c>
      <c r="E233">
        <v>6</v>
      </c>
      <c r="F233" t="s">
        <v>72</v>
      </c>
      <c r="G233" t="s">
        <v>14</v>
      </c>
      <c r="H233">
        <f t="shared" si="6"/>
        <v>2</v>
      </c>
      <c r="I233">
        <f t="shared" si="7"/>
        <v>12</v>
      </c>
      <c r="J233">
        <f>INDEX(Clustering!$A$2:$B$32,MATCH('Filtered Data'!F233,_xlfn.ANCHORARRAY(Clustering!$A$2),0),2)</f>
        <v>3</v>
      </c>
    </row>
    <row r="234" spans="1:10" x14ac:dyDescent="0.3">
      <c r="A234" t="s">
        <v>363</v>
      </c>
      <c r="B234" t="s">
        <v>147</v>
      </c>
      <c r="C234" t="s">
        <v>364</v>
      </c>
      <c r="D234" t="s">
        <v>216</v>
      </c>
      <c r="E234">
        <v>6</v>
      </c>
      <c r="F234" t="s">
        <v>168</v>
      </c>
      <c r="G234" t="s">
        <v>29</v>
      </c>
      <c r="H234">
        <f t="shared" si="6"/>
        <v>1</v>
      </c>
      <c r="I234">
        <f t="shared" si="7"/>
        <v>6</v>
      </c>
      <c r="J234">
        <f>INDEX(Clustering!$A$2:$B$32,MATCH('Filtered Data'!F234,_xlfn.ANCHORARRAY(Clustering!$A$2),0),2)</f>
        <v>5</v>
      </c>
    </row>
    <row r="235" spans="1:10" x14ac:dyDescent="0.3">
      <c r="A235" t="s">
        <v>365</v>
      </c>
      <c r="B235" t="s">
        <v>55</v>
      </c>
      <c r="C235" t="s">
        <v>195</v>
      </c>
      <c r="D235" t="s">
        <v>71</v>
      </c>
      <c r="E235">
        <v>21</v>
      </c>
      <c r="F235" t="s">
        <v>72</v>
      </c>
      <c r="G235" t="s">
        <v>198</v>
      </c>
      <c r="H235">
        <f t="shared" si="6"/>
        <v>2</v>
      </c>
      <c r="I235">
        <f t="shared" si="7"/>
        <v>42</v>
      </c>
      <c r="J235">
        <f>INDEX(Clustering!$A$2:$B$32,MATCH('Filtered Data'!F235,_xlfn.ANCHORARRAY(Clustering!$A$2),0),2)</f>
        <v>3</v>
      </c>
    </row>
    <row r="236" spans="1:10" x14ac:dyDescent="0.3">
      <c r="A236" t="s">
        <v>365</v>
      </c>
      <c r="B236" t="s">
        <v>147</v>
      </c>
      <c r="C236" t="s">
        <v>322</v>
      </c>
      <c r="D236" t="s">
        <v>250</v>
      </c>
      <c r="E236">
        <v>21</v>
      </c>
      <c r="F236" t="s">
        <v>72</v>
      </c>
      <c r="G236" t="s">
        <v>69</v>
      </c>
      <c r="H236">
        <f t="shared" si="6"/>
        <v>1</v>
      </c>
      <c r="I236">
        <f t="shared" si="7"/>
        <v>21</v>
      </c>
      <c r="J236">
        <f>INDEX(Clustering!$A$2:$B$32,MATCH('Filtered Data'!F236,_xlfn.ANCHORARRAY(Clustering!$A$2),0),2)</f>
        <v>3</v>
      </c>
    </row>
    <row r="237" spans="1:10" x14ac:dyDescent="0.3">
      <c r="A237" t="s">
        <v>366</v>
      </c>
      <c r="B237" t="s">
        <v>55</v>
      </c>
      <c r="C237" t="s">
        <v>50</v>
      </c>
      <c r="D237" t="s">
        <v>137</v>
      </c>
      <c r="E237">
        <v>68</v>
      </c>
      <c r="F237" t="s">
        <v>72</v>
      </c>
      <c r="G237" t="s">
        <v>14</v>
      </c>
      <c r="H237">
        <f t="shared" si="6"/>
        <v>2</v>
      </c>
      <c r="I237">
        <f t="shared" si="7"/>
        <v>136</v>
      </c>
      <c r="J237">
        <f>INDEX(Clustering!$A$2:$B$32,MATCH('Filtered Data'!F237,_xlfn.ANCHORARRAY(Clustering!$A$2),0),2)</f>
        <v>3</v>
      </c>
    </row>
    <row r="238" spans="1:10" x14ac:dyDescent="0.3">
      <c r="A238" t="s">
        <v>367</v>
      </c>
      <c r="B238" t="s">
        <v>55</v>
      </c>
      <c r="C238" t="s">
        <v>336</v>
      </c>
      <c r="D238" t="s">
        <v>368</v>
      </c>
      <c r="E238">
        <v>33</v>
      </c>
      <c r="F238" t="s">
        <v>72</v>
      </c>
      <c r="G238" t="s">
        <v>27</v>
      </c>
      <c r="H238">
        <f t="shared" si="6"/>
        <v>1</v>
      </c>
      <c r="I238">
        <f t="shared" si="7"/>
        <v>33</v>
      </c>
      <c r="J238">
        <f>INDEX(Clustering!$A$2:$B$32,MATCH('Filtered Data'!F238,_xlfn.ANCHORARRAY(Clustering!$A$2),0),2)</f>
        <v>3</v>
      </c>
    </row>
    <row r="239" spans="1:10" x14ac:dyDescent="0.3">
      <c r="A239" t="s">
        <v>369</v>
      </c>
      <c r="B239" t="s">
        <v>55</v>
      </c>
      <c r="C239" t="s">
        <v>370</v>
      </c>
      <c r="D239" t="s">
        <v>277</v>
      </c>
      <c r="E239">
        <v>17</v>
      </c>
      <c r="F239" t="s">
        <v>168</v>
      </c>
      <c r="G239" t="s">
        <v>198</v>
      </c>
      <c r="H239">
        <f t="shared" si="6"/>
        <v>2</v>
      </c>
      <c r="I239">
        <f t="shared" si="7"/>
        <v>34</v>
      </c>
      <c r="J239">
        <f>INDEX(Clustering!$A$2:$B$32,MATCH('Filtered Data'!F239,_xlfn.ANCHORARRAY(Clustering!$A$2),0),2)</f>
        <v>5</v>
      </c>
    </row>
    <row r="240" spans="1:10" x14ac:dyDescent="0.3">
      <c r="A240" t="s">
        <v>369</v>
      </c>
      <c r="B240" t="s">
        <v>147</v>
      </c>
      <c r="C240" t="s">
        <v>192</v>
      </c>
      <c r="D240" t="s">
        <v>250</v>
      </c>
      <c r="E240">
        <v>17</v>
      </c>
      <c r="F240" t="s">
        <v>72</v>
      </c>
      <c r="G240" t="s">
        <v>87</v>
      </c>
      <c r="H240">
        <f t="shared" si="6"/>
        <v>1</v>
      </c>
      <c r="I240">
        <f t="shared" si="7"/>
        <v>17</v>
      </c>
      <c r="J240">
        <f>INDEX(Clustering!$A$2:$B$32,MATCH('Filtered Data'!F240,_xlfn.ANCHORARRAY(Clustering!$A$2),0),2)</f>
        <v>3</v>
      </c>
    </row>
    <row r="241" spans="1:10" x14ac:dyDescent="0.3">
      <c r="A241" t="s">
        <v>371</v>
      </c>
      <c r="B241" t="s">
        <v>147</v>
      </c>
      <c r="C241" t="s">
        <v>163</v>
      </c>
      <c r="D241" t="s">
        <v>203</v>
      </c>
      <c r="E241">
        <v>169</v>
      </c>
      <c r="F241" t="s">
        <v>204</v>
      </c>
      <c r="G241" t="s">
        <v>80</v>
      </c>
      <c r="H241">
        <f t="shared" si="6"/>
        <v>1</v>
      </c>
      <c r="I241">
        <f t="shared" si="7"/>
        <v>169</v>
      </c>
      <c r="J241">
        <f>INDEX(Clustering!$A$2:$B$32,MATCH('Filtered Data'!F241,_xlfn.ANCHORARRAY(Clustering!$A$2),0),2)</f>
        <v>2</v>
      </c>
    </row>
    <row r="242" spans="1:10" x14ac:dyDescent="0.3">
      <c r="A242" t="s">
        <v>372</v>
      </c>
      <c r="B242" t="s">
        <v>55</v>
      </c>
      <c r="C242" t="s">
        <v>318</v>
      </c>
      <c r="D242" t="s">
        <v>332</v>
      </c>
      <c r="E242">
        <v>161</v>
      </c>
      <c r="F242" t="s">
        <v>333</v>
      </c>
      <c r="G242" t="s">
        <v>27</v>
      </c>
      <c r="H242">
        <f t="shared" si="6"/>
        <v>1</v>
      </c>
      <c r="I242">
        <f t="shared" si="7"/>
        <v>161</v>
      </c>
      <c r="J242">
        <f>INDEX(Clustering!$A$2:$B$32,MATCH('Filtered Data'!F242,_xlfn.ANCHORARRAY(Clustering!$A$2),0),2)</f>
        <v>2</v>
      </c>
    </row>
    <row r="243" spans="1:10" x14ac:dyDescent="0.3">
      <c r="A243" t="s">
        <v>372</v>
      </c>
      <c r="B243" t="s">
        <v>147</v>
      </c>
      <c r="C243" t="s">
        <v>334</v>
      </c>
      <c r="D243" t="s">
        <v>332</v>
      </c>
      <c r="E243">
        <v>161</v>
      </c>
      <c r="F243" t="s">
        <v>333</v>
      </c>
      <c r="G243" t="s">
        <v>27</v>
      </c>
      <c r="H243">
        <f t="shared" si="6"/>
        <v>1</v>
      </c>
      <c r="I243">
        <f t="shared" si="7"/>
        <v>161</v>
      </c>
      <c r="J243">
        <f>INDEX(Clustering!$A$2:$B$32,MATCH('Filtered Data'!F243,_xlfn.ANCHORARRAY(Clustering!$A$2),0),2)</f>
        <v>2</v>
      </c>
    </row>
    <row r="244" spans="1:10" x14ac:dyDescent="0.3">
      <c r="A244" t="s">
        <v>373</v>
      </c>
      <c r="B244" t="s">
        <v>55</v>
      </c>
      <c r="C244" t="s">
        <v>236</v>
      </c>
      <c r="D244" t="s">
        <v>74</v>
      </c>
      <c r="E244">
        <v>66</v>
      </c>
      <c r="F244" t="s">
        <v>22</v>
      </c>
      <c r="G244" t="s">
        <v>87</v>
      </c>
      <c r="H244">
        <f t="shared" si="6"/>
        <v>1</v>
      </c>
      <c r="I244">
        <f t="shared" si="7"/>
        <v>66</v>
      </c>
      <c r="J244">
        <f>INDEX(Clustering!$A$2:$B$32,MATCH('Filtered Data'!F244,_xlfn.ANCHORARRAY(Clustering!$A$2),0),2)</f>
        <v>6</v>
      </c>
    </row>
    <row r="245" spans="1:10" x14ac:dyDescent="0.3">
      <c r="A245" t="s">
        <v>374</v>
      </c>
      <c r="B245" t="s">
        <v>55</v>
      </c>
      <c r="C245" t="s">
        <v>375</v>
      </c>
      <c r="D245" t="s">
        <v>277</v>
      </c>
      <c r="E245">
        <v>7</v>
      </c>
      <c r="F245" t="s">
        <v>168</v>
      </c>
      <c r="G245" t="s">
        <v>80</v>
      </c>
      <c r="H245">
        <f t="shared" si="6"/>
        <v>1</v>
      </c>
      <c r="I245">
        <f t="shared" si="7"/>
        <v>7</v>
      </c>
      <c r="J245">
        <f>INDEX(Clustering!$A$2:$B$32,MATCH('Filtered Data'!F245,_xlfn.ANCHORARRAY(Clustering!$A$2),0),2)</f>
        <v>5</v>
      </c>
    </row>
    <row r="246" spans="1:10" x14ac:dyDescent="0.3">
      <c r="A246" t="s">
        <v>376</v>
      </c>
      <c r="B246" t="s">
        <v>55</v>
      </c>
      <c r="C246" t="s">
        <v>377</v>
      </c>
      <c r="D246" t="s">
        <v>173</v>
      </c>
      <c r="E246">
        <v>13</v>
      </c>
      <c r="F246" t="s">
        <v>174</v>
      </c>
      <c r="G246" t="s">
        <v>29</v>
      </c>
      <c r="H246">
        <f t="shared" si="6"/>
        <v>1</v>
      </c>
      <c r="I246">
        <f t="shared" si="7"/>
        <v>13</v>
      </c>
      <c r="J246">
        <f>INDEX(Clustering!$A$2:$B$32,MATCH('Filtered Data'!F246,_xlfn.ANCHORARRAY(Clustering!$A$2),0),2)</f>
        <v>1</v>
      </c>
    </row>
    <row r="247" spans="1:10" x14ac:dyDescent="0.3">
      <c r="A247" t="s">
        <v>378</v>
      </c>
      <c r="B247" t="s">
        <v>55</v>
      </c>
      <c r="C247" t="s">
        <v>379</v>
      </c>
      <c r="D247" t="s">
        <v>380</v>
      </c>
      <c r="E247">
        <v>4</v>
      </c>
      <c r="F247" t="s">
        <v>262</v>
      </c>
      <c r="G247" t="s">
        <v>87</v>
      </c>
      <c r="H247">
        <f t="shared" si="6"/>
        <v>1</v>
      </c>
      <c r="I247">
        <f t="shared" si="7"/>
        <v>4</v>
      </c>
      <c r="J247">
        <f>INDEX(Clustering!$A$2:$B$32,MATCH('Filtered Data'!F247,_xlfn.ANCHORARRAY(Clustering!$A$2),0),2)</f>
        <v>4</v>
      </c>
    </row>
    <row r="248" spans="1:10" x14ac:dyDescent="0.3">
      <c r="A248" t="s">
        <v>381</v>
      </c>
      <c r="B248" t="s">
        <v>55</v>
      </c>
      <c r="C248" t="s">
        <v>115</v>
      </c>
      <c r="D248" t="s">
        <v>155</v>
      </c>
      <c r="E248">
        <v>14</v>
      </c>
      <c r="F248" t="s">
        <v>72</v>
      </c>
      <c r="G248" t="s">
        <v>80</v>
      </c>
      <c r="H248">
        <f t="shared" si="6"/>
        <v>1</v>
      </c>
      <c r="I248">
        <f t="shared" si="7"/>
        <v>14</v>
      </c>
      <c r="J248">
        <f>INDEX(Clustering!$A$2:$B$32,MATCH('Filtered Data'!F248,_xlfn.ANCHORARRAY(Clustering!$A$2),0),2)</f>
        <v>3</v>
      </c>
    </row>
    <row r="249" spans="1:10" x14ac:dyDescent="0.3">
      <c r="A249" t="s">
        <v>382</v>
      </c>
      <c r="B249" t="s">
        <v>55</v>
      </c>
      <c r="C249" t="s">
        <v>339</v>
      </c>
      <c r="D249" t="s">
        <v>277</v>
      </c>
      <c r="E249">
        <v>17</v>
      </c>
      <c r="F249" t="s">
        <v>168</v>
      </c>
      <c r="G249" t="s">
        <v>80</v>
      </c>
      <c r="H249">
        <f t="shared" si="6"/>
        <v>1</v>
      </c>
      <c r="I249">
        <f t="shared" si="7"/>
        <v>17</v>
      </c>
      <c r="J249">
        <f>INDEX(Clustering!$A$2:$B$32,MATCH('Filtered Data'!F249,_xlfn.ANCHORARRAY(Clustering!$A$2),0),2)</f>
        <v>5</v>
      </c>
    </row>
    <row r="250" spans="1:10" x14ac:dyDescent="0.3">
      <c r="A250" t="s">
        <v>383</v>
      </c>
      <c r="B250" t="s">
        <v>147</v>
      </c>
      <c r="C250" t="s">
        <v>384</v>
      </c>
      <c r="D250" t="s">
        <v>160</v>
      </c>
      <c r="E250">
        <v>23</v>
      </c>
      <c r="F250" t="s">
        <v>72</v>
      </c>
      <c r="G250" t="s">
        <v>127</v>
      </c>
      <c r="H250">
        <f t="shared" si="6"/>
        <v>1</v>
      </c>
      <c r="I250">
        <f t="shared" si="7"/>
        <v>23</v>
      </c>
      <c r="J250">
        <f>INDEX(Clustering!$A$2:$B$32,MATCH('Filtered Data'!F250,_xlfn.ANCHORARRAY(Clustering!$A$2),0),2)</f>
        <v>3</v>
      </c>
    </row>
    <row r="251" spans="1:10" x14ac:dyDescent="0.3">
      <c r="A251" t="s">
        <v>385</v>
      </c>
      <c r="B251" t="s">
        <v>55</v>
      </c>
      <c r="C251" t="s">
        <v>386</v>
      </c>
      <c r="D251" t="s">
        <v>12</v>
      </c>
      <c r="E251">
        <v>124</v>
      </c>
      <c r="F251" t="s">
        <v>13</v>
      </c>
      <c r="G251" t="s">
        <v>198</v>
      </c>
      <c r="H251">
        <f t="shared" si="6"/>
        <v>2</v>
      </c>
      <c r="I251">
        <f t="shared" si="7"/>
        <v>248</v>
      </c>
      <c r="J251">
        <f>INDEX(Clustering!$A$2:$B$32,MATCH('Filtered Data'!F251,_xlfn.ANCHORARRAY(Clustering!$A$2),0),2)</f>
        <v>5</v>
      </c>
    </row>
    <row r="252" spans="1:10" x14ac:dyDescent="0.3">
      <c r="A252" t="s">
        <v>387</v>
      </c>
      <c r="B252" t="s">
        <v>55</v>
      </c>
      <c r="C252" t="s">
        <v>388</v>
      </c>
      <c r="D252" t="s">
        <v>12</v>
      </c>
      <c r="E252">
        <v>60</v>
      </c>
      <c r="F252" t="s">
        <v>13</v>
      </c>
      <c r="G252" t="s">
        <v>198</v>
      </c>
      <c r="H252">
        <f t="shared" si="6"/>
        <v>2</v>
      </c>
      <c r="I252">
        <f t="shared" si="7"/>
        <v>120</v>
      </c>
      <c r="J252">
        <f>INDEX(Clustering!$A$2:$B$32,MATCH('Filtered Data'!F252,_xlfn.ANCHORARRAY(Clustering!$A$2),0),2)</f>
        <v>5</v>
      </c>
    </row>
    <row r="253" spans="1:10" x14ac:dyDescent="0.3">
      <c r="A253" t="s">
        <v>389</v>
      </c>
      <c r="B253" t="s">
        <v>55</v>
      </c>
      <c r="C253" t="s">
        <v>390</v>
      </c>
      <c r="D253" t="s">
        <v>391</v>
      </c>
      <c r="E253">
        <v>5</v>
      </c>
      <c r="F253" t="s">
        <v>168</v>
      </c>
      <c r="G253" t="s">
        <v>69</v>
      </c>
      <c r="H253">
        <f t="shared" si="6"/>
        <v>1</v>
      </c>
      <c r="I253">
        <f t="shared" si="7"/>
        <v>5</v>
      </c>
      <c r="J253">
        <f>INDEX(Clustering!$A$2:$B$32,MATCH('Filtered Data'!F253,_xlfn.ANCHORARRAY(Clustering!$A$2),0),2)</f>
        <v>5</v>
      </c>
    </row>
    <row r="254" spans="1:10" x14ac:dyDescent="0.3">
      <c r="A254" t="s">
        <v>392</v>
      </c>
      <c r="B254" t="s">
        <v>10</v>
      </c>
      <c r="C254" t="s">
        <v>393</v>
      </c>
      <c r="D254" t="s">
        <v>346</v>
      </c>
      <c r="E254">
        <v>89</v>
      </c>
      <c r="F254" t="s">
        <v>36</v>
      </c>
      <c r="G254" t="s">
        <v>14</v>
      </c>
      <c r="H254">
        <f t="shared" si="6"/>
        <v>2</v>
      </c>
      <c r="I254">
        <f t="shared" si="7"/>
        <v>178</v>
      </c>
      <c r="J254">
        <f>INDEX(Clustering!$A$2:$B$32,MATCH('Filtered Data'!F254,_xlfn.ANCHORARRAY(Clustering!$A$2),0),2)</f>
        <v>2</v>
      </c>
    </row>
    <row r="255" spans="1:10" x14ac:dyDescent="0.3">
      <c r="A255" t="s">
        <v>392</v>
      </c>
      <c r="B255" t="s">
        <v>15</v>
      </c>
      <c r="C255" t="s">
        <v>394</v>
      </c>
      <c r="D255" t="s">
        <v>346</v>
      </c>
      <c r="E255">
        <v>89</v>
      </c>
      <c r="F255" t="s">
        <v>36</v>
      </c>
      <c r="G255" t="s">
        <v>14</v>
      </c>
      <c r="H255">
        <f t="shared" si="6"/>
        <v>2</v>
      </c>
      <c r="I255">
        <f t="shared" si="7"/>
        <v>178</v>
      </c>
      <c r="J255">
        <f>INDEX(Clustering!$A$2:$B$32,MATCH('Filtered Data'!F255,_xlfn.ANCHORARRAY(Clustering!$A$2),0),2)</f>
        <v>2</v>
      </c>
    </row>
    <row r="256" spans="1:10" x14ac:dyDescent="0.3">
      <c r="A256" t="s">
        <v>392</v>
      </c>
      <c r="B256" t="s">
        <v>17</v>
      </c>
      <c r="C256" t="s">
        <v>395</v>
      </c>
      <c r="D256" t="s">
        <v>346</v>
      </c>
      <c r="E256">
        <v>89</v>
      </c>
      <c r="F256" t="s">
        <v>36</v>
      </c>
      <c r="G256" t="s">
        <v>198</v>
      </c>
      <c r="H256">
        <f t="shared" si="6"/>
        <v>2</v>
      </c>
      <c r="I256">
        <f t="shared" si="7"/>
        <v>178</v>
      </c>
      <c r="J256">
        <f>INDEX(Clustering!$A$2:$B$32,MATCH('Filtered Data'!F256,_xlfn.ANCHORARRAY(Clustering!$A$2),0),2)</f>
        <v>2</v>
      </c>
    </row>
    <row r="257" spans="1:10" x14ac:dyDescent="0.3">
      <c r="A257" t="s">
        <v>392</v>
      </c>
      <c r="B257" t="s">
        <v>19</v>
      </c>
      <c r="C257" t="s">
        <v>386</v>
      </c>
      <c r="D257" t="s">
        <v>346</v>
      </c>
      <c r="E257">
        <v>90</v>
      </c>
      <c r="F257" t="s">
        <v>36</v>
      </c>
      <c r="G257" t="s">
        <v>198</v>
      </c>
      <c r="H257">
        <f t="shared" si="6"/>
        <v>2</v>
      </c>
      <c r="I257">
        <f t="shared" si="7"/>
        <v>180</v>
      </c>
      <c r="J257">
        <f>INDEX(Clustering!$A$2:$B$32,MATCH('Filtered Data'!F257,_xlfn.ANCHORARRAY(Clustering!$A$2),0),2)</f>
        <v>2</v>
      </c>
    </row>
    <row r="258" spans="1:10" x14ac:dyDescent="0.3">
      <c r="A258" t="s">
        <v>392</v>
      </c>
      <c r="B258" t="s">
        <v>24</v>
      </c>
      <c r="C258" t="s">
        <v>396</v>
      </c>
      <c r="D258" t="s">
        <v>76</v>
      </c>
      <c r="E258">
        <v>100</v>
      </c>
      <c r="F258" t="s">
        <v>36</v>
      </c>
      <c r="G258" t="s">
        <v>14</v>
      </c>
      <c r="H258">
        <f t="shared" si="6"/>
        <v>2</v>
      </c>
      <c r="I258">
        <f t="shared" si="7"/>
        <v>200</v>
      </c>
      <c r="J258">
        <f>INDEX(Clustering!$A$2:$B$32,MATCH('Filtered Data'!F258,_xlfn.ANCHORARRAY(Clustering!$A$2),0),2)</f>
        <v>2</v>
      </c>
    </row>
    <row r="259" spans="1:10" x14ac:dyDescent="0.3">
      <c r="A259" t="s">
        <v>392</v>
      </c>
      <c r="B259" t="s">
        <v>30</v>
      </c>
      <c r="C259" t="s">
        <v>397</v>
      </c>
      <c r="D259" t="s">
        <v>398</v>
      </c>
      <c r="E259">
        <v>99</v>
      </c>
      <c r="F259" t="s">
        <v>399</v>
      </c>
      <c r="G259" t="s">
        <v>14</v>
      </c>
      <c r="H259">
        <f t="shared" ref="H259:H322" si="8">LEN(G259)/2</f>
        <v>2</v>
      </c>
      <c r="I259">
        <f t="shared" ref="I259:I322" si="9">E259*H259</f>
        <v>198</v>
      </c>
      <c r="J259">
        <f>INDEX(Clustering!$A$2:$B$32,MATCH('Filtered Data'!F259,_xlfn.ANCHORARRAY(Clustering!$A$2),0),2)</f>
        <v>3</v>
      </c>
    </row>
    <row r="260" spans="1:10" x14ac:dyDescent="0.3">
      <c r="A260" t="s">
        <v>392</v>
      </c>
      <c r="B260" t="s">
        <v>33</v>
      </c>
      <c r="C260" t="s">
        <v>400</v>
      </c>
      <c r="D260" t="s">
        <v>346</v>
      </c>
      <c r="E260">
        <v>90</v>
      </c>
      <c r="F260" t="s">
        <v>36</v>
      </c>
      <c r="G260" t="s">
        <v>14</v>
      </c>
      <c r="H260">
        <f t="shared" si="8"/>
        <v>2</v>
      </c>
      <c r="I260">
        <f t="shared" si="9"/>
        <v>180</v>
      </c>
      <c r="J260">
        <f>INDEX(Clustering!$A$2:$B$32,MATCH('Filtered Data'!F260,_xlfn.ANCHORARRAY(Clustering!$A$2),0),2)</f>
        <v>2</v>
      </c>
    </row>
    <row r="261" spans="1:10" x14ac:dyDescent="0.3">
      <c r="A261" t="s">
        <v>392</v>
      </c>
      <c r="B261" t="s">
        <v>37</v>
      </c>
      <c r="C261" t="s">
        <v>401</v>
      </c>
      <c r="D261" t="s">
        <v>12</v>
      </c>
      <c r="E261">
        <v>100</v>
      </c>
      <c r="F261" t="s">
        <v>13</v>
      </c>
      <c r="G261" t="s">
        <v>23</v>
      </c>
      <c r="H261">
        <f t="shared" si="8"/>
        <v>2</v>
      </c>
      <c r="I261">
        <f t="shared" si="9"/>
        <v>200</v>
      </c>
      <c r="J261">
        <f>INDEX(Clustering!$A$2:$B$32,MATCH('Filtered Data'!F261,_xlfn.ANCHORARRAY(Clustering!$A$2),0),2)</f>
        <v>5</v>
      </c>
    </row>
    <row r="262" spans="1:10" x14ac:dyDescent="0.3">
      <c r="A262" t="s">
        <v>392</v>
      </c>
      <c r="B262" t="s">
        <v>40</v>
      </c>
      <c r="C262" t="s">
        <v>402</v>
      </c>
      <c r="D262" t="s">
        <v>12</v>
      </c>
      <c r="E262">
        <v>92</v>
      </c>
      <c r="F262" t="s">
        <v>13</v>
      </c>
      <c r="G262" t="s">
        <v>23</v>
      </c>
      <c r="H262">
        <f t="shared" si="8"/>
        <v>2</v>
      </c>
      <c r="I262">
        <f t="shared" si="9"/>
        <v>184</v>
      </c>
      <c r="J262">
        <f>INDEX(Clustering!$A$2:$B$32,MATCH('Filtered Data'!F262,_xlfn.ANCHORARRAY(Clustering!$A$2),0),2)</f>
        <v>5</v>
      </c>
    </row>
    <row r="263" spans="1:10" x14ac:dyDescent="0.3">
      <c r="A263" t="s">
        <v>392</v>
      </c>
      <c r="B263" t="s">
        <v>41</v>
      </c>
      <c r="C263" t="s">
        <v>403</v>
      </c>
      <c r="D263" t="s">
        <v>346</v>
      </c>
      <c r="E263">
        <v>88</v>
      </c>
      <c r="F263" t="s">
        <v>36</v>
      </c>
      <c r="G263" t="s">
        <v>23</v>
      </c>
      <c r="H263">
        <f t="shared" si="8"/>
        <v>2</v>
      </c>
      <c r="I263">
        <f t="shared" si="9"/>
        <v>176</v>
      </c>
      <c r="J263">
        <f>INDEX(Clustering!$A$2:$B$32,MATCH('Filtered Data'!F263,_xlfn.ANCHORARRAY(Clustering!$A$2),0),2)</f>
        <v>2</v>
      </c>
    </row>
    <row r="264" spans="1:10" x14ac:dyDescent="0.3">
      <c r="A264" t="s">
        <v>392</v>
      </c>
      <c r="B264" t="s">
        <v>44</v>
      </c>
      <c r="C264" t="s">
        <v>404</v>
      </c>
      <c r="D264" t="s">
        <v>346</v>
      </c>
      <c r="E264">
        <v>88</v>
      </c>
      <c r="F264" t="s">
        <v>36</v>
      </c>
      <c r="G264" t="s">
        <v>198</v>
      </c>
      <c r="H264">
        <f t="shared" si="8"/>
        <v>2</v>
      </c>
      <c r="I264">
        <f t="shared" si="9"/>
        <v>176</v>
      </c>
      <c r="J264">
        <f>INDEX(Clustering!$A$2:$B$32,MATCH('Filtered Data'!F264,_xlfn.ANCHORARRAY(Clustering!$A$2),0),2)</f>
        <v>2</v>
      </c>
    </row>
    <row r="265" spans="1:10" x14ac:dyDescent="0.3">
      <c r="A265" t="s">
        <v>392</v>
      </c>
      <c r="B265" t="s">
        <v>45</v>
      </c>
      <c r="C265" t="s">
        <v>405</v>
      </c>
      <c r="D265" t="s">
        <v>12</v>
      </c>
      <c r="E265">
        <v>95</v>
      </c>
      <c r="F265" t="s">
        <v>13</v>
      </c>
      <c r="G265" t="s">
        <v>23</v>
      </c>
      <c r="H265">
        <f t="shared" si="8"/>
        <v>2</v>
      </c>
      <c r="I265">
        <f t="shared" si="9"/>
        <v>190</v>
      </c>
      <c r="J265">
        <f>INDEX(Clustering!$A$2:$B$32,MATCH('Filtered Data'!F265,_xlfn.ANCHORARRAY(Clustering!$A$2),0),2)</f>
        <v>5</v>
      </c>
    </row>
    <row r="266" spans="1:10" x14ac:dyDescent="0.3">
      <c r="A266" t="s">
        <v>392</v>
      </c>
      <c r="B266" t="s">
        <v>47</v>
      </c>
      <c r="C266" t="s">
        <v>350</v>
      </c>
      <c r="D266" t="s">
        <v>346</v>
      </c>
      <c r="E266">
        <v>85</v>
      </c>
      <c r="F266" t="s">
        <v>36</v>
      </c>
      <c r="G266" t="s">
        <v>27</v>
      </c>
      <c r="H266">
        <f t="shared" si="8"/>
        <v>1</v>
      </c>
      <c r="I266">
        <f t="shared" si="9"/>
        <v>85</v>
      </c>
      <c r="J266">
        <f>INDEX(Clustering!$A$2:$B$32,MATCH('Filtered Data'!F266,_xlfn.ANCHORARRAY(Clustering!$A$2),0),2)</f>
        <v>2</v>
      </c>
    </row>
    <row r="267" spans="1:10" x14ac:dyDescent="0.3">
      <c r="A267" t="s">
        <v>392</v>
      </c>
      <c r="B267" t="s">
        <v>47</v>
      </c>
      <c r="C267" t="s">
        <v>406</v>
      </c>
      <c r="D267" t="s">
        <v>346</v>
      </c>
      <c r="E267">
        <v>85</v>
      </c>
      <c r="F267" t="s">
        <v>36</v>
      </c>
      <c r="G267" t="s">
        <v>29</v>
      </c>
      <c r="H267">
        <f t="shared" si="8"/>
        <v>1</v>
      </c>
      <c r="I267">
        <f t="shared" si="9"/>
        <v>85</v>
      </c>
      <c r="J267">
        <f>INDEX(Clustering!$A$2:$B$32,MATCH('Filtered Data'!F267,_xlfn.ANCHORARRAY(Clustering!$A$2),0),2)</f>
        <v>2</v>
      </c>
    </row>
    <row r="268" spans="1:10" x14ac:dyDescent="0.3">
      <c r="A268" t="s">
        <v>392</v>
      </c>
      <c r="B268" t="s">
        <v>48</v>
      </c>
      <c r="C268" t="s">
        <v>407</v>
      </c>
      <c r="D268" t="s">
        <v>346</v>
      </c>
      <c r="E268">
        <v>82</v>
      </c>
      <c r="F268" t="s">
        <v>36</v>
      </c>
      <c r="G268" t="s">
        <v>198</v>
      </c>
      <c r="H268">
        <f t="shared" si="8"/>
        <v>2</v>
      </c>
      <c r="I268">
        <f t="shared" si="9"/>
        <v>164</v>
      </c>
      <c r="J268">
        <f>INDEX(Clustering!$A$2:$B$32,MATCH('Filtered Data'!F268,_xlfn.ANCHORARRAY(Clustering!$A$2),0),2)</f>
        <v>2</v>
      </c>
    </row>
    <row r="269" spans="1:10" x14ac:dyDescent="0.3">
      <c r="A269" t="s">
        <v>392</v>
      </c>
      <c r="B269" t="s">
        <v>49</v>
      </c>
      <c r="C269" t="s">
        <v>408</v>
      </c>
      <c r="D269" t="s">
        <v>346</v>
      </c>
      <c r="E269">
        <v>89</v>
      </c>
      <c r="F269" t="s">
        <v>36</v>
      </c>
      <c r="G269" t="s">
        <v>14</v>
      </c>
      <c r="H269">
        <f t="shared" si="8"/>
        <v>2</v>
      </c>
      <c r="I269">
        <f t="shared" si="9"/>
        <v>178</v>
      </c>
      <c r="J269">
        <f>INDEX(Clustering!$A$2:$B$32,MATCH('Filtered Data'!F269,_xlfn.ANCHORARRAY(Clustering!$A$2),0),2)</f>
        <v>2</v>
      </c>
    </row>
    <row r="270" spans="1:10" x14ac:dyDescent="0.3">
      <c r="A270" t="s">
        <v>409</v>
      </c>
      <c r="B270" t="s">
        <v>55</v>
      </c>
      <c r="C270" t="s">
        <v>34</v>
      </c>
      <c r="D270" t="s">
        <v>410</v>
      </c>
      <c r="E270">
        <v>60</v>
      </c>
      <c r="F270" t="s">
        <v>411</v>
      </c>
      <c r="G270" t="s">
        <v>14</v>
      </c>
      <c r="H270">
        <f t="shared" si="8"/>
        <v>2</v>
      </c>
      <c r="I270">
        <f t="shared" si="9"/>
        <v>120</v>
      </c>
      <c r="J270">
        <f>INDEX(Clustering!$A$2:$B$32,MATCH('Filtered Data'!F270,_xlfn.ANCHORARRAY(Clustering!$A$2),0),2)</f>
        <v>2</v>
      </c>
    </row>
    <row r="271" spans="1:10" x14ac:dyDescent="0.3">
      <c r="A271" t="s">
        <v>412</v>
      </c>
      <c r="B271" t="s">
        <v>55</v>
      </c>
      <c r="C271" t="s">
        <v>56</v>
      </c>
      <c r="D271" t="s">
        <v>76</v>
      </c>
      <c r="E271">
        <v>109</v>
      </c>
      <c r="F271" t="s">
        <v>36</v>
      </c>
      <c r="G271" t="s">
        <v>27</v>
      </c>
      <c r="H271">
        <f t="shared" si="8"/>
        <v>1</v>
      </c>
      <c r="I271">
        <f t="shared" si="9"/>
        <v>109</v>
      </c>
      <c r="J271">
        <f>INDEX(Clustering!$A$2:$B$32,MATCH('Filtered Data'!F271,_xlfn.ANCHORARRAY(Clustering!$A$2),0),2)</f>
        <v>2</v>
      </c>
    </row>
    <row r="272" spans="1:10" x14ac:dyDescent="0.3">
      <c r="A272" t="s">
        <v>412</v>
      </c>
      <c r="B272" t="s">
        <v>55</v>
      </c>
      <c r="C272" t="s">
        <v>57</v>
      </c>
      <c r="D272" t="s">
        <v>76</v>
      </c>
      <c r="E272">
        <v>109</v>
      </c>
      <c r="F272" t="s">
        <v>36</v>
      </c>
      <c r="G272" t="s">
        <v>29</v>
      </c>
      <c r="H272">
        <f t="shared" si="8"/>
        <v>1</v>
      </c>
      <c r="I272">
        <f t="shared" si="9"/>
        <v>109</v>
      </c>
      <c r="J272">
        <f>INDEX(Clustering!$A$2:$B$32,MATCH('Filtered Data'!F272,_xlfn.ANCHORARRAY(Clustering!$A$2),0),2)</f>
        <v>2</v>
      </c>
    </row>
    <row r="273" spans="1:10" x14ac:dyDescent="0.3">
      <c r="A273" t="s">
        <v>412</v>
      </c>
      <c r="B273" t="s">
        <v>58</v>
      </c>
      <c r="C273" t="s">
        <v>38</v>
      </c>
      <c r="D273" t="s">
        <v>290</v>
      </c>
      <c r="E273">
        <v>70</v>
      </c>
      <c r="F273" t="s">
        <v>72</v>
      </c>
      <c r="G273" t="s">
        <v>14</v>
      </c>
      <c r="H273">
        <f t="shared" si="8"/>
        <v>2</v>
      </c>
      <c r="I273">
        <f t="shared" si="9"/>
        <v>140</v>
      </c>
      <c r="J273">
        <f>INDEX(Clustering!$A$2:$B$32,MATCH('Filtered Data'!F273,_xlfn.ANCHORARRAY(Clustering!$A$2),0),2)</f>
        <v>3</v>
      </c>
    </row>
    <row r="274" spans="1:10" x14ac:dyDescent="0.3">
      <c r="A274" t="s">
        <v>412</v>
      </c>
      <c r="B274" t="s">
        <v>59</v>
      </c>
      <c r="C274" t="s">
        <v>16</v>
      </c>
      <c r="D274" t="s">
        <v>248</v>
      </c>
      <c r="E274">
        <v>63</v>
      </c>
      <c r="F274" t="s">
        <v>72</v>
      </c>
      <c r="G274" t="s">
        <v>14</v>
      </c>
      <c r="H274">
        <f t="shared" si="8"/>
        <v>2</v>
      </c>
      <c r="I274">
        <f t="shared" si="9"/>
        <v>126</v>
      </c>
      <c r="J274">
        <f>INDEX(Clustering!$A$2:$B$32,MATCH('Filtered Data'!F274,_xlfn.ANCHORARRAY(Clustering!$A$2),0),2)</f>
        <v>3</v>
      </c>
    </row>
    <row r="275" spans="1:10" x14ac:dyDescent="0.3">
      <c r="A275" t="s">
        <v>412</v>
      </c>
      <c r="B275" t="s">
        <v>81</v>
      </c>
      <c r="C275" t="s">
        <v>18</v>
      </c>
      <c r="D275" t="s">
        <v>290</v>
      </c>
      <c r="E275">
        <v>67</v>
      </c>
      <c r="F275" t="s">
        <v>72</v>
      </c>
      <c r="G275" t="s">
        <v>14</v>
      </c>
      <c r="H275">
        <f t="shared" si="8"/>
        <v>2</v>
      </c>
      <c r="I275">
        <f t="shared" si="9"/>
        <v>134</v>
      </c>
      <c r="J275">
        <f>INDEX(Clustering!$A$2:$B$32,MATCH('Filtered Data'!F275,_xlfn.ANCHORARRAY(Clustering!$A$2),0),2)</f>
        <v>3</v>
      </c>
    </row>
    <row r="276" spans="1:10" x14ac:dyDescent="0.3">
      <c r="A276" t="s">
        <v>412</v>
      </c>
      <c r="B276" t="s">
        <v>413</v>
      </c>
      <c r="C276" t="s">
        <v>370</v>
      </c>
      <c r="D276" t="s">
        <v>290</v>
      </c>
      <c r="E276">
        <v>66</v>
      </c>
      <c r="F276" t="s">
        <v>72</v>
      </c>
      <c r="G276" t="s">
        <v>198</v>
      </c>
      <c r="H276">
        <f t="shared" si="8"/>
        <v>2</v>
      </c>
      <c r="I276">
        <f t="shared" si="9"/>
        <v>132</v>
      </c>
      <c r="J276">
        <f>INDEX(Clustering!$A$2:$B$32,MATCH('Filtered Data'!F276,_xlfn.ANCHORARRAY(Clustering!$A$2),0),2)</f>
        <v>3</v>
      </c>
    </row>
    <row r="277" spans="1:10" x14ac:dyDescent="0.3">
      <c r="A277" t="s">
        <v>412</v>
      </c>
      <c r="B277" t="s">
        <v>414</v>
      </c>
      <c r="C277" t="s">
        <v>34</v>
      </c>
      <c r="D277" t="s">
        <v>290</v>
      </c>
      <c r="E277">
        <v>70</v>
      </c>
      <c r="F277" t="s">
        <v>72</v>
      </c>
      <c r="G277" t="s">
        <v>14</v>
      </c>
      <c r="H277">
        <f t="shared" si="8"/>
        <v>2</v>
      </c>
      <c r="I277">
        <f t="shared" si="9"/>
        <v>140</v>
      </c>
      <c r="J277">
        <f>INDEX(Clustering!$A$2:$B$32,MATCH('Filtered Data'!F277,_xlfn.ANCHORARRAY(Clustering!$A$2),0),2)</f>
        <v>3</v>
      </c>
    </row>
    <row r="278" spans="1:10" x14ac:dyDescent="0.3">
      <c r="A278" t="s">
        <v>412</v>
      </c>
      <c r="B278" t="s">
        <v>415</v>
      </c>
      <c r="C278" t="s">
        <v>195</v>
      </c>
      <c r="D278" t="s">
        <v>248</v>
      </c>
      <c r="E278">
        <v>63</v>
      </c>
      <c r="F278" t="s">
        <v>72</v>
      </c>
      <c r="G278" t="s">
        <v>198</v>
      </c>
      <c r="H278">
        <f t="shared" si="8"/>
        <v>2</v>
      </c>
      <c r="I278">
        <f t="shared" si="9"/>
        <v>126</v>
      </c>
      <c r="J278">
        <f>INDEX(Clustering!$A$2:$B$32,MATCH('Filtered Data'!F278,_xlfn.ANCHORARRAY(Clustering!$A$2),0),2)</f>
        <v>3</v>
      </c>
    </row>
    <row r="279" spans="1:10" x14ac:dyDescent="0.3">
      <c r="A279" t="s">
        <v>412</v>
      </c>
      <c r="B279" t="s">
        <v>416</v>
      </c>
      <c r="C279" t="s">
        <v>42</v>
      </c>
      <c r="D279" t="s">
        <v>12</v>
      </c>
      <c r="E279">
        <v>28</v>
      </c>
      <c r="F279" t="s">
        <v>13</v>
      </c>
      <c r="G279" t="s">
        <v>23</v>
      </c>
      <c r="H279">
        <f t="shared" si="8"/>
        <v>2</v>
      </c>
      <c r="I279">
        <f t="shared" si="9"/>
        <v>56</v>
      </c>
      <c r="J279">
        <f>INDEX(Clustering!$A$2:$B$32,MATCH('Filtered Data'!F279,_xlfn.ANCHORARRAY(Clustering!$A$2),0),2)</f>
        <v>5</v>
      </c>
    </row>
    <row r="280" spans="1:10" x14ac:dyDescent="0.3">
      <c r="A280" t="s">
        <v>417</v>
      </c>
      <c r="B280" t="s">
        <v>55</v>
      </c>
      <c r="C280" t="s">
        <v>56</v>
      </c>
      <c r="D280" t="s">
        <v>231</v>
      </c>
      <c r="E280">
        <v>84</v>
      </c>
      <c r="F280" t="s">
        <v>232</v>
      </c>
      <c r="G280" t="s">
        <v>27</v>
      </c>
      <c r="H280">
        <f t="shared" si="8"/>
        <v>1</v>
      </c>
      <c r="I280">
        <f t="shared" si="9"/>
        <v>84</v>
      </c>
      <c r="J280">
        <f>INDEX(Clustering!$A$2:$B$32,MATCH('Filtered Data'!F280,_xlfn.ANCHORARRAY(Clustering!$A$2),0),2)</f>
        <v>1</v>
      </c>
    </row>
    <row r="281" spans="1:10" x14ac:dyDescent="0.3">
      <c r="A281" t="s">
        <v>417</v>
      </c>
      <c r="B281" t="s">
        <v>55</v>
      </c>
      <c r="C281" t="s">
        <v>57</v>
      </c>
      <c r="D281" t="s">
        <v>231</v>
      </c>
      <c r="E281">
        <v>84</v>
      </c>
      <c r="F281" t="s">
        <v>232</v>
      </c>
      <c r="G281" t="s">
        <v>29</v>
      </c>
      <c r="H281">
        <f t="shared" si="8"/>
        <v>1</v>
      </c>
      <c r="I281">
        <f t="shared" si="9"/>
        <v>84</v>
      </c>
      <c r="J281">
        <f>INDEX(Clustering!$A$2:$B$32,MATCH('Filtered Data'!F281,_xlfn.ANCHORARRAY(Clustering!$A$2),0),2)</f>
        <v>1</v>
      </c>
    </row>
    <row r="282" spans="1:10" x14ac:dyDescent="0.3">
      <c r="A282" t="s">
        <v>417</v>
      </c>
      <c r="B282" t="s">
        <v>58</v>
      </c>
      <c r="C282" t="s">
        <v>18</v>
      </c>
      <c r="D282" t="s">
        <v>226</v>
      </c>
      <c r="E282">
        <v>90</v>
      </c>
      <c r="F282" t="s">
        <v>13</v>
      </c>
      <c r="G282" t="s">
        <v>14</v>
      </c>
      <c r="H282">
        <f t="shared" si="8"/>
        <v>2</v>
      </c>
      <c r="I282">
        <f t="shared" si="9"/>
        <v>180</v>
      </c>
      <c r="J282">
        <f>INDEX(Clustering!$A$2:$B$32,MATCH('Filtered Data'!F282,_xlfn.ANCHORARRAY(Clustering!$A$2),0),2)</f>
        <v>5</v>
      </c>
    </row>
    <row r="283" spans="1:10" x14ac:dyDescent="0.3">
      <c r="A283" t="s">
        <v>417</v>
      </c>
      <c r="B283" t="s">
        <v>59</v>
      </c>
      <c r="C283" t="s">
        <v>42</v>
      </c>
      <c r="D283" t="s">
        <v>76</v>
      </c>
      <c r="E283">
        <v>54</v>
      </c>
      <c r="F283" t="s">
        <v>36</v>
      </c>
      <c r="G283" t="s">
        <v>23</v>
      </c>
      <c r="H283">
        <f t="shared" si="8"/>
        <v>2</v>
      </c>
      <c r="I283">
        <f t="shared" si="9"/>
        <v>108</v>
      </c>
      <c r="J283">
        <f>INDEX(Clustering!$A$2:$B$32,MATCH('Filtered Data'!F283,_xlfn.ANCHORARRAY(Clustering!$A$2),0),2)</f>
        <v>2</v>
      </c>
    </row>
    <row r="284" spans="1:10" x14ac:dyDescent="0.3">
      <c r="A284" t="s">
        <v>417</v>
      </c>
      <c r="B284" t="s">
        <v>169</v>
      </c>
      <c r="C284" t="s">
        <v>418</v>
      </c>
      <c r="D284" t="s">
        <v>76</v>
      </c>
      <c r="E284">
        <v>84</v>
      </c>
      <c r="F284" t="s">
        <v>36</v>
      </c>
      <c r="G284" t="s">
        <v>69</v>
      </c>
      <c r="H284">
        <f t="shared" si="8"/>
        <v>1</v>
      </c>
      <c r="I284">
        <f t="shared" si="9"/>
        <v>84</v>
      </c>
      <c r="J284">
        <f>INDEX(Clustering!$A$2:$B$32,MATCH('Filtered Data'!F284,_xlfn.ANCHORARRAY(Clustering!$A$2),0),2)</f>
        <v>2</v>
      </c>
    </row>
    <row r="285" spans="1:10" x14ac:dyDescent="0.3">
      <c r="A285" t="s">
        <v>417</v>
      </c>
      <c r="B285" t="s">
        <v>235</v>
      </c>
      <c r="C285" t="s">
        <v>419</v>
      </c>
      <c r="D285" t="s">
        <v>226</v>
      </c>
      <c r="E285">
        <v>90</v>
      </c>
      <c r="F285" t="s">
        <v>13</v>
      </c>
      <c r="G285" t="s">
        <v>80</v>
      </c>
      <c r="H285">
        <f t="shared" si="8"/>
        <v>1</v>
      </c>
      <c r="I285">
        <f t="shared" si="9"/>
        <v>90</v>
      </c>
      <c r="J285">
        <f>INDEX(Clustering!$A$2:$B$32,MATCH('Filtered Data'!F285,_xlfn.ANCHORARRAY(Clustering!$A$2),0),2)</f>
        <v>5</v>
      </c>
    </row>
    <row r="286" spans="1:10" x14ac:dyDescent="0.3">
      <c r="A286" t="s">
        <v>417</v>
      </c>
      <c r="B286" t="s">
        <v>237</v>
      </c>
      <c r="C286" t="s">
        <v>420</v>
      </c>
      <c r="D286" t="s">
        <v>311</v>
      </c>
      <c r="E286">
        <v>54</v>
      </c>
      <c r="F286" t="s">
        <v>13</v>
      </c>
      <c r="G286" t="s">
        <v>29</v>
      </c>
      <c r="H286">
        <f t="shared" si="8"/>
        <v>1</v>
      </c>
      <c r="I286">
        <f t="shared" si="9"/>
        <v>54</v>
      </c>
      <c r="J286">
        <f>INDEX(Clustering!$A$2:$B$32,MATCH('Filtered Data'!F286,_xlfn.ANCHORARRAY(Clustering!$A$2),0),2)</f>
        <v>5</v>
      </c>
    </row>
    <row r="287" spans="1:10" x14ac:dyDescent="0.3">
      <c r="A287" t="s">
        <v>421</v>
      </c>
      <c r="B287" t="s">
        <v>55</v>
      </c>
      <c r="C287" t="s">
        <v>422</v>
      </c>
      <c r="D287" t="s">
        <v>180</v>
      </c>
      <c r="E287">
        <v>53</v>
      </c>
      <c r="F287" t="s">
        <v>168</v>
      </c>
      <c r="G287" t="s">
        <v>198</v>
      </c>
      <c r="H287">
        <f t="shared" si="8"/>
        <v>2</v>
      </c>
      <c r="I287">
        <f t="shared" si="9"/>
        <v>106</v>
      </c>
      <c r="J287">
        <f>INDEX(Clustering!$A$2:$B$32,MATCH('Filtered Data'!F287,_xlfn.ANCHORARRAY(Clustering!$A$2),0),2)</f>
        <v>5</v>
      </c>
    </row>
    <row r="288" spans="1:10" x14ac:dyDescent="0.3">
      <c r="A288" t="s">
        <v>421</v>
      </c>
      <c r="B288" t="s">
        <v>169</v>
      </c>
      <c r="C288" t="s">
        <v>418</v>
      </c>
      <c r="D288" t="s">
        <v>124</v>
      </c>
      <c r="E288">
        <v>53</v>
      </c>
      <c r="F288" t="s">
        <v>36</v>
      </c>
      <c r="G288" t="s">
        <v>69</v>
      </c>
      <c r="H288">
        <f t="shared" si="8"/>
        <v>1</v>
      </c>
      <c r="I288">
        <f t="shared" si="9"/>
        <v>53</v>
      </c>
      <c r="J288">
        <f>INDEX(Clustering!$A$2:$B$32,MATCH('Filtered Data'!F288,_xlfn.ANCHORARRAY(Clustering!$A$2),0),2)</f>
        <v>2</v>
      </c>
    </row>
    <row r="289" spans="1:10" x14ac:dyDescent="0.3">
      <c r="A289" t="s">
        <v>423</v>
      </c>
      <c r="B289" t="s">
        <v>55</v>
      </c>
      <c r="C289" t="s">
        <v>50</v>
      </c>
      <c r="D289" t="s">
        <v>424</v>
      </c>
      <c r="E289">
        <v>92</v>
      </c>
      <c r="F289" t="s">
        <v>36</v>
      </c>
      <c r="G289" t="s">
        <v>14</v>
      </c>
      <c r="H289">
        <f t="shared" si="8"/>
        <v>2</v>
      </c>
      <c r="I289">
        <f t="shared" si="9"/>
        <v>184</v>
      </c>
      <c r="J289">
        <f>INDEX(Clustering!$A$2:$B$32,MATCH('Filtered Data'!F289,_xlfn.ANCHORARRAY(Clustering!$A$2),0),2)</f>
        <v>2</v>
      </c>
    </row>
    <row r="290" spans="1:10" x14ac:dyDescent="0.3">
      <c r="A290" t="s">
        <v>423</v>
      </c>
      <c r="B290" t="s">
        <v>58</v>
      </c>
      <c r="C290" t="s">
        <v>20</v>
      </c>
      <c r="D290" t="s">
        <v>424</v>
      </c>
      <c r="E290">
        <v>85</v>
      </c>
      <c r="F290" t="s">
        <v>36</v>
      </c>
      <c r="G290" t="s">
        <v>23</v>
      </c>
      <c r="H290">
        <f t="shared" si="8"/>
        <v>2</v>
      </c>
      <c r="I290">
        <f t="shared" si="9"/>
        <v>170</v>
      </c>
      <c r="J290">
        <f>INDEX(Clustering!$A$2:$B$32,MATCH('Filtered Data'!F290,_xlfn.ANCHORARRAY(Clustering!$A$2),0),2)</f>
        <v>2</v>
      </c>
    </row>
    <row r="291" spans="1:10" x14ac:dyDescent="0.3">
      <c r="A291" t="s">
        <v>423</v>
      </c>
      <c r="B291" t="s">
        <v>169</v>
      </c>
      <c r="C291" t="s">
        <v>425</v>
      </c>
      <c r="D291" t="s">
        <v>51</v>
      </c>
      <c r="E291">
        <v>89</v>
      </c>
      <c r="F291" t="s">
        <v>13</v>
      </c>
      <c r="G291" t="s">
        <v>80</v>
      </c>
      <c r="H291">
        <f t="shared" si="8"/>
        <v>1</v>
      </c>
      <c r="I291">
        <f t="shared" si="9"/>
        <v>89</v>
      </c>
      <c r="J291">
        <f>INDEX(Clustering!$A$2:$B$32,MATCH('Filtered Data'!F291,_xlfn.ANCHORARRAY(Clustering!$A$2),0),2)</f>
        <v>5</v>
      </c>
    </row>
    <row r="292" spans="1:10" x14ac:dyDescent="0.3">
      <c r="A292" t="s">
        <v>423</v>
      </c>
      <c r="B292" t="s">
        <v>235</v>
      </c>
      <c r="C292" t="s">
        <v>426</v>
      </c>
      <c r="D292" t="s">
        <v>398</v>
      </c>
      <c r="E292">
        <v>88</v>
      </c>
      <c r="F292" t="s">
        <v>399</v>
      </c>
      <c r="G292" t="s">
        <v>29</v>
      </c>
      <c r="H292">
        <f t="shared" si="8"/>
        <v>1</v>
      </c>
      <c r="I292">
        <f t="shared" si="9"/>
        <v>88</v>
      </c>
      <c r="J292">
        <f>INDEX(Clustering!$A$2:$B$32,MATCH('Filtered Data'!F292,_xlfn.ANCHORARRAY(Clustering!$A$2),0),2)</f>
        <v>3</v>
      </c>
    </row>
    <row r="293" spans="1:10" x14ac:dyDescent="0.3">
      <c r="A293" t="s">
        <v>427</v>
      </c>
      <c r="B293" t="s">
        <v>55</v>
      </c>
      <c r="C293" t="s">
        <v>34</v>
      </c>
      <c r="D293" t="s">
        <v>248</v>
      </c>
      <c r="E293">
        <v>100</v>
      </c>
      <c r="F293" t="s">
        <v>72</v>
      </c>
      <c r="G293" t="s">
        <v>14</v>
      </c>
      <c r="H293">
        <f t="shared" si="8"/>
        <v>2</v>
      </c>
      <c r="I293">
        <f t="shared" si="9"/>
        <v>200</v>
      </c>
      <c r="J293">
        <f>INDEX(Clustering!$A$2:$B$32,MATCH('Filtered Data'!F293,_xlfn.ANCHORARRAY(Clustering!$A$2),0),2)</f>
        <v>3</v>
      </c>
    </row>
    <row r="294" spans="1:10" x14ac:dyDescent="0.3">
      <c r="A294" t="s">
        <v>427</v>
      </c>
      <c r="B294" t="s">
        <v>147</v>
      </c>
      <c r="C294" t="s">
        <v>428</v>
      </c>
      <c r="D294" t="s">
        <v>286</v>
      </c>
      <c r="E294">
        <v>100</v>
      </c>
      <c r="F294" t="s">
        <v>287</v>
      </c>
      <c r="G294" t="s">
        <v>27</v>
      </c>
      <c r="H294">
        <f t="shared" si="8"/>
        <v>1</v>
      </c>
      <c r="I294">
        <f t="shared" si="9"/>
        <v>100</v>
      </c>
      <c r="J294">
        <f>INDEX(Clustering!$A$2:$B$32,MATCH('Filtered Data'!F294,_xlfn.ANCHORARRAY(Clustering!$A$2),0),2)</f>
        <v>8</v>
      </c>
    </row>
    <row r="295" spans="1:10" x14ac:dyDescent="0.3">
      <c r="A295" t="s">
        <v>427</v>
      </c>
      <c r="B295" t="s">
        <v>169</v>
      </c>
      <c r="C295" t="s">
        <v>429</v>
      </c>
      <c r="D295" t="s">
        <v>116</v>
      </c>
      <c r="E295">
        <v>51</v>
      </c>
      <c r="F295" t="s">
        <v>36</v>
      </c>
      <c r="G295" t="s">
        <v>69</v>
      </c>
      <c r="H295">
        <f t="shared" si="8"/>
        <v>1</v>
      </c>
      <c r="I295">
        <f t="shared" si="9"/>
        <v>51</v>
      </c>
      <c r="J295">
        <f>INDEX(Clustering!$A$2:$B$32,MATCH('Filtered Data'!F295,_xlfn.ANCHORARRAY(Clustering!$A$2),0),2)</f>
        <v>2</v>
      </c>
    </row>
    <row r="296" spans="1:10" x14ac:dyDescent="0.3">
      <c r="A296" t="s">
        <v>427</v>
      </c>
      <c r="B296" t="s">
        <v>235</v>
      </c>
      <c r="C296" t="s">
        <v>358</v>
      </c>
      <c r="D296" t="s">
        <v>157</v>
      </c>
      <c r="E296">
        <v>49</v>
      </c>
      <c r="F296" t="s">
        <v>72</v>
      </c>
      <c r="G296" t="s">
        <v>80</v>
      </c>
      <c r="H296">
        <f t="shared" si="8"/>
        <v>1</v>
      </c>
      <c r="I296">
        <f t="shared" si="9"/>
        <v>49</v>
      </c>
      <c r="J296">
        <f>INDEX(Clustering!$A$2:$B$32,MATCH('Filtered Data'!F296,_xlfn.ANCHORARRAY(Clustering!$A$2),0),2)</f>
        <v>3</v>
      </c>
    </row>
    <row r="297" spans="1:10" x14ac:dyDescent="0.3">
      <c r="A297" t="s">
        <v>430</v>
      </c>
      <c r="B297" t="s">
        <v>169</v>
      </c>
      <c r="C297" t="s">
        <v>431</v>
      </c>
      <c r="D297" t="s">
        <v>432</v>
      </c>
      <c r="E297">
        <v>51</v>
      </c>
      <c r="F297" t="s">
        <v>174</v>
      </c>
      <c r="G297" t="s">
        <v>29</v>
      </c>
      <c r="H297">
        <f t="shared" si="8"/>
        <v>1</v>
      </c>
      <c r="I297">
        <f t="shared" si="9"/>
        <v>51</v>
      </c>
      <c r="J297">
        <f>INDEX(Clustering!$A$2:$B$32,MATCH('Filtered Data'!F297,_xlfn.ANCHORARRAY(Clustering!$A$2),0),2)</f>
        <v>1</v>
      </c>
    </row>
    <row r="298" spans="1:10" x14ac:dyDescent="0.3">
      <c r="A298" t="s">
        <v>433</v>
      </c>
      <c r="B298" t="s">
        <v>55</v>
      </c>
      <c r="C298" t="s">
        <v>42</v>
      </c>
      <c r="D298" t="s">
        <v>248</v>
      </c>
      <c r="E298">
        <v>82</v>
      </c>
      <c r="F298" t="s">
        <v>72</v>
      </c>
      <c r="G298" t="s">
        <v>23</v>
      </c>
      <c r="H298">
        <f t="shared" si="8"/>
        <v>2</v>
      </c>
      <c r="I298">
        <f t="shared" si="9"/>
        <v>164</v>
      </c>
      <c r="J298">
        <f>INDEX(Clustering!$A$2:$B$32,MATCH('Filtered Data'!F298,_xlfn.ANCHORARRAY(Clustering!$A$2),0),2)</f>
        <v>3</v>
      </c>
    </row>
    <row r="299" spans="1:10" x14ac:dyDescent="0.3">
      <c r="A299" t="s">
        <v>433</v>
      </c>
      <c r="B299" t="s">
        <v>58</v>
      </c>
      <c r="C299" t="s">
        <v>50</v>
      </c>
      <c r="D299" t="s">
        <v>231</v>
      </c>
      <c r="E299">
        <v>93</v>
      </c>
      <c r="F299" t="s">
        <v>232</v>
      </c>
      <c r="G299" t="s">
        <v>14</v>
      </c>
      <c r="H299">
        <f t="shared" si="8"/>
        <v>2</v>
      </c>
      <c r="I299">
        <f t="shared" si="9"/>
        <v>186</v>
      </c>
      <c r="J299">
        <f>INDEX(Clustering!$A$2:$B$32,MATCH('Filtered Data'!F299,_xlfn.ANCHORARRAY(Clustering!$A$2),0),2)</f>
        <v>1</v>
      </c>
    </row>
    <row r="300" spans="1:10" x14ac:dyDescent="0.3">
      <c r="A300" t="s">
        <v>433</v>
      </c>
      <c r="B300" t="s">
        <v>59</v>
      </c>
      <c r="C300" t="s">
        <v>46</v>
      </c>
      <c r="D300" t="s">
        <v>76</v>
      </c>
      <c r="E300">
        <v>95</v>
      </c>
      <c r="F300" t="s">
        <v>36</v>
      </c>
      <c r="G300" t="s">
        <v>23</v>
      </c>
      <c r="H300">
        <f t="shared" si="8"/>
        <v>2</v>
      </c>
      <c r="I300">
        <f t="shared" si="9"/>
        <v>190</v>
      </c>
      <c r="J300">
        <f>INDEX(Clustering!$A$2:$B$32,MATCH('Filtered Data'!F300,_xlfn.ANCHORARRAY(Clustering!$A$2),0),2)</f>
        <v>2</v>
      </c>
    </row>
    <row r="301" spans="1:10" x14ac:dyDescent="0.3">
      <c r="A301" t="s">
        <v>433</v>
      </c>
      <c r="B301" t="s">
        <v>147</v>
      </c>
      <c r="C301" t="s">
        <v>335</v>
      </c>
      <c r="D301" t="s">
        <v>290</v>
      </c>
      <c r="E301">
        <v>65</v>
      </c>
      <c r="F301" t="s">
        <v>72</v>
      </c>
      <c r="G301" t="s">
        <v>29</v>
      </c>
      <c r="H301">
        <f t="shared" si="8"/>
        <v>1</v>
      </c>
      <c r="I301">
        <f t="shared" si="9"/>
        <v>65</v>
      </c>
      <c r="J301">
        <f>INDEX(Clustering!$A$2:$B$32,MATCH('Filtered Data'!F301,_xlfn.ANCHORARRAY(Clustering!$A$2),0),2)</f>
        <v>3</v>
      </c>
    </row>
    <row r="302" spans="1:10" x14ac:dyDescent="0.3">
      <c r="A302" t="s">
        <v>433</v>
      </c>
      <c r="B302" t="s">
        <v>328</v>
      </c>
      <c r="C302" t="s">
        <v>434</v>
      </c>
      <c r="D302" t="s">
        <v>398</v>
      </c>
      <c r="E302">
        <v>81</v>
      </c>
      <c r="F302" t="s">
        <v>399</v>
      </c>
      <c r="G302" t="s">
        <v>80</v>
      </c>
      <c r="H302">
        <f t="shared" si="8"/>
        <v>1</v>
      </c>
      <c r="I302">
        <f t="shared" si="9"/>
        <v>81</v>
      </c>
      <c r="J302">
        <f>INDEX(Clustering!$A$2:$B$32,MATCH('Filtered Data'!F302,_xlfn.ANCHORARRAY(Clustering!$A$2),0),2)</f>
        <v>3</v>
      </c>
    </row>
    <row r="303" spans="1:10" x14ac:dyDescent="0.3">
      <c r="A303" t="s">
        <v>433</v>
      </c>
      <c r="B303" t="s">
        <v>435</v>
      </c>
      <c r="C303" t="s">
        <v>436</v>
      </c>
      <c r="D303" t="s">
        <v>343</v>
      </c>
      <c r="E303">
        <v>124</v>
      </c>
      <c r="F303" t="s">
        <v>344</v>
      </c>
      <c r="G303" t="s">
        <v>27</v>
      </c>
      <c r="H303">
        <f t="shared" si="8"/>
        <v>1</v>
      </c>
      <c r="I303">
        <f t="shared" si="9"/>
        <v>124</v>
      </c>
      <c r="J303">
        <f>INDEX(Clustering!$A$2:$B$32,MATCH('Filtered Data'!F303,_xlfn.ANCHORARRAY(Clustering!$A$2),0),2)</f>
        <v>3</v>
      </c>
    </row>
    <row r="304" spans="1:10" x14ac:dyDescent="0.3">
      <c r="A304" t="s">
        <v>437</v>
      </c>
      <c r="B304" t="s">
        <v>55</v>
      </c>
      <c r="C304" t="s">
        <v>42</v>
      </c>
      <c r="D304" t="s">
        <v>424</v>
      </c>
      <c r="E304">
        <v>92</v>
      </c>
      <c r="F304" t="s">
        <v>36</v>
      </c>
      <c r="G304" t="s">
        <v>23</v>
      </c>
      <c r="H304">
        <f t="shared" si="8"/>
        <v>2</v>
      </c>
      <c r="I304">
        <f t="shared" si="9"/>
        <v>184</v>
      </c>
      <c r="J304">
        <f>INDEX(Clustering!$A$2:$B$32,MATCH('Filtered Data'!F304,_xlfn.ANCHORARRAY(Clustering!$A$2),0),2)</f>
        <v>2</v>
      </c>
    </row>
    <row r="305" spans="1:10" x14ac:dyDescent="0.3">
      <c r="A305" t="s">
        <v>437</v>
      </c>
      <c r="B305" t="s">
        <v>147</v>
      </c>
      <c r="C305" t="s">
        <v>335</v>
      </c>
      <c r="D305" t="s">
        <v>343</v>
      </c>
      <c r="E305">
        <v>92</v>
      </c>
      <c r="F305" t="s">
        <v>344</v>
      </c>
      <c r="G305" t="s">
        <v>29</v>
      </c>
      <c r="H305">
        <f t="shared" si="8"/>
        <v>1</v>
      </c>
      <c r="I305">
        <f t="shared" si="9"/>
        <v>92</v>
      </c>
      <c r="J305">
        <f>INDEX(Clustering!$A$2:$B$32,MATCH('Filtered Data'!F305,_xlfn.ANCHORARRAY(Clustering!$A$2),0),2)</f>
        <v>3</v>
      </c>
    </row>
    <row r="306" spans="1:10" x14ac:dyDescent="0.3">
      <c r="A306" t="s">
        <v>438</v>
      </c>
      <c r="B306" t="s">
        <v>55</v>
      </c>
      <c r="C306" t="s">
        <v>38</v>
      </c>
      <c r="D306" t="s">
        <v>62</v>
      </c>
      <c r="E306">
        <v>50</v>
      </c>
      <c r="F306" t="s">
        <v>63</v>
      </c>
      <c r="G306" t="s">
        <v>14</v>
      </c>
      <c r="H306">
        <f t="shared" si="8"/>
        <v>2</v>
      </c>
      <c r="I306">
        <f t="shared" si="9"/>
        <v>100</v>
      </c>
      <c r="J306">
        <f>INDEX(Clustering!$A$2:$B$32,MATCH('Filtered Data'!F306,_xlfn.ANCHORARRAY(Clustering!$A$2),0),2)</f>
        <v>4</v>
      </c>
    </row>
    <row r="307" spans="1:10" x14ac:dyDescent="0.3">
      <c r="A307" t="s">
        <v>438</v>
      </c>
      <c r="B307" t="s">
        <v>169</v>
      </c>
      <c r="C307" t="s">
        <v>406</v>
      </c>
      <c r="D307" t="s">
        <v>61</v>
      </c>
      <c r="E307">
        <v>50</v>
      </c>
      <c r="F307" t="s">
        <v>22</v>
      </c>
      <c r="G307" t="s">
        <v>29</v>
      </c>
      <c r="H307">
        <f t="shared" si="8"/>
        <v>1</v>
      </c>
      <c r="I307">
        <f t="shared" si="9"/>
        <v>50</v>
      </c>
      <c r="J307">
        <f>INDEX(Clustering!$A$2:$B$32,MATCH('Filtered Data'!F307,_xlfn.ANCHORARRAY(Clustering!$A$2),0),2)</f>
        <v>6</v>
      </c>
    </row>
    <row r="308" spans="1:10" x14ac:dyDescent="0.3">
      <c r="A308" t="s">
        <v>439</v>
      </c>
      <c r="B308" t="s">
        <v>55</v>
      </c>
      <c r="C308" t="s">
        <v>16</v>
      </c>
      <c r="D308" t="s">
        <v>250</v>
      </c>
      <c r="E308">
        <v>39</v>
      </c>
      <c r="F308" t="s">
        <v>72</v>
      </c>
      <c r="G308" t="s">
        <v>14</v>
      </c>
      <c r="H308">
        <f t="shared" si="8"/>
        <v>2</v>
      </c>
      <c r="I308">
        <f t="shared" si="9"/>
        <v>78</v>
      </c>
      <c r="J308">
        <f>INDEX(Clustering!$A$2:$B$32,MATCH('Filtered Data'!F308,_xlfn.ANCHORARRAY(Clustering!$A$2),0),2)</f>
        <v>3</v>
      </c>
    </row>
    <row r="309" spans="1:10" x14ac:dyDescent="0.3">
      <c r="A309" t="s">
        <v>439</v>
      </c>
      <c r="B309" t="s">
        <v>169</v>
      </c>
      <c r="C309" t="s">
        <v>334</v>
      </c>
      <c r="D309" t="s">
        <v>440</v>
      </c>
      <c r="E309">
        <v>36</v>
      </c>
      <c r="F309" t="s">
        <v>174</v>
      </c>
      <c r="G309" t="s">
        <v>27</v>
      </c>
      <c r="H309">
        <f t="shared" si="8"/>
        <v>1</v>
      </c>
      <c r="I309">
        <f t="shared" si="9"/>
        <v>36</v>
      </c>
      <c r="J309">
        <f>INDEX(Clustering!$A$2:$B$32,MATCH('Filtered Data'!F309,_xlfn.ANCHORARRAY(Clustering!$A$2),0),2)</f>
        <v>1</v>
      </c>
    </row>
    <row r="310" spans="1:10" x14ac:dyDescent="0.3">
      <c r="A310" t="s">
        <v>439</v>
      </c>
      <c r="B310" t="s">
        <v>235</v>
      </c>
      <c r="C310" t="s">
        <v>441</v>
      </c>
      <c r="D310" t="s">
        <v>442</v>
      </c>
      <c r="E310">
        <v>3</v>
      </c>
      <c r="F310" t="s">
        <v>174</v>
      </c>
      <c r="G310" t="s">
        <v>127</v>
      </c>
      <c r="H310">
        <f t="shared" si="8"/>
        <v>1</v>
      </c>
      <c r="I310">
        <f t="shared" si="9"/>
        <v>3</v>
      </c>
      <c r="J310">
        <f>INDEX(Clustering!$A$2:$B$32,MATCH('Filtered Data'!F310,_xlfn.ANCHORARRAY(Clustering!$A$2),0),2)</f>
        <v>1</v>
      </c>
    </row>
    <row r="311" spans="1:10" x14ac:dyDescent="0.3">
      <c r="A311" t="s">
        <v>443</v>
      </c>
      <c r="B311" t="s">
        <v>55</v>
      </c>
      <c r="C311" t="s">
        <v>444</v>
      </c>
      <c r="D311" t="s">
        <v>76</v>
      </c>
      <c r="E311">
        <v>93</v>
      </c>
      <c r="F311" t="s">
        <v>36</v>
      </c>
      <c r="G311" t="s">
        <v>69</v>
      </c>
      <c r="H311">
        <f t="shared" si="8"/>
        <v>1</v>
      </c>
      <c r="I311">
        <f t="shared" si="9"/>
        <v>93</v>
      </c>
      <c r="J311">
        <f>INDEX(Clustering!$A$2:$B$32,MATCH('Filtered Data'!F311,_xlfn.ANCHORARRAY(Clustering!$A$2),0),2)</f>
        <v>2</v>
      </c>
    </row>
    <row r="312" spans="1:10" x14ac:dyDescent="0.3">
      <c r="A312" t="s">
        <v>443</v>
      </c>
      <c r="B312" t="s">
        <v>58</v>
      </c>
      <c r="C312" t="s">
        <v>445</v>
      </c>
      <c r="D312" t="s">
        <v>71</v>
      </c>
      <c r="E312">
        <v>57</v>
      </c>
      <c r="F312" t="s">
        <v>72</v>
      </c>
      <c r="G312" t="s">
        <v>27</v>
      </c>
      <c r="H312">
        <f t="shared" si="8"/>
        <v>1</v>
      </c>
      <c r="I312">
        <f t="shared" si="9"/>
        <v>57</v>
      </c>
      <c r="J312">
        <f>INDEX(Clustering!$A$2:$B$32,MATCH('Filtered Data'!F312,_xlfn.ANCHORARRAY(Clustering!$A$2),0),2)</f>
        <v>3</v>
      </c>
    </row>
    <row r="313" spans="1:10" x14ac:dyDescent="0.3">
      <c r="A313" t="s">
        <v>443</v>
      </c>
      <c r="B313" t="s">
        <v>169</v>
      </c>
      <c r="C313" t="s">
        <v>418</v>
      </c>
      <c r="D313" t="s">
        <v>290</v>
      </c>
      <c r="E313">
        <v>95</v>
      </c>
      <c r="F313" t="s">
        <v>72</v>
      </c>
      <c r="G313" t="s">
        <v>69</v>
      </c>
      <c r="H313">
        <f t="shared" si="8"/>
        <v>1</v>
      </c>
      <c r="I313">
        <f t="shared" si="9"/>
        <v>95</v>
      </c>
      <c r="J313">
        <f>INDEX(Clustering!$A$2:$B$32,MATCH('Filtered Data'!F313,_xlfn.ANCHORARRAY(Clustering!$A$2),0),2)</f>
        <v>3</v>
      </c>
    </row>
    <row r="314" spans="1:10" x14ac:dyDescent="0.3">
      <c r="A314" t="s">
        <v>443</v>
      </c>
      <c r="B314" t="s">
        <v>235</v>
      </c>
      <c r="C314" t="s">
        <v>446</v>
      </c>
      <c r="D314" t="s">
        <v>346</v>
      </c>
      <c r="E314">
        <v>55</v>
      </c>
      <c r="F314" t="s">
        <v>36</v>
      </c>
      <c r="G314" t="s">
        <v>27</v>
      </c>
      <c r="H314">
        <f t="shared" si="8"/>
        <v>1</v>
      </c>
      <c r="I314">
        <f t="shared" si="9"/>
        <v>55</v>
      </c>
      <c r="J314">
        <f>INDEX(Clustering!$A$2:$B$32,MATCH('Filtered Data'!F314,_xlfn.ANCHORARRAY(Clustering!$A$2),0),2)</f>
        <v>2</v>
      </c>
    </row>
    <row r="315" spans="1:10" x14ac:dyDescent="0.3">
      <c r="A315" t="s">
        <v>447</v>
      </c>
      <c r="B315" t="s">
        <v>55</v>
      </c>
      <c r="C315" t="s">
        <v>444</v>
      </c>
      <c r="D315" t="s">
        <v>76</v>
      </c>
      <c r="E315">
        <v>24</v>
      </c>
      <c r="F315" t="s">
        <v>36</v>
      </c>
      <c r="G315" t="s">
        <v>69</v>
      </c>
      <c r="H315">
        <f t="shared" si="8"/>
        <v>1</v>
      </c>
      <c r="I315">
        <f t="shared" si="9"/>
        <v>24</v>
      </c>
      <c r="J315">
        <f>INDEX(Clustering!$A$2:$B$32,MATCH('Filtered Data'!F315,_xlfn.ANCHORARRAY(Clustering!$A$2),0),2)</f>
        <v>2</v>
      </c>
    </row>
    <row r="316" spans="1:10" x14ac:dyDescent="0.3">
      <c r="A316" t="s">
        <v>447</v>
      </c>
      <c r="B316" t="s">
        <v>169</v>
      </c>
      <c r="C316" t="s">
        <v>448</v>
      </c>
      <c r="D316" t="s">
        <v>432</v>
      </c>
      <c r="E316">
        <v>24</v>
      </c>
      <c r="F316" t="s">
        <v>174</v>
      </c>
      <c r="G316" t="s">
        <v>29</v>
      </c>
      <c r="H316">
        <f t="shared" si="8"/>
        <v>1</v>
      </c>
      <c r="I316">
        <f t="shared" si="9"/>
        <v>24</v>
      </c>
      <c r="J316">
        <f>INDEX(Clustering!$A$2:$B$32,MATCH('Filtered Data'!F316,_xlfn.ANCHORARRAY(Clustering!$A$2),0),2)</f>
        <v>1</v>
      </c>
    </row>
    <row r="317" spans="1:10" x14ac:dyDescent="0.3">
      <c r="A317" t="s">
        <v>449</v>
      </c>
      <c r="B317" t="s">
        <v>55</v>
      </c>
      <c r="C317" t="s">
        <v>56</v>
      </c>
      <c r="D317" t="s">
        <v>116</v>
      </c>
      <c r="E317">
        <v>47</v>
      </c>
      <c r="F317" t="s">
        <v>36</v>
      </c>
      <c r="G317" t="s">
        <v>27</v>
      </c>
      <c r="H317">
        <f t="shared" si="8"/>
        <v>1</v>
      </c>
      <c r="I317">
        <f t="shared" si="9"/>
        <v>47</v>
      </c>
      <c r="J317">
        <f>INDEX(Clustering!$A$2:$B$32,MATCH('Filtered Data'!F317,_xlfn.ANCHORARRAY(Clustering!$A$2),0),2)</f>
        <v>2</v>
      </c>
    </row>
    <row r="318" spans="1:10" x14ac:dyDescent="0.3">
      <c r="A318" t="s">
        <v>449</v>
      </c>
      <c r="B318" t="s">
        <v>55</v>
      </c>
      <c r="C318" t="s">
        <v>57</v>
      </c>
      <c r="D318" t="s">
        <v>116</v>
      </c>
      <c r="E318">
        <v>47</v>
      </c>
      <c r="F318" t="s">
        <v>36</v>
      </c>
      <c r="G318" t="s">
        <v>29</v>
      </c>
      <c r="H318">
        <f t="shared" si="8"/>
        <v>1</v>
      </c>
      <c r="I318">
        <f t="shared" si="9"/>
        <v>47</v>
      </c>
      <c r="J318">
        <f>INDEX(Clustering!$A$2:$B$32,MATCH('Filtered Data'!F318,_xlfn.ANCHORARRAY(Clustering!$A$2),0),2)</f>
        <v>2</v>
      </c>
    </row>
    <row r="319" spans="1:10" x14ac:dyDescent="0.3">
      <c r="A319" t="s">
        <v>449</v>
      </c>
      <c r="B319" t="s">
        <v>58</v>
      </c>
      <c r="C319" t="s">
        <v>46</v>
      </c>
      <c r="D319" t="s">
        <v>250</v>
      </c>
      <c r="E319">
        <v>61</v>
      </c>
      <c r="F319" t="s">
        <v>72</v>
      </c>
      <c r="G319" t="s">
        <v>23</v>
      </c>
      <c r="H319">
        <f t="shared" si="8"/>
        <v>2</v>
      </c>
      <c r="I319">
        <f t="shared" si="9"/>
        <v>122</v>
      </c>
      <c r="J319">
        <f>INDEX(Clustering!$A$2:$B$32,MATCH('Filtered Data'!F319,_xlfn.ANCHORARRAY(Clustering!$A$2),0),2)</f>
        <v>3</v>
      </c>
    </row>
    <row r="320" spans="1:10" x14ac:dyDescent="0.3">
      <c r="A320" t="s">
        <v>449</v>
      </c>
      <c r="B320" t="s">
        <v>147</v>
      </c>
      <c r="C320" t="s">
        <v>450</v>
      </c>
      <c r="D320" t="s">
        <v>343</v>
      </c>
      <c r="E320">
        <v>51</v>
      </c>
      <c r="F320" t="s">
        <v>344</v>
      </c>
      <c r="G320" t="s">
        <v>80</v>
      </c>
      <c r="H320">
        <f t="shared" si="8"/>
        <v>1</v>
      </c>
      <c r="I320">
        <f t="shared" si="9"/>
        <v>51</v>
      </c>
      <c r="J320">
        <f>INDEX(Clustering!$A$2:$B$32,MATCH('Filtered Data'!F320,_xlfn.ANCHORARRAY(Clustering!$A$2),0),2)</f>
        <v>3</v>
      </c>
    </row>
    <row r="321" spans="1:10" x14ac:dyDescent="0.3">
      <c r="A321" t="s">
        <v>449</v>
      </c>
      <c r="B321" t="s">
        <v>328</v>
      </c>
      <c r="C321" t="s">
        <v>451</v>
      </c>
      <c r="D321" t="s">
        <v>140</v>
      </c>
      <c r="E321">
        <v>57</v>
      </c>
      <c r="F321" t="s">
        <v>141</v>
      </c>
      <c r="G321" t="s">
        <v>29</v>
      </c>
      <c r="H321">
        <f t="shared" si="8"/>
        <v>1</v>
      </c>
      <c r="I321">
        <f t="shared" si="9"/>
        <v>57</v>
      </c>
      <c r="J321">
        <f>INDEX(Clustering!$A$2:$B$32,MATCH('Filtered Data'!F321,_xlfn.ANCHORARRAY(Clustering!$A$2),0),2)</f>
        <v>4</v>
      </c>
    </row>
    <row r="322" spans="1:10" x14ac:dyDescent="0.3">
      <c r="A322" t="s">
        <v>452</v>
      </c>
      <c r="B322" t="s">
        <v>55</v>
      </c>
      <c r="C322" t="s">
        <v>50</v>
      </c>
      <c r="D322" t="s">
        <v>286</v>
      </c>
      <c r="E322">
        <v>72</v>
      </c>
      <c r="F322" t="s">
        <v>287</v>
      </c>
      <c r="G322" t="s">
        <v>14</v>
      </c>
      <c r="H322">
        <f t="shared" si="8"/>
        <v>2</v>
      </c>
      <c r="I322">
        <f t="shared" si="9"/>
        <v>144</v>
      </c>
      <c r="J322">
        <f>INDEX(Clustering!$A$2:$B$32,MATCH('Filtered Data'!F322,_xlfn.ANCHORARRAY(Clustering!$A$2),0),2)</f>
        <v>8</v>
      </c>
    </row>
    <row r="323" spans="1:10" x14ac:dyDescent="0.3">
      <c r="A323" t="s">
        <v>452</v>
      </c>
      <c r="B323" t="s">
        <v>147</v>
      </c>
      <c r="C323" t="s">
        <v>453</v>
      </c>
      <c r="D323" t="s">
        <v>124</v>
      </c>
      <c r="E323">
        <v>26</v>
      </c>
      <c r="F323" t="s">
        <v>36</v>
      </c>
      <c r="G323" t="s">
        <v>29</v>
      </c>
      <c r="H323">
        <f t="shared" ref="H323:H386" si="10">LEN(G323)/2</f>
        <v>1</v>
      </c>
      <c r="I323">
        <f t="shared" ref="I323:I386" si="11">E323*H323</f>
        <v>26</v>
      </c>
      <c r="J323">
        <f>INDEX(Clustering!$A$2:$B$32,MATCH('Filtered Data'!F323,_xlfn.ANCHORARRAY(Clustering!$A$2),0),2)</f>
        <v>2</v>
      </c>
    </row>
    <row r="324" spans="1:10" x14ac:dyDescent="0.3">
      <c r="A324" t="s">
        <v>452</v>
      </c>
      <c r="B324" t="s">
        <v>328</v>
      </c>
      <c r="C324" t="s">
        <v>454</v>
      </c>
      <c r="D324" t="s">
        <v>277</v>
      </c>
      <c r="E324">
        <v>27</v>
      </c>
      <c r="F324" t="s">
        <v>168</v>
      </c>
      <c r="G324" t="s">
        <v>69</v>
      </c>
      <c r="H324">
        <f t="shared" si="10"/>
        <v>1</v>
      </c>
      <c r="I324">
        <f t="shared" si="11"/>
        <v>27</v>
      </c>
      <c r="J324">
        <f>INDEX(Clustering!$A$2:$B$32,MATCH('Filtered Data'!F324,_xlfn.ANCHORARRAY(Clustering!$A$2),0),2)</f>
        <v>5</v>
      </c>
    </row>
    <row r="325" spans="1:10" x14ac:dyDescent="0.3">
      <c r="A325" t="s">
        <v>452</v>
      </c>
      <c r="B325" t="s">
        <v>435</v>
      </c>
      <c r="C325" t="s">
        <v>455</v>
      </c>
      <c r="D325" t="s">
        <v>261</v>
      </c>
      <c r="E325">
        <v>19</v>
      </c>
      <c r="F325" t="s">
        <v>262</v>
      </c>
      <c r="G325" t="s">
        <v>27</v>
      </c>
      <c r="H325">
        <f t="shared" si="10"/>
        <v>1</v>
      </c>
      <c r="I325">
        <f t="shared" si="11"/>
        <v>19</v>
      </c>
      <c r="J325">
        <f>INDEX(Clustering!$A$2:$B$32,MATCH('Filtered Data'!F325,_xlfn.ANCHORARRAY(Clustering!$A$2),0),2)</f>
        <v>4</v>
      </c>
    </row>
    <row r="326" spans="1:10" x14ac:dyDescent="0.3">
      <c r="A326" t="s">
        <v>452</v>
      </c>
      <c r="B326" t="s">
        <v>169</v>
      </c>
      <c r="C326" t="s">
        <v>350</v>
      </c>
      <c r="D326" t="s">
        <v>432</v>
      </c>
      <c r="E326">
        <v>25</v>
      </c>
      <c r="F326" t="s">
        <v>174</v>
      </c>
      <c r="G326" t="s">
        <v>27</v>
      </c>
      <c r="H326">
        <f t="shared" si="10"/>
        <v>1</v>
      </c>
      <c r="I326">
        <f t="shared" si="11"/>
        <v>25</v>
      </c>
      <c r="J326">
        <f>INDEX(Clustering!$A$2:$B$32,MATCH('Filtered Data'!F326,_xlfn.ANCHORARRAY(Clustering!$A$2),0),2)</f>
        <v>1</v>
      </c>
    </row>
    <row r="327" spans="1:10" x14ac:dyDescent="0.3">
      <c r="A327" t="s">
        <v>452</v>
      </c>
      <c r="B327" t="s">
        <v>235</v>
      </c>
      <c r="C327" t="s">
        <v>456</v>
      </c>
      <c r="D327" t="s">
        <v>432</v>
      </c>
      <c r="E327">
        <v>31</v>
      </c>
      <c r="F327" t="s">
        <v>174</v>
      </c>
      <c r="G327" t="s">
        <v>27</v>
      </c>
      <c r="H327">
        <f t="shared" si="10"/>
        <v>1</v>
      </c>
      <c r="I327">
        <f t="shared" si="11"/>
        <v>31</v>
      </c>
      <c r="J327">
        <f>INDEX(Clustering!$A$2:$B$32,MATCH('Filtered Data'!F327,_xlfn.ANCHORARRAY(Clustering!$A$2),0),2)</f>
        <v>1</v>
      </c>
    </row>
    <row r="328" spans="1:10" x14ac:dyDescent="0.3">
      <c r="A328" t="s">
        <v>452</v>
      </c>
      <c r="B328" t="s">
        <v>237</v>
      </c>
      <c r="C328" t="s">
        <v>457</v>
      </c>
      <c r="D328" t="s">
        <v>432</v>
      </c>
      <c r="E328">
        <v>16</v>
      </c>
      <c r="F328" t="s">
        <v>174</v>
      </c>
      <c r="G328" t="s">
        <v>27</v>
      </c>
      <c r="H328">
        <f t="shared" si="10"/>
        <v>1</v>
      </c>
      <c r="I328">
        <f t="shared" si="11"/>
        <v>16</v>
      </c>
      <c r="J328">
        <f>INDEX(Clustering!$A$2:$B$32,MATCH('Filtered Data'!F328,_xlfn.ANCHORARRAY(Clustering!$A$2),0),2)</f>
        <v>1</v>
      </c>
    </row>
    <row r="329" spans="1:10" x14ac:dyDescent="0.3">
      <c r="A329" t="s">
        <v>458</v>
      </c>
      <c r="B329" t="s">
        <v>55</v>
      </c>
      <c r="C329" t="s">
        <v>42</v>
      </c>
      <c r="D329" t="s">
        <v>398</v>
      </c>
      <c r="E329">
        <v>86</v>
      </c>
      <c r="F329" t="s">
        <v>399</v>
      </c>
      <c r="G329" t="s">
        <v>23</v>
      </c>
      <c r="H329">
        <f t="shared" si="10"/>
        <v>2</v>
      </c>
      <c r="I329">
        <f t="shared" si="11"/>
        <v>172</v>
      </c>
      <c r="J329">
        <f>INDEX(Clustering!$A$2:$B$32,MATCH('Filtered Data'!F329,_xlfn.ANCHORARRAY(Clustering!$A$2),0),2)</f>
        <v>3</v>
      </c>
    </row>
    <row r="330" spans="1:10" x14ac:dyDescent="0.3">
      <c r="A330" t="s">
        <v>458</v>
      </c>
      <c r="B330" t="s">
        <v>58</v>
      </c>
      <c r="C330" t="s">
        <v>34</v>
      </c>
      <c r="D330" t="s">
        <v>343</v>
      </c>
      <c r="E330">
        <v>85</v>
      </c>
      <c r="F330" t="s">
        <v>344</v>
      </c>
      <c r="G330" t="s">
        <v>14</v>
      </c>
      <c r="H330">
        <f t="shared" si="10"/>
        <v>2</v>
      </c>
      <c r="I330">
        <f t="shared" si="11"/>
        <v>170</v>
      </c>
      <c r="J330">
        <f>INDEX(Clustering!$A$2:$B$32,MATCH('Filtered Data'!F330,_xlfn.ANCHORARRAY(Clustering!$A$2),0),2)</f>
        <v>3</v>
      </c>
    </row>
    <row r="331" spans="1:10" x14ac:dyDescent="0.3">
      <c r="A331" t="s">
        <v>458</v>
      </c>
      <c r="B331" t="s">
        <v>59</v>
      </c>
      <c r="C331" t="s">
        <v>38</v>
      </c>
      <c r="D331" t="s">
        <v>248</v>
      </c>
      <c r="E331">
        <v>78</v>
      </c>
      <c r="F331" t="s">
        <v>72</v>
      </c>
      <c r="G331" t="s">
        <v>14</v>
      </c>
      <c r="H331">
        <f t="shared" si="10"/>
        <v>2</v>
      </c>
      <c r="I331">
        <f t="shared" si="11"/>
        <v>156</v>
      </c>
      <c r="J331">
        <f>INDEX(Clustering!$A$2:$B$32,MATCH('Filtered Data'!F331,_xlfn.ANCHORARRAY(Clustering!$A$2),0),2)</f>
        <v>3</v>
      </c>
    </row>
    <row r="332" spans="1:10" x14ac:dyDescent="0.3">
      <c r="A332" t="s">
        <v>458</v>
      </c>
      <c r="B332" t="s">
        <v>169</v>
      </c>
      <c r="C332" t="s">
        <v>318</v>
      </c>
      <c r="D332" t="s">
        <v>219</v>
      </c>
      <c r="E332">
        <v>91</v>
      </c>
      <c r="F332" t="s">
        <v>168</v>
      </c>
      <c r="G332" t="s">
        <v>27</v>
      </c>
      <c r="H332">
        <f t="shared" si="10"/>
        <v>1</v>
      </c>
      <c r="I332">
        <f t="shared" si="11"/>
        <v>91</v>
      </c>
      <c r="J332">
        <f>INDEX(Clustering!$A$2:$B$32,MATCH('Filtered Data'!F332,_xlfn.ANCHORARRAY(Clustering!$A$2),0),2)</f>
        <v>5</v>
      </c>
    </row>
    <row r="333" spans="1:10" x14ac:dyDescent="0.3">
      <c r="A333" t="s">
        <v>458</v>
      </c>
      <c r="B333" t="s">
        <v>235</v>
      </c>
      <c r="C333" t="s">
        <v>448</v>
      </c>
      <c r="D333" t="s">
        <v>398</v>
      </c>
      <c r="E333">
        <v>81</v>
      </c>
      <c r="F333" t="s">
        <v>399</v>
      </c>
      <c r="G333" t="s">
        <v>29</v>
      </c>
      <c r="H333">
        <f t="shared" si="10"/>
        <v>1</v>
      </c>
      <c r="I333">
        <f t="shared" si="11"/>
        <v>81</v>
      </c>
      <c r="J333">
        <f>INDEX(Clustering!$A$2:$B$32,MATCH('Filtered Data'!F333,_xlfn.ANCHORARRAY(Clustering!$A$2),0),2)</f>
        <v>3</v>
      </c>
    </row>
    <row r="334" spans="1:10" x14ac:dyDescent="0.3">
      <c r="A334" t="s">
        <v>458</v>
      </c>
      <c r="B334" t="s">
        <v>237</v>
      </c>
      <c r="C334" t="s">
        <v>459</v>
      </c>
      <c r="D334" t="s">
        <v>203</v>
      </c>
      <c r="E334">
        <v>77</v>
      </c>
      <c r="F334" t="s">
        <v>204</v>
      </c>
      <c r="G334" t="s">
        <v>29</v>
      </c>
      <c r="H334">
        <f t="shared" si="10"/>
        <v>1</v>
      </c>
      <c r="I334">
        <f t="shared" si="11"/>
        <v>77</v>
      </c>
      <c r="J334">
        <f>INDEX(Clustering!$A$2:$B$32,MATCH('Filtered Data'!F334,_xlfn.ANCHORARRAY(Clustering!$A$2),0),2)</f>
        <v>2</v>
      </c>
    </row>
    <row r="335" spans="1:10" x14ac:dyDescent="0.3">
      <c r="A335" t="s">
        <v>460</v>
      </c>
      <c r="B335" t="s">
        <v>55</v>
      </c>
      <c r="C335" t="s">
        <v>46</v>
      </c>
      <c r="D335" t="s">
        <v>51</v>
      </c>
      <c r="E335">
        <v>61</v>
      </c>
      <c r="F335" t="s">
        <v>13</v>
      </c>
      <c r="G335" t="s">
        <v>23</v>
      </c>
      <c r="H335">
        <f t="shared" si="10"/>
        <v>2</v>
      </c>
      <c r="I335">
        <f t="shared" si="11"/>
        <v>122</v>
      </c>
      <c r="J335">
        <f>INDEX(Clustering!$A$2:$B$32,MATCH('Filtered Data'!F335,_xlfn.ANCHORARRAY(Clustering!$A$2),0),2)</f>
        <v>5</v>
      </c>
    </row>
    <row r="336" spans="1:10" x14ac:dyDescent="0.3">
      <c r="A336" t="s">
        <v>461</v>
      </c>
      <c r="B336" t="s">
        <v>55</v>
      </c>
      <c r="C336" t="s">
        <v>20</v>
      </c>
      <c r="D336" t="s">
        <v>191</v>
      </c>
      <c r="E336">
        <v>76</v>
      </c>
      <c r="F336" t="s">
        <v>168</v>
      </c>
      <c r="G336" t="s">
        <v>23</v>
      </c>
      <c r="H336">
        <f t="shared" si="10"/>
        <v>2</v>
      </c>
      <c r="I336">
        <f t="shared" si="11"/>
        <v>152</v>
      </c>
      <c r="J336">
        <f>INDEX(Clustering!$A$2:$B$32,MATCH('Filtered Data'!F336,_xlfn.ANCHORARRAY(Clustering!$A$2),0),2)</f>
        <v>5</v>
      </c>
    </row>
    <row r="337" spans="1:10" x14ac:dyDescent="0.3">
      <c r="A337" t="s">
        <v>461</v>
      </c>
      <c r="B337" t="s">
        <v>58</v>
      </c>
      <c r="C337" t="s">
        <v>370</v>
      </c>
      <c r="D337" t="s">
        <v>191</v>
      </c>
      <c r="E337">
        <v>63</v>
      </c>
      <c r="F337" t="s">
        <v>168</v>
      </c>
      <c r="G337" t="s">
        <v>198</v>
      </c>
      <c r="H337">
        <f t="shared" si="10"/>
        <v>2</v>
      </c>
      <c r="I337">
        <f t="shared" si="11"/>
        <v>126</v>
      </c>
      <c r="J337">
        <f>INDEX(Clustering!$A$2:$B$32,MATCH('Filtered Data'!F337,_xlfn.ANCHORARRAY(Clustering!$A$2),0),2)</f>
        <v>5</v>
      </c>
    </row>
    <row r="338" spans="1:10" x14ac:dyDescent="0.3">
      <c r="A338" t="s">
        <v>461</v>
      </c>
      <c r="B338" t="s">
        <v>59</v>
      </c>
      <c r="C338" t="s">
        <v>34</v>
      </c>
      <c r="D338" t="s">
        <v>180</v>
      </c>
      <c r="E338">
        <v>41</v>
      </c>
      <c r="F338" t="s">
        <v>168</v>
      </c>
      <c r="G338" t="s">
        <v>14</v>
      </c>
      <c r="H338">
        <f t="shared" si="10"/>
        <v>2</v>
      </c>
      <c r="I338">
        <f t="shared" si="11"/>
        <v>82</v>
      </c>
      <c r="J338">
        <f>INDEX(Clustering!$A$2:$B$32,MATCH('Filtered Data'!F338,_xlfn.ANCHORARRAY(Clustering!$A$2),0),2)</f>
        <v>5</v>
      </c>
    </row>
    <row r="339" spans="1:10" x14ac:dyDescent="0.3">
      <c r="A339" t="s">
        <v>461</v>
      </c>
      <c r="B339" t="s">
        <v>147</v>
      </c>
      <c r="C339" t="s">
        <v>462</v>
      </c>
      <c r="D339" t="s">
        <v>410</v>
      </c>
      <c r="E339">
        <v>53</v>
      </c>
      <c r="F339" t="s">
        <v>411</v>
      </c>
      <c r="G339" t="s">
        <v>87</v>
      </c>
      <c r="H339">
        <f t="shared" si="10"/>
        <v>1</v>
      </c>
      <c r="I339">
        <f t="shared" si="11"/>
        <v>53</v>
      </c>
      <c r="J339">
        <f>INDEX(Clustering!$A$2:$B$32,MATCH('Filtered Data'!F339,_xlfn.ANCHORARRAY(Clustering!$A$2),0),2)</f>
        <v>2</v>
      </c>
    </row>
    <row r="340" spans="1:10" x14ac:dyDescent="0.3">
      <c r="A340" t="s">
        <v>461</v>
      </c>
      <c r="B340" t="s">
        <v>328</v>
      </c>
      <c r="C340" t="s">
        <v>158</v>
      </c>
      <c r="D340" t="s">
        <v>219</v>
      </c>
      <c r="E340">
        <v>58</v>
      </c>
      <c r="F340" t="s">
        <v>168</v>
      </c>
      <c r="G340" t="s">
        <v>27</v>
      </c>
      <c r="H340">
        <f t="shared" si="10"/>
        <v>1</v>
      </c>
      <c r="I340">
        <f t="shared" si="11"/>
        <v>58</v>
      </c>
      <c r="J340">
        <f>INDEX(Clustering!$A$2:$B$32,MATCH('Filtered Data'!F340,_xlfn.ANCHORARRAY(Clustering!$A$2),0),2)</f>
        <v>5</v>
      </c>
    </row>
    <row r="341" spans="1:10" x14ac:dyDescent="0.3">
      <c r="A341" t="s">
        <v>461</v>
      </c>
      <c r="B341" t="s">
        <v>435</v>
      </c>
      <c r="C341" t="s">
        <v>463</v>
      </c>
      <c r="D341" t="s">
        <v>124</v>
      </c>
      <c r="E341">
        <v>69</v>
      </c>
      <c r="F341" t="s">
        <v>36</v>
      </c>
      <c r="G341" t="s">
        <v>27</v>
      </c>
      <c r="H341">
        <f t="shared" si="10"/>
        <v>1</v>
      </c>
      <c r="I341">
        <f t="shared" si="11"/>
        <v>69</v>
      </c>
      <c r="J341">
        <f>INDEX(Clustering!$A$2:$B$32,MATCH('Filtered Data'!F341,_xlfn.ANCHORARRAY(Clustering!$A$2),0),2)</f>
        <v>2</v>
      </c>
    </row>
    <row r="342" spans="1:10" x14ac:dyDescent="0.3">
      <c r="A342" t="s">
        <v>464</v>
      </c>
      <c r="B342" t="s">
        <v>55</v>
      </c>
      <c r="C342" t="s">
        <v>34</v>
      </c>
      <c r="D342" t="s">
        <v>12</v>
      </c>
      <c r="E342">
        <v>59</v>
      </c>
      <c r="F342" t="s">
        <v>13</v>
      </c>
      <c r="G342" t="s">
        <v>14</v>
      </c>
      <c r="H342">
        <f t="shared" si="10"/>
        <v>2</v>
      </c>
      <c r="I342">
        <f t="shared" si="11"/>
        <v>118</v>
      </c>
      <c r="J342">
        <f>INDEX(Clustering!$A$2:$B$32,MATCH('Filtered Data'!F342,_xlfn.ANCHORARRAY(Clustering!$A$2),0),2)</f>
        <v>5</v>
      </c>
    </row>
    <row r="343" spans="1:10" x14ac:dyDescent="0.3">
      <c r="A343" t="s">
        <v>464</v>
      </c>
      <c r="B343" t="s">
        <v>147</v>
      </c>
      <c r="C343" t="s">
        <v>364</v>
      </c>
      <c r="D343" t="s">
        <v>311</v>
      </c>
      <c r="E343">
        <v>59</v>
      </c>
      <c r="F343" t="s">
        <v>13</v>
      </c>
      <c r="G343" t="s">
        <v>29</v>
      </c>
      <c r="H343">
        <f t="shared" si="10"/>
        <v>1</v>
      </c>
      <c r="I343">
        <f t="shared" si="11"/>
        <v>59</v>
      </c>
      <c r="J343">
        <f>INDEX(Clustering!$A$2:$B$32,MATCH('Filtered Data'!F343,_xlfn.ANCHORARRAY(Clustering!$A$2),0),2)</f>
        <v>5</v>
      </c>
    </row>
    <row r="344" spans="1:10" x14ac:dyDescent="0.3">
      <c r="A344" t="s">
        <v>465</v>
      </c>
      <c r="B344" t="s">
        <v>55</v>
      </c>
      <c r="C344" t="s">
        <v>466</v>
      </c>
      <c r="D344" t="s">
        <v>51</v>
      </c>
      <c r="E344">
        <v>69</v>
      </c>
      <c r="F344" t="s">
        <v>13</v>
      </c>
      <c r="G344" t="s">
        <v>14</v>
      </c>
      <c r="H344">
        <f t="shared" si="10"/>
        <v>2</v>
      </c>
      <c r="I344">
        <f t="shared" si="11"/>
        <v>138</v>
      </c>
      <c r="J344">
        <f>INDEX(Clustering!$A$2:$B$32,MATCH('Filtered Data'!F344,_xlfn.ANCHORARRAY(Clustering!$A$2),0),2)</f>
        <v>5</v>
      </c>
    </row>
    <row r="345" spans="1:10" x14ac:dyDescent="0.3">
      <c r="A345" t="s">
        <v>465</v>
      </c>
      <c r="B345" t="s">
        <v>169</v>
      </c>
      <c r="C345" t="s">
        <v>467</v>
      </c>
      <c r="D345" t="s">
        <v>398</v>
      </c>
      <c r="E345">
        <v>69</v>
      </c>
      <c r="F345" t="s">
        <v>399</v>
      </c>
      <c r="G345" t="s">
        <v>29</v>
      </c>
      <c r="H345">
        <f t="shared" si="10"/>
        <v>1</v>
      </c>
      <c r="I345">
        <f t="shared" si="11"/>
        <v>69</v>
      </c>
      <c r="J345">
        <f>INDEX(Clustering!$A$2:$B$32,MATCH('Filtered Data'!F345,_xlfn.ANCHORARRAY(Clustering!$A$2),0),2)</f>
        <v>3</v>
      </c>
    </row>
    <row r="346" spans="1:10" x14ac:dyDescent="0.3">
      <c r="A346" t="s">
        <v>468</v>
      </c>
      <c r="B346" t="s">
        <v>55</v>
      </c>
      <c r="C346" t="s">
        <v>38</v>
      </c>
      <c r="D346" t="s">
        <v>137</v>
      </c>
      <c r="E346">
        <v>77</v>
      </c>
      <c r="F346" t="s">
        <v>72</v>
      </c>
      <c r="G346" t="s">
        <v>14</v>
      </c>
      <c r="H346">
        <f t="shared" si="10"/>
        <v>2</v>
      </c>
      <c r="I346">
        <f t="shared" si="11"/>
        <v>154</v>
      </c>
      <c r="J346">
        <f>INDEX(Clustering!$A$2:$B$32,MATCH('Filtered Data'!F346,_xlfn.ANCHORARRAY(Clustering!$A$2),0),2)</f>
        <v>3</v>
      </c>
    </row>
    <row r="347" spans="1:10" x14ac:dyDescent="0.3">
      <c r="A347" t="s">
        <v>468</v>
      </c>
      <c r="B347" t="s">
        <v>147</v>
      </c>
      <c r="C347" t="s">
        <v>158</v>
      </c>
      <c r="D347" t="s">
        <v>248</v>
      </c>
      <c r="E347">
        <v>77</v>
      </c>
      <c r="F347" t="s">
        <v>72</v>
      </c>
      <c r="G347" t="s">
        <v>27</v>
      </c>
      <c r="H347">
        <f t="shared" si="10"/>
        <v>1</v>
      </c>
      <c r="I347">
        <f t="shared" si="11"/>
        <v>77</v>
      </c>
      <c r="J347">
        <f>INDEX(Clustering!$A$2:$B$32,MATCH('Filtered Data'!F347,_xlfn.ANCHORARRAY(Clustering!$A$2),0),2)</f>
        <v>3</v>
      </c>
    </row>
    <row r="348" spans="1:10" x14ac:dyDescent="0.3">
      <c r="A348" t="s">
        <v>469</v>
      </c>
      <c r="B348" t="s">
        <v>55</v>
      </c>
      <c r="C348" t="s">
        <v>46</v>
      </c>
      <c r="D348" t="s">
        <v>140</v>
      </c>
      <c r="E348">
        <v>64</v>
      </c>
      <c r="F348" t="s">
        <v>141</v>
      </c>
      <c r="G348" t="s">
        <v>23</v>
      </c>
      <c r="H348">
        <f t="shared" si="10"/>
        <v>2</v>
      </c>
      <c r="I348">
        <f t="shared" si="11"/>
        <v>128</v>
      </c>
      <c r="J348">
        <f>INDEX(Clustering!$A$2:$B$32,MATCH('Filtered Data'!F348,_xlfn.ANCHORARRAY(Clustering!$A$2),0),2)</f>
        <v>4</v>
      </c>
    </row>
    <row r="349" spans="1:10" x14ac:dyDescent="0.3">
      <c r="A349" t="s">
        <v>469</v>
      </c>
      <c r="B349" t="s">
        <v>147</v>
      </c>
      <c r="C349" t="s">
        <v>470</v>
      </c>
      <c r="D349" t="s">
        <v>51</v>
      </c>
      <c r="E349">
        <v>64</v>
      </c>
      <c r="F349" t="s">
        <v>13</v>
      </c>
      <c r="G349" t="s">
        <v>80</v>
      </c>
      <c r="H349">
        <f t="shared" si="10"/>
        <v>1</v>
      </c>
      <c r="I349">
        <f t="shared" si="11"/>
        <v>64</v>
      </c>
      <c r="J349">
        <f>INDEX(Clustering!$A$2:$B$32,MATCH('Filtered Data'!F349,_xlfn.ANCHORARRAY(Clustering!$A$2),0),2)</f>
        <v>5</v>
      </c>
    </row>
    <row r="350" spans="1:10" x14ac:dyDescent="0.3">
      <c r="A350" t="s">
        <v>471</v>
      </c>
      <c r="B350" t="s">
        <v>55</v>
      </c>
      <c r="C350" t="s">
        <v>370</v>
      </c>
      <c r="D350" t="s">
        <v>248</v>
      </c>
      <c r="E350">
        <v>75</v>
      </c>
      <c r="F350" t="s">
        <v>72</v>
      </c>
      <c r="G350" t="s">
        <v>198</v>
      </c>
      <c r="H350">
        <f t="shared" si="10"/>
        <v>2</v>
      </c>
      <c r="I350">
        <f t="shared" si="11"/>
        <v>150</v>
      </c>
      <c r="J350">
        <f>INDEX(Clustering!$A$2:$B$32,MATCH('Filtered Data'!F350,_xlfn.ANCHORARRAY(Clustering!$A$2),0),2)</f>
        <v>3</v>
      </c>
    </row>
    <row r="351" spans="1:10" x14ac:dyDescent="0.3">
      <c r="A351" t="s">
        <v>471</v>
      </c>
      <c r="B351" t="s">
        <v>147</v>
      </c>
      <c r="C351" t="s">
        <v>453</v>
      </c>
      <c r="D351" t="s">
        <v>216</v>
      </c>
      <c r="E351">
        <v>75</v>
      </c>
      <c r="F351" t="s">
        <v>168</v>
      </c>
      <c r="G351" t="s">
        <v>29</v>
      </c>
      <c r="H351">
        <f t="shared" si="10"/>
        <v>1</v>
      </c>
      <c r="I351">
        <f t="shared" si="11"/>
        <v>75</v>
      </c>
      <c r="J351">
        <f>INDEX(Clustering!$A$2:$B$32,MATCH('Filtered Data'!F351,_xlfn.ANCHORARRAY(Clustering!$A$2),0),2)</f>
        <v>5</v>
      </c>
    </row>
    <row r="352" spans="1:10" x14ac:dyDescent="0.3">
      <c r="A352" t="s">
        <v>472</v>
      </c>
      <c r="B352" t="s">
        <v>55</v>
      </c>
      <c r="C352" t="s">
        <v>56</v>
      </c>
      <c r="D352" t="s">
        <v>137</v>
      </c>
      <c r="E352">
        <v>40</v>
      </c>
      <c r="F352" t="s">
        <v>72</v>
      </c>
      <c r="G352" t="s">
        <v>27</v>
      </c>
      <c r="H352">
        <f t="shared" si="10"/>
        <v>1</v>
      </c>
      <c r="I352">
        <f t="shared" si="11"/>
        <v>40</v>
      </c>
      <c r="J352">
        <f>INDEX(Clustering!$A$2:$B$32,MATCH('Filtered Data'!F352,_xlfn.ANCHORARRAY(Clustering!$A$2),0),2)</f>
        <v>3</v>
      </c>
    </row>
    <row r="353" spans="1:10" x14ac:dyDescent="0.3">
      <c r="A353" t="s">
        <v>472</v>
      </c>
      <c r="B353" t="s">
        <v>55</v>
      </c>
      <c r="C353" t="s">
        <v>57</v>
      </c>
      <c r="D353" t="s">
        <v>137</v>
      </c>
      <c r="E353">
        <v>40</v>
      </c>
      <c r="F353" t="s">
        <v>72</v>
      </c>
      <c r="G353" t="s">
        <v>29</v>
      </c>
      <c r="H353">
        <f t="shared" si="10"/>
        <v>1</v>
      </c>
      <c r="I353">
        <f t="shared" si="11"/>
        <v>40</v>
      </c>
      <c r="J353">
        <f>INDEX(Clustering!$A$2:$B$32,MATCH('Filtered Data'!F353,_xlfn.ANCHORARRAY(Clustering!$A$2),0),2)</f>
        <v>3</v>
      </c>
    </row>
    <row r="354" spans="1:10" x14ac:dyDescent="0.3">
      <c r="A354" t="s">
        <v>472</v>
      </c>
      <c r="B354" t="s">
        <v>169</v>
      </c>
      <c r="C354" t="s">
        <v>470</v>
      </c>
      <c r="D354" t="s">
        <v>410</v>
      </c>
      <c r="E354">
        <v>40</v>
      </c>
      <c r="F354" t="s">
        <v>411</v>
      </c>
      <c r="G354" t="s">
        <v>80</v>
      </c>
      <c r="H354">
        <f t="shared" si="10"/>
        <v>1</v>
      </c>
      <c r="I354">
        <f t="shared" si="11"/>
        <v>40</v>
      </c>
      <c r="J354">
        <f>INDEX(Clustering!$A$2:$B$32,MATCH('Filtered Data'!F354,_xlfn.ANCHORARRAY(Clustering!$A$2),0),2)</f>
        <v>2</v>
      </c>
    </row>
    <row r="355" spans="1:10" x14ac:dyDescent="0.3">
      <c r="A355" t="s">
        <v>473</v>
      </c>
      <c r="B355" t="s">
        <v>55</v>
      </c>
      <c r="C355" t="s">
        <v>50</v>
      </c>
      <c r="D355" t="s">
        <v>71</v>
      </c>
      <c r="E355">
        <v>50</v>
      </c>
      <c r="F355" t="s">
        <v>72</v>
      </c>
      <c r="G355" t="s">
        <v>14</v>
      </c>
      <c r="H355">
        <f t="shared" si="10"/>
        <v>2</v>
      </c>
      <c r="I355">
        <f t="shared" si="11"/>
        <v>100</v>
      </c>
      <c r="J355">
        <f>INDEX(Clustering!$A$2:$B$32,MATCH('Filtered Data'!F355,_xlfn.ANCHORARRAY(Clustering!$A$2),0),2)</f>
        <v>3</v>
      </c>
    </row>
    <row r="356" spans="1:10" x14ac:dyDescent="0.3">
      <c r="A356" t="s">
        <v>473</v>
      </c>
      <c r="B356" t="s">
        <v>169</v>
      </c>
      <c r="C356" t="s">
        <v>358</v>
      </c>
      <c r="D356" t="s">
        <v>343</v>
      </c>
      <c r="E356">
        <v>50</v>
      </c>
      <c r="F356" t="s">
        <v>344</v>
      </c>
      <c r="G356" t="s">
        <v>80</v>
      </c>
      <c r="H356">
        <f t="shared" si="10"/>
        <v>1</v>
      </c>
      <c r="I356">
        <f t="shared" si="11"/>
        <v>50</v>
      </c>
      <c r="J356">
        <f>INDEX(Clustering!$A$2:$B$32,MATCH('Filtered Data'!F356,_xlfn.ANCHORARRAY(Clustering!$A$2),0),2)</f>
        <v>3</v>
      </c>
    </row>
    <row r="357" spans="1:10" x14ac:dyDescent="0.3">
      <c r="A357" t="s">
        <v>474</v>
      </c>
      <c r="B357" t="s">
        <v>55</v>
      </c>
      <c r="C357" t="s">
        <v>123</v>
      </c>
      <c r="D357" t="s">
        <v>39</v>
      </c>
      <c r="E357">
        <v>70</v>
      </c>
      <c r="F357" t="s">
        <v>36</v>
      </c>
      <c r="G357" t="s">
        <v>87</v>
      </c>
      <c r="H357">
        <f t="shared" si="10"/>
        <v>1</v>
      </c>
      <c r="I357">
        <f t="shared" si="11"/>
        <v>70</v>
      </c>
      <c r="J357">
        <f>INDEX(Clustering!$A$2:$B$32,MATCH('Filtered Data'!F357,_xlfn.ANCHORARRAY(Clustering!$A$2),0),2)</f>
        <v>2</v>
      </c>
    </row>
    <row r="358" spans="1:10" x14ac:dyDescent="0.3">
      <c r="A358" t="s">
        <v>474</v>
      </c>
      <c r="B358" t="s">
        <v>169</v>
      </c>
      <c r="C358" t="s">
        <v>426</v>
      </c>
      <c r="D358" t="s">
        <v>124</v>
      </c>
      <c r="E358">
        <v>70</v>
      </c>
      <c r="F358" t="s">
        <v>36</v>
      </c>
      <c r="G358" t="s">
        <v>29</v>
      </c>
      <c r="H358">
        <f t="shared" si="10"/>
        <v>1</v>
      </c>
      <c r="I358">
        <f t="shared" si="11"/>
        <v>70</v>
      </c>
      <c r="J358">
        <f>INDEX(Clustering!$A$2:$B$32,MATCH('Filtered Data'!F358,_xlfn.ANCHORARRAY(Clustering!$A$2),0),2)</f>
        <v>2</v>
      </c>
    </row>
    <row r="359" spans="1:10" x14ac:dyDescent="0.3">
      <c r="A359" t="s">
        <v>475</v>
      </c>
      <c r="B359" t="s">
        <v>55</v>
      </c>
      <c r="C359" t="s">
        <v>370</v>
      </c>
      <c r="D359" t="s">
        <v>140</v>
      </c>
      <c r="E359">
        <v>27</v>
      </c>
      <c r="F359" t="s">
        <v>141</v>
      </c>
      <c r="G359" t="s">
        <v>198</v>
      </c>
      <c r="H359">
        <f t="shared" si="10"/>
        <v>2</v>
      </c>
      <c r="I359">
        <f t="shared" si="11"/>
        <v>54</v>
      </c>
      <c r="J359">
        <f>INDEX(Clustering!$A$2:$B$32,MATCH('Filtered Data'!F359,_xlfn.ANCHORARRAY(Clustering!$A$2),0),2)</f>
        <v>4</v>
      </c>
    </row>
    <row r="360" spans="1:10" x14ac:dyDescent="0.3">
      <c r="A360" t="s">
        <v>475</v>
      </c>
      <c r="B360" t="s">
        <v>169</v>
      </c>
      <c r="C360" t="s">
        <v>454</v>
      </c>
      <c r="D360" t="s">
        <v>39</v>
      </c>
      <c r="E360">
        <v>27</v>
      </c>
      <c r="F360" t="s">
        <v>36</v>
      </c>
      <c r="G360" t="s">
        <v>69</v>
      </c>
      <c r="H360">
        <f t="shared" si="10"/>
        <v>1</v>
      </c>
      <c r="I360">
        <f t="shared" si="11"/>
        <v>27</v>
      </c>
      <c r="J360">
        <f>INDEX(Clustering!$A$2:$B$32,MATCH('Filtered Data'!F360,_xlfn.ANCHORARRAY(Clustering!$A$2),0),2)</f>
        <v>2</v>
      </c>
    </row>
    <row r="361" spans="1:10" x14ac:dyDescent="0.3">
      <c r="A361" t="s">
        <v>476</v>
      </c>
      <c r="B361" t="s">
        <v>55</v>
      </c>
      <c r="C361" t="s">
        <v>50</v>
      </c>
      <c r="D361" t="s">
        <v>160</v>
      </c>
      <c r="E361">
        <v>43</v>
      </c>
      <c r="F361" t="s">
        <v>72</v>
      </c>
      <c r="G361" t="s">
        <v>14</v>
      </c>
      <c r="H361">
        <f t="shared" si="10"/>
        <v>2</v>
      </c>
      <c r="I361">
        <f t="shared" si="11"/>
        <v>86</v>
      </c>
      <c r="J361">
        <f>INDEX(Clustering!$A$2:$B$32,MATCH('Filtered Data'!F361,_xlfn.ANCHORARRAY(Clustering!$A$2),0),2)</f>
        <v>3</v>
      </c>
    </row>
    <row r="362" spans="1:10" x14ac:dyDescent="0.3">
      <c r="A362" t="s">
        <v>477</v>
      </c>
      <c r="B362" t="s">
        <v>147</v>
      </c>
      <c r="C362" t="s">
        <v>322</v>
      </c>
      <c r="D362" t="s">
        <v>332</v>
      </c>
      <c r="E362">
        <v>483</v>
      </c>
      <c r="F362" t="s">
        <v>333</v>
      </c>
      <c r="G362" t="s">
        <v>69</v>
      </c>
      <c r="H362">
        <f t="shared" si="10"/>
        <v>1</v>
      </c>
      <c r="I362">
        <f t="shared" si="11"/>
        <v>483</v>
      </c>
      <c r="J362">
        <f>INDEX(Clustering!$A$2:$B$32,MATCH('Filtered Data'!F362,_xlfn.ANCHORARRAY(Clustering!$A$2),0),2)</f>
        <v>2</v>
      </c>
    </row>
    <row r="363" spans="1:10" x14ac:dyDescent="0.3">
      <c r="A363" t="s">
        <v>478</v>
      </c>
      <c r="B363" t="s">
        <v>55</v>
      </c>
      <c r="C363" t="s">
        <v>50</v>
      </c>
      <c r="D363" t="s">
        <v>216</v>
      </c>
      <c r="E363">
        <v>31</v>
      </c>
      <c r="F363" t="s">
        <v>168</v>
      </c>
      <c r="G363" t="s">
        <v>14</v>
      </c>
      <c r="H363">
        <f t="shared" si="10"/>
        <v>2</v>
      </c>
      <c r="I363">
        <f t="shared" si="11"/>
        <v>62</v>
      </c>
      <c r="J363">
        <f>INDEX(Clustering!$A$2:$B$32,MATCH('Filtered Data'!F363,_xlfn.ANCHORARRAY(Clustering!$A$2),0),2)</f>
        <v>5</v>
      </c>
    </row>
    <row r="364" spans="1:10" x14ac:dyDescent="0.3">
      <c r="A364" t="s">
        <v>479</v>
      </c>
      <c r="B364" t="s">
        <v>55</v>
      </c>
      <c r="C364" t="s">
        <v>229</v>
      </c>
      <c r="D364" t="s">
        <v>51</v>
      </c>
      <c r="E364">
        <v>64</v>
      </c>
      <c r="F364" t="s">
        <v>13</v>
      </c>
      <c r="G364" t="s">
        <v>198</v>
      </c>
      <c r="H364">
        <f t="shared" si="10"/>
        <v>2</v>
      </c>
      <c r="I364">
        <f t="shared" si="11"/>
        <v>128</v>
      </c>
      <c r="J364">
        <f>INDEX(Clustering!$A$2:$B$32,MATCH('Filtered Data'!F364,_xlfn.ANCHORARRAY(Clustering!$A$2),0),2)</f>
        <v>5</v>
      </c>
    </row>
    <row r="365" spans="1:10" x14ac:dyDescent="0.3">
      <c r="A365" t="s">
        <v>480</v>
      </c>
      <c r="B365" t="s">
        <v>55</v>
      </c>
      <c r="C365" t="s">
        <v>16</v>
      </c>
      <c r="D365" t="s">
        <v>290</v>
      </c>
      <c r="E365">
        <v>19</v>
      </c>
      <c r="F365" t="s">
        <v>72</v>
      </c>
      <c r="G365" t="s">
        <v>14</v>
      </c>
      <c r="H365">
        <f t="shared" si="10"/>
        <v>2</v>
      </c>
      <c r="I365">
        <f t="shared" si="11"/>
        <v>38</v>
      </c>
      <c r="J365">
        <f>INDEX(Clustering!$A$2:$B$32,MATCH('Filtered Data'!F365,_xlfn.ANCHORARRAY(Clustering!$A$2),0),2)</f>
        <v>3</v>
      </c>
    </row>
    <row r="366" spans="1:10" x14ac:dyDescent="0.3">
      <c r="A366" t="s">
        <v>481</v>
      </c>
      <c r="B366" t="s">
        <v>55</v>
      </c>
      <c r="C366" t="s">
        <v>38</v>
      </c>
      <c r="D366" t="s">
        <v>12</v>
      </c>
      <c r="E366">
        <v>99</v>
      </c>
      <c r="F366" t="s">
        <v>13</v>
      </c>
      <c r="G366" t="s">
        <v>14</v>
      </c>
      <c r="H366">
        <f t="shared" si="10"/>
        <v>2</v>
      </c>
      <c r="I366">
        <f t="shared" si="11"/>
        <v>198</v>
      </c>
      <c r="J366">
        <f>INDEX(Clustering!$A$2:$B$32,MATCH('Filtered Data'!F366,_xlfn.ANCHORARRAY(Clustering!$A$2),0),2)</f>
        <v>5</v>
      </c>
    </row>
    <row r="367" spans="1:10" x14ac:dyDescent="0.3">
      <c r="A367" t="s">
        <v>482</v>
      </c>
      <c r="B367" t="s">
        <v>55</v>
      </c>
      <c r="C367" t="s">
        <v>20</v>
      </c>
      <c r="D367" t="s">
        <v>216</v>
      </c>
      <c r="E367">
        <v>71</v>
      </c>
      <c r="F367" t="s">
        <v>168</v>
      </c>
      <c r="G367" t="s">
        <v>23</v>
      </c>
      <c r="H367">
        <f t="shared" si="10"/>
        <v>2</v>
      </c>
      <c r="I367">
        <f t="shared" si="11"/>
        <v>142</v>
      </c>
      <c r="J367">
        <f>INDEX(Clustering!$A$2:$B$32,MATCH('Filtered Data'!F367,_xlfn.ANCHORARRAY(Clustering!$A$2),0),2)</f>
        <v>5</v>
      </c>
    </row>
    <row r="368" spans="1:10" x14ac:dyDescent="0.3">
      <c r="A368" t="s">
        <v>483</v>
      </c>
      <c r="B368" t="s">
        <v>55</v>
      </c>
      <c r="C368" t="s">
        <v>46</v>
      </c>
      <c r="D368" t="s">
        <v>71</v>
      </c>
      <c r="E368">
        <v>45</v>
      </c>
      <c r="F368" t="s">
        <v>72</v>
      </c>
      <c r="G368" t="s">
        <v>23</v>
      </c>
      <c r="H368">
        <f t="shared" si="10"/>
        <v>2</v>
      </c>
      <c r="I368">
        <f t="shared" si="11"/>
        <v>90</v>
      </c>
      <c r="J368">
        <f>INDEX(Clustering!$A$2:$B$32,MATCH('Filtered Data'!F368,_xlfn.ANCHORARRAY(Clustering!$A$2),0),2)</f>
        <v>3</v>
      </c>
    </row>
    <row r="369" spans="1:10" x14ac:dyDescent="0.3">
      <c r="A369" t="s">
        <v>484</v>
      </c>
      <c r="B369" t="s">
        <v>55</v>
      </c>
      <c r="C369" t="s">
        <v>56</v>
      </c>
      <c r="D369" t="s">
        <v>311</v>
      </c>
      <c r="E369">
        <v>28</v>
      </c>
      <c r="F369" t="s">
        <v>13</v>
      </c>
      <c r="G369" t="s">
        <v>27</v>
      </c>
      <c r="H369">
        <f t="shared" si="10"/>
        <v>1</v>
      </c>
      <c r="I369">
        <f t="shared" si="11"/>
        <v>28</v>
      </c>
      <c r="J369">
        <f>INDEX(Clustering!$A$2:$B$32,MATCH('Filtered Data'!F369,_xlfn.ANCHORARRAY(Clustering!$A$2),0),2)</f>
        <v>5</v>
      </c>
    </row>
    <row r="370" spans="1:10" x14ac:dyDescent="0.3">
      <c r="A370" t="s">
        <v>484</v>
      </c>
      <c r="B370" t="s">
        <v>55</v>
      </c>
      <c r="C370" t="s">
        <v>57</v>
      </c>
      <c r="D370" t="s">
        <v>311</v>
      </c>
      <c r="E370">
        <v>28</v>
      </c>
      <c r="F370" t="s">
        <v>13</v>
      </c>
      <c r="G370" t="s">
        <v>29</v>
      </c>
      <c r="H370">
        <f t="shared" si="10"/>
        <v>1</v>
      </c>
      <c r="I370">
        <f t="shared" si="11"/>
        <v>28</v>
      </c>
      <c r="J370">
        <f>INDEX(Clustering!$A$2:$B$32,MATCH('Filtered Data'!F370,_xlfn.ANCHORARRAY(Clustering!$A$2),0),2)</f>
        <v>5</v>
      </c>
    </row>
    <row r="371" spans="1:10" x14ac:dyDescent="0.3">
      <c r="A371" t="s">
        <v>485</v>
      </c>
      <c r="B371" t="s">
        <v>147</v>
      </c>
      <c r="C371" t="s">
        <v>486</v>
      </c>
      <c r="D371" t="s">
        <v>398</v>
      </c>
      <c r="E371">
        <v>83</v>
      </c>
      <c r="F371" t="s">
        <v>399</v>
      </c>
      <c r="G371" t="s">
        <v>27</v>
      </c>
      <c r="H371">
        <f t="shared" si="10"/>
        <v>1</v>
      </c>
      <c r="I371">
        <f t="shared" si="11"/>
        <v>83</v>
      </c>
      <c r="J371">
        <f>INDEX(Clustering!$A$2:$B$32,MATCH('Filtered Data'!F371,_xlfn.ANCHORARRAY(Clustering!$A$2),0),2)</f>
        <v>3</v>
      </c>
    </row>
    <row r="372" spans="1:10" x14ac:dyDescent="0.3">
      <c r="A372" t="s">
        <v>487</v>
      </c>
      <c r="B372" t="s">
        <v>147</v>
      </c>
      <c r="C372" t="s">
        <v>486</v>
      </c>
      <c r="D372" t="s">
        <v>398</v>
      </c>
      <c r="E372">
        <v>32</v>
      </c>
      <c r="F372" t="s">
        <v>399</v>
      </c>
      <c r="G372" t="s">
        <v>27</v>
      </c>
      <c r="H372">
        <f t="shared" si="10"/>
        <v>1</v>
      </c>
      <c r="I372">
        <f t="shared" si="11"/>
        <v>32</v>
      </c>
      <c r="J372">
        <f>INDEX(Clustering!$A$2:$B$32,MATCH('Filtered Data'!F372,_xlfn.ANCHORARRAY(Clustering!$A$2),0),2)</f>
        <v>3</v>
      </c>
    </row>
    <row r="373" spans="1:10" x14ac:dyDescent="0.3">
      <c r="A373" t="s">
        <v>488</v>
      </c>
      <c r="B373" t="s">
        <v>489</v>
      </c>
      <c r="C373" t="s">
        <v>322</v>
      </c>
      <c r="D373" t="s">
        <v>490</v>
      </c>
      <c r="E373">
        <v>5</v>
      </c>
      <c r="F373" t="s">
        <v>174</v>
      </c>
      <c r="G373" t="s">
        <v>69</v>
      </c>
      <c r="H373">
        <f t="shared" si="10"/>
        <v>1</v>
      </c>
      <c r="I373">
        <f t="shared" si="11"/>
        <v>5</v>
      </c>
      <c r="J373">
        <f>INDEX(Clustering!$A$2:$B$32,MATCH('Filtered Data'!F373,_xlfn.ANCHORARRAY(Clustering!$A$2),0),2)</f>
        <v>1</v>
      </c>
    </row>
    <row r="374" spans="1:10" x14ac:dyDescent="0.3">
      <c r="A374" t="s">
        <v>488</v>
      </c>
      <c r="B374" t="s">
        <v>491</v>
      </c>
      <c r="C374" t="s">
        <v>322</v>
      </c>
      <c r="D374" t="s">
        <v>492</v>
      </c>
      <c r="E374">
        <v>7</v>
      </c>
      <c r="F374" t="s">
        <v>174</v>
      </c>
      <c r="G374" t="s">
        <v>69</v>
      </c>
      <c r="H374">
        <f t="shared" si="10"/>
        <v>1</v>
      </c>
      <c r="I374">
        <f t="shared" si="11"/>
        <v>7</v>
      </c>
      <c r="J374">
        <f>INDEX(Clustering!$A$2:$B$32,MATCH('Filtered Data'!F374,_xlfn.ANCHORARRAY(Clustering!$A$2),0),2)</f>
        <v>1</v>
      </c>
    </row>
    <row r="375" spans="1:10" x14ac:dyDescent="0.3">
      <c r="A375" t="s">
        <v>488</v>
      </c>
      <c r="B375" t="s">
        <v>493</v>
      </c>
      <c r="C375" t="s">
        <v>322</v>
      </c>
      <c r="D375" t="s">
        <v>494</v>
      </c>
      <c r="E375">
        <v>9</v>
      </c>
      <c r="F375" t="s">
        <v>174</v>
      </c>
      <c r="G375" t="s">
        <v>69</v>
      </c>
      <c r="H375">
        <f t="shared" si="10"/>
        <v>1</v>
      </c>
      <c r="I375">
        <f t="shared" si="11"/>
        <v>9</v>
      </c>
      <c r="J375">
        <f>INDEX(Clustering!$A$2:$B$32,MATCH('Filtered Data'!F375,_xlfn.ANCHORARRAY(Clustering!$A$2),0),2)</f>
        <v>1</v>
      </c>
    </row>
    <row r="376" spans="1:10" x14ac:dyDescent="0.3">
      <c r="A376" t="s">
        <v>488</v>
      </c>
      <c r="B376" t="s">
        <v>495</v>
      </c>
      <c r="C376" t="s">
        <v>322</v>
      </c>
      <c r="D376" t="s">
        <v>496</v>
      </c>
      <c r="E376">
        <v>5</v>
      </c>
      <c r="F376" t="s">
        <v>174</v>
      </c>
      <c r="G376" t="s">
        <v>69</v>
      </c>
      <c r="H376">
        <f t="shared" si="10"/>
        <v>1</v>
      </c>
      <c r="I376">
        <f t="shared" si="11"/>
        <v>5</v>
      </c>
      <c r="J376">
        <f>INDEX(Clustering!$A$2:$B$32,MATCH('Filtered Data'!F376,_xlfn.ANCHORARRAY(Clustering!$A$2),0),2)</f>
        <v>1</v>
      </c>
    </row>
    <row r="377" spans="1:10" x14ac:dyDescent="0.3">
      <c r="A377" t="s">
        <v>488</v>
      </c>
      <c r="B377" t="s">
        <v>497</v>
      </c>
      <c r="C377" t="s">
        <v>322</v>
      </c>
      <c r="D377" t="s">
        <v>498</v>
      </c>
      <c r="E377">
        <v>9</v>
      </c>
      <c r="F377" t="s">
        <v>174</v>
      </c>
      <c r="G377" t="s">
        <v>69</v>
      </c>
      <c r="H377">
        <f t="shared" si="10"/>
        <v>1</v>
      </c>
      <c r="I377">
        <f t="shared" si="11"/>
        <v>9</v>
      </c>
      <c r="J377">
        <f>INDEX(Clustering!$A$2:$B$32,MATCH('Filtered Data'!F377,_xlfn.ANCHORARRAY(Clustering!$A$2),0),2)</f>
        <v>1</v>
      </c>
    </row>
    <row r="378" spans="1:10" x14ac:dyDescent="0.3">
      <c r="A378" t="s">
        <v>488</v>
      </c>
      <c r="B378" t="s">
        <v>499</v>
      </c>
      <c r="C378" t="s">
        <v>322</v>
      </c>
      <c r="D378" t="s">
        <v>500</v>
      </c>
      <c r="E378">
        <v>9</v>
      </c>
      <c r="F378" t="s">
        <v>174</v>
      </c>
      <c r="G378" t="s">
        <v>69</v>
      </c>
      <c r="H378">
        <f t="shared" si="10"/>
        <v>1</v>
      </c>
      <c r="I378">
        <f t="shared" si="11"/>
        <v>9</v>
      </c>
      <c r="J378">
        <f>INDEX(Clustering!$A$2:$B$32,MATCH('Filtered Data'!F378,_xlfn.ANCHORARRAY(Clustering!$A$2),0),2)</f>
        <v>1</v>
      </c>
    </row>
    <row r="379" spans="1:10" x14ac:dyDescent="0.3">
      <c r="A379" t="s">
        <v>488</v>
      </c>
      <c r="B379" t="s">
        <v>501</v>
      </c>
      <c r="C379" t="s">
        <v>322</v>
      </c>
      <c r="D379" t="s">
        <v>502</v>
      </c>
      <c r="E379">
        <v>10</v>
      </c>
      <c r="F379" t="s">
        <v>174</v>
      </c>
      <c r="G379" t="s">
        <v>69</v>
      </c>
      <c r="H379">
        <f t="shared" si="10"/>
        <v>1</v>
      </c>
      <c r="I379">
        <f t="shared" si="11"/>
        <v>10</v>
      </c>
      <c r="J379">
        <f>INDEX(Clustering!$A$2:$B$32,MATCH('Filtered Data'!F379,_xlfn.ANCHORARRAY(Clustering!$A$2),0),2)</f>
        <v>1</v>
      </c>
    </row>
    <row r="380" spans="1:10" x14ac:dyDescent="0.3">
      <c r="A380" t="s">
        <v>488</v>
      </c>
      <c r="B380" t="s">
        <v>503</v>
      </c>
      <c r="C380" t="s">
        <v>322</v>
      </c>
      <c r="D380" t="s">
        <v>504</v>
      </c>
      <c r="E380">
        <v>3</v>
      </c>
      <c r="F380" t="s">
        <v>174</v>
      </c>
      <c r="G380" t="s">
        <v>69</v>
      </c>
      <c r="H380">
        <f t="shared" si="10"/>
        <v>1</v>
      </c>
      <c r="I380">
        <f t="shared" si="11"/>
        <v>3</v>
      </c>
      <c r="J380">
        <f>INDEX(Clustering!$A$2:$B$32,MATCH('Filtered Data'!F380,_xlfn.ANCHORARRAY(Clustering!$A$2),0),2)</f>
        <v>1</v>
      </c>
    </row>
    <row r="381" spans="1:10" x14ac:dyDescent="0.3">
      <c r="A381" t="s">
        <v>488</v>
      </c>
      <c r="B381" t="s">
        <v>505</v>
      </c>
      <c r="C381" t="s">
        <v>322</v>
      </c>
      <c r="D381" t="s">
        <v>506</v>
      </c>
      <c r="E381">
        <v>4</v>
      </c>
      <c r="F381" t="s">
        <v>174</v>
      </c>
      <c r="G381" t="s">
        <v>69</v>
      </c>
      <c r="H381">
        <f t="shared" si="10"/>
        <v>1</v>
      </c>
      <c r="I381">
        <f t="shared" si="11"/>
        <v>4</v>
      </c>
      <c r="J381">
        <f>INDEX(Clustering!$A$2:$B$32,MATCH('Filtered Data'!F381,_xlfn.ANCHORARRAY(Clustering!$A$2),0),2)</f>
        <v>1</v>
      </c>
    </row>
    <row r="382" spans="1:10" x14ac:dyDescent="0.3">
      <c r="A382" t="s">
        <v>488</v>
      </c>
      <c r="B382" t="s">
        <v>507</v>
      </c>
      <c r="C382" t="s">
        <v>322</v>
      </c>
      <c r="D382" t="s">
        <v>508</v>
      </c>
      <c r="E382">
        <v>4</v>
      </c>
      <c r="F382" t="s">
        <v>13</v>
      </c>
      <c r="G382" t="s">
        <v>69</v>
      </c>
      <c r="H382">
        <f t="shared" si="10"/>
        <v>1</v>
      </c>
      <c r="I382">
        <f t="shared" si="11"/>
        <v>4</v>
      </c>
      <c r="J382">
        <f>INDEX(Clustering!$A$2:$B$32,MATCH('Filtered Data'!F382,_xlfn.ANCHORARRAY(Clustering!$A$2),0),2)</f>
        <v>5</v>
      </c>
    </row>
    <row r="383" spans="1:10" x14ac:dyDescent="0.3">
      <c r="A383" t="s">
        <v>488</v>
      </c>
      <c r="B383" t="s">
        <v>509</v>
      </c>
      <c r="C383" t="s">
        <v>322</v>
      </c>
      <c r="D383" t="s">
        <v>510</v>
      </c>
      <c r="E383">
        <v>5</v>
      </c>
      <c r="F383" t="s">
        <v>13</v>
      </c>
      <c r="G383" t="s">
        <v>69</v>
      </c>
      <c r="H383">
        <f t="shared" si="10"/>
        <v>1</v>
      </c>
      <c r="I383">
        <f t="shared" si="11"/>
        <v>5</v>
      </c>
      <c r="J383">
        <f>INDEX(Clustering!$A$2:$B$32,MATCH('Filtered Data'!F383,_xlfn.ANCHORARRAY(Clustering!$A$2),0),2)</f>
        <v>5</v>
      </c>
    </row>
    <row r="384" spans="1:10" x14ac:dyDescent="0.3">
      <c r="A384" t="s">
        <v>488</v>
      </c>
      <c r="B384" t="s">
        <v>511</v>
      </c>
      <c r="C384" t="s">
        <v>322</v>
      </c>
      <c r="D384" t="s">
        <v>512</v>
      </c>
      <c r="E384">
        <v>6</v>
      </c>
      <c r="F384" t="s">
        <v>13</v>
      </c>
      <c r="G384" t="s">
        <v>69</v>
      </c>
      <c r="H384">
        <f t="shared" si="10"/>
        <v>1</v>
      </c>
      <c r="I384">
        <f t="shared" si="11"/>
        <v>6</v>
      </c>
      <c r="J384">
        <f>INDEX(Clustering!$A$2:$B$32,MATCH('Filtered Data'!F384,_xlfn.ANCHORARRAY(Clustering!$A$2),0),2)</f>
        <v>5</v>
      </c>
    </row>
    <row r="385" spans="1:10" x14ac:dyDescent="0.3">
      <c r="A385" t="s">
        <v>513</v>
      </c>
      <c r="B385" t="s">
        <v>55</v>
      </c>
      <c r="C385" t="s">
        <v>514</v>
      </c>
      <c r="D385" t="s">
        <v>296</v>
      </c>
      <c r="E385">
        <v>62</v>
      </c>
      <c r="F385" t="s">
        <v>36</v>
      </c>
      <c r="G385" t="s">
        <v>87</v>
      </c>
      <c r="H385">
        <f t="shared" si="10"/>
        <v>1</v>
      </c>
      <c r="I385">
        <f t="shared" si="11"/>
        <v>62</v>
      </c>
      <c r="J385">
        <f>INDEX(Clustering!$A$2:$B$32,MATCH('Filtered Data'!F385,_xlfn.ANCHORARRAY(Clustering!$A$2),0),2)</f>
        <v>2</v>
      </c>
    </row>
    <row r="386" spans="1:10" x14ac:dyDescent="0.3">
      <c r="A386" t="s">
        <v>515</v>
      </c>
      <c r="B386" t="s">
        <v>55</v>
      </c>
      <c r="C386" t="s">
        <v>284</v>
      </c>
      <c r="D386" t="s">
        <v>346</v>
      </c>
      <c r="E386">
        <v>49</v>
      </c>
      <c r="F386" t="s">
        <v>36</v>
      </c>
      <c r="G386" t="s">
        <v>87</v>
      </c>
      <c r="H386">
        <f t="shared" si="10"/>
        <v>1</v>
      </c>
      <c r="I386">
        <f t="shared" si="11"/>
        <v>49</v>
      </c>
      <c r="J386">
        <f>INDEX(Clustering!$A$2:$B$32,MATCH('Filtered Data'!F386,_xlfn.ANCHORARRAY(Clustering!$A$2),0),2)</f>
        <v>2</v>
      </c>
    </row>
    <row r="387" spans="1:10" x14ac:dyDescent="0.3">
      <c r="A387" t="s">
        <v>516</v>
      </c>
      <c r="B387" t="s">
        <v>55</v>
      </c>
      <c r="C387" t="s">
        <v>517</v>
      </c>
      <c r="D387" t="s">
        <v>346</v>
      </c>
      <c r="E387">
        <v>31</v>
      </c>
      <c r="F387" t="s">
        <v>36</v>
      </c>
      <c r="G387" t="s">
        <v>27</v>
      </c>
      <c r="H387">
        <f t="shared" ref="H387:H450" si="12">LEN(G387)/2</f>
        <v>1</v>
      </c>
      <c r="I387">
        <f t="shared" ref="I387:I450" si="13">E387*H387</f>
        <v>31</v>
      </c>
      <c r="J387">
        <f>INDEX(Clustering!$A$2:$B$32,MATCH('Filtered Data'!F387,_xlfn.ANCHORARRAY(Clustering!$A$2),0),2)</f>
        <v>2</v>
      </c>
    </row>
    <row r="388" spans="1:10" x14ac:dyDescent="0.3">
      <c r="A388" t="s">
        <v>518</v>
      </c>
      <c r="B388" t="s">
        <v>55</v>
      </c>
      <c r="C388" t="s">
        <v>519</v>
      </c>
      <c r="D388" t="s">
        <v>226</v>
      </c>
      <c r="E388">
        <v>68</v>
      </c>
      <c r="F388" t="s">
        <v>13</v>
      </c>
      <c r="G388" t="s">
        <v>69</v>
      </c>
      <c r="H388">
        <f t="shared" si="12"/>
        <v>1</v>
      </c>
      <c r="I388">
        <f t="shared" si="13"/>
        <v>68</v>
      </c>
      <c r="J388">
        <f>INDEX(Clustering!$A$2:$B$32,MATCH('Filtered Data'!F388,_xlfn.ANCHORARRAY(Clustering!$A$2),0),2)</f>
        <v>5</v>
      </c>
    </row>
    <row r="389" spans="1:10" x14ac:dyDescent="0.3">
      <c r="A389" t="s">
        <v>520</v>
      </c>
      <c r="B389" t="s">
        <v>55</v>
      </c>
      <c r="C389" t="s">
        <v>521</v>
      </c>
      <c r="D389" t="s">
        <v>346</v>
      </c>
      <c r="E389">
        <v>59</v>
      </c>
      <c r="F389" t="s">
        <v>36</v>
      </c>
      <c r="G389" t="s">
        <v>80</v>
      </c>
      <c r="H389">
        <f t="shared" si="12"/>
        <v>1</v>
      </c>
      <c r="I389">
        <f t="shared" si="13"/>
        <v>59</v>
      </c>
      <c r="J389">
        <f>INDEX(Clustering!$A$2:$B$32,MATCH('Filtered Data'!F389,_xlfn.ANCHORARRAY(Clustering!$A$2),0),2)</f>
        <v>2</v>
      </c>
    </row>
    <row r="390" spans="1:10" x14ac:dyDescent="0.3">
      <c r="A390" t="s">
        <v>522</v>
      </c>
      <c r="B390" t="s">
        <v>55</v>
      </c>
      <c r="C390" t="s">
        <v>523</v>
      </c>
      <c r="D390" t="s">
        <v>250</v>
      </c>
      <c r="E390">
        <v>48</v>
      </c>
      <c r="F390" t="s">
        <v>72</v>
      </c>
      <c r="G390" t="s">
        <v>29</v>
      </c>
      <c r="H390">
        <f t="shared" si="12"/>
        <v>1</v>
      </c>
      <c r="I390">
        <f t="shared" si="13"/>
        <v>48</v>
      </c>
      <c r="J390">
        <f>INDEX(Clustering!$A$2:$B$32,MATCH('Filtered Data'!F390,_xlfn.ANCHORARRAY(Clustering!$A$2),0),2)</f>
        <v>3</v>
      </c>
    </row>
    <row r="391" spans="1:10" x14ac:dyDescent="0.3">
      <c r="A391" t="s">
        <v>524</v>
      </c>
      <c r="B391" t="s">
        <v>55</v>
      </c>
      <c r="C391" t="s">
        <v>176</v>
      </c>
      <c r="D391" t="s">
        <v>157</v>
      </c>
      <c r="E391">
        <v>19</v>
      </c>
      <c r="F391" t="s">
        <v>72</v>
      </c>
      <c r="G391" t="s">
        <v>69</v>
      </c>
      <c r="H391">
        <f t="shared" si="12"/>
        <v>1</v>
      </c>
      <c r="I391">
        <f t="shared" si="13"/>
        <v>19</v>
      </c>
      <c r="J391">
        <f>INDEX(Clustering!$A$2:$B$32,MATCH('Filtered Data'!F391,_xlfn.ANCHORARRAY(Clustering!$A$2),0),2)</f>
        <v>3</v>
      </c>
    </row>
    <row r="392" spans="1:10" x14ac:dyDescent="0.3">
      <c r="A392" t="s">
        <v>525</v>
      </c>
      <c r="B392" t="s">
        <v>55</v>
      </c>
      <c r="C392" t="s">
        <v>304</v>
      </c>
      <c r="D392" t="s">
        <v>346</v>
      </c>
      <c r="E392">
        <v>34</v>
      </c>
      <c r="F392" t="s">
        <v>36</v>
      </c>
      <c r="G392" t="s">
        <v>127</v>
      </c>
      <c r="H392">
        <f t="shared" si="12"/>
        <v>1</v>
      </c>
      <c r="I392">
        <f t="shared" si="13"/>
        <v>34</v>
      </c>
      <c r="J392">
        <f>INDEX(Clustering!$A$2:$B$32,MATCH('Filtered Data'!F392,_xlfn.ANCHORARRAY(Clustering!$A$2),0),2)</f>
        <v>2</v>
      </c>
    </row>
    <row r="393" spans="1:10" ht="26" x14ac:dyDescent="0.3">
      <c r="A393" t="s">
        <v>526</v>
      </c>
      <c r="B393" t="s">
        <v>55</v>
      </c>
      <c r="C393" s="1" t="s">
        <v>527</v>
      </c>
      <c r="D393" t="s">
        <v>200</v>
      </c>
      <c r="E393">
        <v>70</v>
      </c>
      <c r="F393" t="s">
        <v>201</v>
      </c>
      <c r="G393" t="s">
        <v>23</v>
      </c>
      <c r="H393">
        <f t="shared" si="12"/>
        <v>2</v>
      </c>
      <c r="I393">
        <f t="shared" si="13"/>
        <v>140</v>
      </c>
      <c r="J393">
        <f>INDEX(Clustering!$A$2:$B$32,MATCH('Filtered Data'!F393,_xlfn.ANCHORARRAY(Clustering!$A$2),0),2)</f>
        <v>8</v>
      </c>
    </row>
    <row r="394" spans="1:10" ht="26" x14ac:dyDescent="0.3">
      <c r="A394" t="s">
        <v>526</v>
      </c>
      <c r="B394" t="s">
        <v>528</v>
      </c>
      <c r="C394" s="1" t="s">
        <v>529</v>
      </c>
      <c r="D394" t="s">
        <v>200</v>
      </c>
      <c r="E394">
        <v>29</v>
      </c>
      <c r="F394" t="s">
        <v>201</v>
      </c>
      <c r="G394" t="s">
        <v>23</v>
      </c>
      <c r="H394">
        <f t="shared" si="12"/>
        <v>2</v>
      </c>
      <c r="I394">
        <f t="shared" si="13"/>
        <v>58</v>
      </c>
      <c r="J394">
        <f>INDEX(Clustering!$A$2:$B$32,MATCH('Filtered Data'!F394,_xlfn.ANCHORARRAY(Clustering!$A$2),0),2)</f>
        <v>8</v>
      </c>
    </row>
    <row r="395" spans="1:10" ht="26" x14ac:dyDescent="0.3">
      <c r="A395" t="s">
        <v>526</v>
      </c>
      <c r="B395" t="s">
        <v>530</v>
      </c>
      <c r="C395" s="1" t="s">
        <v>529</v>
      </c>
      <c r="D395" t="s">
        <v>130</v>
      </c>
      <c r="E395">
        <v>28</v>
      </c>
      <c r="F395" t="s">
        <v>72</v>
      </c>
      <c r="G395" t="s">
        <v>23</v>
      </c>
      <c r="H395">
        <f t="shared" si="12"/>
        <v>2</v>
      </c>
      <c r="I395">
        <f t="shared" si="13"/>
        <v>56</v>
      </c>
      <c r="J395">
        <f>INDEX(Clustering!$A$2:$B$32,MATCH('Filtered Data'!F395,_xlfn.ANCHORARRAY(Clustering!$A$2),0),2)</f>
        <v>3</v>
      </c>
    </row>
    <row r="396" spans="1:10" ht="26" x14ac:dyDescent="0.3">
      <c r="A396" t="s">
        <v>526</v>
      </c>
      <c r="B396" t="s">
        <v>531</v>
      </c>
      <c r="C396" s="1" t="s">
        <v>529</v>
      </c>
      <c r="D396" t="s">
        <v>532</v>
      </c>
      <c r="E396">
        <v>13</v>
      </c>
      <c r="F396" t="s">
        <v>533</v>
      </c>
      <c r="G396" t="s">
        <v>23</v>
      </c>
      <c r="H396">
        <f t="shared" si="12"/>
        <v>2</v>
      </c>
      <c r="I396">
        <f t="shared" si="13"/>
        <v>26</v>
      </c>
      <c r="J396">
        <f>INDEX(Clustering!$A$2:$B$32,MATCH('Filtered Data'!F396,_xlfn.ANCHORARRAY(Clustering!$A$2),0),2)</f>
        <v>6</v>
      </c>
    </row>
    <row r="397" spans="1:10" ht="26" x14ac:dyDescent="0.3">
      <c r="A397" t="s">
        <v>526</v>
      </c>
      <c r="B397" t="s">
        <v>534</v>
      </c>
      <c r="C397" s="1" t="s">
        <v>529</v>
      </c>
      <c r="D397" t="s">
        <v>535</v>
      </c>
      <c r="E397">
        <v>23</v>
      </c>
      <c r="F397" t="s">
        <v>536</v>
      </c>
      <c r="G397" t="s">
        <v>23</v>
      </c>
      <c r="H397">
        <f t="shared" si="12"/>
        <v>2</v>
      </c>
      <c r="I397">
        <f t="shared" si="13"/>
        <v>46</v>
      </c>
      <c r="J397">
        <f>INDEX(Clustering!$A$2:$B$32,MATCH('Filtered Data'!F397,_xlfn.ANCHORARRAY(Clustering!$A$2),0),2)</f>
        <v>10</v>
      </c>
    </row>
    <row r="398" spans="1:10" ht="26" x14ac:dyDescent="0.3">
      <c r="A398" t="s">
        <v>526</v>
      </c>
      <c r="B398" t="s">
        <v>537</v>
      </c>
      <c r="C398" s="1" t="s">
        <v>529</v>
      </c>
      <c r="D398" t="s">
        <v>39</v>
      </c>
      <c r="E398">
        <v>26</v>
      </c>
      <c r="F398" t="s">
        <v>36</v>
      </c>
      <c r="G398" t="s">
        <v>23</v>
      </c>
      <c r="H398">
        <f t="shared" si="12"/>
        <v>2</v>
      </c>
      <c r="I398">
        <f t="shared" si="13"/>
        <v>52</v>
      </c>
      <c r="J398">
        <f>INDEX(Clustering!$A$2:$B$32,MATCH('Filtered Data'!F398,_xlfn.ANCHORARRAY(Clustering!$A$2),0),2)</f>
        <v>2</v>
      </c>
    </row>
    <row r="399" spans="1:10" ht="26" x14ac:dyDescent="0.3">
      <c r="A399" t="s">
        <v>526</v>
      </c>
      <c r="B399" t="s">
        <v>538</v>
      </c>
      <c r="C399" s="1" t="s">
        <v>529</v>
      </c>
      <c r="D399" t="s">
        <v>539</v>
      </c>
      <c r="E399">
        <v>22</v>
      </c>
      <c r="F399" t="s">
        <v>533</v>
      </c>
      <c r="G399" t="s">
        <v>23</v>
      </c>
      <c r="H399">
        <f t="shared" si="12"/>
        <v>2</v>
      </c>
      <c r="I399">
        <f t="shared" si="13"/>
        <v>44</v>
      </c>
      <c r="J399">
        <f>INDEX(Clustering!$A$2:$B$32,MATCH('Filtered Data'!F399,_xlfn.ANCHORARRAY(Clustering!$A$2),0),2)</f>
        <v>6</v>
      </c>
    </row>
    <row r="400" spans="1:10" x14ac:dyDescent="0.3">
      <c r="A400" t="s">
        <v>540</v>
      </c>
      <c r="B400" t="s">
        <v>55</v>
      </c>
      <c r="C400" t="s">
        <v>370</v>
      </c>
      <c r="D400" t="s">
        <v>124</v>
      </c>
      <c r="E400">
        <v>32</v>
      </c>
      <c r="F400" t="s">
        <v>36</v>
      </c>
      <c r="G400" t="s">
        <v>198</v>
      </c>
      <c r="H400">
        <f t="shared" si="12"/>
        <v>2</v>
      </c>
      <c r="I400">
        <f t="shared" si="13"/>
        <v>64</v>
      </c>
      <c r="J400">
        <f>INDEX(Clustering!$A$2:$B$32,MATCH('Filtered Data'!F400,_xlfn.ANCHORARRAY(Clustering!$A$2),0),2)</f>
        <v>2</v>
      </c>
    </row>
    <row r="401" spans="1:10" x14ac:dyDescent="0.3">
      <c r="A401" t="s">
        <v>540</v>
      </c>
      <c r="B401" t="s">
        <v>147</v>
      </c>
      <c r="C401" t="s">
        <v>202</v>
      </c>
      <c r="D401" t="s">
        <v>541</v>
      </c>
      <c r="E401">
        <v>32</v>
      </c>
      <c r="F401" t="s">
        <v>541</v>
      </c>
      <c r="G401" t="s">
        <v>29</v>
      </c>
      <c r="H401">
        <f t="shared" si="12"/>
        <v>1</v>
      </c>
      <c r="I401">
        <f t="shared" si="13"/>
        <v>32</v>
      </c>
      <c r="J401">
        <f>INDEX(Clustering!$A$2:$B$32,MATCH('Filtered Data'!F401,_xlfn.ANCHORARRAY(Clustering!$A$2),0),2)</f>
        <v>9</v>
      </c>
    </row>
    <row r="402" spans="1:10" x14ac:dyDescent="0.3">
      <c r="A402" t="s">
        <v>542</v>
      </c>
      <c r="B402" t="s">
        <v>55</v>
      </c>
      <c r="C402" t="s">
        <v>25</v>
      </c>
      <c r="D402" t="s">
        <v>302</v>
      </c>
      <c r="E402">
        <v>48</v>
      </c>
      <c r="F402" t="s">
        <v>63</v>
      </c>
      <c r="G402" t="s">
        <v>27</v>
      </c>
      <c r="H402">
        <f t="shared" si="12"/>
        <v>1</v>
      </c>
      <c r="I402">
        <f t="shared" si="13"/>
        <v>48</v>
      </c>
      <c r="J402">
        <f>INDEX(Clustering!$A$2:$B$32,MATCH('Filtered Data'!F402,_xlfn.ANCHORARRAY(Clustering!$A$2),0),2)</f>
        <v>4</v>
      </c>
    </row>
    <row r="403" spans="1:10" x14ac:dyDescent="0.3">
      <c r="A403" t="s">
        <v>543</v>
      </c>
      <c r="B403" t="s">
        <v>55</v>
      </c>
      <c r="C403" t="s">
        <v>56</v>
      </c>
      <c r="D403" t="s">
        <v>302</v>
      </c>
      <c r="E403">
        <v>32</v>
      </c>
      <c r="F403" t="s">
        <v>63</v>
      </c>
      <c r="G403" t="s">
        <v>27</v>
      </c>
      <c r="H403">
        <f t="shared" si="12"/>
        <v>1</v>
      </c>
      <c r="I403">
        <f t="shared" si="13"/>
        <v>32</v>
      </c>
      <c r="J403">
        <f>INDEX(Clustering!$A$2:$B$32,MATCH('Filtered Data'!F403,_xlfn.ANCHORARRAY(Clustering!$A$2),0),2)</f>
        <v>4</v>
      </c>
    </row>
    <row r="404" spans="1:10" x14ac:dyDescent="0.3">
      <c r="A404" t="s">
        <v>543</v>
      </c>
      <c r="B404" t="s">
        <v>55</v>
      </c>
      <c r="C404" t="s">
        <v>57</v>
      </c>
      <c r="D404" t="s">
        <v>302</v>
      </c>
      <c r="E404">
        <v>32</v>
      </c>
      <c r="F404" t="s">
        <v>63</v>
      </c>
      <c r="G404" t="s">
        <v>29</v>
      </c>
      <c r="H404">
        <f t="shared" si="12"/>
        <v>1</v>
      </c>
      <c r="I404">
        <f t="shared" si="13"/>
        <v>32</v>
      </c>
      <c r="J404">
        <f>INDEX(Clustering!$A$2:$B$32,MATCH('Filtered Data'!F404,_xlfn.ANCHORARRAY(Clustering!$A$2),0),2)</f>
        <v>4</v>
      </c>
    </row>
    <row r="405" spans="1:10" x14ac:dyDescent="0.3">
      <c r="A405" t="s">
        <v>543</v>
      </c>
      <c r="B405" t="s">
        <v>147</v>
      </c>
      <c r="C405" t="s">
        <v>158</v>
      </c>
      <c r="D405" t="s">
        <v>116</v>
      </c>
      <c r="E405">
        <v>32</v>
      </c>
      <c r="F405" t="s">
        <v>36</v>
      </c>
      <c r="G405" t="s">
        <v>27</v>
      </c>
      <c r="H405">
        <f t="shared" si="12"/>
        <v>1</v>
      </c>
      <c r="I405">
        <f t="shared" si="13"/>
        <v>32</v>
      </c>
      <c r="J405">
        <f>INDEX(Clustering!$A$2:$B$32,MATCH('Filtered Data'!F405,_xlfn.ANCHORARRAY(Clustering!$A$2),0),2)</f>
        <v>2</v>
      </c>
    </row>
    <row r="406" spans="1:10" x14ac:dyDescent="0.3">
      <c r="A406" t="s">
        <v>544</v>
      </c>
      <c r="B406" t="s">
        <v>55</v>
      </c>
      <c r="C406" t="s">
        <v>370</v>
      </c>
      <c r="D406" t="s">
        <v>160</v>
      </c>
      <c r="E406">
        <v>38</v>
      </c>
      <c r="F406" t="s">
        <v>72</v>
      </c>
      <c r="G406" t="s">
        <v>198</v>
      </c>
      <c r="H406">
        <f t="shared" si="12"/>
        <v>2</v>
      </c>
      <c r="I406">
        <f t="shared" si="13"/>
        <v>76</v>
      </c>
      <c r="J406">
        <f>INDEX(Clustering!$A$2:$B$32,MATCH('Filtered Data'!F406,_xlfn.ANCHORARRAY(Clustering!$A$2),0),2)</f>
        <v>3</v>
      </c>
    </row>
    <row r="407" spans="1:10" x14ac:dyDescent="0.3">
      <c r="A407" t="s">
        <v>544</v>
      </c>
      <c r="B407" t="s">
        <v>147</v>
      </c>
      <c r="C407" t="s">
        <v>451</v>
      </c>
      <c r="D407" t="s">
        <v>146</v>
      </c>
      <c r="E407">
        <v>38</v>
      </c>
      <c r="F407" t="s">
        <v>36</v>
      </c>
      <c r="G407" t="s">
        <v>29</v>
      </c>
      <c r="H407">
        <f t="shared" si="12"/>
        <v>1</v>
      </c>
      <c r="I407">
        <f t="shared" si="13"/>
        <v>38</v>
      </c>
      <c r="J407">
        <f>INDEX(Clustering!$A$2:$B$32,MATCH('Filtered Data'!F407,_xlfn.ANCHORARRAY(Clustering!$A$2),0),2)</f>
        <v>2</v>
      </c>
    </row>
    <row r="408" spans="1:10" x14ac:dyDescent="0.3">
      <c r="A408" t="s">
        <v>545</v>
      </c>
      <c r="B408" t="s">
        <v>55</v>
      </c>
      <c r="C408" t="s">
        <v>50</v>
      </c>
      <c r="D408" t="s">
        <v>546</v>
      </c>
      <c r="E408">
        <v>124</v>
      </c>
      <c r="F408" t="s">
        <v>22</v>
      </c>
      <c r="G408" t="s">
        <v>14</v>
      </c>
      <c r="H408">
        <f t="shared" si="12"/>
        <v>2</v>
      </c>
      <c r="I408">
        <f t="shared" si="13"/>
        <v>248</v>
      </c>
      <c r="J408">
        <f>INDEX(Clustering!$A$2:$B$32,MATCH('Filtered Data'!F408,_xlfn.ANCHORARRAY(Clustering!$A$2),0),2)</f>
        <v>6</v>
      </c>
    </row>
    <row r="409" spans="1:10" x14ac:dyDescent="0.3">
      <c r="A409" t="s">
        <v>545</v>
      </c>
      <c r="B409" t="s">
        <v>58</v>
      </c>
      <c r="C409" t="s">
        <v>16</v>
      </c>
      <c r="D409" t="s">
        <v>546</v>
      </c>
      <c r="E409">
        <v>142</v>
      </c>
      <c r="F409" t="s">
        <v>22</v>
      </c>
      <c r="G409" t="s">
        <v>14</v>
      </c>
      <c r="H409">
        <f t="shared" si="12"/>
        <v>2</v>
      </c>
      <c r="I409">
        <f t="shared" si="13"/>
        <v>284</v>
      </c>
      <c r="J409">
        <f>INDEX(Clustering!$A$2:$B$32,MATCH('Filtered Data'!F409,_xlfn.ANCHORARRAY(Clustering!$A$2),0),2)</f>
        <v>6</v>
      </c>
    </row>
    <row r="410" spans="1:10" x14ac:dyDescent="0.3">
      <c r="A410" t="s">
        <v>545</v>
      </c>
      <c r="B410" t="s">
        <v>147</v>
      </c>
      <c r="C410" t="s">
        <v>158</v>
      </c>
      <c r="D410" t="s">
        <v>546</v>
      </c>
      <c r="E410">
        <v>124</v>
      </c>
      <c r="F410" t="s">
        <v>22</v>
      </c>
      <c r="G410" t="s">
        <v>27</v>
      </c>
      <c r="H410">
        <f t="shared" si="12"/>
        <v>1</v>
      </c>
      <c r="I410">
        <f t="shared" si="13"/>
        <v>124</v>
      </c>
      <c r="J410">
        <f>INDEX(Clustering!$A$2:$B$32,MATCH('Filtered Data'!F410,_xlfn.ANCHORARRAY(Clustering!$A$2),0),2)</f>
        <v>6</v>
      </c>
    </row>
    <row r="411" spans="1:10" x14ac:dyDescent="0.3">
      <c r="A411" t="s">
        <v>545</v>
      </c>
      <c r="B411" t="s">
        <v>328</v>
      </c>
      <c r="C411" t="s">
        <v>322</v>
      </c>
      <c r="D411" t="s">
        <v>410</v>
      </c>
      <c r="E411">
        <v>142</v>
      </c>
      <c r="F411" t="s">
        <v>411</v>
      </c>
      <c r="G411" t="s">
        <v>69</v>
      </c>
      <c r="H411">
        <f t="shared" si="12"/>
        <v>1</v>
      </c>
      <c r="I411">
        <f t="shared" si="13"/>
        <v>142</v>
      </c>
      <c r="J411">
        <f>INDEX(Clustering!$A$2:$B$32,MATCH('Filtered Data'!F411,_xlfn.ANCHORARRAY(Clustering!$A$2),0),2)</f>
        <v>2</v>
      </c>
    </row>
    <row r="412" spans="1:10" x14ac:dyDescent="0.3">
      <c r="A412" t="s">
        <v>547</v>
      </c>
      <c r="B412" t="s">
        <v>10</v>
      </c>
      <c r="C412" t="s">
        <v>25</v>
      </c>
      <c r="D412" t="s">
        <v>43</v>
      </c>
      <c r="E412">
        <v>60</v>
      </c>
      <c r="F412" t="s">
        <v>22</v>
      </c>
      <c r="G412" t="s">
        <v>27</v>
      </c>
      <c r="H412">
        <f t="shared" si="12"/>
        <v>1</v>
      </c>
      <c r="I412">
        <f t="shared" si="13"/>
        <v>60</v>
      </c>
      <c r="J412">
        <f>INDEX(Clustering!$A$2:$B$32,MATCH('Filtered Data'!F412,_xlfn.ANCHORARRAY(Clustering!$A$2),0),2)</f>
        <v>6</v>
      </c>
    </row>
    <row r="413" spans="1:10" x14ac:dyDescent="0.3">
      <c r="A413" t="s">
        <v>547</v>
      </c>
      <c r="B413" t="s">
        <v>10</v>
      </c>
      <c r="C413" t="s">
        <v>28</v>
      </c>
      <c r="D413" t="s">
        <v>43</v>
      </c>
      <c r="E413">
        <v>60</v>
      </c>
      <c r="F413" t="s">
        <v>22</v>
      </c>
      <c r="G413" t="s">
        <v>29</v>
      </c>
      <c r="H413">
        <f t="shared" si="12"/>
        <v>1</v>
      </c>
      <c r="I413">
        <f t="shared" si="13"/>
        <v>60</v>
      </c>
      <c r="J413">
        <f>INDEX(Clustering!$A$2:$B$32,MATCH('Filtered Data'!F413,_xlfn.ANCHORARRAY(Clustering!$A$2),0),2)</f>
        <v>6</v>
      </c>
    </row>
    <row r="414" spans="1:10" x14ac:dyDescent="0.3">
      <c r="A414" t="s">
        <v>547</v>
      </c>
      <c r="B414" t="s">
        <v>15</v>
      </c>
      <c r="C414" t="s">
        <v>56</v>
      </c>
      <c r="D414" t="s">
        <v>43</v>
      </c>
      <c r="E414">
        <v>59</v>
      </c>
      <c r="F414" t="s">
        <v>22</v>
      </c>
      <c r="G414" t="s">
        <v>27</v>
      </c>
      <c r="H414">
        <f t="shared" si="12"/>
        <v>1</v>
      </c>
      <c r="I414">
        <f t="shared" si="13"/>
        <v>59</v>
      </c>
      <c r="J414">
        <f>INDEX(Clustering!$A$2:$B$32,MATCH('Filtered Data'!F414,_xlfn.ANCHORARRAY(Clustering!$A$2),0),2)</f>
        <v>6</v>
      </c>
    </row>
    <row r="415" spans="1:10" x14ac:dyDescent="0.3">
      <c r="A415" t="s">
        <v>547</v>
      </c>
      <c r="B415" t="s">
        <v>15</v>
      </c>
      <c r="C415" t="s">
        <v>57</v>
      </c>
      <c r="D415" t="s">
        <v>43</v>
      </c>
      <c r="E415">
        <v>59</v>
      </c>
      <c r="F415" t="s">
        <v>22</v>
      </c>
      <c r="G415" t="s">
        <v>29</v>
      </c>
      <c r="H415">
        <f t="shared" si="12"/>
        <v>1</v>
      </c>
      <c r="I415">
        <f t="shared" si="13"/>
        <v>59</v>
      </c>
      <c r="J415">
        <f>INDEX(Clustering!$A$2:$B$32,MATCH('Filtered Data'!F415,_xlfn.ANCHORARRAY(Clustering!$A$2),0),2)</f>
        <v>6</v>
      </c>
    </row>
    <row r="416" spans="1:10" x14ac:dyDescent="0.3">
      <c r="A416" t="s">
        <v>547</v>
      </c>
      <c r="B416" t="s">
        <v>17</v>
      </c>
      <c r="C416" t="s">
        <v>31</v>
      </c>
      <c r="D416" t="s">
        <v>35</v>
      </c>
      <c r="E416">
        <v>59</v>
      </c>
      <c r="F416" t="s">
        <v>36</v>
      </c>
      <c r="G416" t="s">
        <v>27</v>
      </c>
      <c r="H416">
        <f t="shared" si="12"/>
        <v>1</v>
      </c>
      <c r="I416">
        <f t="shared" si="13"/>
        <v>59</v>
      </c>
      <c r="J416">
        <f>INDEX(Clustering!$A$2:$B$32,MATCH('Filtered Data'!F416,_xlfn.ANCHORARRAY(Clustering!$A$2),0),2)</f>
        <v>2</v>
      </c>
    </row>
    <row r="417" spans="1:10" x14ac:dyDescent="0.3">
      <c r="A417" t="s">
        <v>547</v>
      </c>
      <c r="B417" t="s">
        <v>17</v>
      </c>
      <c r="C417" t="s">
        <v>32</v>
      </c>
      <c r="D417" t="s">
        <v>35</v>
      </c>
      <c r="E417">
        <v>59</v>
      </c>
      <c r="F417" t="s">
        <v>36</v>
      </c>
      <c r="G417" t="s">
        <v>29</v>
      </c>
      <c r="H417">
        <f t="shared" si="12"/>
        <v>1</v>
      </c>
      <c r="I417">
        <f t="shared" si="13"/>
        <v>59</v>
      </c>
      <c r="J417">
        <f>INDEX(Clustering!$A$2:$B$32,MATCH('Filtered Data'!F417,_xlfn.ANCHORARRAY(Clustering!$A$2),0),2)</f>
        <v>2</v>
      </c>
    </row>
    <row r="418" spans="1:10" x14ac:dyDescent="0.3">
      <c r="A418" t="s">
        <v>547</v>
      </c>
      <c r="B418" t="s">
        <v>19</v>
      </c>
      <c r="C418" t="s">
        <v>11</v>
      </c>
      <c r="D418" t="s">
        <v>302</v>
      </c>
      <c r="E418">
        <v>52</v>
      </c>
      <c r="F418" t="s">
        <v>63</v>
      </c>
      <c r="G418" t="s">
        <v>14</v>
      </c>
      <c r="H418">
        <f t="shared" si="12"/>
        <v>2</v>
      </c>
      <c r="I418">
        <f t="shared" si="13"/>
        <v>104</v>
      </c>
      <c r="J418">
        <f>INDEX(Clustering!$A$2:$B$32,MATCH('Filtered Data'!F418,_xlfn.ANCHORARRAY(Clustering!$A$2),0),2)</f>
        <v>4</v>
      </c>
    </row>
    <row r="419" spans="1:10" x14ac:dyDescent="0.3">
      <c r="A419" t="s">
        <v>547</v>
      </c>
      <c r="B419" t="s">
        <v>24</v>
      </c>
      <c r="C419" t="s">
        <v>18</v>
      </c>
      <c r="D419" t="s">
        <v>21</v>
      </c>
      <c r="E419">
        <v>61</v>
      </c>
      <c r="F419" t="s">
        <v>22</v>
      </c>
      <c r="G419" t="s">
        <v>14</v>
      </c>
      <c r="H419">
        <f t="shared" si="12"/>
        <v>2</v>
      </c>
      <c r="I419">
        <f t="shared" si="13"/>
        <v>122</v>
      </c>
      <c r="J419">
        <f>INDEX(Clustering!$A$2:$B$32,MATCH('Filtered Data'!F419,_xlfn.ANCHORARRAY(Clustering!$A$2),0),2)</f>
        <v>6</v>
      </c>
    </row>
    <row r="420" spans="1:10" x14ac:dyDescent="0.3">
      <c r="A420" t="s">
        <v>547</v>
      </c>
      <c r="B420" t="s">
        <v>30</v>
      </c>
      <c r="C420" t="s">
        <v>50</v>
      </c>
      <c r="D420" t="s">
        <v>180</v>
      </c>
      <c r="E420">
        <v>60</v>
      </c>
      <c r="F420" t="s">
        <v>168</v>
      </c>
      <c r="G420" t="s">
        <v>14</v>
      </c>
      <c r="H420">
        <f t="shared" si="12"/>
        <v>2</v>
      </c>
      <c r="I420">
        <f t="shared" si="13"/>
        <v>120</v>
      </c>
      <c r="J420">
        <f>INDEX(Clustering!$A$2:$B$32,MATCH('Filtered Data'!F420,_xlfn.ANCHORARRAY(Clustering!$A$2),0),2)</f>
        <v>5</v>
      </c>
    </row>
    <row r="421" spans="1:10" x14ac:dyDescent="0.3">
      <c r="A421" t="s">
        <v>547</v>
      </c>
      <c r="B421" t="s">
        <v>33</v>
      </c>
      <c r="C421" t="s">
        <v>195</v>
      </c>
      <c r="D421" t="s">
        <v>137</v>
      </c>
      <c r="E421">
        <v>61</v>
      </c>
      <c r="F421" t="s">
        <v>72</v>
      </c>
      <c r="G421" t="s">
        <v>198</v>
      </c>
      <c r="H421">
        <f t="shared" si="12"/>
        <v>2</v>
      </c>
      <c r="I421">
        <f t="shared" si="13"/>
        <v>122</v>
      </c>
      <c r="J421">
        <f>INDEX(Clustering!$A$2:$B$32,MATCH('Filtered Data'!F421,_xlfn.ANCHORARRAY(Clustering!$A$2),0),2)</f>
        <v>3</v>
      </c>
    </row>
    <row r="422" spans="1:10" x14ac:dyDescent="0.3">
      <c r="A422" t="s">
        <v>547</v>
      </c>
      <c r="B422" t="s">
        <v>37</v>
      </c>
      <c r="C422" t="s">
        <v>370</v>
      </c>
      <c r="D422" t="s">
        <v>137</v>
      </c>
      <c r="E422">
        <v>60</v>
      </c>
      <c r="F422" t="s">
        <v>72</v>
      </c>
      <c r="G422" t="s">
        <v>198</v>
      </c>
      <c r="H422">
        <f t="shared" si="12"/>
        <v>2</v>
      </c>
      <c r="I422">
        <f t="shared" si="13"/>
        <v>120</v>
      </c>
      <c r="J422">
        <f>INDEX(Clustering!$A$2:$B$32,MATCH('Filtered Data'!F422,_xlfn.ANCHORARRAY(Clustering!$A$2),0),2)</f>
        <v>3</v>
      </c>
    </row>
    <row r="423" spans="1:10" x14ac:dyDescent="0.3">
      <c r="A423" t="s">
        <v>547</v>
      </c>
      <c r="B423" t="s">
        <v>40</v>
      </c>
      <c r="C423" t="s">
        <v>229</v>
      </c>
      <c r="D423" t="s">
        <v>137</v>
      </c>
      <c r="E423">
        <v>60</v>
      </c>
      <c r="F423" t="s">
        <v>72</v>
      </c>
      <c r="G423" t="s">
        <v>198</v>
      </c>
      <c r="H423">
        <f t="shared" si="12"/>
        <v>2</v>
      </c>
      <c r="I423">
        <f t="shared" si="13"/>
        <v>120</v>
      </c>
      <c r="J423">
        <f>INDEX(Clustering!$A$2:$B$32,MATCH('Filtered Data'!F423,_xlfn.ANCHORARRAY(Clustering!$A$2),0),2)</f>
        <v>3</v>
      </c>
    </row>
    <row r="424" spans="1:10" x14ac:dyDescent="0.3">
      <c r="A424" t="s">
        <v>547</v>
      </c>
      <c r="B424" t="s">
        <v>41</v>
      </c>
      <c r="C424" t="s">
        <v>16</v>
      </c>
      <c r="D424" t="s">
        <v>302</v>
      </c>
      <c r="E424">
        <v>52</v>
      </c>
      <c r="F424" t="s">
        <v>63</v>
      </c>
      <c r="G424" t="s">
        <v>14</v>
      </c>
      <c r="H424">
        <f t="shared" si="12"/>
        <v>2</v>
      </c>
      <c r="I424">
        <f t="shared" si="13"/>
        <v>104</v>
      </c>
      <c r="J424">
        <f>INDEX(Clustering!$A$2:$B$32,MATCH('Filtered Data'!F424,_xlfn.ANCHORARRAY(Clustering!$A$2),0),2)</f>
        <v>4</v>
      </c>
    </row>
    <row r="425" spans="1:10" x14ac:dyDescent="0.3">
      <c r="A425" t="s">
        <v>547</v>
      </c>
      <c r="B425" t="s">
        <v>489</v>
      </c>
      <c r="C425" t="s">
        <v>548</v>
      </c>
      <c r="D425" t="s">
        <v>549</v>
      </c>
      <c r="E425">
        <v>60</v>
      </c>
      <c r="F425" t="s">
        <v>22</v>
      </c>
      <c r="G425" t="s">
        <v>29</v>
      </c>
      <c r="H425">
        <f t="shared" si="12"/>
        <v>1</v>
      </c>
      <c r="I425">
        <f t="shared" si="13"/>
        <v>60</v>
      </c>
      <c r="J425">
        <f>INDEX(Clustering!$A$2:$B$32,MATCH('Filtered Data'!F425,_xlfn.ANCHORARRAY(Clustering!$A$2),0),2)</f>
        <v>6</v>
      </c>
    </row>
    <row r="426" spans="1:10" x14ac:dyDescent="0.3">
      <c r="A426" t="s">
        <v>547</v>
      </c>
      <c r="B426" t="s">
        <v>550</v>
      </c>
      <c r="C426" t="s">
        <v>335</v>
      </c>
      <c r="D426" t="s">
        <v>43</v>
      </c>
      <c r="E426">
        <v>59</v>
      </c>
      <c r="F426" t="s">
        <v>22</v>
      </c>
      <c r="G426" t="s">
        <v>29</v>
      </c>
      <c r="H426">
        <f t="shared" si="12"/>
        <v>1</v>
      </c>
      <c r="I426">
        <f t="shared" si="13"/>
        <v>59</v>
      </c>
      <c r="J426">
        <f>INDEX(Clustering!$A$2:$B$32,MATCH('Filtered Data'!F426,_xlfn.ANCHORARRAY(Clustering!$A$2),0),2)</f>
        <v>6</v>
      </c>
    </row>
    <row r="427" spans="1:10" x14ac:dyDescent="0.3">
      <c r="A427" t="s">
        <v>547</v>
      </c>
      <c r="B427" t="s">
        <v>491</v>
      </c>
      <c r="C427" t="s">
        <v>463</v>
      </c>
      <c r="D427" t="s">
        <v>164</v>
      </c>
      <c r="E427">
        <v>59</v>
      </c>
      <c r="F427" t="s">
        <v>22</v>
      </c>
      <c r="G427" t="s">
        <v>27</v>
      </c>
      <c r="H427">
        <f t="shared" si="12"/>
        <v>1</v>
      </c>
      <c r="I427">
        <f t="shared" si="13"/>
        <v>59</v>
      </c>
      <c r="J427">
        <f>INDEX(Clustering!$A$2:$B$32,MATCH('Filtered Data'!F427,_xlfn.ANCHORARRAY(Clustering!$A$2),0),2)</f>
        <v>6</v>
      </c>
    </row>
    <row r="428" spans="1:10" x14ac:dyDescent="0.3">
      <c r="A428" t="s">
        <v>547</v>
      </c>
      <c r="B428" t="s">
        <v>551</v>
      </c>
      <c r="C428" t="s">
        <v>329</v>
      </c>
      <c r="D428" t="s">
        <v>21</v>
      </c>
      <c r="E428">
        <v>52</v>
      </c>
      <c r="F428" t="s">
        <v>22</v>
      </c>
      <c r="G428" t="s">
        <v>80</v>
      </c>
      <c r="H428">
        <f t="shared" si="12"/>
        <v>1</v>
      </c>
      <c r="I428">
        <f t="shared" si="13"/>
        <v>52</v>
      </c>
      <c r="J428">
        <f>INDEX(Clustering!$A$2:$B$32,MATCH('Filtered Data'!F428,_xlfn.ANCHORARRAY(Clustering!$A$2),0),2)</f>
        <v>6</v>
      </c>
    </row>
    <row r="429" spans="1:10" x14ac:dyDescent="0.3">
      <c r="A429" t="s">
        <v>547</v>
      </c>
      <c r="B429" t="s">
        <v>493</v>
      </c>
      <c r="C429" t="s">
        <v>552</v>
      </c>
      <c r="D429" t="s">
        <v>21</v>
      </c>
      <c r="E429">
        <v>61</v>
      </c>
      <c r="F429" t="s">
        <v>22</v>
      </c>
      <c r="G429" t="s">
        <v>87</v>
      </c>
      <c r="H429">
        <f t="shared" si="12"/>
        <v>1</v>
      </c>
      <c r="I429">
        <f t="shared" si="13"/>
        <v>61</v>
      </c>
      <c r="J429">
        <f>INDEX(Clustering!$A$2:$B$32,MATCH('Filtered Data'!F429,_xlfn.ANCHORARRAY(Clustering!$A$2),0),2)</f>
        <v>6</v>
      </c>
    </row>
    <row r="430" spans="1:10" x14ac:dyDescent="0.3">
      <c r="A430" t="s">
        <v>547</v>
      </c>
      <c r="B430" t="s">
        <v>553</v>
      </c>
      <c r="C430" t="s">
        <v>554</v>
      </c>
      <c r="D430" t="s">
        <v>74</v>
      </c>
      <c r="E430">
        <v>60</v>
      </c>
      <c r="F430" t="s">
        <v>22</v>
      </c>
      <c r="G430" t="s">
        <v>87</v>
      </c>
      <c r="H430">
        <f t="shared" si="12"/>
        <v>1</v>
      </c>
      <c r="I430">
        <f t="shared" si="13"/>
        <v>60</v>
      </c>
      <c r="J430">
        <f>INDEX(Clustering!$A$2:$B$32,MATCH('Filtered Data'!F430,_xlfn.ANCHORARRAY(Clustering!$A$2),0),2)</f>
        <v>6</v>
      </c>
    </row>
    <row r="431" spans="1:10" x14ac:dyDescent="0.3">
      <c r="A431" t="s">
        <v>547</v>
      </c>
      <c r="B431" t="s">
        <v>495</v>
      </c>
      <c r="C431" t="s">
        <v>192</v>
      </c>
      <c r="D431" t="s">
        <v>26</v>
      </c>
      <c r="E431">
        <v>61</v>
      </c>
      <c r="F431" t="s">
        <v>22</v>
      </c>
      <c r="G431" t="s">
        <v>87</v>
      </c>
      <c r="H431">
        <f t="shared" si="12"/>
        <v>1</v>
      </c>
      <c r="I431">
        <f t="shared" si="13"/>
        <v>61</v>
      </c>
      <c r="J431">
        <f>INDEX(Clustering!$A$2:$B$32,MATCH('Filtered Data'!F431,_xlfn.ANCHORARRAY(Clustering!$A$2),0),2)</f>
        <v>6</v>
      </c>
    </row>
    <row r="432" spans="1:10" x14ac:dyDescent="0.3">
      <c r="A432" t="s">
        <v>547</v>
      </c>
      <c r="B432" t="s">
        <v>555</v>
      </c>
      <c r="C432" t="s">
        <v>326</v>
      </c>
      <c r="D432" t="s">
        <v>61</v>
      </c>
      <c r="E432">
        <v>60</v>
      </c>
      <c r="F432" t="s">
        <v>22</v>
      </c>
      <c r="G432" t="s">
        <v>87</v>
      </c>
      <c r="H432">
        <f t="shared" si="12"/>
        <v>1</v>
      </c>
      <c r="I432">
        <f t="shared" si="13"/>
        <v>60</v>
      </c>
      <c r="J432">
        <f>INDEX(Clustering!$A$2:$B$32,MATCH('Filtered Data'!F432,_xlfn.ANCHORARRAY(Clustering!$A$2),0),2)</f>
        <v>6</v>
      </c>
    </row>
    <row r="433" spans="1:10" x14ac:dyDescent="0.3">
      <c r="A433" t="s">
        <v>547</v>
      </c>
      <c r="B433" t="s">
        <v>497</v>
      </c>
      <c r="C433" t="s">
        <v>556</v>
      </c>
      <c r="D433" t="s">
        <v>110</v>
      </c>
      <c r="E433">
        <v>60</v>
      </c>
      <c r="F433" t="s">
        <v>22</v>
      </c>
      <c r="G433" t="s">
        <v>27</v>
      </c>
      <c r="H433">
        <f t="shared" si="12"/>
        <v>1</v>
      </c>
      <c r="I433">
        <f t="shared" si="13"/>
        <v>60</v>
      </c>
      <c r="J433">
        <f>INDEX(Clustering!$A$2:$B$32,MATCH('Filtered Data'!F433,_xlfn.ANCHORARRAY(Clustering!$A$2),0),2)</f>
        <v>6</v>
      </c>
    </row>
    <row r="434" spans="1:10" x14ac:dyDescent="0.3">
      <c r="A434" t="s">
        <v>547</v>
      </c>
      <c r="B434" t="s">
        <v>557</v>
      </c>
      <c r="C434" t="s">
        <v>451</v>
      </c>
      <c r="D434" t="s">
        <v>43</v>
      </c>
      <c r="E434">
        <v>52</v>
      </c>
      <c r="F434" t="s">
        <v>22</v>
      </c>
      <c r="G434" t="s">
        <v>29</v>
      </c>
      <c r="H434">
        <f t="shared" si="12"/>
        <v>1</v>
      </c>
      <c r="I434">
        <f t="shared" si="13"/>
        <v>52</v>
      </c>
      <c r="J434">
        <f>INDEX(Clustering!$A$2:$B$32,MATCH('Filtered Data'!F434,_xlfn.ANCHORARRAY(Clustering!$A$2),0),2)</f>
        <v>6</v>
      </c>
    </row>
    <row r="435" spans="1:10" x14ac:dyDescent="0.3">
      <c r="A435" t="s">
        <v>558</v>
      </c>
      <c r="B435" t="s">
        <v>10</v>
      </c>
      <c r="C435" t="s">
        <v>11</v>
      </c>
      <c r="D435" t="s">
        <v>410</v>
      </c>
      <c r="E435">
        <v>50</v>
      </c>
      <c r="F435" t="s">
        <v>411</v>
      </c>
      <c r="G435" t="s">
        <v>14</v>
      </c>
      <c r="H435">
        <f t="shared" si="12"/>
        <v>2</v>
      </c>
      <c r="I435">
        <f t="shared" si="13"/>
        <v>100</v>
      </c>
      <c r="J435">
        <f>INDEX(Clustering!$A$2:$B$32,MATCH('Filtered Data'!F435,_xlfn.ANCHORARRAY(Clustering!$A$2),0),2)</f>
        <v>2</v>
      </c>
    </row>
    <row r="436" spans="1:10" x14ac:dyDescent="0.3">
      <c r="A436" t="s">
        <v>558</v>
      </c>
      <c r="B436" t="s">
        <v>15</v>
      </c>
      <c r="C436" t="s">
        <v>38</v>
      </c>
      <c r="D436" t="s">
        <v>21</v>
      </c>
      <c r="E436">
        <v>52</v>
      </c>
      <c r="F436" t="s">
        <v>22</v>
      </c>
      <c r="G436" t="s">
        <v>14</v>
      </c>
      <c r="H436">
        <f t="shared" si="12"/>
        <v>2</v>
      </c>
      <c r="I436">
        <f t="shared" si="13"/>
        <v>104</v>
      </c>
      <c r="J436">
        <f>INDEX(Clustering!$A$2:$B$32,MATCH('Filtered Data'!F436,_xlfn.ANCHORARRAY(Clustering!$A$2),0),2)</f>
        <v>6</v>
      </c>
    </row>
    <row r="437" spans="1:10" x14ac:dyDescent="0.3">
      <c r="A437" t="s">
        <v>558</v>
      </c>
      <c r="B437" t="s">
        <v>17</v>
      </c>
      <c r="C437" t="s">
        <v>25</v>
      </c>
      <c r="D437" t="s">
        <v>61</v>
      </c>
      <c r="E437">
        <v>54</v>
      </c>
      <c r="F437" t="s">
        <v>22</v>
      </c>
      <c r="G437" t="s">
        <v>27</v>
      </c>
      <c r="H437">
        <f t="shared" si="12"/>
        <v>1</v>
      </c>
      <c r="I437">
        <f t="shared" si="13"/>
        <v>54</v>
      </c>
      <c r="J437">
        <f>INDEX(Clustering!$A$2:$B$32,MATCH('Filtered Data'!F437,_xlfn.ANCHORARRAY(Clustering!$A$2),0),2)</f>
        <v>6</v>
      </c>
    </row>
    <row r="438" spans="1:10" x14ac:dyDescent="0.3">
      <c r="A438" t="s">
        <v>558</v>
      </c>
      <c r="B438" t="s">
        <v>17</v>
      </c>
      <c r="C438" t="s">
        <v>28</v>
      </c>
      <c r="D438" t="s">
        <v>61</v>
      </c>
      <c r="E438">
        <v>54</v>
      </c>
      <c r="F438" t="s">
        <v>22</v>
      </c>
      <c r="G438" t="s">
        <v>29</v>
      </c>
      <c r="H438">
        <f t="shared" si="12"/>
        <v>1</v>
      </c>
      <c r="I438">
        <f t="shared" si="13"/>
        <v>54</v>
      </c>
      <c r="J438">
        <f>INDEX(Clustering!$A$2:$B$32,MATCH('Filtered Data'!F438,_xlfn.ANCHORARRAY(Clustering!$A$2),0),2)</f>
        <v>6</v>
      </c>
    </row>
    <row r="439" spans="1:10" x14ac:dyDescent="0.3">
      <c r="A439" t="s">
        <v>558</v>
      </c>
      <c r="B439" t="s">
        <v>19</v>
      </c>
      <c r="C439" t="s">
        <v>195</v>
      </c>
      <c r="D439" t="s">
        <v>164</v>
      </c>
      <c r="E439">
        <v>54</v>
      </c>
      <c r="F439" t="s">
        <v>22</v>
      </c>
      <c r="G439" t="s">
        <v>198</v>
      </c>
      <c r="H439">
        <f t="shared" si="12"/>
        <v>2</v>
      </c>
      <c r="I439">
        <f t="shared" si="13"/>
        <v>108</v>
      </c>
      <c r="J439">
        <f>INDEX(Clustering!$A$2:$B$32,MATCH('Filtered Data'!F439,_xlfn.ANCHORARRAY(Clustering!$A$2),0),2)</f>
        <v>6</v>
      </c>
    </row>
    <row r="440" spans="1:10" x14ac:dyDescent="0.3">
      <c r="A440" t="s">
        <v>558</v>
      </c>
      <c r="B440" t="s">
        <v>24</v>
      </c>
      <c r="C440" t="s">
        <v>20</v>
      </c>
      <c r="D440" t="s">
        <v>62</v>
      </c>
      <c r="E440">
        <v>55</v>
      </c>
      <c r="F440" t="s">
        <v>63</v>
      </c>
      <c r="G440" t="s">
        <v>23</v>
      </c>
      <c r="H440">
        <f t="shared" si="12"/>
        <v>2</v>
      </c>
      <c r="I440">
        <f t="shared" si="13"/>
        <v>110</v>
      </c>
      <c r="J440">
        <f>INDEX(Clustering!$A$2:$B$32,MATCH('Filtered Data'!F440,_xlfn.ANCHORARRAY(Clustering!$A$2),0),2)</f>
        <v>4</v>
      </c>
    </row>
    <row r="441" spans="1:10" x14ac:dyDescent="0.3">
      <c r="A441" t="s">
        <v>558</v>
      </c>
      <c r="B441" t="s">
        <v>30</v>
      </c>
      <c r="C441" t="s">
        <v>229</v>
      </c>
      <c r="D441" t="s">
        <v>164</v>
      </c>
      <c r="E441">
        <v>54</v>
      </c>
      <c r="F441" t="s">
        <v>22</v>
      </c>
      <c r="G441" t="s">
        <v>198</v>
      </c>
      <c r="H441">
        <f t="shared" si="12"/>
        <v>2</v>
      </c>
      <c r="I441">
        <f t="shared" si="13"/>
        <v>108</v>
      </c>
      <c r="J441">
        <f>INDEX(Clustering!$A$2:$B$32,MATCH('Filtered Data'!F441,_xlfn.ANCHORARRAY(Clustering!$A$2),0),2)</f>
        <v>6</v>
      </c>
    </row>
    <row r="442" spans="1:10" x14ac:dyDescent="0.3">
      <c r="A442" t="s">
        <v>558</v>
      </c>
      <c r="B442" t="s">
        <v>33</v>
      </c>
      <c r="C442" t="s">
        <v>370</v>
      </c>
      <c r="D442" t="s">
        <v>164</v>
      </c>
      <c r="E442">
        <v>51</v>
      </c>
      <c r="F442" t="s">
        <v>22</v>
      </c>
      <c r="G442" t="s">
        <v>198</v>
      </c>
      <c r="H442">
        <f t="shared" si="12"/>
        <v>2</v>
      </c>
      <c r="I442">
        <f t="shared" si="13"/>
        <v>102</v>
      </c>
      <c r="J442">
        <f>INDEX(Clustering!$A$2:$B$32,MATCH('Filtered Data'!F442,_xlfn.ANCHORARRAY(Clustering!$A$2),0),2)</f>
        <v>6</v>
      </c>
    </row>
    <row r="443" spans="1:10" x14ac:dyDescent="0.3">
      <c r="A443" t="s">
        <v>558</v>
      </c>
      <c r="B443" t="s">
        <v>37</v>
      </c>
      <c r="C443" t="s">
        <v>18</v>
      </c>
      <c r="D443" t="s">
        <v>74</v>
      </c>
      <c r="E443">
        <v>51</v>
      </c>
      <c r="F443" t="s">
        <v>22</v>
      </c>
      <c r="G443" t="s">
        <v>14</v>
      </c>
      <c r="H443">
        <f t="shared" si="12"/>
        <v>2</v>
      </c>
      <c r="I443">
        <f t="shared" si="13"/>
        <v>102</v>
      </c>
      <c r="J443">
        <f>INDEX(Clustering!$A$2:$B$32,MATCH('Filtered Data'!F443,_xlfn.ANCHORARRAY(Clustering!$A$2),0),2)</f>
        <v>6</v>
      </c>
    </row>
    <row r="444" spans="1:10" x14ac:dyDescent="0.3">
      <c r="A444" t="s">
        <v>558</v>
      </c>
      <c r="B444" t="s">
        <v>40</v>
      </c>
      <c r="C444" t="s">
        <v>50</v>
      </c>
      <c r="D444" t="s">
        <v>26</v>
      </c>
      <c r="E444">
        <v>51</v>
      </c>
      <c r="F444" t="s">
        <v>22</v>
      </c>
      <c r="G444" t="s">
        <v>14</v>
      </c>
      <c r="H444">
        <f t="shared" si="12"/>
        <v>2</v>
      </c>
      <c r="I444">
        <f t="shared" si="13"/>
        <v>102</v>
      </c>
      <c r="J444">
        <f>INDEX(Clustering!$A$2:$B$32,MATCH('Filtered Data'!F444,_xlfn.ANCHORARRAY(Clustering!$A$2),0),2)</f>
        <v>6</v>
      </c>
    </row>
    <row r="445" spans="1:10" x14ac:dyDescent="0.3">
      <c r="A445" t="s">
        <v>558</v>
      </c>
      <c r="B445" t="s">
        <v>41</v>
      </c>
      <c r="C445" t="s">
        <v>46</v>
      </c>
      <c r="D445" t="s">
        <v>137</v>
      </c>
      <c r="E445">
        <v>51</v>
      </c>
      <c r="F445" t="s">
        <v>72</v>
      </c>
      <c r="G445" t="s">
        <v>23</v>
      </c>
      <c r="H445">
        <f t="shared" si="12"/>
        <v>2</v>
      </c>
      <c r="I445">
        <f t="shared" si="13"/>
        <v>102</v>
      </c>
      <c r="J445">
        <f>INDEX(Clustering!$A$2:$B$32,MATCH('Filtered Data'!F445,_xlfn.ANCHORARRAY(Clustering!$A$2),0),2)</f>
        <v>3</v>
      </c>
    </row>
    <row r="446" spans="1:10" x14ac:dyDescent="0.3">
      <c r="A446" t="s">
        <v>558</v>
      </c>
      <c r="B446" t="s">
        <v>489</v>
      </c>
      <c r="C446" t="s">
        <v>163</v>
      </c>
      <c r="D446" t="s">
        <v>559</v>
      </c>
      <c r="E446">
        <v>50</v>
      </c>
      <c r="F446" t="s">
        <v>22</v>
      </c>
      <c r="G446" t="s">
        <v>80</v>
      </c>
      <c r="H446">
        <f t="shared" si="12"/>
        <v>1</v>
      </c>
      <c r="I446">
        <f t="shared" si="13"/>
        <v>50</v>
      </c>
      <c r="J446">
        <f>INDEX(Clustering!$A$2:$B$32,MATCH('Filtered Data'!F446,_xlfn.ANCHORARRAY(Clustering!$A$2),0),2)</f>
        <v>6</v>
      </c>
    </row>
    <row r="447" spans="1:10" x14ac:dyDescent="0.3">
      <c r="A447" t="s">
        <v>558</v>
      </c>
      <c r="B447" t="s">
        <v>550</v>
      </c>
      <c r="C447" t="s">
        <v>326</v>
      </c>
      <c r="D447" t="s">
        <v>21</v>
      </c>
      <c r="E447">
        <v>52</v>
      </c>
      <c r="F447" t="s">
        <v>22</v>
      </c>
      <c r="G447" t="s">
        <v>87</v>
      </c>
      <c r="H447">
        <f t="shared" si="12"/>
        <v>1</v>
      </c>
      <c r="I447">
        <f t="shared" si="13"/>
        <v>52</v>
      </c>
      <c r="J447">
        <f>INDEX(Clustering!$A$2:$B$32,MATCH('Filtered Data'!F447,_xlfn.ANCHORARRAY(Clustering!$A$2),0),2)</f>
        <v>6</v>
      </c>
    </row>
    <row r="448" spans="1:10" x14ac:dyDescent="0.3">
      <c r="A448" t="s">
        <v>558</v>
      </c>
      <c r="B448" t="s">
        <v>491</v>
      </c>
      <c r="C448" t="s">
        <v>158</v>
      </c>
      <c r="D448" t="s">
        <v>21</v>
      </c>
      <c r="E448">
        <v>54</v>
      </c>
      <c r="F448" t="s">
        <v>22</v>
      </c>
      <c r="G448" t="s">
        <v>27</v>
      </c>
      <c r="H448">
        <f t="shared" si="12"/>
        <v>1</v>
      </c>
      <c r="I448">
        <f t="shared" si="13"/>
        <v>54</v>
      </c>
      <c r="J448">
        <f>INDEX(Clustering!$A$2:$B$32,MATCH('Filtered Data'!F448,_xlfn.ANCHORARRAY(Clustering!$A$2),0),2)</f>
        <v>6</v>
      </c>
    </row>
    <row r="449" spans="1:10" x14ac:dyDescent="0.3">
      <c r="A449" t="s">
        <v>558</v>
      </c>
      <c r="B449" t="s">
        <v>551</v>
      </c>
      <c r="C449" t="s">
        <v>560</v>
      </c>
      <c r="D449" t="s">
        <v>26</v>
      </c>
      <c r="E449">
        <v>54</v>
      </c>
      <c r="F449" t="s">
        <v>22</v>
      </c>
      <c r="G449" t="s">
        <v>29</v>
      </c>
      <c r="H449">
        <f t="shared" si="12"/>
        <v>1</v>
      </c>
      <c r="I449">
        <f t="shared" si="13"/>
        <v>54</v>
      </c>
      <c r="J449">
        <f>INDEX(Clustering!$A$2:$B$32,MATCH('Filtered Data'!F449,_xlfn.ANCHORARRAY(Clustering!$A$2),0),2)</f>
        <v>6</v>
      </c>
    </row>
    <row r="450" spans="1:10" x14ac:dyDescent="0.3">
      <c r="A450" t="s">
        <v>558</v>
      </c>
      <c r="B450" t="s">
        <v>493</v>
      </c>
      <c r="C450" t="s">
        <v>561</v>
      </c>
      <c r="D450" t="s">
        <v>43</v>
      </c>
      <c r="E450">
        <v>55</v>
      </c>
      <c r="F450" t="s">
        <v>22</v>
      </c>
      <c r="G450" t="s">
        <v>80</v>
      </c>
      <c r="H450">
        <f t="shared" si="12"/>
        <v>1</v>
      </c>
      <c r="I450">
        <f t="shared" si="13"/>
        <v>55</v>
      </c>
      <c r="J450">
        <f>INDEX(Clustering!$A$2:$B$32,MATCH('Filtered Data'!F450,_xlfn.ANCHORARRAY(Clustering!$A$2),0),2)</f>
        <v>6</v>
      </c>
    </row>
    <row r="451" spans="1:10" x14ac:dyDescent="0.3">
      <c r="A451" t="s">
        <v>558</v>
      </c>
      <c r="B451" t="s">
        <v>553</v>
      </c>
      <c r="C451" t="s">
        <v>192</v>
      </c>
      <c r="D451" t="s">
        <v>549</v>
      </c>
      <c r="E451">
        <v>54</v>
      </c>
      <c r="F451" t="s">
        <v>22</v>
      </c>
      <c r="G451" t="s">
        <v>87</v>
      </c>
      <c r="H451">
        <f t="shared" ref="H451:H514" si="14">LEN(G451)/2</f>
        <v>1</v>
      </c>
      <c r="I451">
        <f t="shared" ref="I451:I514" si="15">E451*H451</f>
        <v>54</v>
      </c>
      <c r="J451">
        <f>INDEX(Clustering!$A$2:$B$32,MATCH('Filtered Data'!F451,_xlfn.ANCHORARRAY(Clustering!$A$2),0),2)</f>
        <v>6</v>
      </c>
    </row>
    <row r="452" spans="1:10" x14ac:dyDescent="0.3">
      <c r="A452" t="s">
        <v>558</v>
      </c>
      <c r="B452" t="s">
        <v>495</v>
      </c>
      <c r="C452" t="s">
        <v>562</v>
      </c>
      <c r="D452" t="s">
        <v>559</v>
      </c>
      <c r="E452">
        <v>51</v>
      </c>
      <c r="F452" t="s">
        <v>22</v>
      </c>
      <c r="G452" t="s">
        <v>29</v>
      </c>
      <c r="H452">
        <f t="shared" si="14"/>
        <v>1</v>
      </c>
      <c r="I452">
        <f t="shared" si="15"/>
        <v>51</v>
      </c>
      <c r="J452">
        <f>INDEX(Clustering!$A$2:$B$32,MATCH('Filtered Data'!F452,_xlfn.ANCHORARRAY(Clustering!$A$2),0),2)</f>
        <v>6</v>
      </c>
    </row>
    <row r="453" spans="1:10" x14ac:dyDescent="0.3">
      <c r="A453" t="s">
        <v>558</v>
      </c>
      <c r="B453" t="s">
        <v>555</v>
      </c>
      <c r="C453" t="s">
        <v>322</v>
      </c>
      <c r="D453" t="s">
        <v>302</v>
      </c>
      <c r="E453">
        <v>51</v>
      </c>
      <c r="F453" t="s">
        <v>63</v>
      </c>
      <c r="G453" t="s">
        <v>69</v>
      </c>
      <c r="H453">
        <f t="shared" si="14"/>
        <v>1</v>
      </c>
      <c r="I453">
        <f t="shared" si="15"/>
        <v>51</v>
      </c>
      <c r="J453">
        <f>INDEX(Clustering!$A$2:$B$32,MATCH('Filtered Data'!F453,_xlfn.ANCHORARRAY(Clustering!$A$2),0),2)</f>
        <v>4</v>
      </c>
    </row>
    <row r="454" spans="1:10" x14ac:dyDescent="0.3">
      <c r="A454" t="s">
        <v>558</v>
      </c>
      <c r="B454" t="s">
        <v>497</v>
      </c>
      <c r="C454" t="s">
        <v>450</v>
      </c>
      <c r="D454" t="s">
        <v>559</v>
      </c>
      <c r="E454">
        <v>51</v>
      </c>
      <c r="F454" t="s">
        <v>22</v>
      </c>
      <c r="G454" t="s">
        <v>80</v>
      </c>
      <c r="H454">
        <f t="shared" si="14"/>
        <v>1</v>
      </c>
      <c r="I454">
        <f t="shared" si="15"/>
        <v>51</v>
      </c>
      <c r="J454">
        <f>INDEX(Clustering!$A$2:$B$32,MATCH('Filtered Data'!F454,_xlfn.ANCHORARRAY(Clustering!$A$2),0),2)</f>
        <v>6</v>
      </c>
    </row>
    <row r="455" spans="1:10" x14ac:dyDescent="0.3">
      <c r="A455" t="s">
        <v>558</v>
      </c>
      <c r="B455" t="s">
        <v>557</v>
      </c>
      <c r="C455" t="s">
        <v>563</v>
      </c>
      <c r="D455" t="s">
        <v>26</v>
      </c>
      <c r="E455">
        <v>51</v>
      </c>
      <c r="F455" t="s">
        <v>22</v>
      </c>
      <c r="G455" t="s">
        <v>87</v>
      </c>
      <c r="H455">
        <f t="shared" si="14"/>
        <v>1</v>
      </c>
      <c r="I455">
        <f t="shared" si="15"/>
        <v>51</v>
      </c>
      <c r="J455">
        <f>INDEX(Clustering!$A$2:$B$32,MATCH('Filtered Data'!F455,_xlfn.ANCHORARRAY(Clustering!$A$2),0),2)</f>
        <v>6</v>
      </c>
    </row>
    <row r="456" spans="1:10" x14ac:dyDescent="0.3">
      <c r="A456" t="s">
        <v>564</v>
      </c>
      <c r="B456" t="s">
        <v>55</v>
      </c>
      <c r="C456" t="s">
        <v>11</v>
      </c>
      <c r="D456" t="s">
        <v>368</v>
      </c>
      <c r="E456">
        <v>54</v>
      </c>
      <c r="F456" t="s">
        <v>72</v>
      </c>
      <c r="G456" t="s">
        <v>14</v>
      </c>
      <c r="H456">
        <f t="shared" si="14"/>
        <v>2</v>
      </c>
      <c r="I456">
        <f t="shared" si="15"/>
        <v>108</v>
      </c>
      <c r="J456">
        <f>INDEX(Clustering!$A$2:$B$32,MATCH('Filtered Data'!F456,_xlfn.ANCHORARRAY(Clustering!$A$2),0),2)</f>
        <v>3</v>
      </c>
    </row>
    <row r="457" spans="1:10" x14ac:dyDescent="0.3">
      <c r="A457" t="s">
        <v>564</v>
      </c>
      <c r="B457" t="s">
        <v>147</v>
      </c>
      <c r="C457" t="s">
        <v>565</v>
      </c>
      <c r="D457" t="s">
        <v>61</v>
      </c>
      <c r="E457">
        <v>54</v>
      </c>
      <c r="F457" t="s">
        <v>22</v>
      </c>
      <c r="G457" t="s">
        <v>69</v>
      </c>
      <c r="H457">
        <f t="shared" si="14"/>
        <v>1</v>
      </c>
      <c r="I457">
        <f t="shared" si="15"/>
        <v>54</v>
      </c>
      <c r="J457">
        <f>INDEX(Clustering!$A$2:$B$32,MATCH('Filtered Data'!F457,_xlfn.ANCHORARRAY(Clustering!$A$2),0),2)</f>
        <v>6</v>
      </c>
    </row>
    <row r="458" spans="1:10" x14ac:dyDescent="0.3">
      <c r="A458" t="s">
        <v>566</v>
      </c>
      <c r="B458" t="s">
        <v>55</v>
      </c>
      <c r="C458" t="s">
        <v>46</v>
      </c>
      <c r="D458" t="s">
        <v>21</v>
      </c>
      <c r="E458">
        <v>55</v>
      </c>
      <c r="F458" t="s">
        <v>22</v>
      </c>
      <c r="G458" t="s">
        <v>23</v>
      </c>
      <c r="H458">
        <f t="shared" si="14"/>
        <v>2</v>
      </c>
      <c r="I458">
        <f t="shared" si="15"/>
        <v>110</v>
      </c>
      <c r="J458">
        <f>INDEX(Clustering!$A$2:$B$32,MATCH('Filtered Data'!F458,_xlfn.ANCHORARRAY(Clustering!$A$2),0),2)</f>
        <v>6</v>
      </c>
    </row>
    <row r="459" spans="1:10" x14ac:dyDescent="0.3">
      <c r="A459" t="s">
        <v>566</v>
      </c>
      <c r="B459" t="s">
        <v>147</v>
      </c>
      <c r="C459" t="s">
        <v>567</v>
      </c>
      <c r="D459" t="s">
        <v>549</v>
      </c>
      <c r="E459">
        <v>55</v>
      </c>
      <c r="F459" t="s">
        <v>22</v>
      </c>
      <c r="G459" t="s">
        <v>87</v>
      </c>
      <c r="H459">
        <f t="shared" si="14"/>
        <v>1</v>
      </c>
      <c r="I459">
        <f t="shared" si="15"/>
        <v>55</v>
      </c>
      <c r="J459">
        <f>INDEX(Clustering!$A$2:$B$32,MATCH('Filtered Data'!F459,_xlfn.ANCHORARRAY(Clustering!$A$2),0),2)</f>
        <v>6</v>
      </c>
    </row>
    <row r="460" spans="1:10" x14ac:dyDescent="0.3">
      <c r="A460" t="s">
        <v>568</v>
      </c>
      <c r="B460" t="s">
        <v>55</v>
      </c>
      <c r="C460" t="s">
        <v>50</v>
      </c>
      <c r="D460" t="s">
        <v>110</v>
      </c>
      <c r="E460">
        <v>31</v>
      </c>
      <c r="F460" t="s">
        <v>22</v>
      </c>
      <c r="G460" t="s">
        <v>14</v>
      </c>
      <c r="H460">
        <f t="shared" si="14"/>
        <v>2</v>
      </c>
      <c r="I460">
        <f t="shared" si="15"/>
        <v>62</v>
      </c>
      <c r="J460">
        <f>INDEX(Clustering!$A$2:$B$32,MATCH('Filtered Data'!F460,_xlfn.ANCHORARRAY(Clustering!$A$2),0),2)</f>
        <v>6</v>
      </c>
    </row>
    <row r="461" spans="1:10" x14ac:dyDescent="0.3">
      <c r="A461" t="s">
        <v>568</v>
      </c>
      <c r="B461" t="s">
        <v>147</v>
      </c>
      <c r="C461" t="s">
        <v>158</v>
      </c>
      <c r="D461" t="s">
        <v>26</v>
      </c>
      <c r="E461">
        <v>31</v>
      </c>
      <c r="F461" t="s">
        <v>22</v>
      </c>
      <c r="G461" t="s">
        <v>27</v>
      </c>
      <c r="H461">
        <f t="shared" si="14"/>
        <v>1</v>
      </c>
      <c r="I461">
        <f t="shared" si="15"/>
        <v>31</v>
      </c>
      <c r="J461">
        <f>INDEX(Clustering!$A$2:$B$32,MATCH('Filtered Data'!F461,_xlfn.ANCHORARRAY(Clustering!$A$2),0),2)</f>
        <v>6</v>
      </c>
    </row>
    <row r="462" spans="1:10" x14ac:dyDescent="0.3">
      <c r="A462" t="s">
        <v>569</v>
      </c>
      <c r="B462" t="s">
        <v>55</v>
      </c>
      <c r="C462" t="s">
        <v>20</v>
      </c>
      <c r="D462" t="s">
        <v>532</v>
      </c>
      <c r="E462">
        <v>25</v>
      </c>
      <c r="F462" t="s">
        <v>533</v>
      </c>
      <c r="G462" t="s">
        <v>23</v>
      </c>
      <c r="H462">
        <f t="shared" si="14"/>
        <v>2</v>
      </c>
      <c r="I462">
        <f t="shared" si="15"/>
        <v>50</v>
      </c>
      <c r="J462">
        <f>INDEX(Clustering!$A$2:$B$32,MATCH('Filtered Data'!F462,_xlfn.ANCHORARRAY(Clustering!$A$2),0),2)</f>
        <v>6</v>
      </c>
    </row>
    <row r="463" spans="1:10" x14ac:dyDescent="0.3">
      <c r="A463" t="s">
        <v>569</v>
      </c>
      <c r="B463" t="s">
        <v>147</v>
      </c>
      <c r="C463" t="s">
        <v>453</v>
      </c>
      <c r="D463" t="s">
        <v>570</v>
      </c>
      <c r="E463">
        <v>25</v>
      </c>
      <c r="F463" t="s">
        <v>22</v>
      </c>
      <c r="G463" t="s">
        <v>29</v>
      </c>
      <c r="H463">
        <f t="shared" si="14"/>
        <v>1</v>
      </c>
      <c r="I463">
        <f t="shared" si="15"/>
        <v>25</v>
      </c>
      <c r="J463">
        <f>INDEX(Clustering!$A$2:$B$32,MATCH('Filtered Data'!F463,_xlfn.ANCHORARRAY(Clustering!$A$2),0),2)</f>
        <v>6</v>
      </c>
    </row>
    <row r="464" spans="1:10" x14ac:dyDescent="0.3">
      <c r="A464" t="s">
        <v>571</v>
      </c>
      <c r="B464" t="s">
        <v>55</v>
      </c>
      <c r="C464" t="s">
        <v>46</v>
      </c>
      <c r="D464" t="s">
        <v>110</v>
      </c>
      <c r="E464">
        <v>52</v>
      </c>
      <c r="F464" t="s">
        <v>22</v>
      </c>
      <c r="G464" t="s">
        <v>23</v>
      </c>
      <c r="H464">
        <f t="shared" si="14"/>
        <v>2</v>
      </c>
      <c r="I464">
        <f t="shared" si="15"/>
        <v>104</v>
      </c>
      <c r="J464">
        <f>INDEX(Clustering!$A$2:$B$32,MATCH('Filtered Data'!F464,_xlfn.ANCHORARRAY(Clustering!$A$2),0),2)</f>
        <v>6</v>
      </c>
    </row>
    <row r="465" spans="1:10" x14ac:dyDescent="0.3">
      <c r="A465" t="s">
        <v>571</v>
      </c>
      <c r="B465" t="s">
        <v>58</v>
      </c>
      <c r="C465" t="s">
        <v>42</v>
      </c>
      <c r="D465" t="s">
        <v>140</v>
      </c>
      <c r="E465">
        <v>33</v>
      </c>
      <c r="F465" t="s">
        <v>141</v>
      </c>
      <c r="G465" t="s">
        <v>23</v>
      </c>
      <c r="H465">
        <f t="shared" si="14"/>
        <v>2</v>
      </c>
      <c r="I465">
        <f t="shared" si="15"/>
        <v>66</v>
      </c>
      <c r="J465">
        <f>INDEX(Clustering!$A$2:$B$32,MATCH('Filtered Data'!F465,_xlfn.ANCHORARRAY(Clustering!$A$2),0),2)</f>
        <v>4</v>
      </c>
    </row>
    <row r="466" spans="1:10" x14ac:dyDescent="0.3">
      <c r="A466" t="s">
        <v>571</v>
      </c>
      <c r="B466" t="s">
        <v>147</v>
      </c>
      <c r="C466" t="s">
        <v>572</v>
      </c>
      <c r="D466" t="s">
        <v>39</v>
      </c>
      <c r="E466">
        <v>52</v>
      </c>
      <c r="F466" t="s">
        <v>36</v>
      </c>
      <c r="G466" t="s">
        <v>69</v>
      </c>
      <c r="H466">
        <f t="shared" si="14"/>
        <v>1</v>
      </c>
      <c r="I466">
        <f t="shared" si="15"/>
        <v>52</v>
      </c>
      <c r="J466">
        <f>INDEX(Clustering!$A$2:$B$32,MATCH('Filtered Data'!F466,_xlfn.ANCHORARRAY(Clustering!$A$2),0),2)</f>
        <v>2</v>
      </c>
    </row>
    <row r="467" spans="1:10" x14ac:dyDescent="0.3">
      <c r="A467" t="s">
        <v>571</v>
      </c>
      <c r="B467" t="s">
        <v>328</v>
      </c>
      <c r="C467" t="s">
        <v>322</v>
      </c>
      <c r="D467" t="s">
        <v>26</v>
      </c>
      <c r="E467">
        <v>33</v>
      </c>
      <c r="F467" t="s">
        <v>22</v>
      </c>
      <c r="G467" t="s">
        <v>69</v>
      </c>
      <c r="H467">
        <f t="shared" si="14"/>
        <v>1</v>
      </c>
      <c r="I467">
        <f t="shared" si="15"/>
        <v>33</v>
      </c>
      <c r="J467">
        <f>INDEX(Clustering!$A$2:$B$32,MATCH('Filtered Data'!F467,_xlfn.ANCHORARRAY(Clustering!$A$2),0),2)</f>
        <v>6</v>
      </c>
    </row>
    <row r="468" spans="1:10" x14ac:dyDescent="0.3">
      <c r="A468" t="s">
        <v>573</v>
      </c>
      <c r="B468" t="s">
        <v>55</v>
      </c>
      <c r="C468" t="s">
        <v>56</v>
      </c>
      <c r="D468" t="s">
        <v>559</v>
      </c>
      <c r="E468">
        <v>35</v>
      </c>
      <c r="F468" t="s">
        <v>22</v>
      </c>
      <c r="G468" t="s">
        <v>27</v>
      </c>
      <c r="H468">
        <f t="shared" si="14"/>
        <v>1</v>
      </c>
      <c r="I468">
        <f t="shared" si="15"/>
        <v>35</v>
      </c>
      <c r="J468">
        <f>INDEX(Clustering!$A$2:$B$32,MATCH('Filtered Data'!F468,_xlfn.ANCHORARRAY(Clustering!$A$2),0),2)</f>
        <v>6</v>
      </c>
    </row>
    <row r="469" spans="1:10" x14ac:dyDescent="0.3">
      <c r="A469" t="s">
        <v>573</v>
      </c>
      <c r="B469" t="s">
        <v>55</v>
      </c>
      <c r="C469" t="s">
        <v>57</v>
      </c>
      <c r="D469" t="s">
        <v>559</v>
      </c>
      <c r="E469">
        <v>35</v>
      </c>
      <c r="F469" t="s">
        <v>22</v>
      </c>
      <c r="G469" t="s">
        <v>29</v>
      </c>
      <c r="H469">
        <f t="shared" si="14"/>
        <v>1</v>
      </c>
      <c r="I469">
        <f t="shared" si="15"/>
        <v>35</v>
      </c>
      <c r="J469">
        <f>INDEX(Clustering!$A$2:$B$32,MATCH('Filtered Data'!F469,_xlfn.ANCHORARRAY(Clustering!$A$2),0),2)</f>
        <v>6</v>
      </c>
    </row>
    <row r="470" spans="1:10" x14ac:dyDescent="0.3">
      <c r="A470" t="s">
        <v>573</v>
      </c>
      <c r="B470" t="s">
        <v>58</v>
      </c>
      <c r="C470" t="s">
        <v>25</v>
      </c>
      <c r="D470" t="s">
        <v>559</v>
      </c>
      <c r="E470">
        <v>46</v>
      </c>
      <c r="F470" t="s">
        <v>22</v>
      </c>
      <c r="G470" t="s">
        <v>27</v>
      </c>
      <c r="H470">
        <f t="shared" si="14"/>
        <v>1</v>
      </c>
      <c r="I470">
        <f t="shared" si="15"/>
        <v>46</v>
      </c>
      <c r="J470">
        <f>INDEX(Clustering!$A$2:$B$32,MATCH('Filtered Data'!F470,_xlfn.ANCHORARRAY(Clustering!$A$2),0),2)</f>
        <v>6</v>
      </c>
    </row>
    <row r="471" spans="1:10" x14ac:dyDescent="0.3">
      <c r="A471" t="s">
        <v>573</v>
      </c>
      <c r="B471" t="s">
        <v>58</v>
      </c>
      <c r="C471" t="s">
        <v>28</v>
      </c>
      <c r="D471" t="s">
        <v>559</v>
      </c>
      <c r="E471">
        <v>46</v>
      </c>
      <c r="F471" t="s">
        <v>22</v>
      </c>
      <c r="G471" t="s">
        <v>29</v>
      </c>
      <c r="H471">
        <f t="shared" si="14"/>
        <v>1</v>
      </c>
      <c r="I471">
        <f t="shared" si="15"/>
        <v>46</v>
      </c>
      <c r="J471">
        <f>INDEX(Clustering!$A$2:$B$32,MATCH('Filtered Data'!F471,_xlfn.ANCHORARRAY(Clustering!$A$2),0),2)</f>
        <v>6</v>
      </c>
    </row>
    <row r="472" spans="1:10" x14ac:dyDescent="0.3">
      <c r="A472" t="s">
        <v>573</v>
      </c>
      <c r="B472" t="s">
        <v>147</v>
      </c>
      <c r="C472" t="s">
        <v>349</v>
      </c>
      <c r="D472" t="s">
        <v>559</v>
      </c>
      <c r="E472">
        <v>35</v>
      </c>
      <c r="F472" t="s">
        <v>22</v>
      </c>
      <c r="G472" t="s">
        <v>29</v>
      </c>
      <c r="H472">
        <f t="shared" si="14"/>
        <v>1</v>
      </c>
      <c r="I472">
        <f t="shared" si="15"/>
        <v>35</v>
      </c>
      <c r="J472">
        <f>INDEX(Clustering!$A$2:$B$32,MATCH('Filtered Data'!F472,_xlfn.ANCHORARRAY(Clustering!$A$2),0),2)</f>
        <v>6</v>
      </c>
    </row>
    <row r="473" spans="1:10" x14ac:dyDescent="0.3">
      <c r="A473" t="s">
        <v>573</v>
      </c>
      <c r="B473" t="s">
        <v>328</v>
      </c>
      <c r="C473" t="s">
        <v>158</v>
      </c>
      <c r="D473" t="s">
        <v>61</v>
      </c>
      <c r="E473">
        <v>46</v>
      </c>
      <c r="F473" t="s">
        <v>22</v>
      </c>
      <c r="G473" t="s">
        <v>27</v>
      </c>
      <c r="H473">
        <f t="shared" si="14"/>
        <v>1</v>
      </c>
      <c r="I473">
        <f t="shared" si="15"/>
        <v>46</v>
      </c>
      <c r="J473">
        <f>INDEX(Clustering!$A$2:$B$32,MATCH('Filtered Data'!F473,_xlfn.ANCHORARRAY(Clustering!$A$2),0),2)</f>
        <v>6</v>
      </c>
    </row>
    <row r="474" spans="1:10" x14ac:dyDescent="0.3">
      <c r="A474" t="s">
        <v>574</v>
      </c>
      <c r="B474" t="s">
        <v>55</v>
      </c>
      <c r="C474" t="s">
        <v>42</v>
      </c>
      <c r="D474" t="s">
        <v>570</v>
      </c>
      <c r="E474">
        <v>61</v>
      </c>
      <c r="F474" t="s">
        <v>22</v>
      </c>
      <c r="G474" t="s">
        <v>23</v>
      </c>
      <c r="H474">
        <f t="shared" si="14"/>
        <v>2</v>
      </c>
      <c r="I474">
        <f t="shared" si="15"/>
        <v>122</v>
      </c>
      <c r="J474">
        <f>INDEX(Clustering!$A$2:$B$32,MATCH('Filtered Data'!F474,_xlfn.ANCHORARRAY(Clustering!$A$2),0),2)</f>
        <v>6</v>
      </c>
    </row>
    <row r="475" spans="1:10" x14ac:dyDescent="0.3">
      <c r="A475" t="s">
        <v>574</v>
      </c>
      <c r="B475" t="s">
        <v>58</v>
      </c>
      <c r="C475" t="s">
        <v>38</v>
      </c>
      <c r="D475" t="s">
        <v>43</v>
      </c>
      <c r="E475">
        <v>56</v>
      </c>
      <c r="F475" t="s">
        <v>22</v>
      </c>
      <c r="G475" t="s">
        <v>14</v>
      </c>
      <c r="H475">
        <f t="shared" si="14"/>
        <v>2</v>
      </c>
      <c r="I475">
        <f t="shared" si="15"/>
        <v>112</v>
      </c>
      <c r="J475">
        <f>INDEX(Clustering!$A$2:$B$32,MATCH('Filtered Data'!F475,_xlfn.ANCHORARRAY(Clustering!$A$2),0),2)</f>
        <v>6</v>
      </c>
    </row>
    <row r="476" spans="1:10" x14ac:dyDescent="0.3">
      <c r="A476" t="s">
        <v>574</v>
      </c>
      <c r="B476" t="s">
        <v>147</v>
      </c>
      <c r="C476" t="s">
        <v>575</v>
      </c>
      <c r="D476" t="s">
        <v>302</v>
      </c>
      <c r="E476">
        <v>61</v>
      </c>
      <c r="F476" t="s">
        <v>63</v>
      </c>
      <c r="G476" t="s">
        <v>69</v>
      </c>
      <c r="H476">
        <f t="shared" si="14"/>
        <v>1</v>
      </c>
      <c r="I476">
        <f t="shared" si="15"/>
        <v>61</v>
      </c>
      <c r="J476">
        <f>INDEX(Clustering!$A$2:$B$32,MATCH('Filtered Data'!F476,_xlfn.ANCHORARRAY(Clustering!$A$2),0),2)</f>
        <v>4</v>
      </c>
    </row>
    <row r="477" spans="1:10" x14ac:dyDescent="0.3">
      <c r="A477" t="s">
        <v>574</v>
      </c>
      <c r="B477" t="s">
        <v>328</v>
      </c>
      <c r="C477" t="s">
        <v>455</v>
      </c>
      <c r="D477" t="s">
        <v>424</v>
      </c>
      <c r="E477">
        <v>56</v>
      </c>
      <c r="F477" t="s">
        <v>36</v>
      </c>
      <c r="G477" t="s">
        <v>27</v>
      </c>
      <c r="H477">
        <f t="shared" si="14"/>
        <v>1</v>
      </c>
      <c r="I477">
        <f t="shared" si="15"/>
        <v>56</v>
      </c>
      <c r="J477">
        <f>INDEX(Clustering!$A$2:$B$32,MATCH('Filtered Data'!F477,_xlfn.ANCHORARRAY(Clustering!$A$2),0),2)</f>
        <v>2</v>
      </c>
    </row>
    <row r="478" spans="1:10" x14ac:dyDescent="0.3">
      <c r="A478" t="s">
        <v>576</v>
      </c>
      <c r="B478" t="s">
        <v>55</v>
      </c>
      <c r="C478" t="s">
        <v>31</v>
      </c>
      <c r="D478" t="s">
        <v>43</v>
      </c>
      <c r="E478">
        <v>21</v>
      </c>
      <c r="F478" t="s">
        <v>22</v>
      </c>
      <c r="G478" t="s">
        <v>27</v>
      </c>
      <c r="H478">
        <f t="shared" si="14"/>
        <v>1</v>
      </c>
      <c r="I478">
        <f t="shared" si="15"/>
        <v>21</v>
      </c>
      <c r="J478">
        <f>INDEX(Clustering!$A$2:$B$32,MATCH('Filtered Data'!F478,_xlfn.ANCHORARRAY(Clustering!$A$2),0),2)</f>
        <v>6</v>
      </c>
    </row>
    <row r="479" spans="1:10" x14ac:dyDescent="0.3">
      <c r="A479" t="s">
        <v>576</v>
      </c>
      <c r="B479" t="s">
        <v>147</v>
      </c>
      <c r="C479" t="s">
        <v>577</v>
      </c>
      <c r="D479" t="s">
        <v>578</v>
      </c>
      <c r="E479">
        <v>5</v>
      </c>
      <c r="F479" t="s">
        <v>168</v>
      </c>
      <c r="G479" t="s">
        <v>80</v>
      </c>
      <c r="H479">
        <f t="shared" si="14"/>
        <v>1</v>
      </c>
      <c r="I479">
        <f t="shared" si="15"/>
        <v>5</v>
      </c>
      <c r="J479">
        <f>INDEX(Clustering!$A$2:$B$32,MATCH('Filtered Data'!F479,_xlfn.ANCHORARRAY(Clustering!$A$2),0),2)</f>
        <v>5</v>
      </c>
    </row>
    <row r="480" spans="1:10" x14ac:dyDescent="0.3">
      <c r="A480" t="s">
        <v>576</v>
      </c>
      <c r="B480" t="s">
        <v>328</v>
      </c>
      <c r="C480" t="s">
        <v>579</v>
      </c>
      <c r="D480" t="s">
        <v>578</v>
      </c>
      <c r="E480">
        <v>16</v>
      </c>
      <c r="F480" t="s">
        <v>168</v>
      </c>
      <c r="G480" t="s">
        <v>80</v>
      </c>
      <c r="H480">
        <f t="shared" si="14"/>
        <v>1</v>
      </c>
      <c r="I480">
        <f t="shared" si="15"/>
        <v>16</v>
      </c>
      <c r="J480">
        <f>INDEX(Clustering!$A$2:$B$32,MATCH('Filtered Data'!F480,_xlfn.ANCHORARRAY(Clustering!$A$2),0),2)</f>
        <v>5</v>
      </c>
    </row>
    <row r="481" spans="1:10" x14ac:dyDescent="0.3">
      <c r="A481" t="s">
        <v>580</v>
      </c>
      <c r="B481" t="s">
        <v>55</v>
      </c>
      <c r="C481" t="s">
        <v>20</v>
      </c>
      <c r="D481" t="s">
        <v>539</v>
      </c>
      <c r="E481">
        <v>44</v>
      </c>
      <c r="F481" t="s">
        <v>533</v>
      </c>
      <c r="G481" t="s">
        <v>23</v>
      </c>
      <c r="H481">
        <f t="shared" si="14"/>
        <v>2</v>
      </c>
      <c r="I481">
        <f t="shared" si="15"/>
        <v>88</v>
      </c>
      <c r="J481">
        <f>INDEX(Clustering!$A$2:$B$32,MATCH('Filtered Data'!F481,_xlfn.ANCHORARRAY(Clustering!$A$2),0),2)</f>
        <v>6</v>
      </c>
    </row>
    <row r="482" spans="1:10" x14ac:dyDescent="0.3">
      <c r="A482" t="s">
        <v>580</v>
      </c>
      <c r="B482" t="s">
        <v>147</v>
      </c>
      <c r="C482" t="s">
        <v>486</v>
      </c>
      <c r="D482" t="s">
        <v>570</v>
      </c>
      <c r="E482">
        <v>44</v>
      </c>
      <c r="F482" t="s">
        <v>22</v>
      </c>
      <c r="G482" t="s">
        <v>27</v>
      </c>
      <c r="H482">
        <f t="shared" si="14"/>
        <v>1</v>
      </c>
      <c r="I482">
        <f t="shared" si="15"/>
        <v>44</v>
      </c>
      <c r="J482">
        <f>INDEX(Clustering!$A$2:$B$32,MATCH('Filtered Data'!F482,_xlfn.ANCHORARRAY(Clustering!$A$2),0),2)</f>
        <v>6</v>
      </c>
    </row>
    <row r="483" spans="1:10" x14ac:dyDescent="0.3">
      <c r="A483" t="s">
        <v>581</v>
      </c>
      <c r="B483" t="s">
        <v>55</v>
      </c>
      <c r="C483" t="s">
        <v>18</v>
      </c>
      <c r="D483" t="s">
        <v>146</v>
      </c>
      <c r="E483">
        <v>24</v>
      </c>
      <c r="F483" t="s">
        <v>36</v>
      </c>
      <c r="G483" t="s">
        <v>14</v>
      </c>
      <c r="H483">
        <f t="shared" si="14"/>
        <v>2</v>
      </c>
      <c r="I483">
        <f t="shared" si="15"/>
        <v>48</v>
      </c>
      <c r="J483">
        <f>INDEX(Clustering!$A$2:$B$32,MATCH('Filtered Data'!F483,_xlfn.ANCHORARRAY(Clustering!$A$2),0),2)</f>
        <v>2</v>
      </c>
    </row>
    <row r="484" spans="1:10" x14ac:dyDescent="0.3">
      <c r="A484" t="s">
        <v>581</v>
      </c>
      <c r="B484" t="s">
        <v>147</v>
      </c>
      <c r="C484" t="s">
        <v>192</v>
      </c>
      <c r="D484" t="s">
        <v>116</v>
      </c>
      <c r="E484">
        <v>24</v>
      </c>
      <c r="F484" t="s">
        <v>36</v>
      </c>
      <c r="G484" t="s">
        <v>87</v>
      </c>
      <c r="H484">
        <f t="shared" si="14"/>
        <v>1</v>
      </c>
      <c r="I484">
        <f t="shared" si="15"/>
        <v>24</v>
      </c>
      <c r="J484">
        <f>INDEX(Clustering!$A$2:$B$32,MATCH('Filtered Data'!F484,_xlfn.ANCHORARRAY(Clustering!$A$2),0),2)</f>
        <v>2</v>
      </c>
    </row>
    <row r="485" spans="1:10" x14ac:dyDescent="0.3">
      <c r="A485" t="s">
        <v>582</v>
      </c>
      <c r="B485" t="s">
        <v>55</v>
      </c>
      <c r="C485" t="s">
        <v>20</v>
      </c>
      <c r="D485" t="s">
        <v>137</v>
      </c>
      <c r="E485">
        <v>50</v>
      </c>
      <c r="F485" t="s">
        <v>72</v>
      </c>
      <c r="G485" t="s">
        <v>23</v>
      </c>
      <c r="H485">
        <f t="shared" si="14"/>
        <v>2</v>
      </c>
      <c r="I485">
        <f t="shared" si="15"/>
        <v>100</v>
      </c>
      <c r="J485">
        <f>INDEX(Clustering!$A$2:$B$32,MATCH('Filtered Data'!F485,_xlfn.ANCHORARRAY(Clustering!$A$2),0),2)</f>
        <v>3</v>
      </c>
    </row>
    <row r="486" spans="1:10" x14ac:dyDescent="0.3">
      <c r="A486" t="s">
        <v>582</v>
      </c>
      <c r="B486" t="s">
        <v>147</v>
      </c>
      <c r="C486" t="s">
        <v>552</v>
      </c>
      <c r="D486" t="s">
        <v>164</v>
      </c>
      <c r="E486">
        <v>50</v>
      </c>
      <c r="F486" t="s">
        <v>22</v>
      </c>
      <c r="G486" t="s">
        <v>87</v>
      </c>
      <c r="H486">
        <f t="shared" si="14"/>
        <v>1</v>
      </c>
      <c r="I486">
        <f t="shared" si="15"/>
        <v>50</v>
      </c>
      <c r="J486">
        <f>INDEX(Clustering!$A$2:$B$32,MATCH('Filtered Data'!F486,_xlfn.ANCHORARRAY(Clustering!$A$2),0),2)</f>
        <v>6</v>
      </c>
    </row>
    <row r="487" spans="1:10" x14ac:dyDescent="0.3">
      <c r="A487" t="s">
        <v>583</v>
      </c>
      <c r="B487" t="s">
        <v>55</v>
      </c>
      <c r="C487" t="s">
        <v>34</v>
      </c>
      <c r="D487" t="s">
        <v>110</v>
      </c>
      <c r="E487">
        <v>49</v>
      </c>
      <c r="F487" t="s">
        <v>22</v>
      </c>
      <c r="G487" t="s">
        <v>14</v>
      </c>
      <c r="H487">
        <f t="shared" si="14"/>
        <v>2</v>
      </c>
      <c r="I487">
        <f t="shared" si="15"/>
        <v>98</v>
      </c>
      <c r="J487">
        <f>INDEX(Clustering!$A$2:$B$32,MATCH('Filtered Data'!F487,_xlfn.ANCHORARRAY(Clustering!$A$2),0),2)</f>
        <v>6</v>
      </c>
    </row>
    <row r="488" spans="1:10" x14ac:dyDescent="0.3">
      <c r="A488" t="s">
        <v>583</v>
      </c>
      <c r="B488" t="s">
        <v>147</v>
      </c>
      <c r="C488" t="s">
        <v>358</v>
      </c>
      <c r="D488" t="s">
        <v>164</v>
      </c>
      <c r="E488">
        <v>49</v>
      </c>
      <c r="F488" t="s">
        <v>22</v>
      </c>
      <c r="G488" t="s">
        <v>80</v>
      </c>
      <c r="H488">
        <f t="shared" si="14"/>
        <v>1</v>
      </c>
      <c r="I488">
        <f t="shared" si="15"/>
        <v>49</v>
      </c>
      <c r="J488">
        <f>INDEX(Clustering!$A$2:$B$32,MATCH('Filtered Data'!F488,_xlfn.ANCHORARRAY(Clustering!$A$2),0),2)</f>
        <v>6</v>
      </c>
    </row>
    <row r="489" spans="1:10" x14ac:dyDescent="0.3">
      <c r="A489" t="s">
        <v>584</v>
      </c>
      <c r="B489" t="s">
        <v>55</v>
      </c>
      <c r="C489" t="s">
        <v>370</v>
      </c>
      <c r="D489" t="s">
        <v>559</v>
      </c>
      <c r="E489">
        <v>42</v>
      </c>
      <c r="F489" t="s">
        <v>22</v>
      </c>
      <c r="G489" t="s">
        <v>198</v>
      </c>
      <c r="H489">
        <f t="shared" si="14"/>
        <v>2</v>
      </c>
      <c r="I489">
        <f t="shared" si="15"/>
        <v>84</v>
      </c>
      <c r="J489">
        <f>INDEX(Clustering!$A$2:$B$32,MATCH('Filtered Data'!F489,_xlfn.ANCHORARRAY(Clustering!$A$2),0),2)</f>
        <v>6</v>
      </c>
    </row>
    <row r="490" spans="1:10" x14ac:dyDescent="0.3">
      <c r="A490" t="s">
        <v>584</v>
      </c>
      <c r="B490" t="s">
        <v>147</v>
      </c>
      <c r="C490" t="s">
        <v>202</v>
      </c>
      <c r="D490" t="s">
        <v>585</v>
      </c>
      <c r="E490">
        <v>42</v>
      </c>
      <c r="F490" t="s">
        <v>22</v>
      </c>
      <c r="G490" t="s">
        <v>29</v>
      </c>
      <c r="H490">
        <f t="shared" si="14"/>
        <v>1</v>
      </c>
      <c r="I490">
        <f t="shared" si="15"/>
        <v>42</v>
      </c>
      <c r="J490">
        <f>INDEX(Clustering!$A$2:$B$32,MATCH('Filtered Data'!F490,_xlfn.ANCHORARRAY(Clustering!$A$2),0),2)</f>
        <v>6</v>
      </c>
    </row>
    <row r="491" spans="1:10" x14ac:dyDescent="0.3">
      <c r="A491" t="s">
        <v>586</v>
      </c>
      <c r="B491" t="s">
        <v>55</v>
      </c>
      <c r="C491" t="s">
        <v>16</v>
      </c>
      <c r="D491" t="s">
        <v>570</v>
      </c>
      <c r="E491">
        <v>25</v>
      </c>
      <c r="F491" t="s">
        <v>22</v>
      </c>
      <c r="G491" t="s">
        <v>14</v>
      </c>
      <c r="H491">
        <f t="shared" si="14"/>
        <v>2</v>
      </c>
      <c r="I491">
        <f t="shared" si="15"/>
        <v>50</v>
      </c>
      <c r="J491">
        <f>INDEX(Clustering!$A$2:$B$32,MATCH('Filtered Data'!F491,_xlfn.ANCHORARRAY(Clustering!$A$2),0),2)</f>
        <v>6</v>
      </c>
    </row>
    <row r="492" spans="1:10" x14ac:dyDescent="0.3">
      <c r="A492" t="s">
        <v>586</v>
      </c>
      <c r="B492" t="s">
        <v>147</v>
      </c>
      <c r="C492" t="s">
        <v>158</v>
      </c>
      <c r="D492" t="s">
        <v>164</v>
      </c>
      <c r="E492">
        <v>25</v>
      </c>
      <c r="F492" t="s">
        <v>22</v>
      </c>
      <c r="G492" t="s">
        <v>27</v>
      </c>
      <c r="H492">
        <f t="shared" si="14"/>
        <v>1</v>
      </c>
      <c r="I492">
        <f t="shared" si="15"/>
        <v>25</v>
      </c>
      <c r="J492">
        <f>INDEX(Clustering!$A$2:$B$32,MATCH('Filtered Data'!F492,_xlfn.ANCHORARRAY(Clustering!$A$2),0),2)</f>
        <v>6</v>
      </c>
    </row>
    <row r="493" spans="1:10" ht="26" x14ac:dyDescent="0.3">
      <c r="A493" t="s">
        <v>587</v>
      </c>
      <c r="B493" t="s">
        <v>55</v>
      </c>
      <c r="C493" s="1" t="s">
        <v>588</v>
      </c>
      <c r="D493" t="s">
        <v>89</v>
      </c>
      <c r="E493">
        <v>44</v>
      </c>
      <c r="F493" t="s">
        <v>22</v>
      </c>
      <c r="G493" t="s">
        <v>69</v>
      </c>
      <c r="H493">
        <f t="shared" si="14"/>
        <v>1</v>
      </c>
      <c r="I493">
        <f t="shared" si="15"/>
        <v>44</v>
      </c>
      <c r="J493">
        <f>INDEX(Clustering!$A$2:$B$32,MATCH('Filtered Data'!F493,_xlfn.ANCHORARRAY(Clustering!$A$2),0),2)</f>
        <v>6</v>
      </c>
    </row>
    <row r="494" spans="1:10" ht="26" x14ac:dyDescent="0.3">
      <c r="A494" t="s">
        <v>587</v>
      </c>
      <c r="B494" t="s">
        <v>58</v>
      </c>
      <c r="C494" s="1" t="s">
        <v>589</v>
      </c>
      <c r="D494" t="s">
        <v>549</v>
      </c>
      <c r="E494">
        <v>40</v>
      </c>
      <c r="F494" t="s">
        <v>22</v>
      </c>
      <c r="G494" t="s">
        <v>69</v>
      </c>
      <c r="H494">
        <f t="shared" si="14"/>
        <v>1</v>
      </c>
      <c r="I494">
        <f t="shared" si="15"/>
        <v>40</v>
      </c>
      <c r="J494">
        <f>INDEX(Clustering!$A$2:$B$32,MATCH('Filtered Data'!F494,_xlfn.ANCHORARRAY(Clustering!$A$2),0),2)</f>
        <v>6</v>
      </c>
    </row>
    <row r="495" spans="1:10" ht="26" x14ac:dyDescent="0.3">
      <c r="A495" t="s">
        <v>590</v>
      </c>
      <c r="B495" t="s">
        <v>55</v>
      </c>
      <c r="C495" s="1" t="s">
        <v>591</v>
      </c>
      <c r="D495" t="s">
        <v>74</v>
      </c>
      <c r="E495">
        <v>41</v>
      </c>
      <c r="F495" t="s">
        <v>22</v>
      </c>
      <c r="G495" t="s">
        <v>27</v>
      </c>
      <c r="H495">
        <f t="shared" si="14"/>
        <v>1</v>
      </c>
      <c r="I495">
        <f t="shared" si="15"/>
        <v>41</v>
      </c>
      <c r="J495">
        <f>INDEX(Clustering!$A$2:$B$32,MATCH('Filtered Data'!F495,_xlfn.ANCHORARRAY(Clustering!$A$2),0),2)</f>
        <v>6</v>
      </c>
    </row>
    <row r="496" spans="1:10" ht="26" x14ac:dyDescent="0.3">
      <c r="A496" t="s">
        <v>592</v>
      </c>
      <c r="B496" t="s">
        <v>55</v>
      </c>
      <c r="C496" s="1" t="s">
        <v>593</v>
      </c>
      <c r="D496" t="s">
        <v>203</v>
      </c>
      <c r="E496">
        <v>157</v>
      </c>
      <c r="F496" t="s">
        <v>204</v>
      </c>
      <c r="G496" t="s">
        <v>14</v>
      </c>
      <c r="H496">
        <f t="shared" si="14"/>
        <v>2</v>
      </c>
      <c r="I496">
        <f t="shared" si="15"/>
        <v>314</v>
      </c>
      <c r="J496">
        <f>INDEX(Clustering!$A$2:$B$32,MATCH('Filtered Data'!F496,_xlfn.ANCHORARRAY(Clustering!$A$2),0),2)</f>
        <v>2</v>
      </c>
    </row>
    <row r="497" spans="1:10" ht="26" x14ac:dyDescent="0.3">
      <c r="A497" t="s">
        <v>594</v>
      </c>
      <c r="B497" t="s">
        <v>55</v>
      </c>
      <c r="C497" s="1" t="s">
        <v>595</v>
      </c>
      <c r="D497" t="s">
        <v>79</v>
      </c>
      <c r="E497">
        <v>43</v>
      </c>
      <c r="F497" t="s">
        <v>22</v>
      </c>
      <c r="G497" t="s">
        <v>80</v>
      </c>
      <c r="H497">
        <f t="shared" si="14"/>
        <v>1</v>
      </c>
      <c r="I497">
        <f t="shared" si="15"/>
        <v>43</v>
      </c>
      <c r="J497">
        <f>INDEX(Clustering!$A$2:$B$32,MATCH('Filtered Data'!F497,_xlfn.ANCHORARRAY(Clustering!$A$2),0),2)</f>
        <v>6</v>
      </c>
    </row>
    <row r="498" spans="1:10" ht="26" x14ac:dyDescent="0.3">
      <c r="A498" t="s">
        <v>594</v>
      </c>
      <c r="B498" t="s">
        <v>59</v>
      </c>
      <c r="C498" s="1" t="s">
        <v>596</v>
      </c>
      <c r="D498" t="s">
        <v>96</v>
      </c>
      <c r="E498">
        <v>58</v>
      </c>
      <c r="F498" t="s">
        <v>22</v>
      </c>
      <c r="G498" t="s">
        <v>127</v>
      </c>
      <c r="H498">
        <f t="shared" si="14"/>
        <v>1</v>
      </c>
      <c r="I498">
        <f t="shared" si="15"/>
        <v>58</v>
      </c>
      <c r="J498">
        <f>INDEX(Clustering!$A$2:$B$32,MATCH('Filtered Data'!F498,_xlfn.ANCHORARRAY(Clustering!$A$2),0),2)</f>
        <v>6</v>
      </c>
    </row>
    <row r="499" spans="1:10" ht="26" x14ac:dyDescent="0.3">
      <c r="A499" t="s">
        <v>597</v>
      </c>
      <c r="B499" t="s">
        <v>55</v>
      </c>
      <c r="C499" s="1" t="s">
        <v>82</v>
      </c>
      <c r="D499" t="s">
        <v>570</v>
      </c>
      <c r="E499">
        <v>45</v>
      </c>
      <c r="F499" t="s">
        <v>22</v>
      </c>
      <c r="G499" t="s">
        <v>83</v>
      </c>
      <c r="H499">
        <f t="shared" si="14"/>
        <v>1</v>
      </c>
      <c r="I499">
        <f t="shared" si="15"/>
        <v>45</v>
      </c>
      <c r="J499">
        <f>INDEX(Clustering!$A$2:$B$32,MATCH('Filtered Data'!F499,_xlfn.ANCHORARRAY(Clustering!$A$2),0),2)</f>
        <v>6</v>
      </c>
    </row>
    <row r="500" spans="1:10" x14ac:dyDescent="0.3">
      <c r="A500" t="s">
        <v>598</v>
      </c>
      <c r="B500" t="s">
        <v>55</v>
      </c>
      <c r="C500" t="s">
        <v>599</v>
      </c>
      <c r="D500" t="s">
        <v>26</v>
      </c>
      <c r="E500">
        <v>70</v>
      </c>
      <c r="F500" t="s">
        <v>22</v>
      </c>
      <c r="G500" t="s">
        <v>23</v>
      </c>
      <c r="H500">
        <f t="shared" si="14"/>
        <v>2</v>
      </c>
      <c r="I500">
        <f t="shared" si="15"/>
        <v>140</v>
      </c>
      <c r="J500">
        <f>INDEX(Clustering!$A$2:$B$32,MATCH('Filtered Data'!F500,_xlfn.ANCHORARRAY(Clustering!$A$2),0),2)</f>
        <v>6</v>
      </c>
    </row>
    <row r="501" spans="1:10" x14ac:dyDescent="0.3">
      <c r="A501" t="s">
        <v>598</v>
      </c>
      <c r="B501" t="s">
        <v>58</v>
      </c>
      <c r="C501" t="s">
        <v>600</v>
      </c>
      <c r="D501" t="s">
        <v>26</v>
      </c>
      <c r="E501">
        <v>66</v>
      </c>
      <c r="F501" t="s">
        <v>22</v>
      </c>
      <c r="G501" t="s">
        <v>23</v>
      </c>
      <c r="H501">
        <f t="shared" si="14"/>
        <v>2</v>
      </c>
      <c r="I501">
        <f t="shared" si="15"/>
        <v>132</v>
      </c>
      <c r="J501">
        <f>INDEX(Clustering!$A$2:$B$32,MATCH('Filtered Data'!F501,_xlfn.ANCHORARRAY(Clustering!$A$2),0),2)</f>
        <v>6</v>
      </c>
    </row>
    <row r="502" spans="1:10" x14ac:dyDescent="0.3">
      <c r="A502" t="s">
        <v>601</v>
      </c>
      <c r="B502" t="s">
        <v>55</v>
      </c>
      <c r="C502" t="s">
        <v>602</v>
      </c>
      <c r="D502" t="s">
        <v>21</v>
      </c>
      <c r="E502">
        <v>72</v>
      </c>
      <c r="F502" t="s">
        <v>22</v>
      </c>
      <c r="G502" t="s">
        <v>14</v>
      </c>
      <c r="H502">
        <f t="shared" si="14"/>
        <v>2</v>
      </c>
      <c r="I502">
        <f t="shared" si="15"/>
        <v>144</v>
      </c>
      <c r="J502">
        <f>INDEX(Clustering!$A$2:$B$32,MATCH('Filtered Data'!F502,_xlfn.ANCHORARRAY(Clustering!$A$2),0),2)</f>
        <v>6</v>
      </c>
    </row>
    <row r="503" spans="1:10" x14ac:dyDescent="0.3">
      <c r="A503" t="s">
        <v>601</v>
      </c>
      <c r="B503" t="s">
        <v>58</v>
      </c>
      <c r="C503" t="s">
        <v>603</v>
      </c>
      <c r="D503" t="s">
        <v>21</v>
      </c>
      <c r="E503">
        <v>76</v>
      </c>
      <c r="F503" t="s">
        <v>22</v>
      </c>
      <c r="G503" t="s">
        <v>14</v>
      </c>
      <c r="H503">
        <f t="shared" si="14"/>
        <v>2</v>
      </c>
      <c r="I503">
        <f t="shared" si="15"/>
        <v>152</v>
      </c>
      <c r="J503">
        <f>INDEX(Clustering!$A$2:$B$32,MATCH('Filtered Data'!F503,_xlfn.ANCHORARRAY(Clustering!$A$2),0),2)</f>
        <v>6</v>
      </c>
    </row>
    <row r="504" spans="1:10" ht="26" x14ac:dyDescent="0.3">
      <c r="A504" t="s">
        <v>604</v>
      </c>
      <c r="B504" t="s">
        <v>55</v>
      </c>
      <c r="C504" s="1" t="s">
        <v>109</v>
      </c>
      <c r="D504" t="s">
        <v>79</v>
      </c>
      <c r="E504">
        <v>66</v>
      </c>
      <c r="F504" t="s">
        <v>22</v>
      </c>
      <c r="G504" t="s">
        <v>83</v>
      </c>
      <c r="H504">
        <f t="shared" si="14"/>
        <v>1</v>
      </c>
      <c r="I504">
        <f t="shared" si="15"/>
        <v>66</v>
      </c>
      <c r="J504">
        <f>INDEX(Clustering!$A$2:$B$32,MATCH('Filtered Data'!F504,_xlfn.ANCHORARRAY(Clustering!$A$2),0),2)</f>
        <v>6</v>
      </c>
    </row>
    <row r="505" spans="1:10" ht="26" x14ac:dyDescent="0.3">
      <c r="A505" t="s">
        <v>604</v>
      </c>
      <c r="B505" t="s">
        <v>58</v>
      </c>
      <c r="C505" s="1" t="s">
        <v>605</v>
      </c>
      <c r="D505" t="s">
        <v>113</v>
      </c>
      <c r="E505">
        <v>58</v>
      </c>
      <c r="F505" t="s">
        <v>22</v>
      </c>
      <c r="G505" t="s">
        <v>80</v>
      </c>
      <c r="H505">
        <f t="shared" si="14"/>
        <v>1</v>
      </c>
      <c r="I505">
        <f t="shared" si="15"/>
        <v>58</v>
      </c>
      <c r="J505">
        <f>INDEX(Clustering!$A$2:$B$32,MATCH('Filtered Data'!F505,_xlfn.ANCHORARRAY(Clustering!$A$2),0),2)</f>
        <v>6</v>
      </c>
    </row>
    <row r="506" spans="1:10" ht="26" x14ac:dyDescent="0.3">
      <c r="A506" t="s">
        <v>604</v>
      </c>
      <c r="B506" t="s">
        <v>59</v>
      </c>
      <c r="C506" s="1" t="s">
        <v>606</v>
      </c>
      <c r="D506" t="s">
        <v>113</v>
      </c>
      <c r="E506">
        <v>54</v>
      </c>
      <c r="F506" t="s">
        <v>22</v>
      </c>
      <c r="G506" t="s">
        <v>29</v>
      </c>
      <c r="H506">
        <f t="shared" si="14"/>
        <v>1</v>
      </c>
      <c r="I506">
        <f t="shared" si="15"/>
        <v>54</v>
      </c>
      <c r="J506">
        <f>INDEX(Clustering!$A$2:$B$32,MATCH('Filtered Data'!F506,_xlfn.ANCHORARRAY(Clustering!$A$2),0),2)</f>
        <v>6</v>
      </c>
    </row>
    <row r="507" spans="1:10" x14ac:dyDescent="0.3">
      <c r="A507" t="s">
        <v>607</v>
      </c>
      <c r="B507" t="s">
        <v>55</v>
      </c>
      <c r="C507" t="s">
        <v>608</v>
      </c>
      <c r="D507" t="s">
        <v>61</v>
      </c>
      <c r="E507">
        <v>39</v>
      </c>
      <c r="F507" t="s">
        <v>22</v>
      </c>
      <c r="G507" t="s">
        <v>87</v>
      </c>
      <c r="H507">
        <f t="shared" si="14"/>
        <v>1</v>
      </c>
      <c r="I507">
        <f t="shared" si="15"/>
        <v>39</v>
      </c>
      <c r="J507">
        <f>INDEX(Clustering!$A$2:$B$32,MATCH('Filtered Data'!F507,_xlfn.ANCHORARRAY(Clustering!$A$2),0),2)</f>
        <v>6</v>
      </c>
    </row>
    <row r="508" spans="1:10" x14ac:dyDescent="0.3">
      <c r="A508" t="s">
        <v>607</v>
      </c>
      <c r="B508" t="s">
        <v>55</v>
      </c>
      <c r="C508" t="s">
        <v>419</v>
      </c>
      <c r="D508" t="s">
        <v>609</v>
      </c>
      <c r="E508">
        <v>39</v>
      </c>
      <c r="F508" t="s">
        <v>22</v>
      </c>
      <c r="G508" t="s">
        <v>80</v>
      </c>
      <c r="H508">
        <f t="shared" si="14"/>
        <v>1</v>
      </c>
      <c r="I508">
        <f t="shared" si="15"/>
        <v>39</v>
      </c>
      <c r="J508">
        <f>INDEX(Clustering!$A$2:$B$32,MATCH('Filtered Data'!F508,_xlfn.ANCHORARRAY(Clustering!$A$2),0),2)</f>
        <v>6</v>
      </c>
    </row>
    <row r="509" spans="1:10" x14ac:dyDescent="0.3">
      <c r="A509" t="s">
        <v>610</v>
      </c>
      <c r="B509" t="s">
        <v>55</v>
      </c>
      <c r="C509" t="s">
        <v>611</v>
      </c>
      <c r="D509" t="s">
        <v>609</v>
      </c>
      <c r="E509">
        <v>13</v>
      </c>
      <c r="F509" t="s">
        <v>22</v>
      </c>
      <c r="G509" t="s">
        <v>23</v>
      </c>
      <c r="H509">
        <f t="shared" si="14"/>
        <v>2</v>
      </c>
      <c r="I509">
        <f t="shared" si="15"/>
        <v>26</v>
      </c>
      <c r="J509">
        <f>INDEX(Clustering!$A$2:$B$32,MATCH('Filtered Data'!F509,_xlfn.ANCHORARRAY(Clustering!$A$2),0),2)</f>
        <v>6</v>
      </c>
    </row>
    <row r="510" spans="1:10" x14ac:dyDescent="0.3">
      <c r="A510" t="s">
        <v>612</v>
      </c>
      <c r="B510" t="s">
        <v>55</v>
      </c>
      <c r="C510" t="s">
        <v>602</v>
      </c>
      <c r="D510" t="s">
        <v>164</v>
      </c>
      <c r="E510">
        <v>75</v>
      </c>
      <c r="F510" t="s">
        <v>22</v>
      </c>
      <c r="G510" t="s">
        <v>14</v>
      </c>
      <c r="H510">
        <f t="shared" si="14"/>
        <v>2</v>
      </c>
      <c r="I510">
        <f t="shared" si="15"/>
        <v>150</v>
      </c>
      <c r="J510">
        <f>INDEX(Clustering!$A$2:$B$32,MATCH('Filtered Data'!F510,_xlfn.ANCHORARRAY(Clustering!$A$2),0),2)</f>
        <v>6</v>
      </c>
    </row>
    <row r="511" spans="1:10" x14ac:dyDescent="0.3">
      <c r="A511" t="s">
        <v>612</v>
      </c>
      <c r="B511" t="s">
        <v>58</v>
      </c>
      <c r="C511" t="s">
        <v>603</v>
      </c>
      <c r="D511" t="s">
        <v>164</v>
      </c>
      <c r="E511">
        <v>73</v>
      </c>
      <c r="F511" t="s">
        <v>22</v>
      </c>
      <c r="G511" t="s">
        <v>14</v>
      </c>
      <c r="H511">
        <f t="shared" si="14"/>
        <v>2</v>
      </c>
      <c r="I511">
        <f t="shared" si="15"/>
        <v>146</v>
      </c>
      <c r="J511">
        <f>INDEX(Clustering!$A$2:$B$32,MATCH('Filtered Data'!F511,_xlfn.ANCHORARRAY(Clustering!$A$2),0),2)</f>
        <v>6</v>
      </c>
    </row>
    <row r="512" spans="1:10" ht="26" x14ac:dyDescent="0.3">
      <c r="A512" t="s">
        <v>613</v>
      </c>
      <c r="B512" t="s">
        <v>55</v>
      </c>
      <c r="C512" s="1" t="s">
        <v>614</v>
      </c>
      <c r="D512" t="s">
        <v>113</v>
      </c>
      <c r="E512">
        <v>50</v>
      </c>
      <c r="F512" t="s">
        <v>22</v>
      </c>
      <c r="G512" t="s">
        <v>29</v>
      </c>
      <c r="H512">
        <f t="shared" si="14"/>
        <v>1</v>
      </c>
      <c r="I512">
        <f t="shared" si="15"/>
        <v>50</v>
      </c>
      <c r="J512">
        <f>INDEX(Clustering!$A$2:$B$32,MATCH('Filtered Data'!F512,_xlfn.ANCHORARRAY(Clustering!$A$2),0),2)</f>
        <v>6</v>
      </c>
    </row>
    <row r="513" spans="1:10" x14ac:dyDescent="0.3">
      <c r="A513" t="s">
        <v>615</v>
      </c>
      <c r="B513" t="s">
        <v>55</v>
      </c>
      <c r="C513" t="s">
        <v>616</v>
      </c>
      <c r="D513" t="s">
        <v>585</v>
      </c>
      <c r="E513">
        <v>23</v>
      </c>
      <c r="F513" t="s">
        <v>22</v>
      </c>
      <c r="G513" t="s">
        <v>14</v>
      </c>
      <c r="H513">
        <f t="shared" si="14"/>
        <v>2</v>
      </c>
      <c r="I513">
        <f t="shared" si="15"/>
        <v>46</v>
      </c>
      <c r="J513">
        <f>INDEX(Clustering!$A$2:$B$32,MATCH('Filtered Data'!F513,_xlfn.ANCHORARRAY(Clustering!$A$2),0),2)</f>
        <v>6</v>
      </c>
    </row>
    <row r="514" spans="1:10" ht="26" x14ac:dyDescent="0.3">
      <c r="A514" t="s">
        <v>617</v>
      </c>
      <c r="B514" t="s">
        <v>55</v>
      </c>
      <c r="C514" s="1" t="s">
        <v>618</v>
      </c>
      <c r="D514" t="s">
        <v>86</v>
      </c>
      <c r="E514">
        <v>59</v>
      </c>
      <c r="F514" t="s">
        <v>13</v>
      </c>
      <c r="G514" t="s">
        <v>87</v>
      </c>
      <c r="H514">
        <f t="shared" si="14"/>
        <v>1</v>
      </c>
      <c r="I514">
        <f t="shared" si="15"/>
        <v>59</v>
      </c>
      <c r="J514">
        <f>INDEX(Clustering!$A$2:$B$32,MATCH('Filtered Data'!F514,_xlfn.ANCHORARRAY(Clustering!$A$2),0),2)</f>
        <v>5</v>
      </c>
    </row>
    <row r="515" spans="1:10" x14ac:dyDescent="0.3">
      <c r="A515" t="s">
        <v>619</v>
      </c>
      <c r="B515" t="s">
        <v>55</v>
      </c>
      <c r="C515" t="s">
        <v>620</v>
      </c>
      <c r="D515" t="s">
        <v>621</v>
      </c>
      <c r="E515">
        <v>5</v>
      </c>
      <c r="F515" t="s">
        <v>22</v>
      </c>
      <c r="G515" t="s">
        <v>27</v>
      </c>
      <c r="H515">
        <f t="shared" ref="H515:H578" si="16">LEN(G515)/2</f>
        <v>1</v>
      </c>
      <c r="I515">
        <f t="shared" ref="I515:I578" si="17">E515*H515</f>
        <v>5</v>
      </c>
      <c r="J515">
        <f>INDEX(Clustering!$A$2:$B$32,MATCH('Filtered Data'!F515,_xlfn.ANCHORARRAY(Clustering!$A$2),0),2)</f>
        <v>6</v>
      </c>
    </row>
    <row r="516" spans="1:10" x14ac:dyDescent="0.3">
      <c r="A516" t="s">
        <v>622</v>
      </c>
      <c r="B516" t="s">
        <v>55</v>
      </c>
      <c r="C516" t="s">
        <v>517</v>
      </c>
      <c r="D516" t="s">
        <v>250</v>
      </c>
      <c r="E516">
        <v>67</v>
      </c>
      <c r="F516" t="s">
        <v>72</v>
      </c>
      <c r="G516" t="s">
        <v>27</v>
      </c>
      <c r="H516">
        <f t="shared" si="16"/>
        <v>1</v>
      </c>
      <c r="I516">
        <f t="shared" si="17"/>
        <v>67</v>
      </c>
      <c r="J516">
        <f>INDEX(Clustering!$A$2:$B$32,MATCH('Filtered Data'!F516,_xlfn.ANCHORARRAY(Clustering!$A$2),0),2)</f>
        <v>3</v>
      </c>
    </row>
    <row r="517" spans="1:10" x14ac:dyDescent="0.3">
      <c r="A517" t="s">
        <v>623</v>
      </c>
      <c r="B517" t="s">
        <v>55</v>
      </c>
      <c r="C517" t="s">
        <v>304</v>
      </c>
      <c r="D517" t="s">
        <v>570</v>
      </c>
      <c r="E517">
        <v>45</v>
      </c>
      <c r="F517" t="s">
        <v>22</v>
      </c>
      <c r="G517" t="s">
        <v>127</v>
      </c>
      <c r="H517">
        <f t="shared" si="16"/>
        <v>1</v>
      </c>
      <c r="I517">
        <f t="shared" si="17"/>
        <v>45</v>
      </c>
      <c r="J517">
        <f>INDEX(Clustering!$A$2:$B$32,MATCH('Filtered Data'!F517,_xlfn.ANCHORARRAY(Clustering!$A$2),0),2)</f>
        <v>6</v>
      </c>
    </row>
    <row r="518" spans="1:10" x14ac:dyDescent="0.3">
      <c r="A518" t="s">
        <v>624</v>
      </c>
      <c r="B518" t="s">
        <v>55</v>
      </c>
      <c r="C518" t="s">
        <v>521</v>
      </c>
      <c r="D518" t="s">
        <v>250</v>
      </c>
      <c r="E518">
        <v>28</v>
      </c>
      <c r="F518" t="s">
        <v>72</v>
      </c>
      <c r="G518" t="s">
        <v>80</v>
      </c>
      <c r="H518">
        <f t="shared" si="16"/>
        <v>1</v>
      </c>
      <c r="I518">
        <f t="shared" si="17"/>
        <v>28</v>
      </c>
      <c r="J518">
        <f>INDEX(Clustering!$A$2:$B$32,MATCH('Filtered Data'!F518,_xlfn.ANCHORARRAY(Clustering!$A$2),0),2)</f>
        <v>3</v>
      </c>
    </row>
    <row r="519" spans="1:10" x14ac:dyDescent="0.3">
      <c r="A519" t="s">
        <v>625</v>
      </c>
      <c r="B519" t="s">
        <v>55</v>
      </c>
      <c r="C519" t="s">
        <v>523</v>
      </c>
      <c r="D519" t="s">
        <v>296</v>
      </c>
      <c r="E519">
        <v>78</v>
      </c>
      <c r="F519" t="s">
        <v>36</v>
      </c>
      <c r="G519" t="s">
        <v>29</v>
      </c>
      <c r="H519">
        <f t="shared" si="16"/>
        <v>1</v>
      </c>
      <c r="I519">
        <f t="shared" si="17"/>
        <v>78</v>
      </c>
      <c r="J519">
        <f>INDEX(Clustering!$A$2:$B$32,MATCH('Filtered Data'!F519,_xlfn.ANCHORARRAY(Clustering!$A$2),0),2)</f>
        <v>2</v>
      </c>
    </row>
    <row r="520" spans="1:10" x14ac:dyDescent="0.3">
      <c r="A520" t="s">
        <v>626</v>
      </c>
      <c r="B520" t="s">
        <v>55</v>
      </c>
      <c r="C520" t="s">
        <v>123</v>
      </c>
      <c r="D520" t="s">
        <v>130</v>
      </c>
      <c r="E520">
        <v>46</v>
      </c>
      <c r="F520" t="s">
        <v>72</v>
      </c>
      <c r="G520" t="s">
        <v>87</v>
      </c>
      <c r="H520">
        <f t="shared" si="16"/>
        <v>1</v>
      </c>
      <c r="I520">
        <f t="shared" si="17"/>
        <v>46</v>
      </c>
      <c r="J520">
        <f>INDEX(Clustering!$A$2:$B$32,MATCH('Filtered Data'!F520,_xlfn.ANCHORARRAY(Clustering!$A$2),0),2)</f>
        <v>3</v>
      </c>
    </row>
    <row r="521" spans="1:10" x14ac:dyDescent="0.3">
      <c r="A521" t="s">
        <v>626</v>
      </c>
      <c r="B521" t="s">
        <v>58</v>
      </c>
      <c r="C521" t="s">
        <v>284</v>
      </c>
      <c r="D521" t="s">
        <v>160</v>
      </c>
      <c r="E521">
        <v>41</v>
      </c>
      <c r="F521" t="s">
        <v>72</v>
      </c>
      <c r="G521" t="s">
        <v>87</v>
      </c>
      <c r="H521">
        <f t="shared" si="16"/>
        <v>1</v>
      </c>
      <c r="I521">
        <f t="shared" si="17"/>
        <v>41</v>
      </c>
      <c r="J521">
        <f>INDEX(Clustering!$A$2:$B$32,MATCH('Filtered Data'!F521,_xlfn.ANCHORARRAY(Clustering!$A$2),0),2)</f>
        <v>3</v>
      </c>
    </row>
    <row r="522" spans="1:10" x14ac:dyDescent="0.3">
      <c r="A522" t="s">
        <v>627</v>
      </c>
      <c r="B522" t="s">
        <v>55</v>
      </c>
      <c r="C522" t="s">
        <v>293</v>
      </c>
      <c r="D522" t="s">
        <v>157</v>
      </c>
      <c r="E522">
        <v>45</v>
      </c>
      <c r="F522" t="s">
        <v>72</v>
      </c>
      <c r="G522" t="s">
        <v>69</v>
      </c>
      <c r="H522">
        <f t="shared" si="16"/>
        <v>1</v>
      </c>
      <c r="I522">
        <f t="shared" si="17"/>
        <v>45</v>
      </c>
      <c r="J522">
        <f>INDEX(Clustering!$A$2:$B$32,MATCH('Filtered Data'!F522,_xlfn.ANCHORARRAY(Clustering!$A$2),0),2)</f>
        <v>3</v>
      </c>
    </row>
    <row r="523" spans="1:10" x14ac:dyDescent="0.3">
      <c r="A523" t="s">
        <v>627</v>
      </c>
      <c r="B523" t="s">
        <v>58</v>
      </c>
      <c r="C523" t="s">
        <v>176</v>
      </c>
      <c r="D523" t="s">
        <v>160</v>
      </c>
      <c r="E523">
        <v>44</v>
      </c>
      <c r="F523" t="s">
        <v>72</v>
      </c>
      <c r="G523" t="s">
        <v>69</v>
      </c>
      <c r="H523">
        <f t="shared" si="16"/>
        <v>1</v>
      </c>
      <c r="I523">
        <f t="shared" si="17"/>
        <v>44</v>
      </c>
      <c r="J523">
        <f>INDEX(Clustering!$A$2:$B$32,MATCH('Filtered Data'!F523,_xlfn.ANCHORARRAY(Clustering!$A$2),0),2)</f>
        <v>3</v>
      </c>
    </row>
    <row r="524" spans="1:10" x14ac:dyDescent="0.3">
      <c r="A524" t="s">
        <v>628</v>
      </c>
      <c r="B524" t="s">
        <v>55</v>
      </c>
      <c r="C524" t="s">
        <v>118</v>
      </c>
      <c r="D524" t="s">
        <v>160</v>
      </c>
      <c r="E524">
        <v>41</v>
      </c>
      <c r="F524" t="s">
        <v>72</v>
      </c>
      <c r="G524" t="s">
        <v>29</v>
      </c>
      <c r="H524">
        <f t="shared" si="16"/>
        <v>1</v>
      </c>
      <c r="I524">
        <f t="shared" si="17"/>
        <v>41</v>
      </c>
      <c r="J524">
        <f>INDEX(Clustering!$A$2:$B$32,MATCH('Filtered Data'!F524,_xlfn.ANCHORARRAY(Clustering!$A$2),0),2)</f>
        <v>3</v>
      </c>
    </row>
    <row r="525" spans="1:10" x14ac:dyDescent="0.3">
      <c r="A525" t="s">
        <v>628</v>
      </c>
      <c r="B525" t="s">
        <v>58</v>
      </c>
      <c r="C525" t="s">
        <v>629</v>
      </c>
      <c r="D525" t="s">
        <v>160</v>
      </c>
      <c r="E525">
        <v>47</v>
      </c>
      <c r="F525" t="s">
        <v>72</v>
      </c>
      <c r="G525" t="s">
        <v>29</v>
      </c>
      <c r="H525">
        <f t="shared" si="16"/>
        <v>1</v>
      </c>
      <c r="I525">
        <f t="shared" si="17"/>
        <v>47</v>
      </c>
      <c r="J525">
        <f>INDEX(Clustering!$A$2:$B$32,MATCH('Filtered Data'!F525,_xlfn.ANCHORARRAY(Clustering!$A$2),0),2)</f>
        <v>3</v>
      </c>
    </row>
    <row r="526" spans="1:10" x14ac:dyDescent="0.3">
      <c r="A526" t="s">
        <v>630</v>
      </c>
      <c r="B526" t="s">
        <v>55</v>
      </c>
      <c r="C526" t="s">
        <v>121</v>
      </c>
      <c r="D526" t="s">
        <v>160</v>
      </c>
      <c r="E526">
        <v>45</v>
      </c>
      <c r="F526" t="s">
        <v>72</v>
      </c>
      <c r="G526" t="s">
        <v>27</v>
      </c>
      <c r="H526">
        <f t="shared" si="16"/>
        <v>1</v>
      </c>
      <c r="I526">
        <f t="shared" si="17"/>
        <v>45</v>
      </c>
      <c r="J526">
        <f>INDEX(Clustering!$A$2:$B$32,MATCH('Filtered Data'!F526,_xlfn.ANCHORARRAY(Clustering!$A$2),0),2)</f>
        <v>3</v>
      </c>
    </row>
    <row r="527" spans="1:10" x14ac:dyDescent="0.3">
      <c r="A527" t="s">
        <v>630</v>
      </c>
      <c r="B527" t="s">
        <v>58</v>
      </c>
      <c r="C527" t="s">
        <v>631</v>
      </c>
      <c r="D527" t="s">
        <v>124</v>
      </c>
      <c r="E527">
        <v>36</v>
      </c>
      <c r="F527" t="s">
        <v>36</v>
      </c>
      <c r="G527" t="s">
        <v>27</v>
      </c>
      <c r="H527">
        <f t="shared" si="16"/>
        <v>1</v>
      </c>
      <c r="I527">
        <f t="shared" si="17"/>
        <v>36</v>
      </c>
      <c r="J527">
        <f>INDEX(Clustering!$A$2:$B$32,MATCH('Filtered Data'!F527,_xlfn.ANCHORARRAY(Clustering!$A$2),0),2)</f>
        <v>2</v>
      </c>
    </row>
    <row r="528" spans="1:10" x14ac:dyDescent="0.3">
      <c r="A528" t="s">
        <v>632</v>
      </c>
      <c r="B528" t="s">
        <v>55</v>
      </c>
      <c r="C528" t="s">
        <v>293</v>
      </c>
      <c r="D528" t="s">
        <v>12</v>
      </c>
      <c r="E528">
        <v>68</v>
      </c>
      <c r="F528" t="s">
        <v>13</v>
      </c>
      <c r="G528" t="s">
        <v>69</v>
      </c>
      <c r="H528">
        <f t="shared" si="16"/>
        <v>1</v>
      </c>
      <c r="I528">
        <f t="shared" si="17"/>
        <v>68</v>
      </c>
      <c r="J528">
        <f>INDEX(Clustering!$A$2:$B$32,MATCH('Filtered Data'!F528,_xlfn.ANCHORARRAY(Clustering!$A$2),0),2)</f>
        <v>5</v>
      </c>
    </row>
    <row r="529" spans="1:10" x14ac:dyDescent="0.3">
      <c r="A529" t="s">
        <v>633</v>
      </c>
      <c r="B529" t="s">
        <v>55</v>
      </c>
      <c r="C529" t="s">
        <v>121</v>
      </c>
      <c r="D529" t="s">
        <v>157</v>
      </c>
      <c r="E529">
        <v>30</v>
      </c>
      <c r="F529" t="s">
        <v>72</v>
      </c>
      <c r="G529" t="s">
        <v>27</v>
      </c>
      <c r="H529">
        <f t="shared" si="16"/>
        <v>1</v>
      </c>
      <c r="I529">
        <f t="shared" si="17"/>
        <v>30</v>
      </c>
      <c r="J529">
        <f>INDEX(Clustering!$A$2:$B$32,MATCH('Filtered Data'!F529,_xlfn.ANCHORARRAY(Clustering!$A$2),0),2)</f>
        <v>3</v>
      </c>
    </row>
    <row r="530" spans="1:10" x14ac:dyDescent="0.3">
      <c r="A530" t="s">
        <v>633</v>
      </c>
      <c r="B530" t="s">
        <v>58</v>
      </c>
      <c r="C530" t="s">
        <v>289</v>
      </c>
      <c r="D530" t="s">
        <v>157</v>
      </c>
      <c r="E530">
        <v>28</v>
      </c>
      <c r="F530" t="s">
        <v>72</v>
      </c>
      <c r="G530" t="s">
        <v>27</v>
      </c>
      <c r="H530">
        <f t="shared" si="16"/>
        <v>1</v>
      </c>
      <c r="I530">
        <f t="shared" si="17"/>
        <v>28</v>
      </c>
      <c r="J530">
        <f>INDEX(Clustering!$A$2:$B$32,MATCH('Filtered Data'!F530,_xlfn.ANCHORARRAY(Clustering!$A$2),0),2)</f>
        <v>3</v>
      </c>
    </row>
    <row r="531" spans="1:10" x14ac:dyDescent="0.3">
      <c r="A531" t="s">
        <v>634</v>
      </c>
      <c r="B531" t="s">
        <v>55</v>
      </c>
      <c r="C531" t="s">
        <v>123</v>
      </c>
      <c r="D531" t="s">
        <v>51</v>
      </c>
      <c r="E531">
        <v>61</v>
      </c>
      <c r="F531" t="s">
        <v>13</v>
      </c>
      <c r="G531" t="s">
        <v>87</v>
      </c>
      <c r="H531">
        <f t="shared" si="16"/>
        <v>1</v>
      </c>
      <c r="I531">
        <f t="shared" si="17"/>
        <v>61</v>
      </c>
      <c r="J531">
        <f>INDEX(Clustering!$A$2:$B$32,MATCH('Filtered Data'!F531,_xlfn.ANCHORARRAY(Clustering!$A$2),0),2)</f>
        <v>5</v>
      </c>
    </row>
    <row r="532" spans="1:10" x14ac:dyDescent="0.3">
      <c r="A532" t="s">
        <v>635</v>
      </c>
      <c r="B532" t="s">
        <v>55</v>
      </c>
      <c r="C532" t="s">
        <v>118</v>
      </c>
      <c r="D532" t="s">
        <v>71</v>
      </c>
      <c r="E532">
        <v>15</v>
      </c>
      <c r="F532" t="s">
        <v>72</v>
      </c>
      <c r="G532" t="s">
        <v>29</v>
      </c>
      <c r="H532">
        <f t="shared" si="16"/>
        <v>1</v>
      </c>
      <c r="I532">
        <f t="shared" si="17"/>
        <v>15</v>
      </c>
      <c r="J532">
        <f>INDEX(Clustering!$A$2:$B$32,MATCH('Filtered Data'!F532,_xlfn.ANCHORARRAY(Clustering!$A$2),0),2)</f>
        <v>3</v>
      </c>
    </row>
    <row r="533" spans="1:10" x14ac:dyDescent="0.3">
      <c r="A533" t="s">
        <v>636</v>
      </c>
      <c r="B533" t="s">
        <v>55</v>
      </c>
      <c r="C533" t="s">
        <v>121</v>
      </c>
      <c r="D533" t="s">
        <v>71</v>
      </c>
      <c r="E533">
        <v>43</v>
      </c>
      <c r="F533" t="s">
        <v>72</v>
      </c>
      <c r="G533" t="s">
        <v>27</v>
      </c>
      <c r="H533">
        <f t="shared" si="16"/>
        <v>1</v>
      </c>
      <c r="I533">
        <f t="shared" si="17"/>
        <v>43</v>
      </c>
      <c r="J533">
        <f>INDEX(Clustering!$A$2:$B$32,MATCH('Filtered Data'!F533,_xlfn.ANCHORARRAY(Clustering!$A$2),0),2)</f>
        <v>3</v>
      </c>
    </row>
    <row r="534" spans="1:10" x14ac:dyDescent="0.3">
      <c r="A534" t="s">
        <v>637</v>
      </c>
      <c r="B534" t="s">
        <v>55</v>
      </c>
      <c r="C534" t="s">
        <v>123</v>
      </c>
      <c r="D534" t="s">
        <v>71</v>
      </c>
      <c r="E534">
        <v>38</v>
      </c>
      <c r="F534" t="s">
        <v>72</v>
      </c>
      <c r="G534" t="s">
        <v>87</v>
      </c>
      <c r="H534">
        <f t="shared" si="16"/>
        <v>1</v>
      </c>
      <c r="I534">
        <f t="shared" si="17"/>
        <v>38</v>
      </c>
      <c r="J534">
        <f>INDEX(Clustering!$A$2:$B$32,MATCH('Filtered Data'!F534,_xlfn.ANCHORARRAY(Clustering!$A$2),0),2)</f>
        <v>3</v>
      </c>
    </row>
    <row r="535" spans="1:10" x14ac:dyDescent="0.3">
      <c r="A535" t="s">
        <v>638</v>
      </c>
      <c r="B535" t="s">
        <v>55</v>
      </c>
      <c r="C535" t="s">
        <v>293</v>
      </c>
      <c r="D535" t="s">
        <v>71</v>
      </c>
      <c r="E535">
        <v>9</v>
      </c>
      <c r="F535" t="s">
        <v>72</v>
      </c>
      <c r="G535" t="s">
        <v>69</v>
      </c>
      <c r="H535">
        <f t="shared" si="16"/>
        <v>1</v>
      </c>
      <c r="I535">
        <f t="shared" si="17"/>
        <v>9</v>
      </c>
      <c r="J535">
        <f>INDEX(Clustering!$A$2:$B$32,MATCH('Filtered Data'!F535,_xlfn.ANCHORARRAY(Clustering!$A$2),0),2)</f>
        <v>3</v>
      </c>
    </row>
    <row r="536" spans="1:10" ht="26" x14ac:dyDescent="0.3">
      <c r="A536" t="s">
        <v>639</v>
      </c>
      <c r="B536" t="s">
        <v>55</v>
      </c>
      <c r="C536" s="1" t="s">
        <v>640</v>
      </c>
      <c r="D536" t="s">
        <v>71</v>
      </c>
      <c r="E536">
        <v>43</v>
      </c>
      <c r="F536" t="s">
        <v>72</v>
      </c>
      <c r="G536" t="s">
        <v>80</v>
      </c>
      <c r="H536">
        <f t="shared" si="16"/>
        <v>1</v>
      </c>
      <c r="I536">
        <f t="shared" si="17"/>
        <v>43</v>
      </c>
      <c r="J536">
        <f>INDEX(Clustering!$A$2:$B$32,MATCH('Filtered Data'!F536,_xlfn.ANCHORARRAY(Clustering!$A$2),0),2)</f>
        <v>3</v>
      </c>
    </row>
    <row r="537" spans="1:10" x14ac:dyDescent="0.3">
      <c r="A537" t="s">
        <v>641</v>
      </c>
      <c r="B537" t="s">
        <v>55</v>
      </c>
      <c r="C537" t="s">
        <v>115</v>
      </c>
      <c r="D537" t="s">
        <v>76</v>
      </c>
      <c r="E537">
        <v>73</v>
      </c>
      <c r="F537" t="s">
        <v>36</v>
      </c>
      <c r="G537" t="s">
        <v>80</v>
      </c>
      <c r="H537">
        <f t="shared" si="16"/>
        <v>1</v>
      </c>
      <c r="I537">
        <f t="shared" si="17"/>
        <v>73</v>
      </c>
      <c r="J537">
        <f>INDEX(Clustering!$A$2:$B$32,MATCH('Filtered Data'!F537,_xlfn.ANCHORARRAY(Clustering!$A$2),0),2)</f>
        <v>2</v>
      </c>
    </row>
    <row r="538" spans="1:10" x14ac:dyDescent="0.3">
      <c r="A538" t="s">
        <v>642</v>
      </c>
      <c r="B538" t="s">
        <v>55</v>
      </c>
      <c r="C538" t="s">
        <v>643</v>
      </c>
      <c r="D538" t="s">
        <v>67</v>
      </c>
      <c r="E538">
        <v>399</v>
      </c>
      <c r="F538" t="s">
        <v>68</v>
      </c>
      <c r="G538" t="s">
        <v>27</v>
      </c>
      <c r="H538">
        <f t="shared" si="16"/>
        <v>1</v>
      </c>
      <c r="I538">
        <f t="shared" si="17"/>
        <v>399</v>
      </c>
      <c r="J538">
        <f>INDEX(Clustering!$A$2:$B$32,MATCH('Filtered Data'!F538,_xlfn.ANCHORARRAY(Clustering!$A$2),0),2)</f>
        <v>1</v>
      </c>
    </row>
    <row r="539" spans="1:10" x14ac:dyDescent="0.3">
      <c r="A539" t="s">
        <v>642</v>
      </c>
      <c r="B539" t="s">
        <v>55</v>
      </c>
      <c r="C539" t="s">
        <v>560</v>
      </c>
      <c r="D539" t="s">
        <v>67</v>
      </c>
      <c r="E539">
        <v>399</v>
      </c>
      <c r="F539" t="s">
        <v>68</v>
      </c>
      <c r="G539" t="s">
        <v>29</v>
      </c>
      <c r="H539">
        <f t="shared" si="16"/>
        <v>1</v>
      </c>
      <c r="I539">
        <f t="shared" si="17"/>
        <v>399</v>
      </c>
      <c r="J539">
        <f>INDEX(Clustering!$A$2:$B$32,MATCH('Filtered Data'!F539,_xlfn.ANCHORARRAY(Clustering!$A$2),0),2)</f>
        <v>1</v>
      </c>
    </row>
    <row r="540" spans="1:10" x14ac:dyDescent="0.3">
      <c r="A540" t="s">
        <v>642</v>
      </c>
      <c r="B540" t="s">
        <v>147</v>
      </c>
      <c r="C540" t="s">
        <v>644</v>
      </c>
      <c r="D540" t="s">
        <v>410</v>
      </c>
      <c r="E540">
        <v>72</v>
      </c>
      <c r="F540" t="s">
        <v>411</v>
      </c>
      <c r="G540" t="s">
        <v>87</v>
      </c>
      <c r="H540">
        <f t="shared" si="16"/>
        <v>1</v>
      </c>
      <c r="I540">
        <f t="shared" si="17"/>
        <v>72</v>
      </c>
      <c r="J540">
        <f>INDEX(Clustering!$A$2:$B$32,MATCH('Filtered Data'!F540,_xlfn.ANCHORARRAY(Clustering!$A$2),0),2)</f>
        <v>2</v>
      </c>
    </row>
    <row r="541" spans="1:10" x14ac:dyDescent="0.3">
      <c r="A541" t="s">
        <v>642</v>
      </c>
      <c r="B541" t="s">
        <v>328</v>
      </c>
      <c r="C541" t="s">
        <v>645</v>
      </c>
      <c r="D541" t="s">
        <v>216</v>
      </c>
      <c r="E541">
        <v>79</v>
      </c>
      <c r="F541" t="s">
        <v>168</v>
      </c>
      <c r="G541" t="s">
        <v>29</v>
      </c>
      <c r="H541">
        <f t="shared" si="16"/>
        <v>1</v>
      </c>
      <c r="I541">
        <f t="shared" si="17"/>
        <v>79</v>
      </c>
      <c r="J541">
        <f>INDEX(Clustering!$A$2:$B$32,MATCH('Filtered Data'!F541,_xlfn.ANCHORARRAY(Clustering!$A$2),0),2)</f>
        <v>5</v>
      </c>
    </row>
    <row r="542" spans="1:10" x14ac:dyDescent="0.3">
      <c r="A542" t="s">
        <v>642</v>
      </c>
      <c r="B542" t="s">
        <v>435</v>
      </c>
      <c r="C542" t="s">
        <v>322</v>
      </c>
      <c r="D542" t="s">
        <v>286</v>
      </c>
      <c r="E542">
        <v>70</v>
      </c>
      <c r="F542" t="s">
        <v>287</v>
      </c>
      <c r="G542" t="s">
        <v>69</v>
      </c>
      <c r="H542">
        <f t="shared" si="16"/>
        <v>1</v>
      </c>
      <c r="I542">
        <f t="shared" si="17"/>
        <v>70</v>
      </c>
      <c r="J542">
        <f>INDEX(Clustering!$A$2:$B$32,MATCH('Filtered Data'!F542,_xlfn.ANCHORARRAY(Clustering!$A$2),0),2)</f>
        <v>8</v>
      </c>
    </row>
    <row r="543" spans="1:10" x14ac:dyDescent="0.3">
      <c r="A543" t="s">
        <v>642</v>
      </c>
      <c r="B543" t="s">
        <v>646</v>
      </c>
      <c r="C543" t="s">
        <v>647</v>
      </c>
      <c r="D543" t="s">
        <v>346</v>
      </c>
      <c r="E543">
        <v>84</v>
      </c>
      <c r="F543" t="s">
        <v>36</v>
      </c>
      <c r="G543" t="s">
        <v>87</v>
      </c>
      <c r="H543">
        <f t="shared" si="16"/>
        <v>1</v>
      </c>
      <c r="I543">
        <f t="shared" si="17"/>
        <v>84</v>
      </c>
      <c r="J543">
        <f>INDEX(Clustering!$A$2:$B$32,MATCH('Filtered Data'!F543,_xlfn.ANCHORARRAY(Clustering!$A$2),0),2)</f>
        <v>2</v>
      </c>
    </row>
    <row r="544" spans="1:10" x14ac:dyDescent="0.3">
      <c r="A544" t="s">
        <v>642</v>
      </c>
      <c r="B544" t="s">
        <v>648</v>
      </c>
      <c r="C544" t="s">
        <v>163</v>
      </c>
      <c r="D544" t="s">
        <v>290</v>
      </c>
      <c r="E544">
        <v>94</v>
      </c>
      <c r="F544" t="s">
        <v>72</v>
      </c>
      <c r="G544" t="s">
        <v>80</v>
      </c>
      <c r="H544">
        <f t="shared" si="16"/>
        <v>1</v>
      </c>
      <c r="I544">
        <f t="shared" si="17"/>
        <v>94</v>
      </c>
      <c r="J544">
        <f>INDEX(Clustering!$A$2:$B$32,MATCH('Filtered Data'!F544,_xlfn.ANCHORARRAY(Clustering!$A$2),0),2)</f>
        <v>3</v>
      </c>
    </row>
    <row r="545" spans="1:10" x14ac:dyDescent="0.3">
      <c r="A545" t="s">
        <v>649</v>
      </c>
      <c r="B545" t="s">
        <v>55</v>
      </c>
      <c r="C545" t="s">
        <v>400</v>
      </c>
      <c r="D545" t="s">
        <v>410</v>
      </c>
      <c r="E545">
        <v>134</v>
      </c>
      <c r="F545" t="s">
        <v>411</v>
      </c>
      <c r="G545" t="s">
        <v>14</v>
      </c>
      <c r="H545">
        <f t="shared" si="16"/>
        <v>2</v>
      </c>
      <c r="I545">
        <f t="shared" si="17"/>
        <v>268</v>
      </c>
      <c r="J545">
        <f>INDEX(Clustering!$A$2:$B$32,MATCH('Filtered Data'!F545,_xlfn.ANCHORARRAY(Clustering!$A$2),0),2)</f>
        <v>2</v>
      </c>
    </row>
    <row r="546" spans="1:10" x14ac:dyDescent="0.3">
      <c r="A546" t="s">
        <v>649</v>
      </c>
      <c r="B546" t="s">
        <v>58</v>
      </c>
      <c r="C546" t="s">
        <v>403</v>
      </c>
      <c r="D546" t="s">
        <v>219</v>
      </c>
      <c r="E546">
        <v>104</v>
      </c>
      <c r="F546" t="s">
        <v>168</v>
      </c>
      <c r="G546" t="s">
        <v>23</v>
      </c>
      <c r="H546">
        <f t="shared" si="16"/>
        <v>2</v>
      </c>
      <c r="I546">
        <f t="shared" si="17"/>
        <v>208</v>
      </c>
      <c r="J546">
        <f>INDEX(Clustering!$A$2:$B$32,MATCH('Filtered Data'!F546,_xlfn.ANCHORARRAY(Clustering!$A$2),0),2)</f>
        <v>5</v>
      </c>
    </row>
    <row r="547" spans="1:10" x14ac:dyDescent="0.3">
      <c r="A547" t="s">
        <v>649</v>
      </c>
      <c r="B547" t="s">
        <v>147</v>
      </c>
      <c r="C547" t="s">
        <v>650</v>
      </c>
      <c r="D547" t="s">
        <v>286</v>
      </c>
      <c r="E547">
        <v>78</v>
      </c>
      <c r="F547" t="s">
        <v>287</v>
      </c>
      <c r="G547" t="s">
        <v>69</v>
      </c>
      <c r="H547">
        <f t="shared" si="16"/>
        <v>1</v>
      </c>
      <c r="I547">
        <f t="shared" si="17"/>
        <v>78</v>
      </c>
      <c r="J547">
        <f>INDEX(Clustering!$A$2:$B$32,MATCH('Filtered Data'!F547,_xlfn.ANCHORARRAY(Clustering!$A$2),0),2)</f>
        <v>8</v>
      </c>
    </row>
    <row r="548" spans="1:10" x14ac:dyDescent="0.3">
      <c r="A548" t="s">
        <v>649</v>
      </c>
      <c r="B548" t="s">
        <v>328</v>
      </c>
      <c r="C548" t="s">
        <v>350</v>
      </c>
      <c r="D548" t="s">
        <v>216</v>
      </c>
      <c r="E548">
        <v>78</v>
      </c>
      <c r="F548" t="s">
        <v>168</v>
      </c>
      <c r="G548" t="s">
        <v>27</v>
      </c>
      <c r="H548">
        <f t="shared" si="16"/>
        <v>1</v>
      </c>
      <c r="I548">
        <f t="shared" si="17"/>
        <v>78</v>
      </c>
      <c r="J548">
        <f>INDEX(Clustering!$A$2:$B$32,MATCH('Filtered Data'!F548,_xlfn.ANCHORARRAY(Clustering!$A$2),0),2)</f>
        <v>5</v>
      </c>
    </row>
    <row r="549" spans="1:10" x14ac:dyDescent="0.3">
      <c r="A549" t="s">
        <v>649</v>
      </c>
      <c r="B549" t="s">
        <v>435</v>
      </c>
      <c r="C549" t="s">
        <v>151</v>
      </c>
      <c r="D549" t="s">
        <v>302</v>
      </c>
      <c r="E549">
        <v>82</v>
      </c>
      <c r="F549" t="s">
        <v>63</v>
      </c>
      <c r="G549" t="s">
        <v>69</v>
      </c>
      <c r="H549">
        <f t="shared" si="16"/>
        <v>1</v>
      </c>
      <c r="I549">
        <f t="shared" si="17"/>
        <v>82</v>
      </c>
      <c r="J549">
        <f>INDEX(Clustering!$A$2:$B$32,MATCH('Filtered Data'!F549,_xlfn.ANCHORARRAY(Clustering!$A$2),0),2)</f>
        <v>4</v>
      </c>
    </row>
    <row r="550" spans="1:10" x14ac:dyDescent="0.3">
      <c r="A550" t="s">
        <v>649</v>
      </c>
      <c r="B550" t="s">
        <v>169</v>
      </c>
      <c r="C550" t="s">
        <v>390</v>
      </c>
      <c r="D550" t="s">
        <v>651</v>
      </c>
      <c r="E550">
        <v>79</v>
      </c>
      <c r="F550" t="s">
        <v>174</v>
      </c>
      <c r="G550" t="s">
        <v>69</v>
      </c>
      <c r="H550">
        <f t="shared" si="16"/>
        <v>1</v>
      </c>
      <c r="I550">
        <f t="shared" si="17"/>
        <v>79</v>
      </c>
      <c r="J550">
        <f>INDEX(Clustering!$A$2:$B$32,MATCH('Filtered Data'!F550,_xlfn.ANCHORARRAY(Clustering!$A$2),0),2)</f>
        <v>1</v>
      </c>
    </row>
    <row r="551" spans="1:10" x14ac:dyDescent="0.3">
      <c r="A551" t="s">
        <v>649</v>
      </c>
      <c r="B551" t="s">
        <v>235</v>
      </c>
      <c r="C551" t="s">
        <v>341</v>
      </c>
      <c r="D551" t="s">
        <v>651</v>
      </c>
      <c r="E551">
        <v>79</v>
      </c>
      <c r="F551" t="s">
        <v>174</v>
      </c>
      <c r="G551" t="s">
        <v>29</v>
      </c>
      <c r="H551">
        <f t="shared" si="16"/>
        <v>1</v>
      </c>
      <c r="I551">
        <f t="shared" si="17"/>
        <v>79</v>
      </c>
      <c r="J551">
        <f>INDEX(Clustering!$A$2:$B$32,MATCH('Filtered Data'!F551,_xlfn.ANCHORARRAY(Clustering!$A$2),0),2)</f>
        <v>1</v>
      </c>
    </row>
    <row r="552" spans="1:10" x14ac:dyDescent="0.3">
      <c r="A552" t="s">
        <v>649</v>
      </c>
      <c r="B552" t="s">
        <v>237</v>
      </c>
      <c r="C552" t="s">
        <v>652</v>
      </c>
      <c r="D552" t="s">
        <v>651</v>
      </c>
      <c r="E552">
        <v>80</v>
      </c>
      <c r="F552" t="s">
        <v>174</v>
      </c>
      <c r="G552" t="s">
        <v>27</v>
      </c>
      <c r="H552">
        <f t="shared" si="16"/>
        <v>1</v>
      </c>
      <c r="I552">
        <f t="shared" si="17"/>
        <v>80</v>
      </c>
      <c r="J552">
        <f>INDEX(Clustering!$A$2:$B$32,MATCH('Filtered Data'!F552,_xlfn.ANCHORARRAY(Clustering!$A$2),0),2)</f>
        <v>1</v>
      </c>
    </row>
    <row r="553" spans="1:10" x14ac:dyDescent="0.3">
      <c r="A553" t="s">
        <v>653</v>
      </c>
      <c r="B553" t="s">
        <v>55</v>
      </c>
      <c r="C553" t="s">
        <v>334</v>
      </c>
      <c r="D553" t="s">
        <v>200</v>
      </c>
      <c r="E553">
        <v>207</v>
      </c>
      <c r="F553" t="s">
        <v>201</v>
      </c>
      <c r="G553" t="s">
        <v>27</v>
      </c>
      <c r="H553">
        <f t="shared" si="16"/>
        <v>1</v>
      </c>
      <c r="I553">
        <f t="shared" si="17"/>
        <v>207</v>
      </c>
      <c r="J553">
        <f>INDEX(Clustering!$A$2:$B$32,MATCH('Filtered Data'!F553,_xlfn.ANCHORARRAY(Clustering!$A$2),0),2)</f>
        <v>8</v>
      </c>
    </row>
    <row r="554" spans="1:10" x14ac:dyDescent="0.3">
      <c r="A554" t="s">
        <v>653</v>
      </c>
      <c r="B554" t="s">
        <v>55</v>
      </c>
      <c r="C554" t="s">
        <v>453</v>
      </c>
      <c r="D554" t="s">
        <v>200</v>
      </c>
      <c r="E554">
        <v>207</v>
      </c>
      <c r="F554" t="s">
        <v>201</v>
      </c>
      <c r="G554" t="s">
        <v>29</v>
      </c>
      <c r="H554">
        <f t="shared" si="16"/>
        <v>1</v>
      </c>
      <c r="I554">
        <f t="shared" si="17"/>
        <v>207</v>
      </c>
      <c r="J554">
        <f>INDEX(Clustering!$A$2:$B$32,MATCH('Filtered Data'!F554,_xlfn.ANCHORARRAY(Clustering!$A$2),0),2)</f>
        <v>8</v>
      </c>
    </row>
    <row r="555" spans="1:10" x14ac:dyDescent="0.3">
      <c r="A555" t="s">
        <v>653</v>
      </c>
      <c r="B555" t="s">
        <v>147</v>
      </c>
      <c r="C555" t="s">
        <v>428</v>
      </c>
      <c r="D555" t="s">
        <v>343</v>
      </c>
      <c r="E555">
        <v>99</v>
      </c>
      <c r="F555" t="s">
        <v>344</v>
      </c>
      <c r="G555" t="s">
        <v>27</v>
      </c>
      <c r="H555">
        <f t="shared" si="16"/>
        <v>1</v>
      </c>
      <c r="I555">
        <f t="shared" si="17"/>
        <v>99</v>
      </c>
      <c r="J555">
        <f>INDEX(Clustering!$A$2:$B$32,MATCH('Filtered Data'!F555,_xlfn.ANCHORARRAY(Clustering!$A$2),0),2)</f>
        <v>3</v>
      </c>
    </row>
    <row r="556" spans="1:10" x14ac:dyDescent="0.3">
      <c r="A556" t="s">
        <v>653</v>
      </c>
      <c r="B556" t="s">
        <v>328</v>
      </c>
      <c r="C556" t="s">
        <v>158</v>
      </c>
      <c r="D556" t="s">
        <v>296</v>
      </c>
      <c r="E556">
        <v>108</v>
      </c>
      <c r="F556" t="s">
        <v>36</v>
      </c>
      <c r="G556" t="s">
        <v>27</v>
      </c>
      <c r="H556">
        <f t="shared" si="16"/>
        <v>1</v>
      </c>
      <c r="I556">
        <f t="shared" si="17"/>
        <v>108</v>
      </c>
      <c r="J556">
        <f>INDEX(Clustering!$A$2:$B$32,MATCH('Filtered Data'!F556,_xlfn.ANCHORARRAY(Clustering!$A$2),0),2)</f>
        <v>2</v>
      </c>
    </row>
    <row r="557" spans="1:10" x14ac:dyDescent="0.3">
      <c r="A557" t="s">
        <v>653</v>
      </c>
      <c r="B557" t="s">
        <v>169</v>
      </c>
      <c r="C557" t="s">
        <v>654</v>
      </c>
      <c r="D557" t="s">
        <v>651</v>
      </c>
      <c r="E557">
        <v>70</v>
      </c>
      <c r="F557" t="s">
        <v>174</v>
      </c>
      <c r="G557" t="s">
        <v>27</v>
      </c>
      <c r="H557">
        <f t="shared" si="16"/>
        <v>1</v>
      </c>
      <c r="I557">
        <f t="shared" si="17"/>
        <v>70</v>
      </c>
      <c r="J557">
        <f>INDEX(Clustering!$A$2:$B$32,MATCH('Filtered Data'!F557,_xlfn.ANCHORARRAY(Clustering!$A$2),0),2)</f>
        <v>1</v>
      </c>
    </row>
    <row r="558" spans="1:10" x14ac:dyDescent="0.3">
      <c r="A558" t="s">
        <v>653</v>
      </c>
      <c r="B558" t="s">
        <v>235</v>
      </c>
      <c r="C558" t="s">
        <v>320</v>
      </c>
      <c r="D558" t="s">
        <v>651</v>
      </c>
      <c r="E558">
        <v>67</v>
      </c>
      <c r="F558" t="s">
        <v>174</v>
      </c>
      <c r="G558" t="s">
        <v>69</v>
      </c>
      <c r="H558">
        <f t="shared" si="16"/>
        <v>1</v>
      </c>
      <c r="I558">
        <f t="shared" si="17"/>
        <v>67</v>
      </c>
      <c r="J558">
        <f>INDEX(Clustering!$A$2:$B$32,MATCH('Filtered Data'!F558,_xlfn.ANCHORARRAY(Clustering!$A$2),0),2)</f>
        <v>1</v>
      </c>
    </row>
    <row r="559" spans="1:10" x14ac:dyDescent="0.3">
      <c r="A559" t="s">
        <v>653</v>
      </c>
      <c r="B559" t="s">
        <v>237</v>
      </c>
      <c r="C559" t="s">
        <v>351</v>
      </c>
      <c r="D559" t="s">
        <v>651</v>
      </c>
      <c r="E559">
        <v>70</v>
      </c>
      <c r="F559" t="s">
        <v>174</v>
      </c>
      <c r="G559" t="s">
        <v>80</v>
      </c>
      <c r="H559">
        <f t="shared" si="16"/>
        <v>1</v>
      </c>
      <c r="I559">
        <f t="shared" si="17"/>
        <v>70</v>
      </c>
      <c r="J559">
        <f>INDEX(Clustering!$A$2:$B$32,MATCH('Filtered Data'!F559,_xlfn.ANCHORARRAY(Clustering!$A$2),0),2)</f>
        <v>1</v>
      </c>
    </row>
    <row r="560" spans="1:10" x14ac:dyDescent="0.3">
      <c r="A560" t="s">
        <v>655</v>
      </c>
      <c r="B560" t="s">
        <v>55</v>
      </c>
      <c r="C560" t="s">
        <v>20</v>
      </c>
      <c r="D560" t="s">
        <v>116</v>
      </c>
      <c r="E560">
        <v>66</v>
      </c>
      <c r="F560" t="s">
        <v>36</v>
      </c>
      <c r="G560" t="s">
        <v>23</v>
      </c>
      <c r="H560">
        <f t="shared" si="16"/>
        <v>2</v>
      </c>
      <c r="I560">
        <f t="shared" si="17"/>
        <v>132</v>
      </c>
      <c r="J560">
        <f>INDEX(Clustering!$A$2:$B$32,MATCH('Filtered Data'!F560,_xlfn.ANCHORARRAY(Clustering!$A$2),0),2)</f>
        <v>2</v>
      </c>
    </row>
    <row r="561" spans="1:10" x14ac:dyDescent="0.3">
      <c r="A561" t="s">
        <v>655</v>
      </c>
      <c r="B561" t="s">
        <v>58</v>
      </c>
      <c r="C561" t="s">
        <v>46</v>
      </c>
      <c r="D561" t="s">
        <v>116</v>
      </c>
      <c r="E561">
        <v>54</v>
      </c>
      <c r="F561" t="s">
        <v>36</v>
      </c>
      <c r="G561" t="s">
        <v>23</v>
      </c>
      <c r="H561">
        <f t="shared" si="16"/>
        <v>2</v>
      </c>
      <c r="I561">
        <f t="shared" si="17"/>
        <v>108</v>
      </c>
      <c r="J561">
        <f>INDEX(Clustering!$A$2:$B$32,MATCH('Filtered Data'!F561,_xlfn.ANCHORARRAY(Clustering!$A$2),0),2)</f>
        <v>2</v>
      </c>
    </row>
    <row r="562" spans="1:10" x14ac:dyDescent="0.3">
      <c r="A562" t="s">
        <v>655</v>
      </c>
      <c r="B562" t="s">
        <v>147</v>
      </c>
      <c r="C562" t="s">
        <v>450</v>
      </c>
      <c r="D562" t="s">
        <v>62</v>
      </c>
      <c r="E562">
        <v>61</v>
      </c>
      <c r="F562" t="s">
        <v>63</v>
      </c>
      <c r="G562" t="s">
        <v>80</v>
      </c>
      <c r="H562">
        <f t="shared" si="16"/>
        <v>1</v>
      </c>
      <c r="I562">
        <f t="shared" si="17"/>
        <v>61</v>
      </c>
      <c r="J562">
        <f>INDEX(Clustering!$A$2:$B$32,MATCH('Filtered Data'!F562,_xlfn.ANCHORARRAY(Clustering!$A$2),0),2)</f>
        <v>4</v>
      </c>
    </row>
    <row r="563" spans="1:10" x14ac:dyDescent="0.3">
      <c r="A563" t="s">
        <v>655</v>
      </c>
      <c r="B563" t="s">
        <v>328</v>
      </c>
      <c r="C563" t="s">
        <v>451</v>
      </c>
      <c r="D563" t="s">
        <v>76</v>
      </c>
      <c r="E563">
        <v>59</v>
      </c>
      <c r="F563" t="s">
        <v>36</v>
      </c>
      <c r="G563" t="s">
        <v>29</v>
      </c>
      <c r="H563">
        <f t="shared" si="16"/>
        <v>1</v>
      </c>
      <c r="I563">
        <f t="shared" si="17"/>
        <v>59</v>
      </c>
      <c r="J563">
        <f>INDEX(Clustering!$A$2:$B$32,MATCH('Filtered Data'!F563,_xlfn.ANCHORARRAY(Clustering!$A$2),0),2)</f>
        <v>2</v>
      </c>
    </row>
    <row r="564" spans="1:10" x14ac:dyDescent="0.3">
      <c r="A564" t="s">
        <v>655</v>
      </c>
      <c r="B564" t="s">
        <v>169</v>
      </c>
      <c r="C564" t="s">
        <v>202</v>
      </c>
      <c r="D564" t="s">
        <v>656</v>
      </c>
      <c r="E564">
        <v>46</v>
      </c>
      <c r="F564" t="s">
        <v>657</v>
      </c>
      <c r="G564" t="s">
        <v>29</v>
      </c>
      <c r="H564">
        <f t="shared" si="16"/>
        <v>1</v>
      </c>
      <c r="I564">
        <f t="shared" si="17"/>
        <v>46</v>
      </c>
      <c r="J564">
        <f>INDEX(Clustering!$A$2:$B$32,MATCH('Filtered Data'!F564,_xlfn.ANCHORARRAY(Clustering!$A$2),0),2)</f>
        <v>9</v>
      </c>
    </row>
    <row r="565" spans="1:10" x14ac:dyDescent="0.3">
      <c r="A565" t="s">
        <v>655</v>
      </c>
      <c r="B565" t="s">
        <v>235</v>
      </c>
      <c r="C565" t="s">
        <v>163</v>
      </c>
      <c r="D565" t="s">
        <v>656</v>
      </c>
      <c r="E565">
        <v>27</v>
      </c>
      <c r="F565" t="s">
        <v>657</v>
      </c>
      <c r="G565" t="s">
        <v>80</v>
      </c>
      <c r="H565">
        <f t="shared" si="16"/>
        <v>1</v>
      </c>
      <c r="I565">
        <f t="shared" si="17"/>
        <v>27</v>
      </c>
      <c r="J565">
        <f>INDEX(Clustering!$A$2:$B$32,MATCH('Filtered Data'!F565,_xlfn.ANCHORARRAY(Clustering!$A$2),0),2)</f>
        <v>9</v>
      </c>
    </row>
    <row r="566" spans="1:10" x14ac:dyDescent="0.3">
      <c r="A566" t="s">
        <v>655</v>
      </c>
      <c r="B566" t="s">
        <v>237</v>
      </c>
      <c r="C566" t="s">
        <v>572</v>
      </c>
      <c r="D566" t="s">
        <v>656</v>
      </c>
      <c r="E566">
        <v>47</v>
      </c>
      <c r="F566" t="s">
        <v>657</v>
      </c>
      <c r="G566" t="s">
        <v>69</v>
      </c>
      <c r="H566">
        <f t="shared" si="16"/>
        <v>1</v>
      </c>
      <c r="I566">
        <f t="shared" si="17"/>
        <v>47</v>
      </c>
      <c r="J566">
        <f>INDEX(Clustering!$A$2:$B$32,MATCH('Filtered Data'!F566,_xlfn.ANCHORARRAY(Clustering!$A$2),0),2)</f>
        <v>9</v>
      </c>
    </row>
    <row r="567" spans="1:10" x14ac:dyDescent="0.3">
      <c r="A567" t="s">
        <v>658</v>
      </c>
      <c r="B567" t="s">
        <v>55</v>
      </c>
      <c r="C567" t="s">
        <v>50</v>
      </c>
      <c r="D567" t="s">
        <v>410</v>
      </c>
      <c r="E567">
        <v>140</v>
      </c>
      <c r="F567" t="s">
        <v>411</v>
      </c>
      <c r="G567" t="s">
        <v>14</v>
      </c>
      <c r="H567">
        <f t="shared" si="16"/>
        <v>2</v>
      </c>
      <c r="I567">
        <f t="shared" si="17"/>
        <v>280</v>
      </c>
      <c r="J567">
        <f>INDEX(Clustering!$A$2:$B$32,MATCH('Filtered Data'!F567,_xlfn.ANCHORARRAY(Clustering!$A$2),0),2)</f>
        <v>2</v>
      </c>
    </row>
    <row r="568" spans="1:10" x14ac:dyDescent="0.3">
      <c r="A568" t="s">
        <v>658</v>
      </c>
      <c r="B568" t="s">
        <v>147</v>
      </c>
      <c r="C568" t="s">
        <v>208</v>
      </c>
      <c r="D568" t="s">
        <v>250</v>
      </c>
      <c r="E568">
        <v>71</v>
      </c>
      <c r="F568" t="s">
        <v>72</v>
      </c>
      <c r="G568" t="s">
        <v>29</v>
      </c>
      <c r="H568">
        <f t="shared" si="16"/>
        <v>1</v>
      </c>
      <c r="I568">
        <f t="shared" si="17"/>
        <v>71</v>
      </c>
      <c r="J568">
        <f>INDEX(Clustering!$A$2:$B$32,MATCH('Filtered Data'!F568,_xlfn.ANCHORARRAY(Clustering!$A$2),0),2)</f>
        <v>3</v>
      </c>
    </row>
    <row r="569" spans="1:10" x14ac:dyDescent="0.3">
      <c r="A569" t="s">
        <v>658</v>
      </c>
      <c r="B569" t="s">
        <v>328</v>
      </c>
      <c r="C569" t="s">
        <v>659</v>
      </c>
      <c r="D569" t="s">
        <v>343</v>
      </c>
      <c r="E569">
        <v>69</v>
      </c>
      <c r="F569" t="s">
        <v>344</v>
      </c>
      <c r="G569" t="s">
        <v>80</v>
      </c>
      <c r="H569">
        <f t="shared" si="16"/>
        <v>1</v>
      </c>
      <c r="I569">
        <f t="shared" si="17"/>
        <v>69</v>
      </c>
      <c r="J569">
        <f>INDEX(Clustering!$A$2:$B$32,MATCH('Filtered Data'!F569,_xlfn.ANCHORARRAY(Clustering!$A$2),0),2)</f>
        <v>3</v>
      </c>
    </row>
    <row r="570" spans="1:10" x14ac:dyDescent="0.3">
      <c r="A570" t="s">
        <v>658</v>
      </c>
      <c r="B570" t="s">
        <v>169</v>
      </c>
      <c r="C570" t="s">
        <v>459</v>
      </c>
      <c r="D570" t="s">
        <v>656</v>
      </c>
      <c r="E570">
        <v>51</v>
      </c>
      <c r="F570" t="s">
        <v>657</v>
      </c>
      <c r="G570" t="s">
        <v>29</v>
      </c>
      <c r="H570">
        <f t="shared" si="16"/>
        <v>1</v>
      </c>
      <c r="I570">
        <f t="shared" si="17"/>
        <v>51</v>
      </c>
      <c r="J570">
        <f>INDEX(Clustering!$A$2:$B$32,MATCH('Filtered Data'!F570,_xlfn.ANCHORARRAY(Clustering!$A$2),0),2)</f>
        <v>9</v>
      </c>
    </row>
    <row r="571" spans="1:10" x14ac:dyDescent="0.3">
      <c r="A571" t="s">
        <v>658</v>
      </c>
      <c r="B571" t="s">
        <v>235</v>
      </c>
      <c r="C571" t="s">
        <v>660</v>
      </c>
      <c r="D571" t="s">
        <v>656</v>
      </c>
      <c r="E571">
        <v>51</v>
      </c>
      <c r="F571" t="s">
        <v>657</v>
      </c>
      <c r="G571" t="s">
        <v>29</v>
      </c>
      <c r="H571">
        <f t="shared" si="16"/>
        <v>1</v>
      </c>
      <c r="I571">
        <f t="shared" si="17"/>
        <v>51</v>
      </c>
      <c r="J571">
        <f>INDEX(Clustering!$A$2:$B$32,MATCH('Filtered Data'!F571,_xlfn.ANCHORARRAY(Clustering!$A$2),0),2)</f>
        <v>9</v>
      </c>
    </row>
    <row r="572" spans="1:10" x14ac:dyDescent="0.3">
      <c r="A572" t="s">
        <v>658</v>
      </c>
      <c r="B572" t="s">
        <v>237</v>
      </c>
      <c r="C572" t="s">
        <v>661</v>
      </c>
      <c r="D572" t="s">
        <v>656</v>
      </c>
      <c r="E572">
        <v>38</v>
      </c>
      <c r="F572" t="s">
        <v>657</v>
      </c>
      <c r="G572" t="s">
        <v>27</v>
      </c>
      <c r="H572">
        <f t="shared" si="16"/>
        <v>1</v>
      </c>
      <c r="I572">
        <f t="shared" si="17"/>
        <v>38</v>
      </c>
      <c r="J572">
        <f>INDEX(Clustering!$A$2:$B$32,MATCH('Filtered Data'!F572,_xlfn.ANCHORARRAY(Clustering!$A$2),0),2)</f>
        <v>9</v>
      </c>
    </row>
    <row r="573" spans="1:10" x14ac:dyDescent="0.3">
      <c r="A573" t="s">
        <v>662</v>
      </c>
      <c r="B573" t="s">
        <v>55</v>
      </c>
      <c r="C573" t="s">
        <v>18</v>
      </c>
      <c r="D573" t="s">
        <v>311</v>
      </c>
      <c r="E573">
        <v>113</v>
      </c>
      <c r="F573" t="s">
        <v>13</v>
      </c>
      <c r="G573" t="s">
        <v>14</v>
      </c>
      <c r="H573">
        <f t="shared" si="16"/>
        <v>2</v>
      </c>
      <c r="I573">
        <f t="shared" si="17"/>
        <v>226</v>
      </c>
      <c r="J573">
        <f>INDEX(Clustering!$A$2:$B$32,MATCH('Filtered Data'!F573,_xlfn.ANCHORARRAY(Clustering!$A$2),0),2)</f>
        <v>5</v>
      </c>
    </row>
    <row r="574" spans="1:10" x14ac:dyDescent="0.3">
      <c r="A574" t="s">
        <v>662</v>
      </c>
      <c r="B574" t="s">
        <v>147</v>
      </c>
      <c r="C574" t="s">
        <v>163</v>
      </c>
      <c r="D574" t="s">
        <v>71</v>
      </c>
      <c r="E574">
        <v>59</v>
      </c>
      <c r="F574" t="s">
        <v>72</v>
      </c>
      <c r="G574" t="s">
        <v>80</v>
      </c>
      <c r="H574">
        <f t="shared" si="16"/>
        <v>1</v>
      </c>
      <c r="I574">
        <f t="shared" si="17"/>
        <v>59</v>
      </c>
      <c r="J574">
        <f>INDEX(Clustering!$A$2:$B$32,MATCH('Filtered Data'!F574,_xlfn.ANCHORARRAY(Clustering!$A$2),0),2)</f>
        <v>3</v>
      </c>
    </row>
    <row r="575" spans="1:10" x14ac:dyDescent="0.3">
      <c r="A575" t="s">
        <v>662</v>
      </c>
      <c r="B575" t="s">
        <v>328</v>
      </c>
      <c r="C575" t="s">
        <v>158</v>
      </c>
      <c r="D575" t="s">
        <v>180</v>
      </c>
      <c r="E575">
        <v>54</v>
      </c>
      <c r="F575" t="s">
        <v>168</v>
      </c>
      <c r="G575" t="s">
        <v>27</v>
      </c>
      <c r="H575">
        <f t="shared" si="16"/>
        <v>1</v>
      </c>
      <c r="I575">
        <f t="shared" si="17"/>
        <v>54</v>
      </c>
      <c r="J575">
        <f>INDEX(Clustering!$A$2:$B$32,MATCH('Filtered Data'!F575,_xlfn.ANCHORARRAY(Clustering!$A$2),0),2)</f>
        <v>5</v>
      </c>
    </row>
    <row r="576" spans="1:10" x14ac:dyDescent="0.3">
      <c r="A576" t="s">
        <v>662</v>
      </c>
      <c r="B576" t="s">
        <v>169</v>
      </c>
      <c r="C576" t="s">
        <v>236</v>
      </c>
      <c r="D576" t="s">
        <v>651</v>
      </c>
      <c r="E576">
        <v>38</v>
      </c>
      <c r="F576" t="s">
        <v>174</v>
      </c>
      <c r="G576" t="s">
        <v>87</v>
      </c>
      <c r="H576">
        <f t="shared" si="16"/>
        <v>1</v>
      </c>
      <c r="I576">
        <f t="shared" si="17"/>
        <v>38</v>
      </c>
      <c r="J576">
        <f>INDEX(Clustering!$A$2:$B$32,MATCH('Filtered Data'!F576,_xlfn.ANCHORARRAY(Clustering!$A$2),0),2)</f>
        <v>1</v>
      </c>
    </row>
    <row r="577" spans="1:10" x14ac:dyDescent="0.3">
      <c r="A577" t="s">
        <v>662</v>
      </c>
      <c r="B577" t="s">
        <v>235</v>
      </c>
      <c r="C577" t="s">
        <v>352</v>
      </c>
      <c r="D577" t="s">
        <v>651</v>
      </c>
      <c r="E577">
        <v>43</v>
      </c>
      <c r="F577" t="s">
        <v>174</v>
      </c>
      <c r="G577" t="s">
        <v>87</v>
      </c>
      <c r="H577">
        <f t="shared" si="16"/>
        <v>1</v>
      </c>
      <c r="I577">
        <f t="shared" si="17"/>
        <v>43</v>
      </c>
      <c r="J577">
        <f>INDEX(Clustering!$A$2:$B$32,MATCH('Filtered Data'!F577,_xlfn.ANCHORARRAY(Clustering!$A$2),0),2)</f>
        <v>1</v>
      </c>
    </row>
    <row r="578" spans="1:10" x14ac:dyDescent="0.3">
      <c r="A578" t="s">
        <v>662</v>
      </c>
      <c r="B578" t="s">
        <v>237</v>
      </c>
      <c r="C578" t="s">
        <v>629</v>
      </c>
      <c r="D578" t="s">
        <v>651</v>
      </c>
      <c r="E578">
        <v>32</v>
      </c>
      <c r="F578" t="s">
        <v>174</v>
      </c>
      <c r="G578" t="s">
        <v>29</v>
      </c>
      <c r="H578">
        <f t="shared" si="16"/>
        <v>1</v>
      </c>
      <c r="I578">
        <f t="shared" si="17"/>
        <v>32</v>
      </c>
      <c r="J578">
        <f>INDEX(Clustering!$A$2:$B$32,MATCH('Filtered Data'!F578,_xlfn.ANCHORARRAY(Clustering!$A$2),0),2)</f>
        <v>1</v>
      </c>
    </row>
    <row r="579" spans="1:10" x14ac:dyDescent="0.3">
      <c r="A579" t="s">
        <v>663</v>
      </c>
      <c r="B579" t="s">
        <v>55</v>
      </c>
      <c r="C579" t="s">
        <v>18</v>
      </c>
      <c r="D579" t="s">
        <v>250</v>
      </c>
      <c r="E579">
        <v>53</v>
      </c>
      <c r="F579" t="s">
        <v>72</v>
      </c>
      <c r="G579" t="s">
        <v>14</v>
      </c>
      <c r="H579">
        <f t="shared" ref="H579:H642" si="18">LEN(G579)/2</f>
        <v>2</v>
      </c>
      <c r="I579">
        <f t="shared" ref="I579:I642" si="19">E579*H579</f>
        <v>106</v>
      </c>
      <c r="J579">
        <f>INDEX(Clustering!$A$2:$B$32,MATCH('Filtered Data'!F579,_xlfn.ANCHORARRAY(Clustering!$A$2),0),2)</f>
        <v>3</v>
      </c>
    </row>
    <row r="580" spans="1:10" x14ac:dyDescent="0.3">
      <c r="A580" t="s">
        <v>663</v>
      </c>
      <c r="B580" t="s">
        <v>58</v>
      </c>
      <c r="C580" t="s">
        <v>25</v>
      </c>
      <c r="D580" t="s">
        <v>231</v>
      </c>
      <c r="E580">
        <v>64</v>
      </c>
      <c r="F580" t="s">
        <v>232</v>
      </c>
      <c r="G580" t="s">
        <v>27</v>
      </c>
      <c r="H580">
        <f t="shared" si="18"/>
        <v>1</v>
      </c>
      <c r="I580">
        <f t="shared" si="19"/>
        <v>64</v>
      </c>
      <c r="J580">
        <f>INDEX(Clustering!$A$2:$B$32,MATCH('Filtered Data'!F580,_xlfn.ANCHORARRAY(Clustering!$A$2),0),2)</f>
        <v>1</v>
      </c>
    </row>
    <row r="581" spans="1:10" x14ac:dyDescent="0.3">
      <c r="A581" t="s">
        <v>663</v>
      </c>
      <c r="B581" t="s">
        <v>58</v>
      </c>
      <c r="C581" t="s">
        <v>28</v>
      </c>
      <c r="D581" t="s">
        <v>231</v>
      </c>
      <c r="E581">
        <v>64</v>
      </c>
      <c r="F581" t="s">
        <v>232</v>
      </c>
      <c r="G581" t="s">
        <v>29</v>
      </c>
      <c r="H581">
        <f t="shared" si="18"/>
        <v>1</v>
      </c>
      <c r="I581">
        <f t="shared" si="19"/>
        <v>64</v>
      </c>
      <c r="J581">
        <f>INDEX(Clustering!$A$2:$B$32,MATCH('Filtered Data'!F581,_xlfn.ANCHORARRAY(Clustering!$A$2),0),2)</f>
        <v>1</v>
      </c>
    </row>
    <row r="582" spans="1:10" x14ac:dyDescent="0.3">
      <c r="A582" t="s">
        <v>663</v>
      </c>
      <c r="B582" t="s">
        <v>169</v>
      </c>
      <c r="C582" t="s">
        <v>660</v>
      </c>
      <c r="D582" t="s">
        <v>651</v>
      </c>
      <c r="E582">
        <v>30</v>
      </c>
      <c r="F582" t="s">
        <v>174</v>
      </c>
      <c r="G582" t="s">
        <v>29</v>
      </c>
      <c r="H582">
        <f t="shared" si="18"/>
        <v>1</v>
      </c>
      <c r="I582">
        <f t="shared" si="19"/>
        <v>30</v>
      </c>
      <c r="J582">
        <f>INDEX(Clustering!$A$2:$B$32,MATCH('Filtered Data'!F582,_xlfn.ANCHORARRAY(Clustering!$A$2),0),2)</f>
        <v>1</v>
      </c>
    </row>
    <row r="583" spans="1:10" x14ac:dyDescent="0.3">
      <c r="A583" t="s">
        <v>663</v>
      </c>
      <c r="B583" t="s">
        <v>235</v>
      </c>
      <c r="C583" t="s">
        <v>664</v>
      </c>
      <c r="D583" t="s">
        <v>651</v>
      </c>
      <c r="E583">
        <v>23</v>
      </c>
      <c r="F583" t="s">
        <v>174</v>
      </c>
      <c r="G583" t="s">
        <v>80</v>
      </c>
      <c r="H583">
        <f t="shared" si="18"/>
        <v>1</v>
      </c>
      <c r="I583">
        <f t="shared" si="19"/>
        <v>23</v>
      </c>
      <c r="J583">
        <f>INDEX(Clustering!$A$2:$B$32,MATCH('Filtered Data'!F583,_xlfn.ANCHORARRAY(Clustering!$A$2),0),2)</f>
        <v>1</v>
      </c>
    </row>
    <row r="584" spans="1:10" x14ac:dyDescent="0.3">
      <c r="A584" t="s">
        <v>663</v>
      </c>
      <c r="B584" t="s">
        <v>237</v>
      </c>
      <c r="C584" t="s">
        <v>665</v>
      </c>
      <c r="D584" t="s">
        <v>651</v>
      </c>
      <c r="E584">
        <v>34</v>
      </c>
      <c r="F584" t="s">
        <v>174</v>
      </c>
      <c r="G584" t="s">
        <v>87</v>
      </c>
      <c r="H584">
        <f t="shared" si="18"/>
        <v>1</v>
      </c>
      <c r="I584">
        <f t="shared" si="19"/>
        <v>34</v>
      </c>
      <c r="J584">
        <f>INDEX(Clustering!$A$2:$B$32,MATCH('Filtered Data'!F584,_xlfn.ANCHORARRAY(Clustering!$A$2),0),2)</f>
        <v>1</v>
      </c>
    </row>
    <row r="585" spans="1:10" x14ac:dyDescent="0.3">
      <c r="A585" t="s">
        <v>663</v>
      </c>
      <c r="B585" t="s">
        <v>239</v>
      </c>
      <c r="C585" t="s">
        <v>448</v>
      </c>
      <c r="D585" t="s">
        <v>651</v>
      </c>
      <c r="E585">
        <v>30</v>
      </c>
      <c r="F585" t="s">
        <v>174</v>
      </c>
      <c r="G585" t="s">
        <v>29</v>
      </c>
      <c r="H585">
        <f t="shared" si="18"/>
        <v>1</v>
      </c>
      <c r="I585">
        <f t="shared" si="19"/>
        <v>30</v>
      </c>
      <c r="J585">
        <f>INDEX(Clustering!$A$2:$B$32,MATCH('Filtered Data'!F585,_xlfn.ANCHORARRAY(Clustering!$A$2),0),2)</f>
        <v>1</v>
      </c>
    </row>
    <row r="586" spans="1:10" x14ac:dyDescent="0.3">
      <c r="A586" t="s">
        <v>666</v>
      </c>
      <c r="B586" t="s">
        <v>55</v>
      </c>
      <c r="C586" t="s">
        <v>229</v>
      </c>
      <c r="D586" t="s">
        <v>296</v>
      </c>
      <c r="E586">
        <v>109</v>
      </c>
      <c r="F586" t="s">
        <v>36</v>
      </c>
      <c r="G586" t="s">
        <v>198</v>
      </c>
      <c r="H586">
        <f t="shared" si="18"/>
        <v>2</v>
      </c>
      <c r="I586">
        <f t="shared" si="19"/>
        <v>218</v>
      </c>
      <c r="J586">
        <f>INDEX(Clustering!$A$2:$B$32,MATCH('Filtered Data'!F586,_xlfn.ANCHORARRAY(Clustering!$A$2),0),2)</f>
        <v>2</v>
      </c>
    </row>
    <row r="587" spans="1:10" x14ac:dyDescent="0.3">
      <c r="A587" t="s">
        <v>666</v>
      </c>
      <c r="B587" t="s">
        <v>147</v>
      </c>
      <c r="C587" t="s">
        <v>158</v>
      </c>
      <c r="D587" t="s">
        <v>160</v>
      </c>
      <c r="E587">
        <v>48</v>
      </c>
      <c r="F587" t="s">
        <v>72</v>
      </c>
      <c r="G587" t="s">
        <v>27</v>
      </c>
      <c r="H587">
        <f t="shared" si="18"/>
        <v>1</v>
      </c>
      <c r="I587">
        <f t="shared" si="19"/>
        <v>48</v>
      </c>
      <c r="J587">
        <f>INDEX(Clustering!$A$2:$B$32,MATCH('Filtered Data'!F587,_xlfn.ANCHORARRAY(Clustering!$A$2),0),2)</f>
        <v>3</v>
      </c>
    </row>
    <row r="588" spans="1:10" x14ac:dyDescent="0.3">
      <c r="A588" t="s">
        <v>666</v>
      </c>
      <c r="B588" t="s">
        <v>328</v>
      </c>
      <c r="C588" t="s">
        <v>436</v>
      </c>
      <c r="D588" t="s">
        <v>35</v>
      </c>
      <c r="E588">
        <v>61</v>
      </c>
      <c r="F588" t="s">
        <v>36</v>
      </c>
      <c r="G588" t="s">
        <v>27</v>
      </c>
      <c r="H588">
        <f t="shared" si="18"/>
        <v>1</v>
      </c>
      <c r="I588">
        <f t="shared" si="19"/>
        <v>61</v>
      </c>
      <c r="J588">
        <f>INDEX(Clustering!$A$2:$B$32,MATCH('Filtered Data'!F588,_xlfn.ANCHORARRAY(Clustering!$A$2),0),2)</f>
        <v>2</v>
      </c>
    </row>
    <row r="589" spans="1:10" x14ac:dyDescent="0.3">
      <c r="A589" t="s">
        <v>666</v>
      </c>
      <c r="B589" t="s">
        <v>169</v>
      </c>
      <c r="C589" t="s">
        <v>379</v>
      </c>
      <c r="D589" t="s">
        <v>656</v>
      </c>
      <c r="E589">
        <v>50</v>
      </c>
      <c r="F589" t="s">
        <v>657</v>
      </c>
      <c r="G589" t="s">
        <v>87</v>
      </c>
      <c r="H589">
        <f t="shared" si="18"/>
        <v>1</v>
      </c>
      <c r="I589">
        <f t="shared" si="19"/>
        <v>50</v>
      </c>
      <c r="J589">
        <f>INDEX(Clustering!$A$2:$B$32,MATCH('Filtered Data'!F589,_xlfn.ANCHORARRAY(Clustering!$A$2),0),2)</f>
        <v>9</v>
      </c>
    </row>
    <row r="590" spans="1:10" x14ac:dyDescent="0.3">
      <c r="A590" t="s">
        <v>666</v>
      </c>
      <c r="B590" t="s">
        <v>235</v>
      </c>
      <c r="C590" t="s">
        <v>390</v>
      </c>
      <c r="D590" t="s">
        <v>656</v>
      </c>
      <c r="E590">
        <v>59</v>
      </c>
      <c r="F590" t="s">
        <v>657</v>
      </c>
      <c r="G590" t="s">
        <v>69</v>
      </c>
      <c r="H590">
        <f t="shared" si="18"/>
        <v>1</v>
      </c>
      <c r="I590">
        <f t="shared" si="19"/>
        <v>59</v>
      </c>
      <c r="J590">
        <f>INDEX(Clustering!$A$2:$B$32,MATCH('Filtered Data'!F590,_xlfn.ANCHORARRAY(Clustering!$A$2),0),2)</f>
        <v>9</v>
      </c>
    </row>
    <row r="591" spans="1:10" x14ac:dyDescent="0.3">
      <c r="A591" t="s">
        <v>667</v>
      </c>
      <c r="B591" t="s">
        <v>489</v>
      </c>
      <c r="C591" t="s">
        <v>322</v>
      </c>
      <c r="D591" t="s">
        <v>668</v>
      </c>
      <c r="E591">
        <v>8</v>
      </c>
      <c r="F591" t="s">
        <v>174</v>
      </c>
      <c r="G591" t="s">
        <v>69</v>
      </c>
      <c r="H591">
        <f t="shared" si="18"/>
        <v>1</v>
      </c>
      <c r="I591">
        <f t="shared" si="19"/>
        <v>8</v>
      </c>
      <c r="J591">
        <f>INDEX(Clustering!$A$2:$B$32,MATCH('Filtered Data'!F591,_xlfn.ANCHORARRAY(Clustering!$A$2),0),2)</f>
        <v>1</v>
      </c>
    </row>
    <row r="592" spans="1:10" x14ac:dyDescent="0.3">
      <c r="A592" t="s">
        <v>667</v>
      </c>
      <c r="B592" t="s">
        <v>491</v>
      </c>
      <c r="C592" t="s">
        <v>322</v>
      </c>
      <c r="D592" t="s">
        <v>669</v>
      </c>
      <c r="E592">
        <v>8</v>
      </c>
      <c r="F592" t="s">
        <v>174</v>
      </c>
      <c r="G592" t="s">
        <v>69</v>
      </c>
      <c r="H592">
        <f t="shared" si="18"/>
        <v>1</v>
      </c>
      <c r="I592">
        <f t="shared" si="19"/>
        <v>8</v>
      </c>
      <c r="J592">
        <f>INDEX(Clustering!$A$2:$B$32,MATCH('Filtered Data'!F592,_xlfn.ANCHORARRAY(Clustering!$A$2),0),2)</f>
        <v>1</v>
      </c>
    </row>
    <row r="593" spans="1:10" x14ac:dyDescent="0.3">
      <c r="A593" t="s">
        <v>667</v>
      </c>
      <c r="B593" t="s">
        <v>493</v>
      </c>
      <c r="C593" t="s">
        <v>322</v>
      </c>
      <c r="D593" t="s">
        <v>670</v>
      </c>
      <c r="E593">
        <v>7</v>
      </c>
      <c r="F593" t="s">
        <v>174</v>
      </c>
      <c r="G593" t="s">
        <v>69</v>
      </c>
      <c r="H593">
        <f t="shared" si="18"/>
        <v>1</v>
      </c>
      <c r="I593">
        <f t="shared" si="19"/>
        <v>7</v>
      </c>
      <c r="J593">
        <f>INDEX(Clustering!$A$2:$B$32,MATCH('Filtered Data'!F593,_xlfn.ANCHORARRAY(Clustering!$A$2),0),2)</f>
        <v>1</v>
      </c>
    </row>
    <row r="594" spans="1:10" x14ac:dyDescent="0.3">
      <c r="A594" t="s">
        <v>667</v>
      </c>
      <c r="B594" t="s">
        <v>495</v>
      </c>
      <c r="C594" t="s">
        <v>322</v>
      </c>
      <c r="D594" t="s">
        <v>173</v>
      </c>
      <c r="E594">
        <v>7</v>
      </c>
      <c r="F594" t="s">
        <v>174</v>
      </c>
      <c r="G594" t="s">
        <v>69</v>
      </c>
      <c r="H594">
        <f t="shared" si="18"/>
        <v>1</v>
      </c>
      <c r="I594">
        <f t="shared" si="19"/>
        <v>7</v>
      </c>
      <c r="J594">
        <f>INDEX(Clustering!$A$2:$B$32,MATCH('Filtered Data'!F594,_xlfn.ANCHORARRAY(Clustering!$A$2),0),2)</f>
        <v>1</v>
      </c>
    </row>
    <row r="595" spans="1:10" x14ac:dyDescent="0.3">
      <c r="A595" t="s">
        <v>667</v>
      </c>
      <c r="B595" t="s">
        <v>497</v>
      </c>
      <c r="C595" t="s">
        <v>322</v>
      </c>
      <c r="D595" t="s">
        <v>671</v>
      </c>
      <c r="E595">
        <v>7</v>
      </c>
      <c r="F595" t="s">
        <v>174</v>
      </c>
      <c r="G595" t="s">
        <v>69</v>
      </c>
      <c r="H595">
        <f t="shared" si="18"/>
        <v>1</v>
      </c>
      <c r="I595">
        <f t="shared" si="19"/>
        <v>7</v>
      </c>
      <c r="J595">
        <f>INDEX(Clustering!$A$2:$B$32,MATCH('Filtered Data'!F595,_xlfn.ANCHORARRAY(Clustering!$A$2),0),2)</f>
        <v>1</v>
      </c>
    </row>
    <row r="596" spans="1:10" x14ac:dyDescent="0.3">
      <c r="A596" t="s">
        <v>667</v>
      </c>
      <c r="B596" t="s">
        <v>499</v>
      </c>
      <c r="C596" t="s">
        <v>322</v>
      </c>
      <c r="D596" t="s">
        <v>672</v>
      </c>
      <c r="E596">
        <v>7</v>
      </c>
      <c r="F596" t="s">
        <v>174</v>
      </c>
      <c r="G596" t="s">
        <v>69</v>
      </c>
      <c r="H596">
        <f t="shared" si="18"/>
        <v>1</v>
      </c>
      <c r="I596">
        <f t="shared" si="19"/>
        <v>7</v>
      </c>
      <c r="J596">
        <f>INDEX(Clustering!$A$2:$B$32,MATCH('Filtered Data'!F596,_xlfn.ANCHORARRAY(Clustering!$A$2),0),2)</f>
        <v>1</v>
      </c>
    </row>
    <row r="597" spans="1:10" x14ac:dyDescent="0.3">
      <c r="A597" t="s">
        <v>667</v>
      </c>
      <c r="B597" t="s">
        <v>501</v>
      </c>
      <c r="C597" t="s">
        <v>322</v>
      </c>
      <c r="D597" t="s">
        <v>673</v>
      </c>
      <c r="E597">
        <v>7</v>
      </c>
      <c r="F597" t="s">
        <v>174</v>
      </c>
      <c r="G597" t="s">
        <v>69</v>
      </c>
      <c r="H597">
        <f t="shared" si="18"/>
        <v>1</v>
      </c>
      <c r="I597">
        <f t="shared" si="19"/>
        <v>7</v>
      </c>
      <c r="J597">
        <f>INDEX(Clustering!$A$2:$B$32,MATCH('Filtered Data'!F597,_xlfn.ANCHORARRAY(Clustering!$A$2),0),2)</f>
        <v>1</v>
      </c>
    </row>
    <row r="598" spans="1:10" x14ac:dyDescent="0.3">
      <c r="A598" t="s">
        <v>667</v>
      </c>
      <c r="B598" t="s">
        <v>503</v>
      </c>
      <c r="C598" t="s">
        <v>322</v>
      </c>
      <c r="D598" t="s">
        <v>674</v>
      </c>
      <c r="E598">
        <v>7</v>
      </c>
      <c r="F598" t="s">
        <v>174</v>
      </c>
      <c r="G598" t="s">
        <v>69</v>
      </c>
      <c r="H598">
        <f t="shared" si="18"/>
        <v>1</v>
      </c>
      <c r="I598">
        <f t="shared" si="19"/>
        <v>7</v>
      </c>
      <c r="J598">
        <f>INDEX(Clustering!$A$2:$B$32,MATCH('Filtered Data'!F598,_xlfn.ANCHORARRAY(Clustering!$A$2),0),2)</f>
        <v>1</v>
      </c>
    </row>
    <row r="599" spans="1:10" x14ac:dyDescent="0.3">
      <c r="A599" t="s">
        <v>667</v>
      </c>
      <c r="B599" t="s">
        <v>505</v>
      </c>
      <c r="C599" t="s">
        <v>322</v>
      </c>
      <c r="D599" t="s">
        <v>675</v>
      </c>
      <c r="E599">
        <v>7</v>
      </c>
      <c r="F599" t="s">
        <v>174</v>
      </c>
      <c r="G599" t="s">
        <v>69</v>
      </c>
      <c r="H599">
        <f t="shared" si="18"/>
        <v>1</v>
      </c>
      <c r="I599">
        <f t="shared" si="19"/>
        <v>7</v>
      </c>
      <c r="J599">
        <f>INDEX(Clustering!$A$2:$B$32,MATCH('Filtered Data'!F599,_xlfn.ANCHORARRAY(Clustering!$A$2),0),2)</f>
        <v>1</v>
      </c>
    </row>
    <row r="600" spans="1:10" x14ac:dyDescent="0.3">
      <c r="A600" t="s">
        <v>667</v>
      </c>
      <c r="B600" t="s">
        <v>507</v>
      </c>
      <c r="C600" t="s">
        <v>322</v>
      </c>
      <c r="D600" t="s">
        <v>676</v>
      </c>
      <c r="E600">
        <v>7</v>
      </c>
      <c r="F600" t="s">
        <v>174</v>
      </c>
      <c r="G600" t="s">
        <v>69</v>
      </c>
      <c r="H600">
        <f t="shared" si="18"/>
        <v>1</v>
      </c>
      <c r="I600">
        <f t="shared" si="19"/>
        <v>7</v>
      </c>
      <c r="J600">
        <f>INDEX(Clustering!$A$2:$B$32,MATCH('Filtered Data'!F600,_xlfn.ANCHORARRAY(Clustering!$A$2),0),2)</f>
        <v>1</v>
      </c>
    </row>
    <row r="601" spans="1:10" x14ac:dyDescent="0.3">
      <c r="A601" t="s">
        <v>667</v>
      </c>
      <c r="B601" t="s">
        <v>509</v>
      </c>
      <c r="C601" t="s">
        <v>322</v>
      </c>
      <c r="D601" t="s">
        <v>677</v>
      </c>
      <c r="E601">
        <v>7</v>
      </c>
      <c r="F601" t="s">
        <v>174</v>
      </c>
      <c r="G601" t="s">
        <v>69</v>
      </c>
      <c r="H601">
        <f t="shared" si="18"/>
        <v>1</v>
      </c>
      <c r="I601">
        <f t="shared" si="19"/>
        <v>7</v>
      </c>
      <c r="J601">
        <f>INDEX(Clustering!$A$2:$B$32,MATCH('Filtered Data'!F601,_xlfn.ANCHORARRAY(Clustering!$A$2),0),2)</f>
        <v>1</v>
      </c>
    </row>
    <row r="602" spans="1:10" x14ac:dyDescent="0.3">
      <c r="A602" t="s">
        <v>667</v>
      </c>
      <c r="B602" t="s">
        <v>511</v>
      </c>
      <c r="C602" t="s">
        <v>322</v>
      </c>
      <c r="D602" t="s">
        <v>678</v>
      </c>
      <c r="E602">
        <v>7</v>
      </c>
      <c r="F602" t="s">
        <v>174</v>
      </c>
      <c r="G602" t="s">
        <v>69</v>
      </c>
      <c r="H602">
        <f t="shared" si="18"/>
        <v>1</v>
      </c>
      <c r="I602">
        <f t="shared" si="19"/>
        <v>7</v>
      </c>
      <c r="J602">
        <f>INDEX(Clustering!$A$2:$B$32,MATCH('Filtered Data'!F602,_xlfn.ANCHORARRAY(Clustering!$A$2),0),2)</f>
        <v>1</v>
      </c>
    </row>
    <row r="603" spans="1:10" x14ac:dyDescent="0.3">
      <c r="A603" t="s">
        <v>667</v>
      </c>
      <c r="B603" t="s">
        <v>679</v>
      </c>
      <c r="C603" t="s">
        <v>322</v>
      </c>
      <c r="D603" t="s">
        <v>680</v>
      </c>
      <c r="E603">
        <v>2</v>
      </c>
      <c r="F603" t="s">
        <v>174</v>
      </c>
      <c r="G603" t="s">
        <v>69</v>
      </c>
      <c r="H603">
        <f t="shared" si="18"/>
        <v>1</v>
      </c>
      <c r="I603">
        <f t="shared" si="19"/>
        <v>2</v>
      </c>
      <c r="J603">
        <f>INDEX(Clustering!$A$2:$B$32,MATCH('Filtered Data'!F603,_xlfn.ANCHORARRAY(Clustering!$A$2),0),2)</f>
        <v>1</v>
      </c>
    </row>
    <row r="604" spans="1:10" x14ac:dyDescent="0.3">
      <c r="A604" t="s">
        <v>681</v>
      </c>
      <c r="B604" t="s">
        <v>55</v>
      </c>
      <c r="C604" t="s">
        <v>31</v>
      </c>
      <c r="D604" t="s">
        <v>116</v>
      </c>
      <c r="E604">
        <v>52</v>
      </c>
      <c r="F604" t="s">
        <v>36</v>
      </c>
      <c r="G604" t="s">
        <v>27</v>
      </c>
      <c r="H604">
        <f t="shared" si="18"/>
        <v>1</v>
      </c>
      <c r="I604">
        <f t="shared" si="19"/>
        <v>52</v>
      </c>
      <c r="J604">
        <f>INDEX(Clustering!$A$2:$B$32,MATCH('Filtered Data'!F604,_xlfn.ANCHORARRAY(Clustering!$A$2),0),2)</f>
        <v>2</v>
      </c>
    </row>
    <row r="605" spans="1:10" x14ac:dyDescent="0.3">
      <c r="A605" t="s">
        <v>681</v>
      </c>
      <c r="B605" t="s">
        <v>55</v>
      </c>
      <c r="C605" t="s">
        <v>32</v>
      </c>
      <c r="D605" t="s">
        <v>116</v>
      </c>
      <c r="E605">
        <v>52</v>
      </c>
      <c r="F605" t="s">
        <v>36</v>
      </c>
      <c r="G605" t="s">
        <v>29</v>
      </c>
      <c r="H605">
        <f t="shared" si="18"/>
        <v>1</v>
      </c>
      <c r="I605">
        <f t="shared" si="19"/>
        <v>52</v>
      </c>
      <c r="J605">
        <f>INDEX(Clustering!$A$2:$B$32,MATCH('Filtered Data'!F605,_xlfn.ANCHORARRAY(Clustering!$A$2),0),2)</f>
        <v>2</v>
      </c>
    </row>
    <row r="606" spans="1:10" x14ac:dyDescent="0.3">
      <c r="A606" t="s">
        <v>681</v>
      </c>
      <c r="B606" t="s">
        <v>147</v>
      </c>
      <c r="C606" t="s">
        <v>682</v>
      </c>
      <c r="D606" t="s">
        <v>164</v>
      </c>
      <c r="E606">
        <v>52</v>
      </c>
      <c r="F606" t="s">
        <v>22</v>
      </c>
      <c r="G606" t="s">
        <v>69</v>
      </c>
      <c r="H606">
        <f t="shared" si="18"/>
        <v>1</v>
      </c>
      <c r="I606">
        <f t="shared" si="19"/>
        <v>52</v>
      </c>
      <c r="J606">
        <f>INDEX(Clustering!$A$2:$B$32,MATCH('Filtered Data'!F606,_xlfn.ANCHORARRAY(Clustering!$A$2),0),2)</f>
        <v>6</v>
      </c>
    </row>
    <row r="607" spans="1:10" x14ac:dyDescent="0.3">
      <c r="A607" t="s">
        <v>683</v>
      </c>
      <c r="B607" t="s">
        <v>55</v>
      </c>
      <c r="C607" t="s">
        <v>18</v>
      </c>
      <c r="D607" t="s">
        <v>35</v>
      </c>
      <c r="E607">
        <v>36</v>
      </c>
      <c r="F607" t="s">
        <v>36</v>
      </c>
      <c r="G607" t="s">
        <v>14</v>
      </c>
      <c r="H607">
        <f t="shared" si="18"/>
        <v>2</v>
      </c>
      <c r="I607">
        <f t="shared" si="19"/>
        <v>72</v>
      </c>
      <c r="J607">
        <f>INDEX(Clustering!$A$2:$B$32,MATCH('Filtered Data'!F607,_xlfn.ANCHORARRAY(Clustering!$A$2),0),2)</f>
        <v>2</v>
      </c>
    </row>
    <row r="608" spans="1:10" x14ac:dyDescent="0.3">
      <c r="A608" t="s">
        <v>683</v>
      </c>
      <c r="B608" t="s">
        <v>169</v>
      </c>
      <c r="C608" t="s">
        <v>631</v>
      </c>
      <c r="D608" t="s">
        <v>684</v>
      </c>
      <c r="E608">
        <v>24</v>
      </c>
      <c r="F608" t="s">
        <v>174</v>
      </c>
      <c r="G608" t="s">
        <v>27</v>
      </c>
      <c r="H608">
        <f t="shared" si="18"/>
        <v>1</v>
      </c>
      <c r="I608">
        <f t="shared" si="19"/>
        <v>24</v>
      </c>
      <c r="J608">
        <f>INDEX(Clustering!$A$2:$B$32,MATCH('Filtered Data'!F608,_xlfn.ANCHORARRAY(Clustering!$A$2),0),2)</f>
        <v>1</v>
      </c>
    </row>
    <row r="609" spans="1:10" x14ac:dyDescent="0.3">
      <c r="A609" t="s">
        <v>683</v>
      </c>
      <c r="B609" t="s">
        <v>235</v>
      </c>
      <c r="C609" t="s">
        <v>685</v>
      </c>
      <c r="D609" t="s">
        <v>684</v>
      </c>
      <c r="E609">
        <v>12</v>
      </c>
      <c r="F609" t="s">
        <v>174</v>
      </c>
      <c r="G609" t="s">
        <v>27</v>
      </c>
      <c r="H609">
        <f t="shared" si="18"/>
        <v>1</v>
      </c>
      <c r="I609">
        <f t="shared" si="19"/>
        <v>12</v>
      </c>
      <c r="J609">
        <f>INDEX(Clustering!$A$2:$B$32,MATCH('Filtered Data'!F609,_xlfn.ANCHORARRAY(Clustering!$A$2),0),2)</f>
        <v>1</v>
      </c>
    </row>
    <row r="610" spans="1:10" x14ac:dyDescent="0.3">
      <c r="A610" t="s">
        <v>686</v>
      </c>
      <c r="B610" t="s">
        <v>55</v>
      </c>
      <c r="C610" t="s">
        <v>42</v>
      </c>
      <c r="D610" t="s">
        <v>391</v>
      </c>
      <c r="E610">
        <v>27</v>
      </c>
      <c r="F610" t="s">
        <v>168</v>
      </c>
      <c r="G610" t="s">
        <v>23</v>
      </c>
      <c r="H610">
        <f t="shared" si="18"/>
        <v>2</v>
      </c>
      <c r="I610">
        <f t="shared" si="19"/>
        <v>54</v>
      </c>
      <c r="J610">
        <f>INDEX(Clustering!$A$2:$B$32,MATCH('Filtered Data'!F610,_xlfn.ANCHORARRAY(Clustering!$A$2),0),2)</f>
        <v>5</v>
      </c>
    </row>
    <row r="611" spans="1:10" x14ac:dyDescent="0.3">
      <c r="A611" t="s">
        <v>687</v>
      </c>
      <c r="B611" t="s">
        <v>55</v>
      </c>
      <c r="C611" t="s">
        <v>11</v>
      </c>
      <c r="D611" t="s">
        <v>296</v>
      </c>
      <c r="E611">
        <v>104</v>
      </c>
      <c r="F611" t="s">
        <v>36</v>
      </c>
      <c r="G611" t="s">
        <v>14</v>
      </c>
      <c r="H611">
        <f t="shared" si="18"/>
        <v>2</v>
      </c>
      <c r="I611">
        <f t="shared" si="19"/>
        <v>208</v>
      </c>
      <c r="J611">
        <f>INDEX(Clustering!$A$2:$B$32,MATCH('Filtered Data'!F611,_xlfn.ANCHORARRAY(Clustering!$A$2),0),2)</f>
        <v>2</v>
      </c>
    </row>
    <row r="612" spans="1:10" x14ac:dyDescent="0.3">
      <c r="A612" t="s">
        <v>687</v>
      </c>
      <c r="B612" t="s">
        <v>147</v>
      </c>
      <c r="C612" t="s">
        <v>56</v>
      </c>
      <c r="D612" t="s">
        <v>162</v>
      </c>
      <c r="E612">
        <v>25</v>
      </c>
      <c r="F612" t="s">
        <v>72</v>
      </c>
      <c r="G612" t="s">
        <v>27</v>
      </c>
      <c r="H612">
        <f t="shared" si="18"/>
        <v>1</v>
      </c>
      <c r="I612">
        <f t="shared" si="19"/>
        <v>25</v>
      </c>
      <c r="J612">
        <f>INDEX(Clustering!$A$2:$B$32,MATCH('Filtered Data'!F612,_xlfn.ANCHORARRAY(Clustering!$A$2),0),2)</f>
        <v>3</v>
      </c>
    </row>
    <row r="613" spans="1:10" x14ac:dyDescent="0.3">
      <c r="A613" t="s">
        <v>687</v>
      </c>
      <c r="B613" t="s">
        <v>328</v>
      </c>
      <c r="C613" t="s">
        <v>688</v>
      </c>
      <c r="D613" t="s">
        <v>157</v>
      </c>
      <c r="E613">
        <v>44</v>
      </c>
      <c r="F613" t="s">
        <v>72</v>
      </c>
      <c r="G613" t="s">
        <v>80</v>
      </c>
      <c r="H613">
        <f t="shared" si="18"/>
        <v>1</v>
      </c>
      <c r="I613">
        <f t="shared" si="19"/>
        <v>44</v>
      </c>
      <c r="J613">
        <f>INDEX(Clustering!$A$2:$B$32,MATCH('Filtered Data'!F613,_xlfn.ANCHORARRAY(Clustering!$A$2),0),2)</f>
        <v>3</v>
      </c>
    </row>
    <row r="614" spans="1:10" x14ac:dyDescent="0.3">
      <c r="A614" t="s">
        <v>687</v>
      </c>
      <c r="B614" t="s">
        <v>435</v>
      </c>
      <c r="C614" t="s">
        <v>689</v>
      </c>
      <c r="D614" t="s">
        <v>226</v>
      </c>
      <c r="E614">
        <v>35</v>
      </c>
      <c r="F614" t="s">
        <v>13</v>
      </c>
      <c r="G614" t="s">
        <v>29</v>
      </c>
      <c r="H614">
        <f t="shared" si="18"/>
        <v>1</v>
      </c>
      <c r="I614">
        <f t="shared" si="19"/>
        <v>35</v>
      </c>
      <c r="J614">
        <f>INDEX(Clustering!$A$2:$B$32,MATCH('Filtered Data'!F614,_xlfn.ANCHORARRAY(Clustering!$A$2),0),2)</f>
        <v>5</v>
      </c>
    </row>
    <row r="615" spans="1:10" x14ac:dyDescent="0.3">
      <c r="A615" t="s">
        <v>687</v>
      </c>
      <c r="B615" t="s">
        <v>169</v>
      </c>
      <c r="C615" t="s">
        <v>690</v>
      </c>
      <c r="D615" t="s">
        <v>691</v>
      </c>
      <c r="E615">
        <v>37</v>
      </c>
      <c r="F615" t="s">
        <v>174</v>
      </c>
      <c r="G615" t="s">
        <v>69</v>
      </c>
      <c r="H615">
        <f t="shared" si="18"/>
        <v>1</v>
      </c>
      <c r="I615">
        <f t="shared" si="19"/>
        <v>37</v>
      </c>
      <c r="J615">
        <f>INDEX(Clustering!$A$2:$B$32,MATCH('Filtered Data'!F615,_xlfn.ANCHORARRAY(Clustering!$A$2),0),2)</f>
        <v>1</v>
      </c>
    </row>
    <row r="616" spans="1:10" x14ac:dyDescent="0.3">
      <c r="A616" t="s">
        <v>687</v>
      </c>
      <c r="B616" t="s">
        <v>235</v>
      </c>
      <c r="C616" t="s">
        <v>692</v>
      </c>
      <c r="D616" t="s">
        <v>691</v>
      </c>
      <c r="E616">
        <v>39</v>
      </c>
      <c r="F616" t="s">
        <v>174</v>
      </c>
      <c r="G616" t="s">
        <v>29</v>
      </c>
      <c r="H616">
        <f t="shared" si="18"/>
        <v>1</v>
      </c>
      <c r="I616">
        <f t="shared" si="19"/>
        <v>39</v>
      </c>
      <c r="J616">
        <f>INDEX(Clustering!$A$2:$B$32,MATCH('Filtered Data'!F616,_xlfn.ANCHORARRAY(Clustering!$A$2),0),2)</f>
        <v>1</v>
      </c>
    </row>
    <row r="617" spans="1:10" x14ac:dyDescent="0.3">
      <c r="A617" t="s">
        <v>687</v>
      </c>
      <c r="B617" t="s">
        <v>237</v>
      </c>
      <c r="C617" t="s">
        <v>459</v>
      </c>
      <c r="D617" t="s">
        <v>691</v>
      </c>
      <c r="E617">
        <v>28</v>
      </c>
      <c r="F617" t="s">
        <v>174</v>
      </c>
      <c r="G617" t="s">
        <v>29</v>
      </c>
      <c r="H617">
        <f t="shared" si="18"/>
        <v>1</v>
      </c>
      <c r="I617">
        <f t="shared" si="19"/>
        <v>28</v>
      </c>
      <c r="J617">
        <f>INDEX(Clustering!$A$2:$B$32,MATCH('Filtered Data'!F617,_xlfn.ANCHORARRAY(Clustering!$A$2),0),2)</f>
        <v>1</v>
      </c>
    </row>
    <row r="618" spans="1:10" x14ac:dyDescent="0.3">
      <c r="A618" t="s">
        <v>693</v>
      </c>
      <c r="B618" t="s">
        <v>55</v>
      </c>
      <c r="C618" t="s">
        <v>50</v>
      </c>
      <c r="D618" t="s">
        <v>124</v>
      </c>
      <c r="E618">
        <v>60</v>
      </c>
      <c r="F618" t="s">
        <v>36</v>
      </c>
      <c r="G618" t="s">
        <v>14</v>
      </c>
      <c r="H618">
        <f t="shared" si="18"/>
        <v>2</v>
      </c>
      <c r="I618">
        <f t="shared" si="19"/>
        <v>120</v>
      </c>
      <c r="J618">
        <f>INDEX(Clustering!$A$2:$B$32,MATCH('Filtered Data'!F618,_xlfn.ANCHORARRAY(Clustering!$A$2),0),2)</f>
        <v>2</v>
      </c>
    </row>
    <row r="619" spans="1:10" x14ac:dyDescent="0.3">
      <c r="A619" t="s">
        <v>693</v>
      </c>
      <c r="B619" t="s">
        <v>147</v>
      </c>
      <c r="C619" t="s">
        <v>158</v>
      </c>
      <c r="D619" t="s">
        <v>43</v>
      </c>
      <c r="E619">
        <v>36</v>
      </c>
      <c r="F619" t="s">
        <v>22</v>
      </c>
      <c r="G619" t="s">
        <v>27</v>
      </c>
      <c r="H619">
        <f t="shared" si="18"/>
        <v>1</v>
      </c>
      <c r="I619">
        <f t="shared" si="19"/>
        <v>36</v>
      </c>
      <c r="J619">
        <f>INDEX(Clustering!$A$2:$B$32,MATCH('Filtered Data'!F619,_xlfn.ANCHORARRAY(Clustering!$A$2),0),2)</f>
        <v>6</v>
      </c>
    </row>
    <row r="620" spans="1:10" x14ac:dyDescent="0.3">
      <c r="A620" t="s">
        <v>693</v>
      </c>
      <c r="B620" t="s">
        <v>328</v>
      </c>
      <c r="C620" t="s">
        <v>694</v>
      </c>
      <c r="D620" t="s">
        <v>71</v>
      </c>
      <c r="E620">
        <v>24</v>
      </c>
      <c r="F620" t="s">
        <v>72</v>
      </c>
      <c r="G620" t="s">
        <v>29</v>
      </c>
      <c r="H620">
        <f t="shared" si="18"/>
        <v>1</v>
      </c>
      <c r="I620">
        <f t="shared" si="19"/>
        <v>24</v>
      </c>
      <c r="J620">
        <f>INDEX(Clustering!$A$2:$B$32,MATCH('Filtered Data'!F620,_xlfn.ANCHORARRAY(Clustering!$A$2),0),2)</f>
        <v>3</v>
      </c>
    </row>
    <row r="621" spans="1:10" x14ac:dyDescent="0.3">
      <c r="A621" t="s">
        <v>693</v>
      </c>
      <c r="B621" t="s">
        <v>169</v>
      </c>
      <c r="C621" t="s">
        <v>695</v>
      </c>
      <c r="D621" t="s">
        <v>691</v>
      </c>
      <c r="E621">
        <v>38</v>
      </c>
      <c r="F621" t="s">
        <v>174</v>
      </c>
      <c r="G621" t="s">
        <v>69</v>
      </c>
      <c r="H621">
        <f t="shared" si="18"/>
        <v>1</v>
      </c>
      <c r="I621">
        <f t="shared" si="19"/>
        <v>38</v>
      </c>
      <c r="J621">
        <f>INDEX(Clustering!$A$2:$B$32,MATCH('Filtered Data'!F621,_xlfn.ANCHORARRAY(Clustering!$A$2),0),2)</f>
        <v>1</v>
      </c>
    </row>
    <row r="622" spans="1:10" x14ac:dyDescent="0.3">
      <c r="A622" t="s">
        <v>693</v>
      </c>
      <c r="B622" t="s">
        <v>235</v>
      </c>
      <c r="C622" t="s">
        <v>696</v>
      </c>
      <c r="D622" t="s">
        <v>691</v>
      </c>
      <c r="E622">
        <v>22</v>
      </c>
      <c r="F622" t="s">
        <v>174</v>
      </c>
      <c r="G622" t="s">
        <v>27</v>
      </c>
      <c r="H622">
        <f t="shared" si="18"/>
        <v>1</v>
      </c>
      <c r="I622">
        <f t="shared" si="19"/>
        <v>22</v>
      </c>
      <c r="J622">
        <f>INDEX(Clustering!$A$2:$B$32,MATCH('Filtered Data'!F622,_xlfn.ANCHORARRAY(Clustering!$A$2),0),2)</f>
        <v>1</v>
      </c>
    </row>
    <row r="623" spans="1:10" x14ac:dyDescent="0.3">
      <c r="A623" t="s">
        <v>697</v>
      </c>
      <c r="B623" t="s">
        <v>55</v>
      </c>
      <c r="C623" t="s">
        <v>46</v>
      </c>
      <c r="D623" t="s">
        <v>286</v>
      </c>
      <c r="E623">
        <v>63</v>
      </c>
      <c r="F623" t="s">
        <v>287</v>
      </c>
      <c r="G623" t="s">
        <v>23</v>
      </c>
      <c r="H623">
        <f t="shared" si="18"/>
        <v>2</v>
      </c>
      <c r="I623">
        <f t="shared" si="19"/>
        <v>126</v>
      </c>
      <c r="J623">
        <f>INDEX(Clustering!$A$2:$B$32,MATCH('Filtered Data'!F623,_xlfn.ANCHORARRAY(Clustering!$A$2),0),2)</f>
        <v>8</v>
      </c>
    </row>
    <row r="624" spans="1:10" x14ac:dyDescent="0.3">
      <c r="A624" t="s">
        <v>697</v>
      </c>
      <c r="B624" t="s">
        <v>147</v>
      </c>
      <c r="C624" t="s">
        <v>349</v>
      </c>
      <c r="D624" t="s">
        <v>585</v>
      </c>
      <c r="E624">
        <v>40</v>
      </c>
      <c r="F624" t="s">
        <v>22</v>
      </c>
      <c r="G624" t="s">
        <v>29</v>
      </c>
      <c r="H624">
        <f t="shared" si="18"/>
        <v>1</v>
      </c>
      <c r="I624">
        <f t="shared" si="19"/>
        <v>40</v>
      </c>
      <c r="J624">
        <f>INDEX(Clustering!$A$2:$B$32,MATCH('Filtered Data'!F624,_xlfn.ANCHORARRAY(Clustering!$A$2),0),2)</f>
        <v>6</v>
      </c>
    </row>
    <row r="625" spans="1:10" x14ac:dyDescent="0.3">
      <c r="A625" t="s">
        <v>697</v>
      </c>
      <c r="B625" t="s">
        <v>328</v>
      </c>
      <c r="C625" t="s">
        <v>158</v>
      </c>
      <c r="D625" t="s">
        <v>76</v>
      </c>
      <c r="E625">
        <v>23</v>
      </c>
      <c r="F625" t="s">
        <v>36</v>
      </c>
      <c r="G625" t="s">
        <v>27</v>
      </c>
      <c r="H625">
        <f t="shared" si="18"/>
        <v>1</v>
      </c>
      <c r="I625">
        <f t="shared" si="19"/>
        <v>23</v>
      </c>
      <c r="J625">
        <f>INDEX(Clustering!$A$2:$B$32,MATCH('Filtered Data'!F625,_xlfn.ANCHORARRAY(Clustering!$A$2),0),2)</f>
        <v>2</v>
      </c>
    </row>
    <row r="626" spans="1:10" x14ac:dyDescent="0.3">
      <c r="A626" t="s">
        <v>697</v>
      </c>
      <c r="B626" t="s">
        <v>169</v>
      </c>
      <c r="C626" t="s">
        <v>419</v>
      </c>
      <c r="D626" t="s">
        <v>698</v>
      </c>
      <c r="E626">
        <v>27</v>
      </c>
      <c r="F626" t="s">
        <v>174</v>
      </c>
      <c r="G626" t="s">
        <v>80</v>
      </c>
      <c r="H626">
        <f t="shared" si="18"/>
        <v>1</v>
      </c>
      <c r="I626">
        <f t="shared" si="19"/>
        <v>27</v>
      </c>
      <c r="J626">
        <f>INDEX(Clustering!$A$2:$B$32,MATCH('Filtered Data'!F626,_xlfn.ANCHORARRAY(Clustering!$A$2),0),2)</f>
        <v>1</v>
      </c>
    </row>
    <row r="627" spans="1:10" x14ac:dyDescent="0.3">
      <c r="A627" t="s">
        <v>697</v>
      </c>
      <c r="B627" t="s">
        <v>235</v>
      </c>
      <c r="C627" t="s">
        <v>699</v>
      </c>
      <c r="D627" t="s">
        <v>698</v>
      </c>
      <c r="E627">
        <v>27</v>
      </c>
      <c r="F627" t="s">
        <v>174</v>
      </c>
      <c r="G627" t="s">
        <v>27</v>
      </c>
      <c r="H627">
        <f t="shared" si="18"/>
        <v>1</v>
      </c>
      <c r="I627">
        <f t="shared" si="19"/>
        <v>27</v>
      </c>
      <c r="J627">
        <f>INDEX(Clustering!$A$2:$B$32,MATCH('Filtered Data'!F627,_xlfn.ANCHORARRAY(Clustering!$A$2),0),2)</f>
        <v>1</v>
      </c>
    </row>
    <row r="628" spans="1:10" x14ac:dyDescent="0.3">
      <c r="A628" t="s">
        <v>697</v>
      </c>
      <c r="B628" t="s">
        <v>237</v>
      </c>
      <c r="C628" t="s">
        <v>445</v>
      </c>
      <c r="D628" t="s">
        <v>698</v>
      </c>
      <c r="E628">
        <v>9</v>
      </c>
      <c r="F628" t="s">
        <v>174</v>
      </c>
      <c r="G628" t="s">
        <v>27</v>
      </c>
      <c r="H628">
        <f t="shared" si="18"/>
        <v>1</v>
      </c>
      <c r="I628">
        <f t="shared" si="19"/>
        <v>9</v>
      </c>
      <c r="J628">
        <f>INDEX(Clustering!$A$2:$B$32,MATCH('Filtered Data'!F628,_xlfn.ANCHORARRAY(Clustering!$A$2),0),2)</f>
        <v>1</v>
      </c>
    </row>
    <row r="629" spans="1:10" x14ac:dyDescent="0.3">
      <c r="A629" t="s">
        <v>700</v>
      </c>
      <c r="B629" t="s">
        <v>55</v>
      </c>
      <c r="C629" t="s">
        <v>38</v>
      </c>
      <c r="D629" t="s">
        <v>226</v>
      </c>
      <c r="E629">
        <v>79</v>
      </c>
      <c r="F629" t="s">
        <v>13</v>
      </c>
      <c r="G629" t="s">
        <v>14</v>
      </c>
      <c r="H629">
        <f t="shared" si="18"/>
        <v>2</v>
      </c>
      <c r="I629">
        <f t="shared" si="19"/>
        <v>158</v>
      </c>
      <c r="J629">
        <f>INDEX(Clustering!$A$2:$B$32,MATCH('Filtered Data'!F629,_xlfn.ANCHORARRAY(Clustering!$A$2),0),2)</f>
        <v>5</v>
      </c>
    </row>
    <row r="630" spans="1:10" x14ac:dyDescent="0.3">
      <c r="A630" t="s">
        <v>700</v>
      </c>
      <c r="B630" t="s">
        <v>169</v>
      </c>
      <c r="C630" t="s">
        <v>318</v>
      </c>
      <c r="D630" t="s">
        <v>701</v>
      </c>
      <c r="E630">
        <v>21</v>
      </c>
      <c r="F630" t="s">
        <v>702</v>
      </c>
      <c r="G630" t="s">
        <v>27</v>
      </c>
      <c r="H630">
        <f t="shared" si="18"/>
        <v>1</v>
      </c>
      <c r="I630">
        <f t="shared" si="19"/>
        <v>21</v>
      </c>
      <c r="J630">
        <f>INDEX(Clustering!$A$2:$B$32,MATCH('Filtered Data'!F630,_xlfn.ANCHORARRAY(Clustering!$A$2),0),2)</f>
        <v>9</v>
      </c>
    </row>
    <row r="631" spans="1:10" x14ac:dyDescent="0.3">
      <c r="A631" t="s">
        <v>700</v>
      </c>
      <c r="B631" t="s">
        <v>235</v>
      </c>
      <c r="C631" t="s">
        <v>703</v>
      </c>
      <c r="D631" t="s">
        <v>701</v>
      </c>
      <c r="E631">
        <v>20</v>
      </c>
      <c r="F631" t="s">
        <v>702</v>
      </c>
      <c r="G631" t="s">
        <v>87</v>
      </c>
      <c r="H631">
        <f t="shared" si="18"/>
        <v>1</v>
      </c>
      <c r="I631">
        <f t="shared" si="19"/>
        <v>20</v>
      </c>
      <c r="J631">
        <f>INDEX(Clustering!$A$2:$B$32,MATCH('Filtered Data'!F631,_xlfn.ANCHORARRAY(Clustering!$A$2),0),2)</f>
        <v>9</v>
      </c>
    </row>
    <row r="632" spans="1:10" x14ac:dyDescent="0.3">
      <c r="A632" t="s">
        <v>700</v>
      </c>
      <c r="B632" t="s">
        <v>237</v>
      </c>
      <c r="C632" t="s">
        <v>704</v>
      </c>
      <c r="D632" t="s">
        <v>701</v>
      </c>
      <c r="E632">
        <v>15</v>
      </c>
      <c r="F632" t="s">
        <v>702</v>
      </c>
      <c r="G632" t="s">
        <v>27</v>
      </c>
      <c r="H632">
        <f t="shared" si="18"/>
        <v>1</v>
      </c>
      <c r="I632">
        <f t="shared" si="19"/>
        <v>15</v>
      </c>
      <c r="J632">
        <f>INDEX(Clustering!$A$2:$B$32,MATCH('Filtered Data'!F632,_xlfn.ANCHORARRAY(Clustering!$A$2),0),2)</f>
        <v>9</v>
      </c>
    </row>
    <row r="633" spans="1:10" x14ac:dyDescent="0.3">
      <c r="A633" t="s">
        <v>700</v>
      </c>
      <c r="B633" t="s">
        <v>239</v>
      </c>
      <c r="C633" t="s">
        <v>661</v>
      </c>
      <c r="D633" t="s">
        <v>701</v>
      </c>
      <c r="E633">
        <v>19</v>
      </c>
      <c r="F633" t="s">
        <v>702</v>
      </c>
      <c r="G633" t="s">
        <v>27</v>
      </c>
      <c r="H633">
        <f t="shared" si="18"/>
        <v>1</v>
      </c>
      <c r="I633">
        <f t="shared" si="19"/>
        <v>19</v>
      </c>
      <c r="J633">
        <f>INDEX(Clustering!$A$2:$B$32,MATCH('Filtered Data'!F633,_xlfn.ANCHORARRAY(Clustering!$A$2),0),2)</f>
        <v>9</v>
      </c>
    </row>
    <row r="634" spans="1:10" x14ac:dyDescent="0.3">
      <c r="A634" t="s">
        <v>700</v>
      </c>
      <c r="B634" t="s">
        <v>241</v>
      </c>
      <c r="C634" t="s">
        <v>418</v>
      </c>
      <c r="D634" t="s">
        <v>701</v>
      </c>
      <c r="E634">
        <v>4</v>
      </c>
      <c r="F634" t="s">
        <v>702</v>
      </c>
      <c r="G634" t="s">
        <v>69</v>
      </c>
      <c r="H634">
        <f t="shared" si="18"/>
        <v>1</v>
      </c>
      <c r="I634">
        <f t="shared" si="19"/>
        <v>4</v>
      </c>
      <c r="J634">
        <f>INDEX(Clustering!$A$2:$B$32,MATCH('Filtered Data'!F634,_xlfn.ANCHORARRAY(Clustering!$A$2),0),2)</f>
        <v>9</v>
      </c>
    </row>
    <row r="635" spans="1:10" x14ac:dyDescent="0.3">
      <c r="A635" t="s">
        <v>705</v>
      </c>
      <c r="B635" t="s">
        <v>55</v>
      </c>
      <c r="C635" t="s">
        <v>34</v>
      </c>
      <c r="D635" t="s">
        <v>160</v>
      </c>
      <c r="E635">
        <v>19</v>
      </c>
      <c r="F635" t="s">
        <v>72</v>
      </c>
      <c r="G635" t="s">
        <v>14</v>
      </c>
      <c r="H635">
        <f t="shared" si="18"/>
        <v>2</v>
      </c>
      <c r="I635">
        <f t="shared" si="19"/>
        <v>38</v>
      </c>
      <c r="J635">
        <f>INDEX(Clustering!$A$2:$B$32,MATCH('Filtered Data'!F635,_xlfn.ANCHORARRAY(Clustering!$A$2),0),2)</f>
        <v>3</v>
      </c>
    </row>
    <row r="636" spans="1:10" x14ac:dyDescent="0.3">
      <c r="A636" t="s">
        <v>706</v>
      </c>
      <c r="B636" t="s">
        <v>55</v>
      </c>
      <c r="C636" t="s">
        <v>18</v>
      </c>
      <c r="D636" t="s">
        <v>380</v>
      </c>
      <c r="E636">
        <v>8</v>
      </c>
      <c r="F636" t="s">
        <v>262</v>
      </c>
      <c r="G636" t="s">
        <v>14</v>
      </c>
      <c r="H636">
        <f t="shared" si="18"/>
        <v>2</v>
      </c>
      <c r="I636">
        <f t="shared" si="19"/>
        <v>16</v>
      </c>
      <c r="J636">
        <f>INDEX(Clustering!$A$2:$B$32,MATCH('Filtered Data'!F636,_xlfn.ANCHORARRAY(Clustering!$A$2),0),2)</f>
        <v>4</v>
      </c>
    </row>
    <row r="637" spans="1:10" x14ac:dyDescent="0.3">
      <c r="A637" t="s">
        <v>706</v>
      </c>
      <c r="B637" t="s">
        <v>169</v>
      </c>
      <c r="C637" t="s">
        <v>707</v>
      </c>
      <c r="D637" t="s">
        <v>656</v>
      </c>
      <c r="E637">
        <v>8</v>
      </c>
      <c r="F637" t="s">
        <v>657</v>
      </c>
      <c r="G637" t="s">
        <v>87</v>
      </c>
      <c r="H637">
        <f t="shared" si="18"/>
        <v>1</v>
      </c>
      <c r="I637">
        <f t="shared" si="19"/>
        <v>8</v>
      </c>
      <c r="J637">
        <f>INDEX(Clustering!$A$2:$B$32,MATCH('Filtered Data'!F637,_xlfn.ANCHORARRAY(Clustering!$A$2),0),2)</f>
        <v>9</v>
      </c>
    </row>
    <row r="638" spans="1:10" x14ac:dyDescent="0.3">
      <c r="A638" t="s">
        <v>708</v>
      </c>
      <c r="B638" t="s">
        <v>55</v>
      </c>
      <c r="C638" t="s">
        <v>50</v>
      </c>
      <c r="D638" t="s">
        <v>380</v>
      </c>
      <c r="E638">
        <v>29</v>
      </c>
      <c r="F638" t="s">
        <v>262</v>
      </c>
      <c r="G638" t="s">
        <v>14</v>
      </c>
      <c r="H638">
        <f t="shared" si="18"/>
        <v>2</v>
      </c>
      <c r="I638">
        <f t="shared" si="19"/>
        <v>58</v>
      </c>
      <c r="J638">
        <f>INDEX(Clustering!$A$2:$B$32,MATCH('Filtered Data'!F638,_xlfn.ANCHORARRAY(Clustering!$A$2),0),2)</f>
        <v>4</v>
      </c>
    </row>
    <row r="639" spans="1:10" x14ac:dyDescent="0.3">
      <c r="A639" t="s">
        <v>708</v>
      </c>
      <c r="B639" t="s">
        <v>147</v>
      </c>
      <c r="C639" t="s">
        <v>335</v>
      </c>
      <c r="D639" t="s">
        <v>272</v>
      </c>
      <c r="E639">
        <v>29</v>
      </c>
      <c r="F639" t="s">
        <v>72</v>
      </c>
      <c r="G639" t="s">
        <v>29</v>
      </c>
      <c r="H639">
        <f t="shared" si="18"/>
        <v>1</v>
      </c>
      <c r="I639">
        <f t="shared" si="19"/>
        <v>29</v>
      </c>
      <c r="J639">
        <f>INDEX(Clustering!$A$2:$B$32,MATCH('Filtered Data'!F639,_xlfn.ANCHORARRAY(Clustering!$A$2),0),2)</f>
        <v>3</v>
      </c>
    </row>
    <row r="640" spans="1:10" x14ac:dyDescent="0.3">
      <c r="A640" t="s">
        <v>709</v>
      </c>
      <c r="B640" t="s">
        <v>55</v>
      </c>
      <c r="C640" t="s">
        <v>710</v>
      </c>
      <c r="D640" t="s">
        <v>391</v>
      </c>
      <c r="E640">
        <v>13</v>
      </c>
      <c r="F640" t="s">
        <v>168</v>
      </c>
      <c r="G640" t="s">
        <v>87</v>
      </c>
      <c r="H640">
        <f t="shared" si="18"/>
        <v>1</v>
      </c>
      <c r="I640">
        <f t="shared" si="19"/>
        <v>13</v>
      </c>
      <c r="J640">
        <f>INDEX(Clustering!$A$2:$B$32,MATCH('Filtered Data'!F640,_xlfn.ANCHORARRAY(Clustering!$A$2),0),2)</f>
        <v>5</v>
      </c>
    </row>
    <row r="641" spans="1:10" x14ac:dyDescent="0.3">
      <c r="A641" t="s">
        <v>709</v>
      </c>
      <c r="B641" t="s">
        <v>147</v>
      </c>
      <c r="C641" t="s">
        <v>456</v>
      </c>
      <c r="D641" t="s">
        <v>152</v>
      </c>
      <c r="E641">
        <v>13</v>
      </c>
      <c r="F641" t="s">
        <v>72</v>
      </c>
      <c r="G641" t="s">
        <v>27</v>
      </c>
      <c r="H641">
        <f t="shared" si="18"/>
        <v>1</v>
      </c>
      <c r="I641">
        <f t="shared" si="19"/>
        <v>13</v>
      </c>
      <c r="J641">
        <f>INDEX(Clustering!$A$2:$B$32,MATCH('Filtered Data'!F641,_xlfn.ANCHORARRAY(Clustering!$A$2),0),2)</f>
        <v>3</v>
      </c>
    </row>
    <row r="642" spans="1:10" x14ac:dyDescent="0.3">
      <c r="A642" t="s">
        <v>709</v>
      </c>
      <c r="B642" t="s">
        <v>169</v>
      </c>
      <c r="C642" t="s">
        <v>444</v>
      </c>
      <c r="D642" t="s">
        <v>651</v>
      </c>
      <c r="E642">
        <v>13</v>
      </c>
      <c r="F642" t="s">
        <v>174</v>
      </c>
      <c r="G642" t="s">
        <v>69</v>
      </c>
      <c r="H642">
        <f t="shared" si="18"/>
        <v>1</v>
      </c>
      <c r="I642">
        <f t="shared" si="19"/>
        <v>13</v>
      </c>
      <c r="J642">
        <f>INDEX(Clustering!$A$2:$B$32,MATCH('Filtered Data'!F642,_xlfn.ANCHORARRAY(Clustering!$A$2),0),2)</f>
        <v>1</v>
      </c>
    </row>
    <row r="643" spans="1:10" x14ac:dyDescent="0.3">
      <c r="A643" t="s">
        <v>711</v>
      </c>
      <c r="B643" t="s">
        <v>55</v>
      </c>
      <c r="C643" t="s">
        <v>50</v>
      </c>
      <c r="D643" t="s">
        <v>71</v>
      </c>
      <c r="E643">
        <v>36</v>
      </c>
      <c r="F643" t="s">
        <v>72</v>
      </c>
      <c r="G643" t="s">
        <v>14</v>
      </c>
      <c r="H643">
        <f t="shared" ref="H643:H706" si="20">LEN(G643)/2</f>
        <v>2</v>
      </c>
      <c r="I643">
        <f t="shared" ref="I643:I706" si="21">E643*H643</f>
        <v>72</v>
      </c>
      <c r="J643">
        <f>INDEX(Clustering!$A$2:$B$32,MATCH('Filtered Data'!F643,_xlfn.ANCHORARRAY(Clustering!$A$2),0),2)</f>
        <v>3</v>
      </c>
    </row>
    <row r="644" spans="1:10" x14ac:dyDescent="0.3">
      <c r="A644" t="s">
        <v>711</v>
      </c>
      <c r="B644" t="s">
        <v>169</v>
      </c>
      <c r="C644" t="s">
        <v>358</v>
      </c>
      <c r="D644" t="s">
        <v>343</v>
      </c>
      <c r="E644">
        <v>36</v>
      </c>
      <c r="F644" t="s">
        <v>344</v>
      </c>
      <c r="G644" t="s">
        <v>80</v>
      </c>
      <c r="H644">
        <f t="shared" si="20"/>
        <v>1</v>
      </c>
      <c r="I644">
        <f t="shared" si="21"/>
        <v>36</v>
      </c>
      <c r="J644">
        <f>INDEX(Clustering!$A$2:$B$32,MATCH('Filtered Data'!F644,_xlfn.ANCHORARRAY(Clustering!$A$2),0),2)</f>
        <v>3</v>
      </c>
    </row>
    <row r="645" spans="1:10" x14ac:dyDescent="0.3">
      <c r="A645" t="s">
        <v>712</v>
      </c>
      <c r="B645" t="s">
        <v>55</v>
      </c>
      <c r="C645" t="s">
        <v>713</v>
      </c>
      <c r="D645" t="s">
        <v>368</v>
      </c>
      <c r="E645">
        <v>63</v>
      </c>
      <c r="F645" t="s">
        <v>72</v>
      </c>
      <c r="G645" t="s">
        <v>27</v>
      </c>
      <c r="H645">
        <f t="shared" si="20"/>
        <v>1</v>
      </c>
      <c r="I645">
        <f t="shared" si="21"/>
        <v>63</v>
      </c>
      <c r="J645">
        <f>INDEX(Clustering!$A$2:$B$32,MATCH('Filtered Data'!F645,_xlfn.ANCHORARRAY(Clustering!$A$2),0),2)</f>
        <v>3</v>
      </c>
    </row>
    <row r="646" spans="1:10" x14ac:dyDescent="0.3">
      <c r="A646" t="s">
        <v>712</v>
      </c>
      <c r="B646" t="s">
        <v>169</v>
      </c>
      <c r="C646" t="s">
        <v>320</v>
      </c>
      <c r="D646" t="s">
        <v>691</v>
      </c>
      <c r="E646">
        <v>46</v>
      </c>
      <c r="F646" t="s">
        <v>174</v>
      </c>
      <c r="G646" t="s">
        <v>69</v>
      </c>
      <c r="H646">
        <f t="shared" si="20"/>
        <v>1</v>
      </c>
      <c r="I646">
        <f t="shared" si="21"/>
        <v>46</v>
      </c>
      <c r="J646">
        <f>INDEX(Clustering!$A$2:$B$32,MATCH('Filtered Data'!F646,_xlfn.ANCHORARRAY(Clustering!$A$2),0),2)</f>
        <v>1</v>
      </c>
    </row>
    <row r="647" spans="1:10" x14ac:dyDescent="0.3">
      <c r="A647" t="s">
        <v>712</v>
      </c>
      <c r="B647" t="s">
        <v>235</v>
      </c>
      <c r="C647" t="s">
        <v>284</v>
      </c>
      <c r="D647" t="s">
        <v>691</v>
      </c>
      <c r="E647">
        <v>17</v>
      </c>
      <c r="F647" t="s">
        <v>174</v>
      </c>
      <c r="G647" t="s">
        <v>87</v>
      </c>
      <c r="H647">
        <f t="shared" si="20"/>
        <v>1</v>
      </c>
      <c r="I647">
        <f t="shared" si="21"/>
        <v>17</v>
      </c>
      <c r="J647">
        <f>INDEX(Clustering!$A$2:$B$32,MATCH('Filtered Data'!F647,_xlfn.ANCHORARRAY(Clustering!$A$2),0),2)</f>
        <v>1</v>
      </c>
    </row>
    <row r="648" spans="1:10" x14ac:dyDescent="0.3">
      <c r="A648" t="s">
        <v>714</v>
      </c>
      <c r="B648" t="s">
        <v>55</v>
      </c>
      <c r="C648" t="s">
        <v>690</v>
      </c>
      <c r="D648" t="s">
        <v>51</v>
      </c>
      <c r="E648">
        <v>33</v>
      </c>
      <c r="F648" t="s">
        <v>13</v>
      </c>
      <c r="G648" t="s">
        <v>69</v>
      </c>
      <c r="H648">
        <f t="shared" si="20"/>
        <v>1</v>
      </c>
      <c r="I648">
        <f t="shared" si="21"/>
        <v>33</v>
      </c>
      <c r="J648">
        <f>INDEX(Clustering!$A$2:$B$32,MATCH('Filtered Data'!F648,_xlfn.ANCHORARRAY(Clustering!$A$2),0),2)</f>
        <v>5</v>
      </c>
    </row>
    <row r="649" spans="1:10" x14ac:dyDescent="0.3">
      <c r="A649" t="s">
        <v>714</v>
      </c>
      <c r="B649" t="s">
        <v>169</v>
      </c>
      <c r="C649" t="s">
        <v>715</v>
      </c>
      <c r="D649" t="s">
        <v>656</v>
      </c>
      <c r="E649">
        <v>33</v>
      </c>
      <c r="F649" t="s">
        <v>657</v>
      </c>
      <c r="G649" t="s">
        <v>80</v>
      </c>
      <c r="H649">
        <f t="shared" si="20"/>
        <v>1</v>
      </c>
      <c r="I649">
        <f t="shared" si="21"/>
        <v>33</v>
      </c>
      <c r="J649">
        <f>INDEX(Clustering!$A$2:$B$32,MATCH('Filtered Data'!F649,_xlfn.ANCHORARRAY(Clustering!$A$2),0),2)</f>
        <v>9</v>
      </c>
    </row>
    <row r="650" spans="1:10" x14ac:dyDescent="0.3">
      <c r="A650" t="s">
        <v>716</v>
      </c>
      <c r="B650" t="s">
        <v>55</v>
      </c>
      <c r="C650" t="s">
        <v>56</v>
      </c>
      <c r="D650" t="s">
        <v>272</v>
      </c>
      <c r="E650">
        <v>26</v>
      </c>
      <c r="F650" t="s">
        <v>72</v>
      </c>
      <c r="G650" t="s">
        <v>27</v>
      </c>
      <c r="H650">
        <f t="shared" si="20"/>
        <v>1</v>
      </c>
      <c r="I650">
        <f t="shared" si="21"/>
        <v>26</v>
      </c>
      <c r="J650">
        <f>INDEX(Clustering!$A$2:$B$32,MATCH('Filtered Data'!F650,_xlfn.ANCHORARRAY(Clustering!$A$2),0),2)</f>
        <v>3</v>
      </c>
    </row>
    <row r="651" spans="1:10" x14ac:dyDescent="0.3">
      <c r="A651" t="s">
        <v>716</v>
      </c>
      <c r="B651" t="s">
        <v>55</v>
      </c>
      <c r="C651" t="s">
        <v>57</v>
      </c>
      <c r="D651" t="s">
        <v>272</v>
      </c>
      <c r="E651">
        <v>26</v>
      </c>
      <c r="F651" t="s">
        <v>72</v>
      </c>
      <c r="G651" t="s">
        <v>29</v>
      </c>
      <c r="H651">
        <f t="shared" si="20"/>
        <v>1</v>
      </c>
      <c r="I651">
        <f t="shared" si="21"/>
        <v>26</v>
      </c>
      <c r="J651">
        <f>INDEX(Clustering!$A$2:$B$32,MATCH('Filtered Data'!F651,_xlfn.ANCHORARRAY(Clustering!$A$2),0),2)</f>
        <v>3</v>
      </c>
    </row>
    <row r="652" spans="1:10" x14ac:dyDescent="0.3">
      <c r="A652" t="s">
        <v>716</v>
      </c>
      <c r="B652" t="s">
        <v>147</v>
      </c>
      <c r="C652" t="s">
        <v>345</v>
      </c>
      <c r="D652" t="s">
        <v>272</v>
      </c>
      <c r="E652">
        <v>26</v>
      </c>
      <c r="F652" t="s">
        <v>72</v>
      </c>
      <c r="G652" t="s">
        <v>27</v>
      </c>
      <c r="H652">
        <f t="shared" si="20"/>
        <v>1</v>
      </c>
      <c r="I652">
        <f t="shared" si="21"/>
        <v>26</v>
      </c>
      <c r="J652">
        <f>INDEX(Clustering!$A$2:$B$32,MATCH('Filtered Data'!F652,_xlfn.ANCHORARRAY(Clustering!$A$2),0),2)</f>
        <v>3</v>
      </c>
    </row>
    <row r="653" spans="1:10" x14ac:dyDescent="0.3">
      <c r="A653" t="s">
        <v>717</v>
      </c>
      <c r="B653" t="s">
        <v>55</v>
      </c>
      <c r="C653" t="s">
        <v>42</v>
      </c>
      <c r="D653" t="s">
        <v>621</v>
      </c>
      <c r="E653">
        <v>7</v>
      </c>
      <c r="F653" t="s">
        <v>22</v>
      </c>
      <c r="G653" t="s">
        <v>23</v>
      </c>
      <c r="H653">
        <f t="shared" si="20"/>
        <v>2</v>
      </c>
      <c r="I653">
        <f t="shared" si="21"/>
        <v>14</v>
      </c>
      <c r="J653">
        <f>INDEX(Clustering!$A$2:$B$32,MATCH('Filtered Data'!F653,_xlfn.ANCHORARRAY(Clustering!$A$2),0),2)</f>
        <v>6</v>
      </c>
    </row>
    <row r="654" spans="1:10" x14ac:dyDescent="0.3">
      <c r="A654" t="s">
        <v>717</v>
      </c>
      <c r="B654" t="s">
        <v>169</v>
      </c>
      <c r="C654" t="s">
        <v>707</v>
      </c>
      <c r="D654" t="s">
        <v>698</v>
      </c>
      <c r="E654">
        <v>2</v>
      </c>
      <c r="F654" t="s">
        <v>174</v>
      </c>
      <c r="G654" t="s">
        <v>87</v>
      </c>
      <c r="H654">
        <f t="shared" si="20"/>
        <v>1</v>
      </c>
      <c r="I654">
        <f t="shared" si="21"/>
        <v>2</v>
      </c>
      <c r="J654">
        <f>INDEX(Clustering!$A$2:$B$32,MATCH('Filtered Data'!F654,_xlfn.ANCHORARRAY(Clustering!$A$2),0),2)</f>
        <v>1</v>
      </c>
    </row>
    <row r="655" spans="1:10" x14ac:dyDescent="0.3">
      <c r="A655" t="s">
        <v>717</v>
      </c>
      <c r="B655" t="s">
        <v>235</v>
      </c>
      <c r="C655" t="s">
        <v>685</v>
      </c>
      <c r="D655" t="s">
        <v>698</v>
      </c>
      <c r="E655">
        <v>5</v>
      </c>
      <c r="F655" t="s">
        <v>174</v>
      </c>
      <c r="G655" t="s">
        <v>27</v>
      </c>
      <c r="H655">
        <f t="shared" si="20"/>
        <v>1</v>
      </c>
      <c r="I655">
        <f t="shared" si="21"/>
        <v>5</v>
      </c>
      <c r="J655">
        <f>INDEX(Clustering!$A$2:$B$32,MATCH('Filtered Data'!F655,_xlfn.ANCHORARRAY(Clustering!$A$2),0),2)</f>
        <v>1</v>
      </c>
    </row>
    <row r="656" spans="1:10" x14ac:dyDescent="0.3">
      <c r="A656" t="s">
        <v>718</v>
      </c>
      <c r="B656" t="s">
        <v>55</v>
      </c>
      <c r="C656" t="s">
        <v>46</v>
      </c>
      <c r="D656" t="s">
        <v>157</v>
      </c>
      <c r="E656">
        <v>23</v>
      </c>
      <c r="F656" t="s">
        <v>72</v>
      </c>
      <c r="G656" t="s">
        <v>23</v>
      </c>
      <c r="H656">
        <f t="shared" si="20"/>
        <v>2</v>
      </c>
      <c r="I656">
        <f t="shared" si="21"/>
        <v>46</v>
      </c>
      <c r="J656">
        <f>INDEX(Clustering!$A$2:$B$32,MATCH('Filtered Data'!F656,_xlfn.ANCHORARRAY(Clustering!$A$2),0),2)</f>
        <v>3</v>
      </c>
    </row>
    <row r="657" spans="1:10" x14ac:dyDescent="0.3">
      <c r="A657" t="s">
        <v>718</v>
      </c>
      <c r="B657" t="s">
        <v>169</v>
      </c>
      <c r="C657" t="s">
        <v>719</v>
      </c>
      <c r="D657" t="s">
        <v>698</v>
      </c>
      <c r="E657">
        <v>17</v>
      </c>
      <c r="F657" t="s">
        <v>174</v>
      </c>
      <c r="G657" t="s">
        <v>27</v>
      </c>
      <c r="H657">
        <f t="shared" si="20"/>
        <v>1</v>
      </c>
      <c r="I657">
        <f t="shared" si="21"/>
        <v>17</v>
      </c>
      <c r="J657">
        <f>INDEX(Clustering!$A$2:$B$32,MATCH('Filtered Data'!F657,_xlfn.ANCHORARRAY(Clustering!$A$2),0),2)</f>
        <v>1</v>
      </c>
    </row>
    <row r="658" spans="1:10" x14ac:dyDescent="0.3">
      <c r="A658" t="s">
        <v>718</v>
      </c>
      <c r="B658" t="s">
        <v>235</v>
      </c>
      <c r="C658" t="s">
        <v>720</v>
      </c>
      <c r="D658" t="s">
        <v>698</v>
      </c>
      <c r="E658">
        <v>6</v>
      </c>
      <c r="F658" t="s">
        <v>174</v>
      </c>
      <c r="G658" t="s">
        <v>87</v>
      </c>
      <c r="H658">
        <f t="shared" si="20"/>
        <v>1</v>
      </c>
      <c r="I658">
        <f t="shared" si="21"/>
        <v>6</v>
      </c>
      <c r="J658">
        <f>INDEX(Clustering!$A$2:$B$32,MATCH('Filtered Data'!F658,_xlfn.ANCHORARRAY(Clustering!$A$2),0),2)</f>
        <v>1</v>
      </c>
    </row>
    <row r="659" spans="1:10" x14ac:dyDescent="0.3">
      <c r="A659" t="s">
        <v>721</v>
      </c>
      <c r="B659" t="s">
        <v>55</v>
      </c>
      <c r="C659" t="s">
        <v>18</v>
      </c>
      <c r="D659" t="s">
        <v>722</v>
      </c>
      <c r="E659">
        <v>11</v>
      </c>
      <c r="F659" t="s">
        <v>13</v>
      </c>
      <c r="G659" t="s">
        <v>14</v>
      </c>
      <c r="H659">
        <f t="shared" si="20"/>
        <v>2</v>
      </c>
      <c r="I659">
        <f t="shared" si="21"/>
        <v>22</v>
      </c>
      <c r="J659">
        <f>INDEX(Clustering!$A$2:$B$32,MATCH('Filtered Data'!F659,_xlfn.ANCHORARRAY(Clustering!$A$2),0),2)</f>
        <v>5</v>
      </c>
    </row>
    <row r="660" spans="1:10" x14ac:dyDescent="0.3">
      <c r="A660" t="s">
        <v>723</v>
      </c>
      <c r="B660" t="s">
        <v>55</v>
      </c>
      <c r="C660" t="s">
        <v>629</v>
      </c>
      <c r="D660" t="s">
        <v>724</v>
      </c>
      <c r="E660">
        <v>10</v>
      </c>
      <c r="F660" t="s">
        <v>262</v>
      </c>
      <c r="G660" t="s">
        <v>29</v>
      </c>
      <c r="H660">
        <f t="shared" si="20"/>
        <v>1</v>
      </c>
      <c r="I660">
        <f t="shared" si="21"/>
        <v>10</v>
      </c>
      <c r="J660">
        <f>INDEX(Clustering!$A$2:$B$32,MATCH('Filtered Data'!F660,_xlfn.ANCHORARRAY(Clustering!$A$2),0),2)</f>
        <v>4</v>
      </c>
    </row>
    <row r="661" spans="1:10" x14ac:dyDescent="0.3">
      <c r="A661" t="s">
        <v>725</v>
      </c>
      <c r="B661" t="s">
        <v>55</v>
      </c>
      <c r="C661" t="s">
        <v>726</v>
      </c>
      <c r="D661" t="s">
        <v>380</v>
      </c>
      <c r="E661">
        <v>19</v>
      </c>
      <c r="F661" t="s">
        <v>262</v>
      </c>
      <c r="G661" t="s">
        <v>80</v>
      </c>
      <c r="H661">
        <f t="shared" si="20"/>
        <v>1</v>
      </c>
      <c r="I661">
        <f t="shared" si="21"/>
        <v>19</v>
      </c>
      <c r="J661">
        <f>INDEX(Clustering!$A$2:$B$32,MATCH('Filtered Data'!F661,_xlfn.ANCHORARRAY(Clustering!$A$2),0),2)</f>
        <v>4</v>
      </c>
    </row>
    <row r="662" spans="1:10" x14ac:dyDescent="0.3">
      <c r="A662" t="s">
        <v>727</v>
      </c>
      <c r="B662" t="s">
        <v>55</v>
      </c>
      <c r="C662" t="s">
        <v>176</v>
      </c>
      <c r="D662" t="s">
        <v>368</v>
      </c>
      <c r="E662">
        <v>26</v>
      </c>
      <c r="F662" t="s">
        <v>72</v>
      </c>
      <c r="G662" t="s">
        <v>69</v>
      </c>
      <c r="H662">
        <f t="shared" si="20"/>
        <v>1</v>
      </c>
      <c r="I662">
        <f t="shared" si="21"/>
        <v>26</v>
      </c>
      <c r="J662">
        <f>INDEX(Clustering!$A$2:$B$32,MATCH('Filtered Data'!F662,_xlfn.ANCHORARRAY(Clustering!$A$2),0),2)</f>
        <v>3</v>
      </c>
    </row>
    <row r="663" spans="1:10" x14ac:dyDescent="0.3">
      <c r="A663" t="s">
        <v>728</v>
      </c>
      <c r="B663" t="s">
        <v>55</v>
      </c>
      <c r="C663" t="s">
        <v>121</v>
      </c>
      <c r="D663" t="s">
        <v>162</v>
      </c>
      <c r="E663">
        <v>12</v>
      </c>
      <c r="F663" t="s">
        <v>72</v>
      </c>
      <c r="G663" t="s">
        <v>27</v>
      </c>
      <c r="H663">
        <f t="shared" si="20"/>
        <v>1</v>
      </c>
      <c r="I663">
        <f t="shared" si="21"/>
        <v>12</v>
      </c>
      <c r="J663">
        <f>INDEX(Clustering!$A$2:$B$32,MATCH('Filtered Data'!F663,_xlfn.ANCHORARRAY(Clustering!$A$2),0),2)</f>
        <v>3</v>
      </c>
    </row>
    <row r="664" spans="1:10" x14ac:dyDescent="0.3">
      <c r="A664" t="s">
        <v>729</v>
      </c>
      <c r="B664" t="s">
        <v>55</v>
      </c>
      <c r="C664" t="s">
        <v>631</v>
      </c>
      <c r="D664" t="s">
        <v>724</v>
      </c>
      <c r="E664">
        <v>11</v>
      </c>
      <c r="F664" t="s">
        <v>262</v>
      </c>
      <c r="G664" t="s">
        <v>27</v>
      </c>
      <c r="H664">
        <f t="shared" si="20"/>
        <v>1</v>
      </c>
      <c r="I664">
        <f t="shared" si="21"/>
        <v>11</v>
      </c>
      <c r="J664">
        <f>INDEX(Clustering!$A$2:$B$32,MATCH('Filtered Data'!F664,_xlfn.ANCHORARRAY(Clustering!$A$2),0),2)</f>
        <v>4</v>
      </c>
    </row>
    <row r="665" spans="1:10" x14ac:dyDescent="0.3">
      <c r="A665" t="s">
        <v>729</v>
      </c>
      <c r="B665" t="s">
        <v>169</v>
      </c>
      <c r="C665" t="s">
        <v>730</v>
      </c>
      <c r="D665" t="s">
        <v>731</v>
      </c>
      <c r="E665">
        <v>3</v>
      </c>
      <c r="F665" t="s">
        <v>174</v>
      </c>
      <c r="G665" t="s">
        <v>69</v>
      </c>
      <c r="H665">
        <f t="shared" si="20"/>
        <v>1</v>
      </c>
      <c r="I665">
        <f t="shared" si="21"/>
        <v>3</v>
      </c>
      <c r="J665">
        <f>INDEX(Clustering!$A$2:$B$32,MATCH('Filtered Data'!F665,_xlfn.ANCHORARRAY(Clustering!$A$2),0),2)</f>
        <v>1</v>
      </c>
    </row>
    <row r="666" spans="1:10" x14ac:dyDescent="0.3">
      <c r="A666" t="s">
        <v>729</v>
      </c>
      <c r="B666" t="s">
        <v>235</v>
      </c>
      <c r="C666" t="s">
        <v>732</v>
      </c>
      <c r="D666" t="s">
        <v>731</v>
      </c>
      <c r="E666">
        <v>8</v>
      </c>
      <c r="F666" t="s">
        <v>174</v>
      </c>
      <c r="G666" t="s">
        <v>80</v>
      </c>
      <c r="H666">
        <f t="shared" si="20"/>
        <v>1</v>
      </c>
      <c r="I666">
        <f t="shared" si="21"/>
        <v>8</v>
      </c>
      <c r="J666">
        <f>INDEX(Clustering!$A$2:$B$32,MATCH('Filtered Data'!F666,_xlfn.ANCHORARRAY(Clustering!$A$2),0),2)</f>
        <v>1</v>
      </c>
    </row>
    <row r="667" spans="1:10" x14ac:dyDescent="0.3">
      <c r="A667" t="s">
        <v>733</v>
      </c>
      <c r="B667" t="s">
        <v>55</v>
      </c>
      <c r="C667" t="s">
        <v>134</v>
      </c>
      <c r="D667" t="s">
        <v>724</v>
      </c>
      <c r="E667">
        <v>17</v>
      </c>
      <c r="F667" t="s">
        <v>262</v>
      </c>
      <c r="G667" t="s">
        <v>80</v>
      </c>
      <c r="H667">
        <f t="shared" si="20"/>
        <v>1</v>
      </c>
      <c r="I667">
        <f t="shared" si="21"/>
        <v>17</v>
      </c>
      <c r="J667">
        <f>INDEX(Clustering!$A$2:$B$32,MATCH('Filtered Data'!F667,_xlfn.ANCHORARRAY(Clustering!$A$2),0),2)</f>
        <v>4</v>
      </c>
    </row>
    <row r="668" spans="1:10" x14ac:dyDescent="0.3">
      <c r="A668" t="s">
        <v>734</v>
      </c>
      <c r="B668" t="s">
        <v>55</v>
      </c>
      <c r="C668" t="s">
        <v>132</v>
      </c>
      <c r="D668" t="s">
        <v>130</v>
      </c>
      <c r="E668">
        <v>21</v>
      </c>
      <c r="F668" t="s">
        <v>72</v>
      </c>
      <c r="G668" t="s">
        <v>27</v>
      </c>
      <c r="H668">
        <f t="shared" si="20"/>
        <v>1</v>
      </c>
      <c r="I668">
        <f t="shared" si="21"/>
        <v>21</v>
      </c>
      <c r="J668">
        <f>INDEX(Clustering!$A$2:$B$32,MATCH('Filtered Data'!F668,_xlfn.ANCHORARRAY(Clustering!$A$2),0),2)</f>
        <v>3</v>
      </c>
    </row>
    <row r="669" spans="1:10" x14ac:dyDescent="0.3">
      <c r="A669" t="s">
        <v>735</v>
      </c>
      <c r="B669" t="s">
        <v>55</v>
      </c>
      <c r="C669" t="s">
        <v>377</v>
      </c>
      <c r="D669" t="s">
        <v>368</v>
      </c>
      <c r="E669">
        <v>39</v>
      </c>
      <c r="F669" t="s">
        <v>72</v>
      </c>
      <c r="G669" t="s">
        <v>29</v>
      </c>
      <c r="H669">
        <f t="shared" si="20"/>
        <v>1</v>
      </c>
      <c r="I669">
        <f t="shared" si="21"/>
        <v>39</v>
      </c>
      <c r="J669">
        <f>INDEX(Clustering!$A$2:$B$32,MATCH('Filtered Data'!F669,_xlfn.ANCHORARRAY(Clustering!$A$2),0),2)</f>
        <v>3</v>
      </c>
    </row>
    <row r="670" spans="1:10" x14ac:dyDescent="0.3">
      <c r="A670" t="s">
        <v>736</v>
      </c>
      <c r="B670" t="s">
        <v>55</v>
      </c>
      <c r="C670" t="s">
        <v>284</v>
      </c>
      <c r="D670" t="s">
        <v>155</v>
      </c>
      <c r="E670">
        <v>14</v>
      </c>
      <c r="F670" t="s">
        <v>72</v>
      </c>
      <c r="G670" t="s">
        <v>87</v>
      </c>
      <c r="H670">
        <f t="shared" si="20"/>
        <v>1</v>
      </c>
      <c r="I670">
        <f t="shared" si="21"/>
        <v>14</v>
      </c>
      <c r="J670">
        <f>INDEX(Clustering!$A$2:$B$32,MATCH('Filtered Data'!F670,_xlfn.ANCHORARRAY(Clustering!$A$2),0),2)</f>
        <v>3</v>
      </c>
    </row>
    <row r="671" spans="1:10" x14ac:dyDescent="0.3">
      <c r="A671" t="s">
        <v>737</v>
      </c>
      <c r="B671" t="s">
        <v>55</v>
      </c>
      <c r="C671" t="s">
        <v>631</v>
      </c>
      <c r="D671" t="s">
        <v>391</v>
      </c>
      <c r="E671">
        <v>15</v>
      </c>
      <c r="F671" t="s">
        <v>168</v>
      </c>
      <c r="G671" t="s">
        <v>27</v>
      </c>
      <c r="H671">
        <f t="shared" si="20"/>
        <v>1</v>
      </c>
      <c r="I671">
        <f t="shared" si="21"/>
        <v>15</v>
      </c>
      <c r="J671">
        <f>INDEX(Clustering!$A$2:$B$32,MATCH('Filtered Data'!F671,_xlfn.ANCHORARRAY(Clustering!$A$2),0),2)</f>
        <v>5</v>
      </c>
    </row>
    <row r="672" spans="1:10" x14ac:dyDescent="0.3">
      <c r="A672" t="s">
        <v>738</v>
      </c>
      <c r="B672" t="s">
        <v>55</v>
      </c>
      <c r="C672" t="s">
        <v>629</v>
      </c>
      <c r="D672" t="s">
        <v>578</v>
      </c>
      <c r="E672">
        <v>22</v>
      </c>
      <c r="F672" t="s">
        <v>168</v>
      </c>
      <c r="G672" t="s">
        <v>29</v>
      </c>
      <c r="H672">
        <f t="shared" si="20"/>
        <v>1</v>
      </c>
      <c r="I672">
        <f t="shared" si="21"/>
        <v>22</v>
      </c>
      <c r="J672">
        <f>INDEX(Clustering!$A$2:$B$32,MATCH('Filtered Data'!F672,_xlfn.ANCHORARRAY(Clustering!$A$2),0),2)</f>
        <v>5</v>
      </c>
    </row>
    <row r="673" spans="1:10" x14ac:dyDescent="0.3">
      <c r="A673" t="s">
        <v>739</v>
      </c>
      <c r="B673" t="s">
        <v>55</v>
      </c>
      <c r="C673" t="s">
        <v>240</v>
      </c>
      <c r="D673" t="s">
        <v>380</v>
      </c>
      <c r="E673">
        <v>20</v>
      </c>
      <c r="F673" t="s">
        <v>262</v>
      </c>
      <c r="G673" t="s">
        <v>69</v>
      </c>
      <c r="H673">
        <f t="shared" si="20"/>
        <v>1</v>
      </c>
      <c r="I673">
        <f t="shared" si="21"/>
        <v>20</v>
      </c>
      <c r="J673">
        <f>INDEX(Clustering!$A$2:$B$32,MATCH('Filtered Data'!F673,_xlfn.ANCHORARRAY(Clustering!$A$2),0),2)</f>
        <v>4</v>
      </c>
    </row>
    <row r="674" spans="1:10" x14ac:dyDescent="0.3">
      <c r="A674" t="s">
        <v>740</v>
      </c>
      <c r="B674" t="s">
        <v>55</v>
      </c>
      <c r="C674" t="s">
        <v>741</v>
      </c>
      <c r="D674" t="s">
        <v>62</v>
      </c>
      <c r="E674">
        <v>55</v>
      </c>
      <c r="F674" t="s">
        <v>63</v>
      </c>
      <c r="G674" t="s">
        <v>87</v>
      </c>
      <c r="H674">
        <f t="shared" si="20"/>
        <v>1</v>
      </c>
      <c r="I674">
        <f t="shared" si="21"/>
        <v>55</v>
      </c>
      <c r="J674">
        <f>INDEX(Clustering!$A$2:$B$32,MATCH('Filtered Data'!F674,_xlfn.ANCHORARRAY(Clustering!$A$2),0),2)</f>
        <v>4</v>
      </c>
    </row>
    <row r="675" spans="1:10" x14ac:dyDescent="0.3">
      <c r="A675" t="s">
        <v>742</v>
      </c>
      <c r="B675" t="s">
        <v>147</v>
      </c>
      <c r="C675" t="s">
        <v>335</v>
      </c>
      <c r="D675" t="s">
        <v>67</v>
      </c>
      <c r="E675">
        <v>199</v>
      </c>
      <c r="F675" t="s">
        <v>68</v>
      </c>
      <c r="G675" t="s">
        <v>29</v>
      </c>
      <c r="H675">
        <f t="shared" si="20"/>
        <v>1</v>
      </c>
      <c r="I675">
        <f t="shared" si="21"/>
        <v>199</v>
      </c>
      <c r="J675">
        <f>INDEX(Clustering!$A$2:$B$32,MATCH('Filtered Data'!F675,_xlfn.ANCHORARRAY(Clustering!$A$2),0),2)</f>
        <v>1</v>
      </c>
    </row>
    <row r="676" spans="1:10" x14ac:dyDescent="0.3">
      <c r="A676" t="s">
        <v>743</v>
      </c>
      <c r="B676" t="s">
        <v>147</v>
      </c>
      <c r="C676" t="s">
        <v>335</v>
      </c>
      <c r="D676" t="s">
        <v>160</v>
      </c>
      <c r="E676">
        <v>32</v>
      </c>
      <c r="F676" t="s">
        <v>72</v>
      </c>
      <c r="G676" t="s">
        <v>29</v>
      </c>
      <c r="H676">
        <f t="shared" si="20"/>
        <v>1</v>
      </c>
      <c r="I676">
        <f t="shared" si="21"/>
        <v>32</v>
      </c>
      <c r="J676">
        <f>INDEX(Clustering!$A$2:$B$32,MATCH('Filtered Data'!F676,_xlfn.ANCHORARRAY(Clustering!$A$2),0),2)</f>
        <v>3</v>
      </c>
    </row>
    <row r="677" spans="1:10" x14ac:dyDescent="0.3">
      <c r="A677" t="s">
        <v>744</v>
      </c>
      <c r="B677" t="s">
        <v>55</v>
      </c>
      <c r="C677" t="s">
        <v>341</v>
      </c>
      <c r="D677" t="s">
        <v>164</v>
      </c>
      <c r="E677">
        <v>10</v>
      </c>
      <c r="F677" t="s">
        <v>22</v>
      </c>
      <c r="G677" t="s">
        <v>29</v>
      </c>
      <c r="H677">
        <f t="shared" si="20"/>
        <v>1</v>
      </c>
      <c r="I677">
        <f t="shared" si="21"/>
        <v>10</v>
      </c>
      <c r="J677">
        <f>INDEX(Clustering!$A$2:$B$32,MATCH('Filtered Data'!F677,_xlfn.ANCHORARRAY(Clustering!$A$2),0),2)</f>
        <v>6</v>
      </c>
    </row>
    <row r="678" spans="1:10" x14ac:dyDescent="0.3">
      <c r="A678" t="s">
        <v>744</v>
      </c>
      <c r="B678" t="s">
        <v>58</v>
      </c>
      <c r="C678" t="s">
        <v>238</v>
      </c>
      <c r="D678" t="s">
        <v>119</v>
      </c>
      <c r="E678">
        <v>17</v>
      </c>
      <c r="F678" t="s">
        <v>13</v>
      </c>
      <c r="G678" t="s">
        <v>69</v>
      </c>
      <c r="H678">
        <f t="shared" si="20"/>
        <v>1</v>
      </c>
      <c r="I678">
        <f t="shared" si="21"/>
        <v>17</v>
      </c>
      <c r="J678">
        <f>INDEX(Clustering!$A$2:$B$32,MATCH('Filtered Data'!F678,_xlfn.ANCHORARRAY(Clustering!$A$2),0),2)</f>
        <v>5</v>
      </c>
    </row>
    <row r="679" spans="1:10" x14ac:dyDescent="0.3">
      <c r="A679" t="s">
        <v>744</v>
      </c>
      <c r="B679" t="s">
        <v>81</v>
      </c>
      <c r="C679" t="s">
        <v>284</v>
      </c>
      <c r="D679" t="s">
        <v>119</v>
      </c>
      <c r="E679">
        <v>21</v>
      </c>
      <c r="F679" t="s">
        <v>13</v>
      </c>
      <c r="G679" t="s">
        <v>87</v>
      </c>
      <c r="H679">
        <f t="shared" si="20"/>
        <v>1</v>
      </c>
      <c r="I679">
        <f t="shared" si="21"/>
        <v>21</v>
      </c>
      <c r="J679">
        <f>INDEX(Clustering!$A$2:$B$32,MATCH('Filtered Data'!F679,_xlfn.ANCHORARRAY(Clustering!$A$2),0),2)</f>
        <v>5</v>
      </c>
    </row>
    <row r="680" spans="1:10" x14ac:dyDescent="0.3">
      <c r="A680" t="s">
        <v>744</v>
      </c>
      <c r="B680" t="s">
        <v>413</v>
      </c>
      <c r="C680" t="s">
        <v>631</v>
      </c>
      <c r="D680" t="s">
        <v>119</v>
      </c>
      <c r="E680">
        <v>31</v>
      </c>
      <c r="F680" t="s">
        <v>13</v>
      </c>
      <c r="G680" t="s">
        <v>27</v>
      </c>
      <c r="H680">
        <f t="shared" si="20"/>
        <v>1</v>
      </c>
      <c r="I680">
        <f t="shared" si="21"/>
        <v>31</v>
      </c>
      <c r="J680">
        <f>INDEX(Clustering!$A$2:$B$32,MATCH('Filtered Data'!F680,_xlfn.ANCHORARRAY(Clustering!$A$2),0),2)</f>
        <v>5</v>
      </c>
    </row>
    <row r="681" spans="1:10" x14ac:dyDescent="0.3">
      <c r="A681" t="s">
        <v>745</v>
      </c>
      <c r="B681" t="s">
        <v>147</v>
      </c>
      <c r="C681" t="s">
        <v>154</v>
      </c>
      <c r="D681" t="s">
        <v>272</v>
      </c>
      <c r="E681">
        <v>6</v>
      </c>
      <c r="F681" t="s">
        <v>72</v>
      </c>
      <c r="G681" t="s">
        <v>27</v>
      </c>
      <c r="H681">
        <f t="shared" si="20"/>
        <v>1</v>
      </c>
      <c r="I681">
        <f t="shared" si="21"/>
        <v>6</v>
      </c>
      <c r="J681">
        <f>INDEX(Clustering!$A$2:$B$32,MATCH('Filtered Data'!F681,_xlfn.ANCHORARRAY(Clustering!$A$2),0),2)</f>
        <v>3</v>
      </c>
    </row>
    <row r="682" spans="1:10" x14ac:dyDescent="0.3">
      <c r="A682" t="s">
        <v>746</v>
      </c>
      <c r="B682" t="s">
        <v>55</v>
      </c>
      <c r="C682" t="s">
        <v>42</v>
      </c>
      <c r="D682" t="s">
        <v>216</v>
      </c>
      <c r="E682">
        <v>19</v>
      </c>
      <c r="F682" t="s">
        <v>168</v>
      </c>
      <c r="G682" t="s">
        <v>23</v>
      </c>
      <c r="H682">
        <f t="shared" si="20"/>
        <v>2</v>
      </c>
      <c r="I682">
        <f t="shared" si="21"/>
        <v>38</v>
      </c>
      <c r="J682">
        <f>INDEX(Clustering!$A$2:$B$32,MATCH('Filtered Data'!F682,_xlfn.ANCHORARRAY(Clustering!$A$2),0),2)</f>
        <v>5</v>
      </c>
    </row>
    <row r="683" spans="1:10" x14ac:dyDescent="0.3">
      <c r="A683" t="s">
        <v>746</v>
      </c>
      <c r="B683" t="s">
        <v>147</v>
      </c>
      <c r="C683" t="s">
        <v>554</v>
      </c>
      <c r="D683" t="s">
        <v>609</v>
      </c>
      <c r="E683">
        <v>19</v>
      </c>
      <c r="F683" t="s">
        <v>22</v>
      </c>
      <c r="G683" t="s">
        <v>87</v>
      </c>
      <c r="H683">
        <f t="shared" si="20"/>
        <v>1</v>
      </c>
      <c r="I683">
        <f t="shared" si="21"/>
        <v>19</v>
      </c>
      <c r="J683">
        <f>INDEX(Clustering!$A$2:$B$32,MATCH('Filtered Data'!F683,_xlfn.ANCHORARRAY(Clustering!$A$2),0),2)</f>
        <v>6</v>
      </c>
    </row>
    <row r="684" spans="1:10" x14ac:dyDescent="0.3">
      <c r="A684" t="s">
        <v>747</v>
      </c>
      <c r="B684" t="s">
        <v>55</v>
      </c>
      <c r="C684" t="s">
        <v>56</v>
      </c>
      <c r="D684" t="s">
        <v>130</v>
      </c>
      <c r="E684">
        <v>25</v>
      </c>
      <c r="F684" t="s">
        <v>72</v>
      </c>
      <c r="G684" t="s">
        <v>27</v>
      </c>
      <c r="H684">
        <f t="shared" si="20"/>
        <v>1</v>
      </c>
      <c r="I684">
        <f t="shared" si="21"/>
        <v>25</v>
      </c>
      <c r="J684">
        <f>INDEX(Clustering!$A$2:$B$32,MATCH('Filtered Data'!F684,_xlfn.ANCHORARRAY(Clustering!$A$2),0),2)</f>
        <v>3</v>
      </c>
    </row>
    <row r="685" spans="1:10" x14ac:dyDescent="0.3">
      <c r="A685" t="s">
        <v>747</v>
      </c>
      <c r="B685" t="s">
        <v>55</v>
      </c>
      <c r="C685" t="s">
        <v>57</v>
      </c>
      <c r="D685" t="s">
        <v>130</v>
      </c>
      <c r="E685">
        <v>25</v>
      </c>
      <c r="F685" t="s">
        <v>72</v>
      </c>
      <c r="G685" t="s">
        <v>29</v>
      </c>
      <c r="H685">
        <f t="shared" si="20"/>
        <v>1</v>
      </c>
      <c r="I685">
        <f t="shared" si="21"/>
        <v>25</v>
      </c>
      <c r="J685">
        <f>INDEX(Clustering!$A$2:$B$32,MATCH('Filtered Data'!F685,_xlfn.ANCHORARRAY(Clustering!$A$2),0),2)</f>
        <v>3</v>
      </c>
    </row>
    <row r="686" spans="1:10" x14ac:dyDescent="0.3">
      <c r="A686" t="s">
        <v>748</v>
      </c>
      <c r="B686" t="s">
        <v>55</v>
      </c>
      <c r="C686" t="s">
        <v>455</v>
      </c>
      <c r="D686" t="s">
        <v>272</v>
      </c>
      <c r="E686">
        <v>10</v>
      </c>
      <c r="F686" t="s">
        <v>72</v>
      </c>
      <c r="G686" t="s">
        <v>27</v>
      </c>
      <c r="H686">
        <f t="shared" si="20"/>
        <v>1</v>
      </c>
      <c r="I686">
        <f t="shared" si="21"/>
        <v>10</v>
      </c>
      <c r="J686">
        <f>INDEX(Clustering!$A$2:$B$32,MATCH('Filtered Data'!F686,_xlfn.ANCHORARRAY(Clustering!$A$2),0),2)</f>
        <v>3</v>
      </c>
    </row>
    <row r="687" spans="1:10" x14ac:dyDescent="0.3">
      <c r="A687" t="s">
        <v>749</v>
      </c>
      <c r="B687" t="s">
        <v>55</v>
      </c>
      <c r="C687" t="s">
        <v>121</v>
      </c>
      <c r="D687" t="s">
        <v>162</v>
      </c>
      <c r="E687">
        <v>14</v>
      </c>
      <c r="F687" t="s">
        <v>72</v>
      </c>
      <c r="G687" t="s">
        <v>27</v>
      </c>
      <c r="H687">
        <f t="shared" si="20"/>
        <v>1</v>
      </c>
      <c r="I687">
        <f t="shared" si="21"/>
        <v>14</v>
      </c>
      <c r="J687">
        <f>INDEX(Clustering!$A$2:$B$32,MATCH('Filtered Data'!F687,_xlfn.ANCHORARRAY(Clustering!$A$2),0),2)</f>
        <v>3</v>
      </c>
    </row>
    <row r="688" spans="1:10" x14ac:dyDescent="0.3">
      <c r="A688" t="s">
        <v>750</v>
      </c>
      <c r="B688" t="s">
        <v>55</v>
      </c>
      <c r="C688" t="s">
        <v>689</v>
      </c>
      <c r="D688" t="s">
        <v>751</v>
      </c>
      <c r="E688">
        <v>57</v>
      </c>
      <c r="F688" t="s">
        <v>262</v>
      </c>
      <c r="G688" t="s">
        <v>29</v>
      </c>
      <c r="H688">
        <f t="shared" si="20"/>
        <v>1</v>
      </c>
      <c r="I688">
        <f t="shared" si="21"/>
        <v>57</v>
      </c>
      <c r="J688">
        <f>INDEX(Clustering!$A$2:$B$32,MATCH('Filtered Data'!F688,_xlfn.ANCHORARRAY(Clustering!$A$2),0),2)</f>
        <v>4</v>
      </c>
    </row>
    <row r="689" spans="1:10" x14ac:dyDescent="0.3">
      <c r="A689" t="s">
        <v>750</v>
      </c>
      <c r="B689" t="s">
        <v>147</v>
      </c>
      <c r="C689" t="s">
        <v>249</v>
      </c>
      <c r="D689" t="s">
        <v>751</v>
      </c>
      <c r="E689">
        <v>57</v>
      </c>
      <c r="F689" t="s">
        <v>262</v>
      </c>
      <c r="G689" t="s">
        <v>29</v>
      </c>
      <c r="H689">
        <f t="shared" si="20"/>
        <v>1</v>
      </c>
      <c r="I689">
        <f t="shared" si="21"/>
        <v>57</v>
      </c>
      <c r="J689">
        <f>INDEX(Clustering!$A$2:$B$32,MATCH('Filtered Data'!F689,_xlfn.ANCHORARRAY(Clustering!$A$2),0),2)</f>
        <v>4</v>
      </c>
    </row>
    <row r="690" spans="1:10" x14ac:dyDescent="0.3">
      <c r="A690" t="s">
        <v>752</v>
      </c>
      <c r="B690" t="s">
        <v>55</v>
      </c>
      <c r="C690" t="s">
        <v>31</v>
      </c>
      <c r="D690" t="s">
        <v>290</v>
      </c>
      <c r="E690">
        <v>77</v>
      </c>
      <c r="F690" t="s">
        <v>72</v>
      </c>
      <c r="G690" t="s">
        <v>27</v>
      </c>
      <c r="H690">
        <f t="shared" si="20"/>
        <v>1</v>
      </c>
      <c r="I690">
        <f t="shared" si="21"/>
        <v>77</v>
      </c>
      <c r="J690">
        <f>INDEX(Clustering!$A$2:$B$32,MATCH('Filtered Data'!F690,_xlfn.ANCHORARRAY(Clustering!$A$2),0),2)</f>
        <v>3</v>
      </c>
    </row>
    <row r="691" spans="1:10" x14ac:dyDescent="0.3">
      <c r="A691" t="s">
        <v>752</v>
      </c>
      <c r="B691" t="s">
        <v>147</v>
      </c>
      <c r="C691" t="s">
        <v>741</v>
      </c>
      <c r="D691" t="s">
        <v>722</v>
      </c>
      <c r="E691">
        <v>40</v>
      </c>
      <c r="F691" t="s">
        <v>13</v>
      </c>
      <c r="G691" t="s">
        <v>87</v>
      </c>
      <c r="H691">
        <f t="shared" si="20"/>
        <v>1</v>
      </c>
      <c r="I691">
        <f t="shared" si="21"/>
        <v>40</v>
      </c>
      <c r="J691">
        <f>INDEX(Clustering!$A$2:$B$32,MATCH('Filtered Data'!F691,_xlfn.ANCHORARRAY(Clustering!$A$2),0),2)</f>
        <v>5</v>
      </c>
    </row>
    <row r="692" spans="1:10" x14ac:dyDescent="0.3">
      <c r="A692" t="s">
        <v>752</v>
      </c>
      <c r="B692" t="s">
        <v>328</v>
      </c>
      <c r="C692" t="s">
        <v>753</v>
      </c>
      <c r="D692" t="s">
        <v>722</v>
      </c>
      <c r="E692">
        <v>37</v>
      </c>
      <c r="F692" t="s">
        <v>13</v>
      </c>
      <c r="G692" t="s">
        <v>87</v>
      </c>
      <c r="H692">
        <f t="shared" si="20"/>
        <v>1</v>
      </c>
      <c r="I692">
        <f t="shared" si="21"/>
        <v>37</v>
      </c>
      <c r="J692">
        <f>INDEX(Clustering!$A$2:$B$32,MATCH('Filtered Data'!F692,_xlfn.ANCHORARRAY(Clustering!$A$2),0),2)</f>
        <v>5</v>
      </c>
    </row>
    <row r="693" spans="1:10" x14ac:dyDescent="0.3">
      <c r="A693" t="s">
        <v>754</v>
      </c>
      <c r="B693" t="s">
        <v>147</v>
      </c>
      <c r="C693" t="s">
        <v>236</v>
      </c>
      <c r="D693" t="s">
        <v>755</v>
      </c>
      <c r="E693">
        <v>35</v>
      </c>
      <c r="F693" t="s">
        <v>174</v>
      </c>
      <c r="G693" t="s">
        <v>87</v>
      </c>
      <c r="H693">
        <f t="shared" si="20"/>
        <v>1</v>
      </c>
      <c r="I693">
        <f t="shared" si="21"/>
        <v>35</v>
      </c>
      <c r="J693">
        <f>INDEX(Clustering!$A$2:$B$32,MATCH('Filtered Data'!F693,_xlfn.ANCHORARRAY(Clustering!$A$2),0),2)</f>
        <v>1</v>
      </c>
    </row>
    <row r="694" spans="1:10" x14ac:dyDescent="0.3">
      <c r="A694" t="s">
        <v>756</v>
      </c>
      <c r="B694" t="s">
        <v>147</v>
      </c>
      <c r="C694" t="s">
        <v>459</v>
      </c>
      <c r="D694" t="s">
        <v>277</v>
      </c>
      <c r="E694">
        <v>6</v>
      </c>
      <c r="F694" t="s">
        <v>168</v>
      </c>
      <c r="G694" t="s">
        <v>29</v>
      </c>
      <c r="H694">
        <f t="shared" si="20"/>
        <v>1</v>
      </c>
      <c r="I694">
        <f t="shared" si="21"/>
        <v>6</v>
      </c>
      <c r="J694">
        <f>INDEX(Clustering!$A$2:$B$32,MATCH('Filtered Data'!F694,_xlfn.ANCHORARRAY(Clustering!$A$2),0),2)</f>
        <v>5</v>
      </c>
    </row>
    <row r="695" spans="1:10" x14ac:dyDescent="0.3">
      <c r="A695" t="s">
        <v>756</v>
      </c>
      <c r="B695" t="s">
        <v>328</v>
      </c>
      <c r="C695" t="s">
        <v>757</v>
      </c>
      <c r="D695" t="s">
        <v>360</v>
      </c>
      <c r="E695">
        <v>10</v>
      </c>
      <c r="F695" t="s">
        <v>262</v>
      </c>
      <c r="G695" t="s">
        <v>27</v>
      </c>
      <c r="H695">
        <f t="shared" si="20"/>
        <v>1</v>
      </c>
      <c r="I695">
        <f t="shared" si="21"/>
        <v>10</v>
      </c>
      <c r="J695">
        <f>INDEX(Clustering!$A$2:$B$32,MATCH('Filtered Data'!F695,_xlfn.ANCHORARRAY(Clustering!$A$2),0),2)</f>
        <v>4</v>
      </c>
    </row>
    <row r="696" spans="1:10" x14ac:dyDescent="0.3">
      <c r="A696" t="s">
        <v>758</v>
      </c>
      <c r="B696" t="s">
        <v>55</v>
      </c>
      <c r="C696" t="s">
        <v>370</v>
      </c>
      <c r="D696" t="s">
        <v>119</v>
      </c>
      <c r="E696">
        <v>41</v>
      </c>
      <c r="F696" t="s">
        <v>13</v>
      </c>
      <c r="G696" t="s">
        <v>198</v>
      </c>
      <c r="H696">
        <f t="shared" si="20"/>
        <v>2</v>
      </c>
      <c r="I696">
        <f t="shared" si="21"/>
        <v>82</v>
      </c>
      <c r="J696">
        <f>INDEX(Clustering!$A$2:$B$32,MATCH('Filtered Data'!F696,_xlfn.ANCHORARRAY(Clustering!$A$2),0),2)</f>
        <v>5</v>
      </c>
    </row>
    <row r="697" spans="1:10" x14ac:dyDescent="0.3">
      <c r="A697" t="s">
        <v>759</v>
      </c>
      <c r="B697" t="s">
        <v>147</v>
      </c>
      <c r="C697" t="s">
        <v>565</v>
      </c>
      <c r="D697" t="s">
        <v>578</v>
      </c>
      <c r="E697">
        <v>8</v>
      </c>
      <c r="F697" t="s">
        <v>168</v>
      </c>
      <c r="G697" t="s">
        <v>69</v>
      </c>
      <c r="H697">
        <f t="shared" si="20"/>
        <v>1</v>
      </c>
      <c r="I697">
        <f t="shared" si="21"/>
        <v>8</v>
      </c>
      <c r="J697">
        <f>INDEX(Clustering!$A$2:$B$32,MATCH('Filtered Data'!F697,_xlfn.ANCHORARRAY(Clustering!$A$2),0),2)</f>
        <v>5</v>
      </c>
    </row>
    <row r="698" spans="1:10" x14ac:dyDescent="0.3">
      <c r="A698" t="s">
        <v>760</v>
      </c>
      <c r="B698" t="s">
        <v>55</v>
      </c>
      <c r="C698" t="s">
        <v>629</v>
      </c>
      <c r="D698" t="s">
        <v>119</v>
      </c>
      <c r="E698">
        <v>32</v>
      </c>
      <c r="F698" t="s">
        <v>13</v>
      </c>
      <c r="G698" t="s">
        <v>29</v>
      </c>
      <c r="H698">
        <f t="shared" si="20"/>
        <v>1</v>
      </c>
      <c r="I698">
        <f t="shared" si="21"/>
        <v>32</v>
      </c>
      <c r="J698">
        <f>INDEX(Clustering!$A$2:$B$32,MATCH('Filtered Data'!F698,_xlfn.ANCHORARRAY(Clustering!$A$2),0),2)</f>
        <v>5</v>
      </c>
    </row>
    <row r="699" spans="1:10" x14ac:dyDescent="0.3">
      <c r="A699" t="s">
        <v>761</v>
      </c>
      <c r="B699" t="s">
        <v>55</v>
      </c>
      <c r="C699" t="s">
        <v>20</v>
      </c>
      <c r="D699" t="s">
        <v>250</v>
      </c>
      <c r="E699">
        <v>91</v>
      </c>
      <c r="F699" t="s">
        <v>72</v>
      </c>
      <c r="G699" t="s">
        <v>23</v>
      </c>
      <c r="H699">
        <f t="shared" si="20"/>
        <v>2</v>
      </c>
      <c r="I699">
        <f t="shared" si="21"/>
        <v>182</v>
      </c>
      <c r="J699">
        <f>INDEX(Clustering!$A$2:$B$32,MATCH('Filtered Data'!F699,_xlfn.ANCHORARRAY(Clustering!$A$2),0),2)</f>
        <v>3</v>
      </c>
    </row>
    <row r="700" spans="1:10" x14ac:dyDescent="0.3">
      <c r="A700" t="s">
        <v>762</v>
      </c>
      <c r="B700" t="s">
        <v>55</v>
      </c>
      <c r="C700" t="s">
        <v>763</v>
      </c>
      <c r="D700" t="s">
        <v>12</v>
      </c>
      <c r="E700">
        <v>30</v>
      </c>
      <c r="F700" t="s">
        <v>13</v>
      </c>
      <c r="G700" t="s">
        <v>87</v>
      </c>
      <c r="H700">
        <f t="shared" si="20"/>
        <v>1</v>
      </c>
      <c r="I700">
        <f t="shared" si="21"/>
        <v>30</v>
      </c>
      <c r="J700">
        <f>INDEX(Clustering!$A$2:$B$32,MATCH('Filtered Data'!F700,_xlfn.ANCHORARRAY(Clustering!$A$2),0),2)</f>
        <v>5</v>
      </c>
    </row>
    <row r="701" spans="1:10" x14ac:dyDescent="0.3">
      <c r="A701" t="s">
        <v>764</v>
      </c>
      <c r="B701" t="s">
        <v>55</v>
      </c>
      <c r="C701" t="s">
        <v>18</v>
      </c>
      <c r="D701" t="s">
        <v>76</v>
      </c>
      <c r="E701">
        <v>41</v>
      </c>
      <c r="F701" t="s">
        <v>36</v>
      </c>
      <c r="G701" t="s">
        <v>14</v>
      </c>
      <c r="H701">
        <f t="shared" si="20"/>
        <v>2</v>
      </c>
      <c r="I701">
        <f t="shared" si="21"/>
        <v>82</v>
      </c>
      <c r="J701">
        <f>INDEX(Clustering!$A$2:$B$32,MATCH('Filtered Data'!F701,_xlfn.ANCHORARRAY(Clustering!$A$2),0),2)</f>
        <v>2</v>
      </c>
    </row>
    <row r="702" spans="1:10" x14ac:dyDescent="0.3">
      <c r="A702" t="s">
        <v>765</v>
      </c>
      <c r="B702" t="s">
        <v>55</v>
      </c>
      <c r="C702" t="s">
        <v>370</v>
      </c>
      <c r="D702" t="s">
        <v>302</v>
      </c>
      <c r="E702">
        <v>56</v>
      </c>
      <c r="F702" t="s">
        <v>63</v>
      </c>
      <c r="G702" t="s">
        <v>198</v>
      </c>
      <c r="H702">
        <f t="shared" si="20"/>
        <v>2</v>
      </c>
      <c r="I702">
        <f t="shared" si="21"/>
        <v>112</v>
      </c>
      <c r="J702">
        <f>INDEX(Clustering!$A$2:$B$32,MATCH('Filtered Data'!F702,_xlfn.ANCHORARRAY(Clustering!$A$2),0),2)</f>
        <v>4</v>
      </c>
    </row>
    <row r="703" spans="1:10" x14ac:dyDescent="0.3">
      <c r="A703" t="s">
        <v>766</v>
      </c>
      <c r="B703" t="s">
        <v>55</v>
      </c>
      <c r="C703" t="s">
        <v>38</v>
      </c>
      <c r="D703" t="s">
        <v>368</v>
      </c>
      <c r="E703">
        <v>30</v>
      </c>
      <c r="F703" t="s">
        <v>72</v>
      </c>
      <c r="G703" t="s">
        <v>14</v>
      </c>
      <c r="H703">
        <f t="shared" si="20"/>
        <v>2</v>
      </c>
      <c r="I703">
        <f t="shared" si="21"/>
        <v>60</v>
      </c>
      <c r="J703">
        <f>INDEX(Clustering!$A$2:$B$32,MATCH('Filtered Data'!F703,_xlfn.ANCHORARRAY(Clustering!$A$2),0),2)</f>
        <v>3</v>
      </c>
    </row>
    <row r="704" spans="1:10" x14ac:dyDescent="0.3">
      <c r="A704" t="s">
        <v>767</v>
      </c>
      <c r="B704" t="s">
        <v>55</v>
      </c>
      <c r="C704" t="s">
        <v>34</v>
      </c>
      <c r="D704" t="s">
        <v>86</v>
      </c>
      <c r="E704">
        <v>36</v>
      </c>
      <c r="F704" t="s">
        <v>13</v>
      </c>
      <c r="G704" t="s">
        <v>14</v>
      </c>
      <c r="H704">
        <f t="shared" si="20"/>
        <v>2</v>
      </c>
      <c r="I704">
        <f t="shared" si="21"/>
        <v>72</v>
      </c>
      <c r="J704">
        <f>INDEX(Clustering!$A$2:$B$32,MATCH('Filtered Data'!F704,_xlfn.ANCHORARRAY(Clustering!$A$2),0),2)</f>
        <v>5</v>
      </c>
    </row>
    <row r="705" spans="1:10" x14ac:dyDescent="0.3">
      <c r="A705" t="s">
        <v>768</v>
      </c>
      <c r="B705" t="s">
        <v>169</v>
      </c>
      <c r="C705" t="s">
        <v>769</v>
      </c>
      <c r="D705" t="s">
        <v>578</v>
      </c>
      <c r="E705">
        <v>14</v>
      </c>
      <c r="F705" t="s">
        <v>168</v>
      </c>
      <c r="G705" t="s">
        <v>27</v>
      </c>
      <c r="H705">
        <f t="shared" si="20"/>
        <v>1</v>
      </c>
      <c r="I705">
        <f t="shared" si="21"/>
        <v>14</v>
      </c>
      <c r="J705">
        <f>INDEX(Clustering!$A$2:$B$32,MATCH('Filtered Data'!F705,_xlfn.ANCHORARRAY(Clustering!$A$2),0),2)</f>
        <v>5</v>
      </c>
    </row>
    <row r="706" spans="1:10" x14ac:dyDescent="0.3">
      <c r="A706" t="s">
        <v>770</v>
      </c>
      <c r="B706" t="s">
        <v>55</v>
      </c>
      <c r="C706" t="s">
        <v>763</v>
      </c>
      <c r="D706" t="s">
        <v>12</v>
      </c>
      <c r="E706">
        <v>29</v>
      </c>
      <c r="F706" t="s">
        <v>13</v>
      </c>
      <c r="G706" t="s">
        <v>87</v>
      </c>
      <c r="H706">
        <f t="shared" si="20"/>
        <v>1</v>
      </c>
      <c r="I706">
        <f t="shared" si="21"/>
        <v>29</v>
      </c>
      <c r="J706">
        <f>INDEX(Clustering!$A$2:$B$32,MATCH('Filtered Data'!F706,_xlfn.ANCHORARRAY(Clustering!$A$2),0),2)</f>
        <v>5</v>
      </c>
    </row>
    <row r="707" spans="1:10" x14ac:dyDescent="0.3">
      <c r="A707" t="s">
        <v>771</v>
      </c>
      <c r="B707" t="s">
        <v>55</v>
      </c>
      <c r="C707" t="s">
        <v>46</v>
      </c>
      <c r="D707" t="s">
        <v>146</v>
      </c>
      <c r="E707">
        <v>44</v>
      </c>
      <c r="F707" t="s">
        <v>36</v>
      </c>
      <c r="G707" t="s">
        <v>23</v>
      </c>
      <c r="H707">
        <f t="shared" ref="H707:H770" si="22">LEN(G707)/2</f>
        <v>2</v>
      </c>
      <c r="I707">
        <f t="shared" ref="I707:I770" si="23">E707*H707</f>
        <v>88</v>
      </c>
      <c r="J707">
        <f>INDEX(Clustering!$A$2:$B$32,MATCH('Filtered Data'!F707,_xlfn.ANCHORARRAY(Clustering!$A$2),0),2)</f>
        <v>2</v>
      </c>
    </row>
    <row r="708" spans="1:10" x14ac:dyDescent="0.3">
      <c r="A708" t="s">
        <v>772</v>
      </c>
      <c r="B708" t="s">
        <v>55</v>
      </c>
      <c r="C708" t="s">
        <v>11</v>
      </c>
      <c r="D708" t="s">
        <v>722</v>
      </c>
      <c r="E708">
        <v>46</v>
      </c>
      <c r="F708" t="s">
        <v>13</v>
      </c>
      <c r="G708" t="s">
        <v>14</v>
      </c>
      <c r="H708">
        <f t="shared" si="22"/>
        <v>2</v>
      </c>
      <c r="I708">
        <f t="shared" si="23"/>
        <v>92</v>
      </c>
      <c r="J708">
        <f>INDEX(Clustering!$A$2:$B$32,MATCH('Filtered Data'!F708,_xlfn.ANCHORARRAY(Clustering!$A$2),0),2)</f>
        <v>5</v>
      </c>
    </row>
    <row r="709" spans="1:10" x14ac:dyDescent="0.3">
      <c r="A709" t="s">
        <v>773</v>
      </c>
      <c r="B709" t="s">
        <v>55</v>
      </c>
      <c r="C709" t="s">
        <v>115</v>
      </c>
      <c r="D709" t="s">
        <v>140</v>
      </c>
      <c r="E709">
        <v>45</v>
      </c>
      <c r="F709" t="s">
        <v>141</v>
      </c>
      <c r="G709" t="s">
        <v>80</v>
      </c>
      <c r="H709">
        <f t="shared" si="22"/>
        <v>1</v>
      </c>
      <c r="I709">
        <f t="shared" si="23"/>
        <v>45</v>
      </c>
      <c r="J709">
        <f>INDEX(Clustering!$A$2:$B$32,MATCH('Filtered Data'!F709,_xlfn.ANCHORARRAY(Clustering!$A$2),0),2)</f>
        <v>4</v>
      </c>
    </row>
    <row r="710" spans="1:10" x14ac:dyDescent="0.3">
      <c r="A710" t="s">
        <v>774</v>
      </c>
      <c r="B710" t="s">
        <v>55</v>
      </c>
      <c r="C710" t="s">
        <v>763</v>
      </c>
      <c r="D710" t="s">
        <v>12</v>
      </c>
      <c r="E710">
        <v>27</v>
      </c>
      <c r="F710" t="s">
        <v>13</v>
      </c>
      <c r="G710" t="s">
        <v>87</v>
      </c>
      <c r="H710">
        <f t="shared" si="22"/>
        <v>1</v>
      </c>
      <c r="I710">
        <f t="shared" si="23"/>
        <v>27</v>
      </c>
      <c r="J710">
        <f>INDEX(Clustering!$A$2:$B$32,MATCH('Filtered Data'!F710,_xlfn.ANCHORARRAY(Clustering!$A$2),0),2)</f>
        <v>5</v>
      </c>
    </row>
    <row r="711" spans="1:10" x14ac:dyDescent="0.3">
      <c r="A711" t="s">
        <v>775</v>
      </c>
      <c r="B711" t="s">
        <v>55</v>
      </c>
      <c r="C711" t="s">
        <v>42</v>
      </c>
      <c r="D711" t="s">
        <v>71</v>
      </c>
      <c r="E711">
        <v>15</v>
      </c>
      <c r="F711" t="s">
        <v>72</v>
      </c>
      <c r="G711" t="s">
        <v>23</v>
      </c>
      <c r="H711">
        <f t="shared" si="22"/>
        <v>2</v>
      </c>
      <c r="I711">
        <f t="shared" si="23"/>
        <v>30</v>
      </c>
      <c r="J711">
        <f>INDEX(Clustering!$A$2:$B$32,MATCH('Filtered Data'!F711,_xlfn.ANCHORARRAY(Clustering!$A$2),0),2)</f>
        <v>3</v>
      </c>
    </row>
    <row r="712" spans="1:10" x14ac:dyDescent="0.3">
      <c r="A712" t="s">
        <v>776</v>
      </c>
      <c r="B712" t="s">
        <v>55</v>
      </c>
      <c r="C712" t="s">
        <v>121</v>
      </c>
      <c r="D712" t="s">
        <v>226</v>
      </c>
      <c r="E712">
        <v>41</v>
      </c>
      <c r="F712" t="s">
        <v>13</v>
      </c>
      <c r="G712" t="s">
        <v>27</v>
      </c>
      <c r="H712">
        <f t="shared" si="22"/>
        <v>1</v>
      </c>
      <c r="I712">
        <f t="shared" si="23"/>
        <v>41</v>
      </c>
      <c r="J712">
        <f>INDEX(Clustering!$A$2:$B$32,MATCH('Filtered Data'!F712,_xlfn.ANCHORARRAY(Clustering!$A$2),0),2)</f>
        <v>5</v>
      </c>
    </row>
    <row r="713" spans="1:10" x14ac:dyDescent="0.3">
      <c r="A713" t="s">
        <v>777</v>
      </c>
      <c r="B713" t="s">
        <v>55</v>
      </c>
      <c r="C713" t="s">
        <v>631</v>
      </c>
      <c r="D713" t="s">
        <v>144</v>
      </c>
      <c r="E713">
        <v>13</v>
      </c>
      <c r="F713" t="s">
        <v>72</v>
      </c>
      <c r="G713" t="s">
        <v>27</v>
      </c>
      <c r="H713">
        <f t="shared" si="22"/>
        <v>1</v>
      </c>
      <c r="I713">
        <f t="shared" si="23"/>
        <v>13</v>
      </c>
      <c r="J713">
        <f>INDEX(Clustering!$A$2:$B$32,MATCH('Filtered Data'!F713,_xlfn.ANCHORARRAY(Clustering!$A$2),0),2)</f>
        <v>3</v>
      </c>
    </row>
    <row r="714" spans="1:10" x14ac:dyDescent="0.3">
      <c r="A714" t="s">
        <v>778</v>
      </c>
      <c r="B714" t="s">
        <v>55</v>
      </c>
      <c r="C714" t="s">
        <v>779</v>
      </c>
      <c r="D714" t="s">
        <v>71</v>
      </c>
      <c r="E714">
        <v>77</v>
      </c>
      <c r="F714" t="s">
        <v>72</v>
      </c>
      <c r="G714" t="s">
        <v>127</v>
      </c>
      <c r="H714">
        <f t="shared" si="22"/>
        <v>1</v>
      </c>
      <c r="I714">
        <f t="shared" si="23"/>
        <v>77</v>
      </c>
      <c r="J714">
        <f>INDEX(Clustering!$A$2:$B$32,MATCH('Filtered Data'!F714,_xlfn.ANCHORARRAY(Clustering!$A$2),0),2)</f>
        <v>3</v>
      </c>
    </row>
    <row r="715" spans="1:10" x14ac:dyDescent="0.3">
      <c r="A715" t="s">
        <v>780</v>
      </c>
      <c r="B715" t="s">
        <v>55</v>
      </c>
      <c r="C715" t="s">
        <v>115</v>
      </c>
      <c r="D715" t="s">
        <v>51</v>
      </c>
      <c r="E715">
        <v>67</v>
      </c>
      <c r="F715" t="s">
        <v>13</v>
      </c>
      <c r="G715" t="s">
        <v>80</v>
      </c>
      <c r="H715">
        <f t="shared" si="22"/>
        <v>1</v>
      </c>
      <c r="I715">
        <f t="shared" si="23"/>
        <v>67</v>
      </c>
      <c r="J715">
        <f>INDEX(Clustering!$A$2:$B$32,MATCH('Filtered Data'!F715,_xlfn.ANCHORARRAY(Clustering!$A$2),0),2)</f>
        <v>5</v>
      </c>
    </row>
    <row r="716" spans="1:10" x14ac:dyDescent="0.3">
      <c r="A716" t="s">
        <v>781</v>
      </c>
      <c r="B716" t="s">
        <v>55</v>
      </c>
      <c r="C716" t="s">
        <v>284</v>
      </c>
      <c r="D716" t="s">
        <v>62</v>
      </c>
      <c r="E716">
        <v>15</v>
      </c>
      <c r="F716" t="s">
        <v>63</v>
      </c>
      <c r="G716" t="s">
        <v>87</v>
      </c>
      <c r="H716">
        <f t="shared" si="22"/>
        <v>1</v>
      </c>
      <c r="I716">
        <f t="shared" si="23"/>
        <v>15</v>
      </c>
      <c r="J716">
        <f>INDEX(Clustering!$A$2:$B$32,MATCH('Filtered Data'!F716,_xlfn.ANCHORARRAY(Clustering!$A$2),0),2)</f>
        <v>4</v>
      </c>
    </row>
    <row r="717" spans="1:10" x14ac:dyDescent="0.3">
      <c r="A717" t="s">
        <v>782</v>
      </c>
      <c r="B717" t="s">
        <v>55</v>
      </c>
      <c r="C717" t="s">
        <v>121</v>
      </c>
      <c r="D717" t="s">
        <v>39</v>
      </c>
      <c r="E717">
        <v>26</v>
      </c>
      <c r="F717" t="s">
        <v>36</v>
      </c>
      <c r="G717" t="s">
        <v>27</v>
      </c>
      <c r="H717">
        <f t="shared" si="22"/>
        <v>1</v>
      </c>
      <c r="I717">
        <f t="shared" si="23"/>
        <v>26</v>
      </c>
      <c r="J717">
        <f>INDEX(Clustering!$A$2:$B$32,MATCH('Filtered Data'!F717,_xlfn.ANCHORARRAY(Clustering!$A$2),0),2)</f>
        <v>2</v>
      </c>
    </row>
    <row r="718" spans="1:10" x14ac:dyDescent="0.3">
      <c r="A718" t="s">
        <v>783</v>
      </c>
      <c r="B718" t="s">
        <v>55</v>
      </c>
      <c r="C718" t="s">
        <v>784</v>
      </c>
      <c r="D718" t="s">
        <v>51</v>
      </c>
      <c r="E718">
        <v>43</v>
      </c>
      <c r="F718" t="s">
        <v>13</v>
      </c>
      <c r="G718" t="s">
        <v>27</v>
      </c>
      <c r="H718">
        <f t="shared" si="22"/>
        <v>1</v>
      </c>
      <c r="I718">
        <f t="shared" si="23"/>
        <v>43</v>
      </c>
      <c r="J718">
        <f>INDEX(Clustering!$A$2:$B$32,MATCH('Filtered Data'!F718,_xlfn.ANCHORARRAY(Clustering!$A$2),0),2)</f>
        <v>5</v>
      </c>
    </row>
    <row r="719" spans="1:10" x14ac:dyDescent="0.3">
      <c r="A719" t="s">
        <v>785</v>
      </c>
      <c r="B719" t="s">
        <v>55</v>
      </c>
      <c r="C719" t="s">
        <v>786</v>
      </c>
      <c r="D719" t="s">
        <v>346</v>
      </c>
      <c r="E719">
        <v>39</v>
      </c>
      <c r="F719" t="s">
        <v>36</v>
      </c>
      <c r="G719" t="s">
        <v>69</v>
      </c>
      <c r="H719">
        <f t="shared" si="22"/>
        <v>1</v>
      </c>
      <c r="I719">
        <f t="shared" si="23"/>
        <v>39</v>
      </c>
      <c r="J719">
        <f>INDEX(Clustering!$A$2:$B$32,MATCH('Filtered Data'!F719,_xlfn.ANCHORARRAY(Clustering!$A$2),0),2)</f>
        <v>2</v>
      </c>
    </row>
    <row r="720" spans="1:10" x14ac:dyDescent="0.3">
      <c r="A720" t="s">
        <v>787</v>
      </c>
      <c r="B720" t="s">
        <v>55</v>
      </c>
      <c r="C720" t="s">
        <v>788</v>
      </c>
      <c r="D720" t="s">
        <v>302</v>
      </c>
      <c r="E720">
        <v>27</v>
      </c>
      <c r="F720" t="s">
        <v>63</v>
      </c>
      <c r="G720" t="s">
        <v>87</v>
      </c>
      <c r="H720">
        <f t="shared" si="22"/>
        <v>1</v>
      </c>
      <c r="I720">
        <f t="shared" si="23"/>
        <v>27</v>
      </c>
      <c r="J720">
        <f>INDEX(Clustering!$A$2:$B$32,MATCH('Filtered Data'!F720,_xlfn.ANCHORARRAY(Clustering!$A$2),0),2)</f>
        <v>4</v>
      </c>
    </row>
    <row r="721" spans="1:10" x14ac:dyDescent="0.3">
      <c r="A721" t="s">
        <v>789</v>
      </c>
      <c r="B721" t="s">
        <v>55</v>
      </c>
      <c r="C721" t="s">
        <v>790</v>
      </c>
      <c r="D721" t="s">
        <v>302</v>
      </c>
      <c r="E721">
        <v>51</v>
      </c>
      <c r="F721" t="s">
        <v>63</v>
      </c>
      <c r="G721" t="s">
        <v>80</v>
      </c>
      <c r="H721">
        <f t="shared" si="22"/>
        <v>1</v>
      </c>
      <c r="I721">
        <f t="shared" si="23"/>
        <v>51</v>
      </c>
      <c r="J721">
        <f>INDEX(Clustering!$A$2:$B$32,MATCH('Filtered Data'!F721,_xlfn.ANCHORARRAY(Clustering!$A$2),0),2)</f>
        <v>4</v>
      </c>
    </row>
    <row r="722" spans="1:10" x14ac:dyDescent="0.3">
      <c r="A722" t="s">
        <v>791</v>
      </c>
      <c r="B722" t="s">
        <v>55</v>
      </c>
      <c r="C722" t="s">
        <v>792</v>
      </c>
      <c r="D722" t="s">
        <v>302</v>
      </c>
      <c r="E722">
        <v>43</v>
      </c>
      <c r="F722" t="s">
        <v>63</v>
      </c>
      <c r="G722" t="s">
        <v>29</v>
      </c>
      <c r="H722">
        <f t="shared" si="22"/>
        <v>1</v>
      </c>
      <c r="I722">
        <f t="shared" si="23"/>
        <v>43</v>
      </c>
      <c r="J722">
        <f>INDEX(Clustering!$A$2:$B$32,MATCH('Filtered Data'!F722,_xlfn.ANCHORARRAY(Clustering!$A$2),0),2)</f>
        <v>4</v>
      </c>
    </row>
    <row r="723" spans="1:10" x14ac:dyDescent="0.3">
      <c r="A723" t="s">
        <v>793</v>
      </c>
      <c r="B723" t="s">
        <v>147</v>
      </c>
      <c r="C723" t="s">
        <v>456</v>
      </c>
      <c r="D723" t="s">
        <v>360</v>
      </c>
      <c r="E723">
        <v>12</v>
      </c>
      <c r="F723" t="s">
        <v>262</v>
      </c>
      <c r="G723" t="s">
        <v>27</v>
      </c>
      <c r="H723">
        <f t="shared" si="22"/>
        <v>1</v>
      </c>
      <c r="I723">
        <f t="shared" si="23"/>
        <v>12</v>
      </c>
      <c r="J723">
        <f>INDEX(Clustering!$A$2:$B$32,MATCH('Filtered Data'!F723,_xlfn.ANCHORARRAY(Clustering!$A$2),0),2)</f>
        <v>4</v>
      </c>
    </row>
    <row r="724" spans="1:10" x14ac:dyDescent="0.3">
      <c r="A724" t="s">
        <v>794</v>
      </c>
      <c r="B724" t="s">
        <v>55</v>
      </c>
      <c r="C724" t="s">
        <v>293</v>
      </c>
      <c r="D724" t="s">
        <v>86</v>
      </c>
      <c r="E724">
        <v>25</v>
      </c>
      <c r="F724" t="s">
        <v>13</v>
      </c>
      <c r="G724" t="s">
        <v>69</v>
      </c>
      <c r="H724">
        <f t="shared" si="22"/>
        <v>1</v>
      </c>
      <c r="I724">
        <f t="shared" si="23"/>
        <v>25</v>
      </c>
      <c r="J724">
        <f>INDEX(Clustering!$A$2:$B$32,MATCH('Filtered Data'!F724,_xlfn.ANCHORARRAY(Clustering!$A$2),0),2)</f>
        <v>5</v>
      </c>
    </row>
    <row r="725" spans="1:10" x14ac:dyDescent="0.3">
      <c r="A725" t="s">
        <v>795</v>
      </c>
      <c r="B725" t="s">
        <v>55</v>
      </c>
      <c r="C725" t="s">
        <v>123</v>
      </c>
      <c r="D725" t="s">
        <v>226</v>
      </c>
      <c r="E725">
        <v>100</v>
      </c>
      <c r="F725" t="s">
        <v>13</v>
      </c>
      <c r="G725" t="s">
        <v>87</v>
      </c>
      <c r="H725">
        <f t="shared" si="22"/>
        <v>1</v>
      </c>
      <c r="I725">
        <f t="shared" si="23"/>
        <v>100</v>
      </c>
      <c r="J725">
        <f>INDEX(Clustering!$A$2:$B$32,MATCH('Filtered Data'!F725,_xlfn.ANCHORARRAY(Clustering!$A$2),0),2)</f>
        <v>5</v>
      </c>
    </row>
    <row r="726" spans="1:10" x14ac:dyDescent="0.3">
      <c r="A726" t="s">
        <v>796</v>
      </c>
      <c r="B726" t="s">
        <v>55</v>
      </c>
      <c r="C726" t="s">
        <v>118</v>
      </c>
      <c r="D726" t="s">
        <v>146</v>
      </c>
      <c r="E726">
        <v>33</v>
      </c>
      <c r="F726" t="s">
        <v>36</v>
      </c>
      <c r="G726" t="s">
        <v>29</v>
      </c>
      <c r="H726">
        <f t="shared" si="22"/>
        <v>1</v>
      </c>
      <c r="I726">
        <f t="shared" si="23"/>
        <v>33</v>
      </c>
      <c r="J726">
        <f>INDEX(Clustering!$A$2:$B$32,MATCH('Filtered Data'!F726,_xlfn.ANCHORARRAY(Clustering!$A$2),0),2)</f>
        <v>2</v>
      </c>
    </row>
    <row r="727" spans="1:10" x14ac:dyDescent="0.3">
      <c r="A727" t="s">
        <v>797</v>
      </c>
      <c r="B727" t="s">
        <v>55</v>
      </c>
      <c r="C727" t="s">
        <v>229</v>
      </c>
      <c r="D727" t="s">
        <v>546</v>
      </c>
      <c r="E727">
        <v>92</v>
      </c>
      <c r="F727" t="s">
        <v>22</v>
      </c>
      <c r="G727" t="s">
        <v>198</v>
      </c>
      <c r="H727">
        <f t="shared" si="22"/>
        <v>2</v>
      </c>
      <c r="I727">
        <f t="shared" si="23"/>
        <v>184</v>
      </c>
      <c r="J727">
        <f>INDEX(Clustering!$A$2:$B$32,MATCH('Filtered Data'!F727,_xlfn.ANCHORARRAY(Clustering!$A$2),0),2)</f>
        <v>6</v>
      </c>
    </row>
    <row r="728" spans="1:10" x14ac:dyDescent="0.3">
      <c r="A728" t="s">
        <v>798</v>
      </c>
      <c r="B728" t="s">
        <v>55</v>
      </c>
      <c r="C728" t="s">
        <v>42</v>
      </c>
      <c r="D728" t="s">
        <v>164</v>
      </c>
      <c r="E728">
        <v>69</v>
      </c>
      <c r="F728" t="s">
        <v>22</v>
      </c>
      <c r="G728" t="s">
        <v>23</v>
      </c>
      <c r="H728">
        <f t="shared" si="22"/>
        <v>2</v>
      </c>
      <c r="I728">
        <f t="shared" si="23"/>
        <v>138</v>
      </c>
      <c r="J728">
        <f>INDEX(Clustering!$A$2:$B$32,MATCH('Filtered Data'!F728,_xlfn.ANCHORARRAY(Clustering!$A$2),0),2)</f>
        <v>6</v>
      </c>
    </row>
    <row r="729" spans="1:10" x14ac:dyDescent="0.3">
      <c r="A729" t="s">
        <v>798</v>
      </c>
      <c r="B729" t="s">
        <v>58</v>
      </c>
      <c r="C729" t="s">
        <v>370</v>
      </c>
      <c r="D729" t="s">
        <v>21</v>
      </c>
      <c r="E729">
        <v>70</v>
      </c>
      <c r="F729" t="s">
        <v>22</v>
      </c>
      <c r="G729" t="s">
        <v>198</v>
      </c>
      <c r="H729">
        <f t="shared" si="22"/>
        <v>2</v>
      </c>
      <c r="I729">
        <f t="shared" si="23"/>
        <v>140</v>
      </c>
      <c r="J729">
        <f>INDEX(Clustering!$A$2:$B$32,MATCH('Filtered Data'!F729,_xlfn.ANCHORARRAY(Clustering!$A$2),0),2)</f>
        <v>6</v>
      </c>
    </row>
    <row r="730" spans="1:10" x14ac:dyDescent="0.3">
      <c r="A730" t="s">
        <v>799</v>
      </c>
      <c r="B730" t="s">
        <v>55</v>
      </c>
      <c r="C730" t="s">
        <v>31</v>
      </c>
      <c r="D730" t="s">
        <v>164</v>
      </c>
      <c r="E730">
        <v>70</v>
      </c>
      <c r="F730" t="s">
        <v>22</v>
      </c>
      <c r="G730" t="s">
        <v>27</v>
      </c>
      <c r="H730">
        <f t="shared" si="22"/>
        <v>1</v>
      </c>
      <c r="I730">
        <f t="shared" si="23"/>
        <v>70</v>
      </c>
      <c r="J730">
        <f>INDEX(Clustering!$A$2:$B$32,MATCH('Filtered Data'!F730,_xlfn.ANCHORARRAY(Clustering!$A$2),0),2)</f>
        <v>6</v>
      </c>
    </row>
    <row r="731" spans="1:10" x14ac:dyDescent="0.3">
      <c r="A731" t="s">
        <v>799</v>
      </c>
      <c r="B731" t="s">
        <v>55</v>
      </c>
      <c r="C731" t="s">
        <v>32</v>
      </c>
      <c r="D731" t="s">
        <v>164</v>
      </c>
      <c r="E731">
        <v>70</v>
      </c>
      <c r="F731" t="s">
        <v>22</v>
      </c>
      <c r="G731" t="s">
        <v>29</v>
      </c>
      <c r="H731">
        <f t="shared" si="22"/>
        <v>1</v>
      </c>
      <c r="I731">
        <f t="shared" si="23"/>
        <v>70</v>
      </c>
      <c r="J731">
        <f>INDEX(Clustering!$A$2:$B$32,MATCH('Filtered Data'!F731,_xlfn.ANCHORARRAY(Clustering!$A$2),0),2)</f>
        <v>6</v>
      </c>
    </row>
    <row r="732" spans="1:10" x14ac:dyDescent="0.3">
      <c r="A732" t="s">
        <v>799</v>
      </c>
      <c r="B732" t="s">
        <v>58</v>
      </c>
      <c r="C732" t="s">
        <v>18</v>
      </c>
      <c r="D732" t="s">
        <v>302</v>
      </c>
      <c r="E732">
        <v>70</v>
      </c>
      <c r="F732" t="s">
        <v>63</v>
      </c>
      <c r="G732" t="s">
        <v>14</v>
      </c>
      <c r="H732">
        <f t="shared" si="22"/>
        <v>2</v>
      </c>
      <c r="I732">
        <f t="shared" si="23"/>
        <v>140</v>
      </c>
      <c r="J732">
        <f>INDEX(Clustering!$A$2:$B$32,MATCH('Filtered Data'!F732,_xlfn.ANCHORARRAY(Clustering!$A$2),0),2)</f>
        <v>4</v>
      </c>
    </row>
    <row r="733" spans="1:10" x14ac:dyDescent="0.3">
      <c r="A733" t="s">
        <v>799</v>
      </c>
      <c r="B733" t="s">
        <v>59</v>
      </c>
      <c r="C733" t="s">
        <v>16</v>
      </c>
      <c r="D733" t="s">
        <v>43</v>
      </c>
      <c r="E733">
        <v>70</v>
      </c>
      <c r="F733" t="s">
        <v>22</v>
      </c>
      <c r="G733" t="s">
        <v>14</v>
      </c>
      <c r="H733">
        <f t="shared" si="22"/>
        <v>2</v>
      </c>
      <c r="I733">
        <f t="shared" si="23"/>
        <v>140</v>
      </c>
      <c r="J733">
        <f>INDEX(Clustering!$A$2:$B$32,MATCH('Filtered Data'!F733,_xlfn.ANCHORARRAY(Clustering!$A$2),0),2)</f>
        <v>6</v>
      </c>
    </row>
    <row r="734" spans="1:10" x14ac:dyDescent="0.3">
      <c r="A734" t="s">
        <v>799</v>
      </c>
      <c r="B734" t="s">
        <v>81</v>
      </c>
      <c r="C734" t="s">
        <v>38</v>
      </c>
      <c r="D734" t="s">
        <v>302</v>
      </c>
      <c r="E734">
        <v>70</v>
      </c>
      <c r="F734" t="s">
        <v>63</v>
      </c>
      <c r="G734" t="s">
        <v>14</v>
      </c>
      <c r="H734">
        <f t="shared" si="22"/>
        <v>2</v>
      </c>
      <c r="I734">
        <f t="shared" si="23"/>
        <v>140</v>
      </c>
      <c r="J734">
        <f>INDEX(Clustering!$A$2:$B$32,MATCH('Filtered Data'!F734,_xlfn.ANCHORARRAY(Clustering!$A$2),0),2)</f>
        <v>4</v>
      </c>
    </row>
    <row r="735" spans="1:10" x14ac:dyDescent="0.3">
      <c r="A735" t="s">
        <v>799</v>
      </c>
      <c r="B735" t="s">
        <v>413</v>
      </c>
      <c r="C735" t="s">
        <v>11</v>
      </c>
      <c r="D735" t="s">
        <v>286</v>
      </c>
      <c r="E735">
        <v>61</v>
      </c>
      <c r="F735" t="s">
        <v>287</v>
      </c>
      <c r="G735" t="s">
        <v>14</v>
      </c>
      <c r="H735">
        <f t="shared" si="22"/>
        <v>2</v>
      </c>
      <c r="I735">
        <f t="shared" si="23"/>
        <v>122</v>
      </c>
      <c r="J735">
        <f>INDEX(Clustering!$A$2:$B$32,MATCH('Filtered Data'!F735,_xlfn.ANCHORARRAY(Clustering!$A$2),0),2)</f>
        <v>8</v>
      </c>
    </row>
    <row r="736" spans="1:10" x14ac:dyDescent="0.3">
      <c r="A736" t="s">
        <v>799</v>
      </c>
      <c r="B736" t="s">
        <v>414</v>
      </c>
      <c r="C736" t="s">
        <v>42</v>
      </c>
      <c r="D736" t="s">
        <v>35</v>
      </c>
      <c r="E736">
        <v>59</v>
      </c>
      <c r="F736" t="s">
        <v>36</v>
      </c>
      <c r="G736" t="s">
        <v>23</v>
      </c>
      <c r="H736">
        <f t="shared" si="22"/>
        <v>2</v>
      </c>
      <c r="I736">
        <f t="shared" si="23"/>
        <v>118</v>
      </c>
      <c r="J736">
        <f>INDEX(Clustering!$A$2:$B$32,MATCH('Filtered Data'!F736,_xlfn.ANCHORARRAY(Clustering!$A$2),0),2)</f>
        <v>2</v>
      </c>
    </row>
    <row r="737" spans="1:10" x14ac:dyDescent="0.3">
      <c r="A737" t="s">
        <v>799</v>
      </c>
      <c r="B737" t="s">
        <v>415</v>
      </c>
      <c r="C737" t="s">
        <v>50</v>
      </c>
      <c r="D737" t="s">
        <v>35</v>
      </c>
      <c r="E737">
        <v>68</v>
      </c>
      <c r="F737" t="s">
        <v>36</v>
      </c>
      <c r="G737" t="s">
        <v>14</v>
      </c>
      <c r="H737">
        <f t="shared" si="22"/>
        <v>2</v>
      </c>
      <c r="I737">
        <f t="shared" si="23"/>
        <v>136</v>
      </c>
      <c r="J737">
        <f>INDEX(Clustering!$A$2:$B$32,MATCH('Filtered Data'!F737,_xlfn.ANCHORARRAY(Clustering!$A$2),0),2)</f>
        <v>2</v>
      </c>
    </row>
    <row r="738" spans="1:10" x14ac:dyDescent="0.3">
      <c r="A738" t="s">
        <v>799</v>
      </c>
      <c r="B738" t="s">
        <v>416</v>
      </c>
      <c r="C738" t="s">
        <v>20</v>
      </c>
      <c r="D738" t="s">
        <v>35</v>
      </c>
      <c r="E738">
        <v>69</v>
      </c>
      <c r="F738" t="s">
        <v>36</v>
      </c>
      <c r="G738" t="s">
        <v>23</v>
      </c>
      <c r="H738">
        <f t="shared" si="22"/>
        <v>2</v>
      </c>
      <c r="I738">
        <f t="shared" si="23"/>
        <v>138</v>
      </c>
      <c r="J738">
        <f>INDEX(Clustering!$A$2:$B$32,MATCH('Filtered Data'!F738,_xlfn.ANCHORARRAY(Clustering!$A$2),0),2)</f>
        <v>2</v>
      </c>
    </row>
    <row r="739" spans="1:10" x14ac:dyDescent="0.3">
      <c r="A739" t="s">
        <v>800</v>
      </c>
      <c r="B739" t="s">
        <v>55</v>
      </c>
      <c r="C739" t="s">
        <v>16</v>
      </c>
      <c r="D739" t="s">
        <v>110</v>
      </c>
      <c r="E739">
        <v>60</v>
      </c>
      <c r="F739" t="s">
        <v>22</v>
      </c>
      <c r="G739" t="s">
        <v>14</v>
      </c>
      <c r="H739">
        <f t="shared" si="22"/>
        <v>2</v>
      </c>
      <c r="I739">
        <f t="shared" si="23"/>
        <v>120</v>
      </c>
      <c r="J739">
        <f>INDEX(Clustering!$A$2:$B$32,MATCH('Filtered Data'!F739,_xlfn.ANCHORARRAY(Clustering!$A$2),0),2)</f>
        <v>6</v>
      </c>
    </row>
    <row r="740" spans="1:10" x14ac:dyDescent="0.3">
      <c r="A740" t="s">
        <v>800</v>
      </c>
      <c r="B740" t="s">
        <v>58</v>
      </c>
      <c r="C740" t="s">
        <v>18</v>
      </c>
      <c r="D740" t="s">
        <v>137</v>
      </c>
      <c r="E740">
        <v>52</v>
      </c>
      <c r="F740" t="s">
        <v>72</v>
      </c>
      <c r="G740" t="s">
        <v>14</v>
      </c>
      <c r="H740">
        <f t="shared" si="22"/>
        <v>2</v>
      </c>
      <c r="I740">
        <f t="shared" si="23"/>
        <v>104</v>
      </c>
      <c r="J740">
        <f>INDEX(Clustering!$A$2:$B$32,MATCH('Filtered Data'!F740,_xlfn.ANCHORARRAY(Clustering!$A$2),0),2)</f>
        <v>3</v>
      </c>
    </row>
    <row r="741" spans="1:10" x14ac:dyDescent="0.3">
      <c r="A741" t="s">
        <v>800</v>
      </c>
      <c r="B741" t="s">
        <v>59</v>
      </c>
      <c r="C741" t="s">
        <v>195</v>
      </c>
      <c r="D741" t="s">
        <v>26</v>
      </c>
      <c r="E741">
        <v>63</v>
      </c>
      <c r="F741" t="s">
        <v>22</v>
      </c>
      <c r="G741" t="s">
        <v>198</v>
      </c>
      <c r="H741">
        <f t="shared" si="22"/>
        <v>2</v>
      </c>
      <c r="I741">
        <f t="shared" si="23"/>
        <v>126</v>
      </c>
      <c r="J741">
        <f>INDEX(Clustering!$A$2:$B$32,MATCH('Filtered Data'!F741,_xlfn.ANCHORARRAY(Clustering!$A$2),0),2)</f>
        <v>6</v>
      </c>
    </row>
    <row r="742" spans="1:10" x14ac:dyDescent="0.3">
      <c r="A742" t="s">
        <v>800</v>
      </c>
      <c r="B742" t="s">
        <v>81</v>
      </c>
      <c r="C742" t="s">
        <v>370</v>
      </c>
      <c r="D742" t="s">
        <v>26</v>
      </c>
      <c r="E742">
        <v>65</v>
      </c>
      <c r="F742" t="s">
        <v>22</v>
      </c>
      <c r="G742" t="s">
        <v>198</v>
      </c>
      <c r="H742">
        <f t="shared" si="22"/>
        <v>2</v>
      </c>
      <c r="I742">
        <f t="shared" si="23"/>
        <v>130</v>
      </c>
      <c r="J742">
        <f>INDEX(Clustering!$A$2:$B$32,MATCH('Filtered Data'!F742,_xlfn.ANCHORARRAY(Clustering!$A$2),0),2)</f>
        <v>6</v>
      </c>
    </row>
    <row r="743" spans="1:10" x14ac:dyDescent="0.3">
      <c r="A743" t="s">
        <v>801</v>
      </c>
      <c r="B743" t="s">
        <v>55</v>
      </c>
      <c r="C743" t="s">
        <v>42</v>
      </c>
      <c r="D743" t="s">
        <v>61</v>
      </c>
      <c r="E743">
        <v>67</v>
      </c>
      <c r="F743" t="s">
        <v>22</v>
      </c>
      <c r="G743" t="s">
        <v>23</v>
      </c>
      <c r="H743">
        <f t="shared" si="22"/>
        <v>2</v>
      </c>
      <c r="I743">
        <f t="shared" si="23"/>
        <v>134</v>
      </c>
      <c r="J743">
        <f>INDEX(Clustering!$A$2:$B$32,MATCH('Filtered Data'!F743,_xlfn.ANCHORARRAY(Clustering!$A$2),0),2)</f>
        <v>6</v>
      </c>
    </row>
    <row r="744" spans="1:10" x14ac:dyDescent="0.3">
      <c r="A744" t="s">
        <v>802</v>
      </c>
      <c r="B744" t="s">
        <v>55</v>
      </c>
      <c r="C744" t="s">
        <v>46</v>
      </c>
      <c r="D744" t="s">
        <v>74</v>
      </c>
      <c r="E744">
        <v>70</v>
      </c>
      <c r="F744" t="s">
        <v>22</v>
      </c>
      <c r="G744" t="s">
        <v>23</v>
      </c>
      <c r="H744">
        <f t="shared" si="22"/>
        <v>2</v>
      </c>
      <c r="I744">
        <f t="shared" si="23"/>
        <v>140</v>
      </c>
      <c r="J744">
        <f>INDEX(Clustering!$A$2:$B$32,MATCH('Filtered Data'!F744,_xlfn.ANCHORARRAY(Clustering!$A$2),0),2)</f>
        <v>6</v>
      </c>
    </row>
    <row r="745" spans="1:10" x14ac:dyDescent="0.3">
      <c r="A745" t="s">
        <v>802</v>
      </c>
      <c r="B745" t="s">
        <v>58</v>
      </c>
      <c r="C745" t="s">
        <v>25</v>
      </c>
      <c r="D745" t="s">
        <v>116</v>
      </c>
      <c r="E745">
        <v>72</v>
      </c>
      <c r="F745" t="s">
        <v>36</v>
      </c>
      <c r="G745" t="s">
        <v>27</v>
      </c>
      <c r="H745">
        <f t="shared" si="22"/>
        <v>1</v>
      </c>
      <c r="I745">
        <f t="shared" si="23"/>
        <v>72</v>
      </c>
      <c r="J745">
        <f>INDEX(Clustering!$A$2:$B$32,MATCH('Filtered Data'!F745,_xlfn.ANCHORARRAY(Clustering!$A$2),0),2)</f>
        <v>2</v>
      </c>
    </row>
    <row r="746" spans="1:10" x14ac:dyDescent="0.3">
      <c r="A746" t="s">
        <v>802</v>
      </c>
      <c r="B746" t="s">
        <v>58</v>
      </c>
      <c r="C746" t="s">
        <v>28</v>
      </c>
      <c r="D746" t="s">
        <v>116</v>
      </c>
      <c r="E746">
        <v>72</v>
      </c>
      <c r="F746" t="s">
        <v>36</v>
      </c>
      <c r="G746" t="s">
        <v>29</v>
      </c>
      <c r="H746">
        <f t="shared" si="22"/>
        <v>1</v>
      </c>
      <c r="I746">
        <f t="shared" si="23"/>
        <v>72</v>
      </c>
      <c r="J746">
        <f>INDEX(Clustering!$A$2:$B$32,MATCH('Filtered Data'!F746,_xlfn.ANCHORARRAY(Clustering!$A$2),0),2)</f>
        <v>2</v>
      </c>
    </row>
    <row r="747" spans="1:10" x14ac:dyDescent="0.3">
      <c r="A747" t="s">
        <v>802</v>
      </c>
      <c r="B747" t="s">
        <v>59</v>
      </c>
      <c r="C747" t="s">
        <v>31</v>
      </c>
      <c r="D747" t="s">
        <v>140</v>
      </c>
      <c r="E747">
        <v>66</v>
      </c>
      <c r="F747" t="s">
        <v>141</v>
      </c>
      <c r="G747" t="s">
        <v>27</v>
      </c>
      <c r="H747">
        <f t="shared" si="22"/>
        <v>1</v>
      </c>
      <c r="I747">
        <f t="shared" si="23"/>
        <v>66</v>
      </c>
      <c r="J747">
        <f>INDEX(Clustering!$A$2:$B$32,MATCH('Filtered Data'!F747,_xlfn.ANCHORARRAY(Clustering!$A$2),0),2)</f>
        <v>4</v>
      </c>
    </row>
    <row r="748" spans="1:10" x14ac:dyDescent="0.3">
      <c r="A748" t="s">
        <v>802</v>
      </c>
      <c r="B748" t="s">
        <v>59</v>
      </c>
      <c r="C748" t="s">
        <v>32</v>
      </c>
      <c r="D748" t="s">
        <v>140</v>
      </c>
      <c r="E748">
        <v>66</v>
      </c>
      <c r="F748" t="s">
        <v>141</v>
      </c>
      <c r="G748" t="s">
        <v>29</v>
      </c>
      <c r="H748">
        <f t="shared" si="22"/>
        <v>1</v>
      </c>
      <c r="I748">
        <f t="shared" si="23"/>
        <v>66</v>
      </c>
      <c r="J748">
        <f>INDEX(Clustering!$A$2:$B$32,MATCH('Filtered Data'!F748,_xlfn.ANCHORARRAY(Clustering!$A$2),0),2)</f>
        <v>4</v>
      </c>
    </row>
    <row r="749" spans="1:10" x14ac:dyDescent="0.3">
      <c r="A749" t="s">
        <v>803</v>
      </c>
      <c r="B749" t="s">
        <v>55</v>
      </c>
      <c r="C749" t="s">
        <v>229</v>
      </c>
      <c r="D749" t="s">
        <v>26</v>
      </c>
      <c r="E749">
        <v>69</v>
      </c>
      <c r="F749" t="s">
        <v>22</v>
      </c>
      <c r="G749" t="s">
        <v>198</v>
      </c>
      <c r="H749">
        <f t="shared" si="22"/>
        <v>2</v>
      </c>
      <c r="I749">
        <f t="shared" si="23"/>
        <v>138</v>
      </c>
      <c r="J749">
        <f>INDEX(Clustering!$A$2:$B$32,MATCH('Filtered Data'!F749,_xlfn.ANCHORARRAY(Clustering!$A$2),0),2)</f>
        <v>6</v>
      </c>
    </row>
    <row r="750" spans="1:10" x14ac:dyDescent="0.3">
      <c r="A750" t="s">
        <v>804</v>
      </c>
      <c r="B750" t="s">
        <v>55</v>
      </c>
      <c r="C750" t="s">
        <v>370</v>
      </c>
      <c r="D750" t="s">
        <v>43</v>
      </c>
      <c r="E750">
        <v>57</v>
      </c>
      <c r="F750" t="s">
        <v>22</v>
      </c>
      <c r="G750" t="s">
        <v>198</v>
      </c>
      <c r="H750">
        <f t="shared" si="22"/>
        <v>2</v>
      </c>
      <c r="I750">
        <f t="shared" si="23"/>
        <v>114</v>
      </c>
      <c r="J750">
        <f>INDEX(Clustering!$A$2:$B$32,MATCH('Filtered Data'!F750,_xlfn.ANCHORARRAY(Clustering!$A$2),0),2)</f>
        <v>6</v>
      </c>
    </row>
    <row r="751" spans="1:10" x14ac:dyDescent="0.3">
      <c r="A751" t="s">
        <v>805</v>
      </c>
      <c r="B751" t="s">
        <v>55</v>
      </c>
      <c r="C751" t="s">
        <v>25</v>
      </c>
      <c r="D751" t="s">
        <v>549</v>
      </c>
      <c r="E751">
        <v>70</v>
      </c>
      <c r="F751" t="s">
        <v>22</v>
      </c>
      <c r="G751" t="s">
        <v>27</v>
      </c>
      <c r="H751">
        <f t="shared" si="22"/>
        <v>1</v>
      </c>
      <c r="I751">
        <f t="shared" si="23"/>
        <v>70</v>
      </c>
      <c r="J751">
        <f>INDEX(Clustering!$A$2:$B$32,MATCH('Filtered Data'!F751,_xlfn.ANCHORARRAY(Clustering!$A$2),0),2)</f>
        <v>6</v>
      </c>
    </row>
    <row r="752" spans="1:10" x14ac:dyDescent="0.3">
      <c r="A752" t="s">
        <v>805</v>
      </c>
      <c r="B752" t="s">
        <v>55</v>
      </c>
      <c r="C752" t="s">
        <v>28</v>
      </c>
      <c r="D752" t="s">
        <v>549</v>
      </c>
      <c r="E752">
        <v>70</v>
      </c>
      <c r="F752" t="s">
        <v>22</v>
      </c>
      <c r="G752" t="s">
        <v>29</v>
      </c>
      <c r="H752">
        <f t="shared" si="22"/>
        <v>1</v>
      </c>
      <c r="I752">
        <f t="shared" si="23"/>
        <v>70</v>
      </c>
      <c r="J752">
        <f>INDEX(Clustering!$A$2:$B$32,MATCH('Filtered Data'!F752,_xlfn.ANCHORARRAY(Clustering!$A$2),0),2)</f>
        <v>6</v>
      </c>
    </row>
    <row r="753" spans="1:10" x14ac:dyDescent="0.3">
      <c r="A753" t="s">
        <v>806</v>
      </c>
      <c r="B753" t="s">
        <v>55</v>
      </c>
      <c r="C753" t="s">
        <v>289</v>
      </c>
      <c r="D753" t="s">
        <v>164</v>
      </c>
      <c r="E753">
        <v>55</v>
      </c>
      <c r="F753" t="s">
        <v>22</v>
      </c>
      <c r="G753" t="s">
        <v>27</v>
      </c>
      <c r="H753">
        <f t="shared" si="22"/>
        <v>1</v>
      </c>
      <c r="I753">
        <f t="shared" si="23"/>
        <v>55</v>
      </c>
      <c r="J753">
        <f>INDEX(Clustering!$A$2:$B$32,MATCH('Filtered Data'!F753,_xlfn.ANCHORARRAY(Clustering!$A$2),0),2)</f>
        <v>6</v>
      </c>
    </row>
    <row r="754" spans="1:10" ht="26" x14ac:dyDescent="0.3">
      <c r="A754" t="s">
        <v>807</v>
      </c>
      <c r="B754" t="s">
        <v>55</v>
      </c>
      <c r="C754" s="1" t="s">
        <v>605</v>
      </c>
      <c r="D754" t="s">
        <v>89</v>
      </c>
      <c r="E754">
        <v>59</v>
      </c>
      <c r="F754" t="s">
        <v>22</v>
      </c>
      <c r="G754" t="s">
        <v>80</v>
      </c>
      <c r="H754">
        <f t="shared" si="22"/>
        <v>1</v>
      </c>
      <c r="I754">
        <f t="shared" si="23"/>
        <v>59</v>
      </c>
      <c r="J754">
        <f>INDEX(Clustering!$A$2:$B$32,MATCH('Filtered Data'!F754,_xlfn.ANCHORARRAY(Clustering!$A$2),0),2)</f>
        <v>6</v>
      </c>
    </row>
    <row r="755" spans="1:10" ht="26" x14ac:dyDescent="0.3">
      <c r="A755" t="s">
        <v>807</v>
      </c>
      <c r="B755" t="s">
        <v>58</v>
      </c>
      <c r="C755" s="1" t="s">
        <v>606</v>
      </c>
      <c r="D755" t="s">
        <v>89</v>
      </c>
      <c r="E755">
        <v>23</v>
      </c>
      <c r="F755" t="s">
        <v>22</v>
      </c>
      <c r="G755" t="s">
        <v>29</v>
      </c>
      <c r="H755">
        <f t="shared" si="22"/>
        <v>1</v>
      </c>
      <c r="I755">
        <f t="shared" si="23"/>
        <v>23</v>
      </c>
      <c r="J755">
        <f>INDEX(Clustering!$A$2:$B$32,MATCH('Filtered Data'!F755,_xlfn.ANCHORARRAY(Clustering!$A$2),0),2)</f>
        <v>6</v>
      </c>
    </row>
    <row r="756" spans="1:10" ht="26" x14ac:dyDescent="0.3">
      <c r="A756" t="s">
        <v>807</v>
      </c>
      <c r="B756" t="s">
        <v>59</v>
      </c>
      <c r="C756" s="1" t="s">
        <v>808</v>
      </c>
      <c r="D756" t="s">
        <v>113</v>
      </c>
      <c r="E756">
        <v>64</v>
      </c>
      <c r="F756" t="s">
        <v>22</v>
      </c>
      <c r="G756" t="s">
        <v>127</v>
      </c>
      <c r="H756">
        <f t="shared" si="22"/>
        <v>1</v>
      </c>
      <c r="I756">
        <f t="shared" si="23"/>
        <v>64</v>
      </c>
      <c r="J756">
        <f>INDEX(Clustering!$A$2:$B$32,MATCH('Filtered Data'!F756,_xlfn.ANCHORARRAY(Clustering!$A$2),0),2)</f>
        <v>6</v>
      </c>
    </row>
    <row r="757" spans="1:10" ht="26" x14ac:dyDescent="0.3">
      <c r="A757" t="s">
        <v>807</v>
      </c>
      <c r="B757" t="s">
        <v>81</v>
      </c>
      <c r="C757" s="1" t="s">
        <v>809</v>
      </c>
      <c r="D757" t="s">
        <v>79</v>
      </c>
      <c r="E757">
        <v>42</v>
      </c>
      <c r="F757" t="s">
        <v>22</v>
      </c>
      <c r="G757" t="s">
        <v>87</v>
      </c>
      <c r="H757">
        <f t="shared" si="22"/>
        <v>1</v>
      </c>
      <c r="I757">
        <f t="shared" si="23"/>
        <v>42</v>
      </c>
      <c r="J757">
        <f>INDEX(Clustering!$A$2:$B$32,MATCH('Filtered Data'!F757,_xlfn.ANCHORARRAY(Clustering!$A$2),0),2)</f>
        <v>6</v>
      </c>
    </row>
    <row r="758" spans="1:10" ht="26" x14ac:dyDescent="0.3">
      <c r="A758" t="s">
        <v>807</v>
      </c>
      <c r="B758" t="s">
        <v>413</v>
      </c>
      <c r="C758" s="1" t="s">
        <v>810</v>
      </c>
      <c r="D758" t="s">
        <v>89</v>
      </c>
      <c r="E758">
        <v>60</v>
      </c>
      <c r="F758" t="s">
        <v>22</v>
      </c>
      <c r="G758" t="s">
        <v>69</v>
      </c>
      <c r="H758">
        <f t="shared" si="22"/>
        <v>1</v>
      </c>
      <c r="I758">
        <f t="shared" si="23"/>
        <v>60</v>
      </c>
      <c r="J758">
        <f>INDEX(Clustering!$A$2:$B$32,MATCH('Filtered Data'!F758,_xlfn.ANCHORARRAY(Clustering!$A$2),0),2)</f>
        <v>6</v>
      </c>
    </row>
    <row r="759" spans="1:10" ht="26" x14ac:dyDescent="0.3">
      <c r="A759" t="s">
        <v>807</v>
      </c>
      <c r="B759" t="s">
        <v>415</v>
      </c>
      <c r="C759" s="1" t="s">
        <v>811</v>
      </c>
      <c r="D759" t="s">
        <v>89</v>
      </c>
      <c r="E759">
        <v>58</v>
      </c>
      <c r="F759" t="s">
        <v>22</v>
      </c>
      <c r="G759" t="s">
        <v>87</v>
      </c>
      <c r="H759">
        <f t="shared" si="22"/>
        <v>1</v>
      </c>
      <c r="I759">
        <f t="shared" si="23"/>
        <v>58</v>
      </c>
      <c r="J759">
        <f>INDEX(Clustering!$A$2:$B$32,MATCH('Filtered Data'!F759,_xlfn.ANCHORARRAY(Clustering!$A$2),0),2)</f>
        <v>6</v>
      </c>
    </row>
    <row r="760" spans="1:10" ht="26" x14ac:dyDescent="0.3">
      <c r="A760" t="s">
        <v>807</v>
      </c>
      <c r="B760" t="s">
        <v>416</v>
      </c>
      <c r="C760" s="1" t="s">
        <v>812</v>
      </c>
      <c r="D760" t="s">
        <v>89</v>
      </c>
      <c r="E760">
        <v>39</v>
      </c>
      <c r="F760" t="s">
        <v>22</v>
      </c>
      <c r="G760" t="s">
        <v>87</v>
      </c>
      <c r="H760">
        <f t="shared" si="22"/>
        <v>1</v>
      </c>
      <c r="I760">
        <f t="shared" si="23"/>
        <v>39</v>
      </c>
      <c r="J760">
        <f>INDEX(Clustering!$A$2:$B$32,MATCH('Filtered Data'!F760,_xlfn.ANCHORARRAY(Clustering!$A$2),0),2)</f>
        <v>6</v>
      </c>
    </row>
    <row r="761" spans="1:10" ht="26" x14ac:dyDescent="0.3">
      <c r="A761" t="s">
        <v>813</v>
      </c>
      <c r="B761" t="s">
        <v>58</v>
      </c>
      <c r="C761" s="1" t="s">
        <v>814</v>
      </c>
      <c r="D761" t="s">
        <v>113</v>
      </c>
      <c r="E761">
        <v>34</v>
      </c>
      <c r="F761" t="s">
        <v>22</v>
      </c>
      <c r="G761" t="s">
        <v>69</v>
      </c>
      <c r="H761">
        <f t="shared" si="22"/>
        <v>1</v>
      </c>
      <c r="I761">
        <f t="shared" si="23"/>
        <v>34</v>
      </c>
      <c r="J761">
        <f>INDEX(Clustering!$A$2:$B$32,MATCH('Filtered Data'!F761,_xlfn.ANCHORARRAY(Clustering!$A$2),0),2)</f>
        <v>6</v>
      </c>
    </row>
    <row r="762" spans="1:10" ht="26" x14ac:dyDescent="0.3">
      <c r="A762" t="s">
        <v>815</v>
      </c>
      <c r="B762" t="s">
        <v>55</v>
      </c>
      <c r="C762" s="1" t="s">
        <v>816</v>
      </c>
      <c r="D762" t="s">
        <v>113</v>
      </c>
      <c r="E762">
        <v>55</v>
      </c>
      <c r="F762" t="s">
        <v>22</v>
      </c>
      <c r="G762" t="s">
        <v>87</v>
      </c>
      <c r="H762">
        <f t="shared" si="22"/>
        <v>1</v>
      </c>
      <c r="I762">
        <f t="shared" si="23"/>
        <v>55</v>
      </c>
      <c r="J762">
        <f>INDEX(Clustering!$A$2:$B$32,MATCH('Filtered Data'!F762,_xlfn.ANCHORARRAY(Clustering!$A$2),0),2)</f>
        <v>6</v>
      </c>
    </row>
    <row r="763" spans="1:10" ht="26" x14ac:dyDescent="0.3">
      <c r="A763" t="s">
        <v>817</v>
      </c>
      <c r="B763" t="s">
        <v>55</v>
      </c>
      <c r="C763" s="1" t="s">
        <v>106</v>
      </c>
      <c r="D763" t="s">
        <v>113</v>
      </c>
      <c r="E763">
        <v>31</v>
      </c>
      <c r="F763" t="s">
        <v>22</v>
      </c>
      <c r="G763" t="s">
        <v>69</v>
      </c>
      <c r="H763">
        <f t="shared" si="22"/>
        <v>1</v>
      </c>
      <c r="I763">
        <f t="shared" si="23"/>
        <v>31</v>
      </c>
      <c r="J763">
        <f>INDEX(Clustering!$A$2:$B$32,MATCH('Filtered Data'!F763,_xlfn.ANCHORARRAY(Clustering!$A$2),0),2)</f>
        <v>6</v>
      </c>
    </row>
    <row r="764" spans="1:10" ht="26" x14ac:dyDescent="0.3">
      <c r="A764" t="s">
        <v>817</v>
      </c>
      <c r="B764" t="s">
        <v>58</v>
      </c>
      <c r="C764" s="1" t="s">
        <v>818</v>
      </c>
      <c r="D764" t="s">
        <v>113</v>
      </c>
      <c r="E764">
        <v>51</v>
      </c>
      <c r="F764" t="s">
        <v>22</v>
      </c>
      <c r="G764" t="s">
        <v>80</v>
      </c>
      <c r="H764">
        <f t="shared" si="22"/>
        <v>1</v>
      </c>
      <c r="I764">
        <f t="shared" si="23"/>
        <v>51</v>
      </c>
      <c r="J764">
        <f>INDEX(Clustering!$A$2:$B$32,MATCH('Filtered Data'!F764,_xlfn.ANCHORARRAY(Clustering!$A$2),0),2)</f>
        <v>6</v>
      </c>
    </row>
    <row r="765" spans="1:10" ht="26" x14ac:dyDescent="0.3">
      <c r="A765" t="s">
        <v>817</v>
      </c>
      <c r="B765" t="s">
        <v>59</v>
      </c>
      <c r="C765" s="1" t="s">
        <v>819</v>
      </c>
      <c r="D765" t="s">
        <v>113</v>
      </c>
      <c r="E765">
        <v>67</v>
      </c>
      <c r="F765" t="s">
        <v>22</v>
      </c>
      <c r="G765" t="s">
        <v>127</v>
      </c>
      <c r="H765">
        <f t="shared" si="22"/>
        <v>1</v>
      </c>
      <c r="I765">
        <f t="shared" si="23"/>
        <v>67</v>
      </c>
      <c r="J765">
        <f>INDEX(Clustering!$A$2:$B$32,MATCH('Filtered Data'!F765,_xlfn.ANCHORARRAY(Clustering!$A$2),0),2)</f>
        <v>6</v>
      </c>
    </row>
    <row r="766" spans="1:10" ht="26" x14ac:dyDescent="0.3">
      <c r="A766" t="s">
        <v>817</v>
      </c>
      <c r="B766" t="s">
        <v>81</v>
      </c>
      <c r="C766" s="1" t="s">
        <v>596</v>
      </c>
      <c r="D766" t="s">
        <v>546</v>
      </c>
      <c r="E766">
        <v>38</v>
      </c>
      <c r="F766" t="s">
        <v>22</v>
      </c>
      <c r="G766" t="s">
        <v>127</v>
      </c>
      <c r="H766">
        <f t="shared" si="22"/>
        <v>1</v>
      </c>
      <c r="I766">
        <f t="shared" si="23"/>
        <v>38</v>
      </c>
      <c r="J766">
        <f>INDEX(Clustering!$A$2:$B$32,MATCH('Filtered Data'!F766,_xlfn.ANCHORARRAY(Clustering!$A$2),0),2)</f>
        <v>6</v>
      </c>
    </row>
    <row r="767" spans="1:10" ht="26" x14ac:dyDescent="0.3">
      <c r="A767" t="s">
        <v>817</v>
      </c>
      <c r="B767" t="s">
        <v>413</v>
      </c>
      <c r="C767" s="1" t="s">
        <v>820</v>
      </c>
      <c r="D767" t="s">
        <v>26</v>
      </c>
      <c r="E767">
        <v>68</v>
      </c>
      <c r="F767" t="s">
        <v>22</v>
      </c>
      <c r="G767" t="s">
        <v>127</v>
      </c>
      <c r="H767">
        <f t="shared" si="22"/>
        <v>1</v>
      </c>
      <c r="I767">
        <f t="shared" si="23"/>
        <v>68</v>
      </c>
      <c r="J767">
        <f>INDEX(Clustering!$A$2:$B$32,MATCH('Filtered Data'!F767,_xlfn.ANCHORARRAY(Clustering!$A$2),0),2)</f>
        <v>6</v>
      </c>
    </row>
    <row r="768" spans="1:10" ht="26" x14ac:dyDescent="0.3">
      <c r="A768" t="s">
        <v>821</v>
      </c>
      <c r="B768" t="s">
        <v>55</v>
      </c>
      <c r="C768" s="1" t="s">
        <v>822</v>
      </c>
      <c r="D768" t="s">
        <v>113</v>
      </c>
      <c r="E768">
        <v>47</v>
      </c>
      <c r="F768" t="s">
        <v>22</v>
      </c>
      <c r="G768" t="s">
        <v>69</v>
      </c>
      <c r="H768">
        <f t="shared" si="22"/>
        <v>1</v>
      </c>
      <c r="I768">
        <f t="shared" si="23"/>
        <v>47</v>
      </c>
      <c r="J768">
        <f>INDEX(Clustering!$A$2:$B$32,MATCH('Filtered Data'!F768,_xlfn.ANCHORARRAY(Clustering!$A$2),0),2)</f>
        <v>6</v>
      </c>
    </row>
    <row r="769" spans="1:10" ht="26" x14ac:dyDescent="0.3">
      <c r="A769" t="s">
        <v>821</v>
      </c>
      <c r="B769" t="s">
        <v>58</v>
      </c>
      <c r="C769" s="1" t="s">
        <v>823</v>
      </c>
      <c r="D769" t="s">
        <v>113</v>
      </c>
      <c r="E769">
        <v>30</v>
      </c>
      <c r="F769" t="s">
        <v>22</v>
      </c>
      <c r="G769" t="s">
        <v>80</v>
      </c>
      <c r="H769">
        <f t="shared" si="22"/>
        <v>1</v>
      </c>
      <c r="I769">
        <f t="shared" si="23"/>
        <v>30</v>
      </c>
      <c r="J769">
        <f>INDEX(Clustering!$A$2:$B$32,MATCH('Filtered Data'!F769,_xlfn.ANCHORARRAY(Clustering!$A$2),0),2)</f>
        <v>6</v>
      </c>
    </row>
    <row r="770" spans="1:10" ht="26" x14ac:dyDescent="0.3">
      <c r="A770" t="s">
        <v>824</v>
      </c>
      <c r="B770" t="s">
        <v>55</v>
      </c>
      <c r="C770" s="1" t="s">
        <v>825</v>
      </c>
      <c r="D770" t="s">
        <v>113</v>
      </c>
      <c r="E770">
        <v>67</v>
      </c>
      <c r="F770" t="s">
        <v>22</v>
      </c>
      <c r="G770" t="s">
        <v>87</v>
      </c>
      <c r="H770">
        <f t="shared" si="22"/>
        <v>1</v>
      </c>
      <c r="I770">
        <f t="shared" si="23"/>
        <v>67</v>
      </c>
      <c r="J770">
        <f>INDEX(Clustering!$A$2:$B$32,MATCH('Filtered Data'!F770,_xlfn.ANCHORARRAY(Clustering!$A$2),0),2)</f>
        <v>6</v>
      </c>
    </row>
    <row r="771" spans="1:10" ht="26" x14ac:dyDescent="0.3">
      <c r="A771" t="s">
        <v>826</v>
      </c>
      <c r="B771" t="s">
        <v>55</v>
      </c>
      <c r="C771" s="1" t="s">
        <v>827</v>
      </c>
      <c r="D771" t="s">
        <v>113</v>
      </c>
      <c r="E771">
        <v>64</v>
      </c>
      <c r="F771" t="s">
        <v>22</v>
      </c>
      <c r="G771" t="s">
        <v>87</v>
      </c>
      <c r="H771">
        <f t="shared" ref="H771:H834" si="24">LEN(G771)/2</f>
        <v>1</v>
      </c>
      <c r="I771">
        <f t="shared" ref="I771:I834" si="25">E771*H771</f>
        <v>64</v>
      </c>
      <c r="J771">
        <f>INDEX(Clustering!$A$2:$B$32,MATCH('Filtered Data'!F771,_xlfn.ANCHORARRAY(Clustering!$A$2),0),2)</f>
        <v>6</v>
      </c>
    </row>
    <row r="772" spans="1:10" ht="26" x14ac:dyDescent="0.3">
      <c r="A772" t="s">
        <v>828</v>
      </c>
      <c r="B772" t="s">
        <v>55</v>
      </c>
      <c r="C772" s="1" t="s">
        <v>829</v>
      </c>
      <c r="D772" t="s">
        <v>113</v>
      </c>
      <c r="E772">
        <v>36</v>
      </c>
      <c r="F772" t="s">
        <v>22</v>
      </c>
      <c r="G772" t="s">
        <v>27</v>
      </c>
      <c r="H772">
        <f t="shared" si="24"/>
        <v>1</v>
      </c>
      <c r="I772">
        <f t="shared" si="25"/>
        <v>36</v>
      </c>
      <c r="J772">
        <f>INDEX(Clustering!$A$2:$B$32,MATCH('Filtered Data'!F772,_xlfn.ANCHORARRAY(Clustering!$A$2),0),2)</f>
        <v>6</v>
      </c>
    </row>
    <row r="773" spans="1:10" ht="26" x14ac:dyDescent="0.3">
      <c r="A773" t="s">
        <v>828</v>
      </c>
      <c r="B773" t="s">
        <v>58</v>
      </c>
      <c r="C773" s="1" t="s">
        <v>830</v>
      </c>
      <c r="D773" t="s">
        <v>113</v>
      </c>
      <c r="E773">
        <v>57</v>
      </c>
      <c r="F773" t="s">
        <v>22</v>
      </c>
      <c r="G773" t="s">
        <v>27</v>
      </c>
      <c r="H773">
        <f t="shared" si="24"/>
        <v>1</v>
      </c>
      <c r="I773">
        <f t="shared" si="25"/>
        <v>57</v>
      </c>
      <c r="J773">
        <f>INDEX(Clustering!$A$2:$B$32,MATCH('Filtered Data'!F773,_xlfn.ANCHORARRAY(Clustering!$A$2),0),2)</f>
        <v>6</v>
      </c>
    </row>
    <row r="774" spans="1:10" ht="26" x14ac:dyDescent="0.3">
      <c r="A774" t="s">
        <v>828</v>
      </c>
      <c r="B774" t="s">
        <v>59</v>
      </c>
      <c r="C774" s="1" t="s">
        <v>831</v>
      </c>
      <c r="D774" t="s">
        <v>113</v>
      </c>
      <c r="E774">
        <v>51</v>
      </c>
      <c r="F774" t="s">
        <v>22</v>
      </c>
      <c r="G774" t="s">
        <v>27</v>
      </c>
      <c r="H774">
        <f t="shared" si="24"/>
        <v>1</v>
      </c>
      <c r="I774">
        <f t="shared" si="25"/>
        <v>51</v>
      </c>
      <c r="J774">
        <f>INDEX(Clustering!$A$2:$B$32,MATCH('Filtered Data'!F774,_xlfn.ANCHORARRAY(Clustering!$A$2),0),2)</f>
        <v>6</v>
      </c>
    </row>
    <row r="775" spans="1:10" ht="26" x14ac:dyDescent="0.3">
      <c r="A775" t="s">
        <v>832</v>
      </c>
      <c r="B775" t="s">
        <v>55</v>
      </c>
      <c r="C775" s="1" t="s">
        <v>833</v>
      </c>
      <c r="D775" t="s">
        <v>113</v>
      </c>
      <c r="E775">
        <v>55</v>
      </c>
      <c r="F775" t="s">
        <v>22</v>
      </c>
      <c r="G775" t="s">
        <v>69</v>
      </c>
      <c r="H775">
        <f t="shared" si="24"/>
        <v>1</v>
      </c>
      <c r="I775">
        <f t="shared" si="25"/>
        <v>55</v>
      </c>
      <c r="J775">
        <f>INDEX(Clustering!$A$2:$B$32,MATCH('Filtered Data'!F775,_xlfn.ANCHORARRAY(Clustering!$A$2),0),2)</f>
        <v>6</v>
      </c>
    </row>
    <row r="776" spans="1:10" ht="26" x14ac:dyDescent="0.3">
      <c r="A776" t="s">
        <v>832</v>
      </c>
      <c r="B776" t="s">
        <v>58</v>
      </c>
      <c r="C776" s="1" t="s">
        <v>834</v>
      </c>
      <c r="D776" t="s">
        <v>113</v>
      </c>
      <c r="E776">
        <v>48</v>
      </c>
      <c r="F776" t="s">
        <v>22</v>
      </c>
      <c r="G776" t="s">
        <v>29</v>
      </c>
      <c r="H776">
        <f t="shared" si="24"/>
        <v>1</v>
      </c>
      <c r="I776">
        <f t="shared" si="25"/>
        <v>48</v>
      </c>
      <c r="J776">
        <f>INDEX(Clustering!$A$2:$B$32,MATCH('Filtered Data'!F776,_xlfn.ANCHORARRAY(Clustering!$A$2),0),2)</f>
        <v>6</v>
      </c>
    </row>
    <row r="777" spans="1:10" ht="26" x14ac:dyDescent="0.3">
      <c r="A777" t="s">
        <v>832</v>
      </c>
      <c r="B777" t="s">
        <v>59</v>
      </c>
      <c r="C777" s="1" t="s">
        <v>835</v>
      </c>
      <c r="D777" t="s">
        <v>110</v>
      </c>
      <c r="E777">
        <v>43</v>
      </c>
      <c r="F777" t="s">
        <v>22</v>
      </c>
      <c r="G777" t="s">
        <v>127</v>
      </c>
      <c r="H777">
        <f t="shared" si="24"/>
        <v>1</v>
      </c>
      <c r="I777">
        <f t="shared" si="25"/>
        <v>43</v>
      </c>
      <c r="J777">
        <f>INDEX(Clustering!$A$2:$B$32,MATCH('Filtered Data'!F777,_xlfn.ANCHORARRAY(Clustering!$A$2),0),2)</f>
        <v>6</v>
      </c>
    </row>
    <row r="778" spans="1:10" ht="26" x14ac:dyDescent="0.3">
      <c r="A778" t="s">
        <v>836</v>
      </c>
      <c r="B778" t="s">
        <v>55</v>
      </c>
      <c r="C778" s="1" t="s">
        <v>837</v>
      </c>
      <c r="D778" t="s">
        <v>113</v>
      </c>
      <c r="E778">
        <v>39</v>
      </c>
      <c r="F778" t="s">
        <v>22</v>
      </c>
      <c r="G778" t="s">
        <v>27</v>
      </c>
      <c r="H778">
        <f t="shared" si="24"/>
        <v>1</v>
      </c>
      <c r="I778">
        <f t="shared" si="25"/>
        <v>39</v>
      </c>
      <c r="J778">
        <f>INDEX(Clustering!$A$2:$B$32,MATCH('Filtered Data'!F778,_xlfn.ANCHORARRAY(Clustering!$A$2),0),2)</f>
        <v>6</v>
      </c>
    </row>
    <row r="779" spans="1:10" ht="26" x14ac:dyDescent="0.3">
      <c r="A779" t="s">
        <v>836</v>
      </c>
      <c r="B779" t="s">
        <v>58</v>
      </c>
      <c r="C779" s="1" t="s">
        <v>97</v>
      </c>
      <c r="D779" t="s">
        <v>113</v>
      </c>
      <c r="E779">
        <v>55</v>
      </c>
      <c r="F779" t="s">
        <v>22</v>
      </c>
      <c r="G779" t="s">
        <v>27</v>
      </c>
      <c r="H779">
        <f t="shared" si="24"/>
        <v>1</v>
      </c>
      <c r="I779">
        <f t="shared" si="25"/>
        <v>55</v>
      </c>
      <c r="J779">
        <f>INDEX(Clustering!$A$2:$B$32,MATCH('Filtered Data'!F779,_xlfn.ANCHORARRAY(Clustering!$A$2),0),2)</f>
        <v>6</v>
      </c>
    </row>
    <row r="780" spans="1:10" ht="26" x14ac:dyDescent="0.3">
      <c r="A780" t="s">
        <v>836</v>
      </c>
      <c r="B780" t="s">
        <v>59</v>
      </c>
      <c r="C780" s="1" t="s">
        <v>838</v>
      </c>
      <c r="D780" t="s">
        <v>113</v>
      </c>
      <c r="E780">
        <v>56</v>
      </c>
      <c r="F780" t="s">
        <v>22</v>
      </c>
      <c r="G780" t="s">
        <v>27</v>
      </c>
      <c r="H780">
        <f t="shared" si="24"/>
        <v>1</v>
      </c>
      <c r="I780">
        <f t="shared" si="25"/>
        <v>56</v>
      </c>
      <c r="J780">
        <f>INDEX(Clustering!$A$2:$B$32,MATCH('Filtered Data'!F780,_xlfn.ANCHORARRAY(Clustering!$A$2),0),2)</f>
        <v>6</v>
      </c>
    </row>
    <row r="781" spans="1:10" ht="26" x14ac:dyDescent="0.3">
      <c r="A781" t="s">
        <v>839</v>
      </c>
      <c r="B781" t="s">
        <v>55</v>
      </c>
      <c r="C781" s="1" t="s">
        <v>840</v>
      </c>
      <c r="D781" t="s">
        <v>113</v>
      </c>
      <c r="E781">
        <v>22</v>
      </c>
      <c r="F781" t="s">
        <v>22</v>
      </c>
      <c r="G781" t="s">
        <v>80</v>
      </c>
      <c r="H781">
        <f t="shared" si="24"/>
        <v>1</v>
      </c>
      <c r="I781">
        <f t="shared" si="25"/>
        <v>22</v>
      </c>
      <c r="J781">
        <f>INDEX(Clustering!$A$2:$B$32,MATCH('Filtered Data'!F781,_xlfn.ANCHORARRAY(Clustering!$A$2),0),2)</f>
        <v>6</v>
      </c>
    </row>
    <row r="782" spans="1:10" ht="26" x14ac:dyDescent="0.3">
      <c r="A782" t="s">
        <v>839</v>
      </c>
      <c r="B782" t="s">
        <v>58</v>
      </c>
      <c r="C782" s="1" t="s">
        <v>841</v>
      </c>
      <c r="D782" t="s">
        <v>113</v>
      </c>
      <c r="E782">
        <v>43</v>
      </c>
      <c r="F782" t="s">
        <v>22</v>
      </c>
      <c r="G782" t="s">
        <v>29</v>
      </c>
      <c r="H782">
        <f t="shared" si="24"/>
        <v>1</v>
      </c>
      <c r="I782">
        <f t="shared" si="25"/>
        <v>43</v>
      </c>
      <c r="J782">
        <f>INDEX(Clustering!$A$2:$B$32,MATCH('Filtered Data'!F782,_xlfn.ANCHORARRAY(Clustering!$A$2),0),2)</f>
        <v>6</v>
      </c>
    </row>
    <row r="783" spans="1:10" ht="26" x14ac:dyDescent="0.3">
      <c r="A783" t="s">
        <v>842</v>
      </c>
      <c r="B783" t="s">
        <v>55</v>
      </c>
      <c r="C783" s="1" t="s">
        <v>843</v>
      </c>
      <c r="D783" t="s">
        <v>570</v>
      </c>
      <c r="E783">
        <v>39</v>
      </c>
      <c r="F783" t="s">
        <v>22</v>
      </c>
      <c r="G783" t="s">
        <v>80</v>
      </c>
      <c r="H783">
        <f t="shared" si="24"/>
        <v>1</v>
      </c>
      <c r="I783">
        <f t="shared" si="25"/>
        <v>39</v>
      </c>
      <c r="J783">
        <f>INDEX(Clustering!$A$2:$B$32,MATCH('Filtered Data'!F783,_xlfn.ANCHORARRAY(Clustering!$A$2),0),2)</f>
        <v>6</v>
      </c>
    </row>
    <row r="784" spans="1:10" ht="26" x14ac:dyDescent="0.3">
      <c r="A784" t="s">
        <v>844</v>
      </c>
      <c r="B784" t="s">
        <v>55</v>
      </c>
      <c r="C784" s="1" t="s">
        <v>845</v>
      </c>
      <c r="D784" t="s">
        <v>113</v>
      </c>
      <c r="E784">
        <v>56</v>
      </c>
      <c r="F784" t="s">
        <v>22</v>
      </c>
      <c r="G784" t="s">
        <v>69</v>
      </c>
      <c r="H784">
        <f t="shared" si="24"/>
        <v>1</v>
      </c>
      <c r="I784">
        <f t="shared" si="25"/>
        <v>56</v>
      </c>
      <c r="J784">
        <f>INDEX(Clustering!$A$2:$B$32,MATCH('Filtered Data'!F784,_xlfn.ANCHORARRAY(Clustering!$A$2),0),2)</f>
        <v>6</v>
      </c>
    </row>
    <row r="785" spans="1:10" ht="26" x14ac:dyDescent="0.3">
      <c r="A785" t="s">
        <v>846</v>
      </c>
      <c r="B785" t="s">
        <v>55</v>
      </c>
      <c r="C785" s="1" t="s">
        <v>847</v>
      </c>
      <c r="D785" t="s">
        <v>848</v>
      </c>
      <c r="E785">
        <v>36</v>
      </c>
      <c r="F785" t="s">
        <v>22</v>
      </c>
      <c r="G785" t="s">
        <v>80</v>
      </c>
      <c r="H785">
        <f t="shared" si="24"/>
        <v>1</v>
      </c>
      <c r="I785">
        <f t="shared" si="25"/>
        <v>36</v>
      </c>
      <c r="J785">
        <f>INDEX(Clustering!$A$2:$B$32,MATCH('Filtered Data'!F785,_xlfn.ANCHORARRAY(Clustering!$A$2),0),2)</f>
        <v>6</v>
      </c>
    </row>
    <row r="786" spans="1:10" ht="26" x14ac:dyDescent="0.3">
      <c r="A786" t="s">
        <v>849</v>
      </c>
      <c r="B786" t="s">
        <v>55</v>
      </c>
      <c r="C786" s="1" t="s">
        <v>850</v>
      </c>
      <c r="D786" t="s">
        <v>621</v>
      </c>
      <c r="E786">
        <v>7</v>
      </c>
      <c r="F786" t="s">
        <v>22</v>
      </c>
      <c r="G786" t="s">
        <v>80</v>
      </c>
      <c r="H786">
        <f t="shared" si="24"/>
        <v>1</v>
      </c>
      <c r="I786">
        <f t="shared" si="25"/>
        <v>7</v>
      </c>
      <c r="J786">
        <f>INDEX(Clustering!$A$2:$B$32,MATCH('Filtered Data'!F786,_xlfn.ANCHORARRAY(Clustering!$A$2),0),2)</f>
        <v>6</v>
      </c>
    </row>
    <row r="787" spans="1:10" x14ac:dyDescent="0.3">
      <c r="A787" t="s">
        <v>851</v>
      </c>
      <c r="B787" t="s">
        <v>55</v>
      </c>
      <c r="C787" t="s">
        <v>707</v>
      </c>
      <c r="D787" t="s">
        <v>621</v>
      </c>
      <c r="E787">
        <v>6</v>
      </c>
      <c r="F787" t="s">
        <v>22</v>
      </c>
      <c r="G787" t="s">
        <v>87</v>
      </c>
      <c r="H787">
        <f t="shared" si="24"/>
        <v>1</v>
      </c>
      <c r="I787">
        <f t="shared" si="25"/>
        <v>6</v>
      </c>
      <c r="J787">
        <f>INDEX(Clustering!$A$2:$B$32,MATCH('Filtered Data'!F787,_xlfn.ANCHORARRAY(Clustering!$A$2),0),2)</f>
        <v>6</v>
      </c>
    </row>
    <row r="788" spans="1:10" x14ac:dyDescent="0.3">
      <c r="A788" t="s">
        <v>852</v>
      </c>
      <c r="B788" t="s">
        <v>147</v>
      </c>
      <c r="C788" t="s">
        <v>426</v>
      </c>
      <c r="D788" t="s">
        <v>570</v>
      </c>
      <c r="E788">
        <v>20</v>
      </c>
      <c r="F788" t="s">
        <v>22</v>
      </c>
      <c r="G788" t="s">
        <v>29</v>
      </c>
      <c r="H788">
        <f t="shared" si="24"/>
        <v>1</v>
      </c>
      <c r="I788">
        <f t="shared" si="25"/>
        <v>20</v>
      </c>
      <c r="J788">
        <f>INDEX(Clustering!$A$2:$B$32,MATCH('Filtered Data'!F788,_xlfn.ANCHORARRAY(Clustering!$A$2),0),2)</f>
        <v>6</v>
      </c>
    </row>
    <row r="789" spans="1:10" x14ac:dyDescent="0.3">
      <c r="A789" t="s">
        <v>853</v>
      </c>
      <c r="B789" t="s">
        <v>55</v>
      </c>
      <c r="C789" t="s">
        <v>854</v>
      </c>
      <c r="D789" t="s">
        <v>110</v>
      </c>
      <c r="E789">
        <v>40</v>
      </c>
      <c r="F789" t="s">
        <v>22</v>
      </c>
      <c r="G789" t="s">
        <v>27</v>
      </c>
      <c r="H789">
        <f t="shared" si="24"/>
        <v>1</v>
      </c>
      <c r="I789">
        <f t="shared" si="25"/>
        <v>40</v>
      </c>
      <c r="J789">
        <f>INDEX(Clustering!$A$2:$B$32,MATCH('Filtered Data'!F789,_xlfn.ANCHORARRAY(Clustering!$A$2),0),2)</f>
        <v>6</v>
      </c>
    </row>
    <row r="790" spans="1:10" x14ac:dyDescent="0.3">
      <c r="A790" t="s">
        <v>855</v>
      </c>
      <c r="B790" t="s">
        <v>55</v>
      </c>
      <c r="C790" t="s">
        <v>856</v>
      </c>
      <c r="D790" t="s">
        <v>549</v>
      </c>
      <c r="E790">
        <v>14</v>
      </c>
      <c r="F790" t="s">
        <v>22</v>
      </c>
      <c r="G790" t="s">
        <v>14</v>
      </c>
      <c r="H790">
        <f t="shared" si="24"/>
        <v>2</v>
      </c>
      <c r="I790">
        <f t="shared" si="25"/>
        <v>28</v>
      </c>
      <c r="J790">
        <f>INDEX(Clustering!$A$2:$B$32,MATCH('Filtered Data'!F790,_xlfn.ANCHORARRAY(Clustering!$A$2),0),2)</f>
        <v>6</v>
      </c>
    </row>
    <row r="791" spans="1:10" x14ac:dyDescent="0.3">
      <c r="A791" t="s">
        <v>857</v>
      </c>
      <c r="B791" t="s">
        <v>55</v>
      </c>
      <c r="C791" t="s">
        <v>858</v>
      </c>
      <c r="D791" t="s">
        <v>549</v>
      </c>
      <c r="E791">
        <v>41</v>
      </c>
      <c r="F791" t="s">
        <v>22</v>
      </c>
      <c r="G791" t="s">
        <v>69</v>
      </c>
      <c r="H791">
        <f t="shared" si="24"/>
        <v>1</v>
      </c>
      <c r="I791">
        <f t="shared" si="25"/>
        <v>41</v>
      </c>
      <c r="J791">
        <f>INDEX(Clustering!$A$2:$B$32,MATCH('Filtered Data'!F791,_xlfn.ANCHORARRAY(Clustering!$A$2),0),2)</f>
        <v>6</v>
      </c>
    </row>
    <row r="792" spans="1:10" x14ac:dyDescent="0.3">
      <c r="A792" t="s">
        <v>859</v>
      </c>
      <c r="B792" t="s">
        <v>55</v>
      </c>
      <c r="C792" t="s">
        <v>860</v>
      </c>
      <c r="D792" t="s">
        <v>89</v>
      </c>
      <c r="E792">
        <v>25</v>
      </c>
      <c r="F792" t="s">
        <v>22</v>
      </c>
      <c r="G792" t="s">
        <v>80</v>
      </c>
      <c r="H792">
        <f t="shared" si="24"/>
        <v>1</v>
      </c>
      <c r="I792">
        <f t="shared" si="25"/>
        <v>25</v>
      </c>
      <c r="J792">
        <f>INDEX(Clustering!$A$2:$B$32,MATCH('Filtered Data'!F792,_xlfn.ANCHORARRAY(Clustering!$A$2),0),2)</f>
        <v>6</v>
      </c>
    </row>
    <row r="793" spans="1:10" x14ac:dyDescent="0.3">
      <c r="A793" t="s">
        <v>861</v>
      </c>
      <c r="B793" t="s">
        <v>147</v>
      </c>
      <c r="C793" t="s">
        <v>692</v>
      </c>
      <c r="D793" t="s">
        <v>559</v>
      </c>
      <c r="E793">
        <v>28</v>
      </c>
      <c r="F793" t="s">
        <v>22</v>
      </c>
      <c r="G793" t="s">
        <v>29</v>
      </c>
      <c r="H793">
        <f t="shared" si="24"/>
        <v>1</v>
      </c>
      <c r="I793">
        <f t="shared" si="25"/>
        <v>28</v>
      </c>
      <c r="J793">
        <f>INDEX(Clustering!$A$2:$B$32,MATCH('Filtered Data'!F793,_xlfn.ANCHORARRAY(Clustering!$A$2),0),2)</f>
        <v>6</v>
      </c>
    </row>
    <row r="794" spans="1:10" x14ac:dyDescent="0.3">
      <c r="A794" t="s">
        <v>861</v>
      </c>
      <c r="B794" t="s">
        <v>328</v>
      </c>
      <c r="C794" t="s">
        <v>862</v>
      </c>
      <c r="D794" t="s">
        <v>226</v>
      </c>
      <c r="E794">
        <v>32</v>
      </c>
      <c r="F794" t="s">
        <v>13</v>
      </c>
      <c r="G794" t="s">
        <v>69</v>
      </c>
      <c r="H794">
        <f t="shared" si="24"/>
        <v>1</v>
      </c>
      <c r="I794">
        <f t="shared" si="25"/>
        <v>32</v>
      </c>
      <c r="J794">
        <f>INDEX(Clustering!$A$2:$B$32,MATCH('Filtered Data'!F794,_xlfn.ANCHORARRAY(Clustering!$A$2),0),2)</f>
        <v>5</v>
      </c>
    </row>
    <row r="795" spans="1:10" x14ac:dyDescent="0.3">
      <c r="A795" t="s">
        <v>863</v>
      </c>
      <c r="B795" t="s">
        <v>489</v>
      </c>
      <c r="C795" t="s">
        <v>249</v>
      </c>
      <c r="D795" t="s">
        <v>226</v>
      </c>
      <c r="E795">
        <v>97</v>
      </c>
      <c r="F795" t="s">
        <v>13</v>
      </c>
      <c r="G795" t="s">
        <v>29</v>
      </c>
      <c r="H795">
        <f t="shared" si="24"/>
        <v>1</v>
      </c>
      <c r="I795">
        <f t="shared" si="25"/>
        <v>97</v>
      </c>
      <c r="J795">
        <f>INDEX(Clustering!$A$2:$B$32,MATCH('Filtered Data'!F795,_xlfn.ANCHORARRAY(Clustering!$A$2),0),2)</f>
        <v>5</v>
      </c>
    </row>
    <row r="796" spans="1:10" x14ac:dyDescent="0.3">
      <c r="A796" t="s">
        <v>864</v>
      </c>
      <c r="B796" t="s">
        <v>489</v>
      </c>
      <c r="C796" t="s">
        <v>860</v>
      </c>
      <c r="D796" t="s">
        <v>585</v>
      </c>
      <c r="E796">
        <v>25</v>
      </c>
      <c r="F796" t="s">
        <v>22</v>
      </c>
      <c r="G796" t="s">
        <v>80</v>
      </c>
      <c r="H796">
        <f t="shared" si="24"/>
        <v>1</v>
      </c>
      <c r="I796">
        <f t="shared" si="25"/>
        <v>25</v>
      </c>
      <c r="J796">
        <f>INDEX(Clustering!$A$2:$B$32,MATCH('Filtered Data'!F796,_xlfn.ANCHORARRAY(Clustering!$A$2),0),2)</f>
        <v>6</v>
      </c>
    </row>
    <row r="797" spans="1:10" x14ac:dyDescent="0.3">
      <c r="A797" t="s">
        <v>865</v>
      </c>
      <c r="B797" t="s">
        <v>55</v>
      </c>
      <c r="C797" t="s">
        <v>629</v>
      </c>
      <c r="D797" t="s">
        <v>130</v>
      </c>
      <c r="E797">
        <v>59</v>
      </c>
      <c r="F797" t="s">
        <v>72</v>
      </c>
      <c r="G797" t="s">
        <v>29</v>
      </c>
      <c r="H797">
        <f t="shared" si="24"/>
        <v>1</v>
      </c>
      <c r="I797">
        <f t="shared" si="25"/>
        <v>59</v>
      </c>
      <c r="J797">
        <f>INDEX(Clustering!$A$2:$B$32,MATCH('Filtered Data'!F797,_xlfn.ANCHORARRAY(Clustering!$A$2),0),2)</f>
        <v>3</v>
      </c>
    </row>
    <row r="798" spans="1:10" x14ac:dyDescent="0.3">
      <c r="A798" t="s">
        <v>866</v>
      </c>
      <c r="B798" t="s">
        <v>55</v>
      </c>
      <c r="C798" t="s">
        <v>704</v>
      </c>
      <c r="D798" t="s">
        <v>67</v>
      </c>
      <c r="E798">
        <v>398</v>
      </c>
      <c r="F798" t="s">
        <v>68</v>
      </c>
      <c r="G798" t="s">
        <v>27</v>
      </c>
      <c r="H798">
        <f t="shared" si="24"/>
        <v>1</v>
      </c>
      <c r="I798">
        <f t="shared" si="25"/>
        <v>398</v>
      </c>
      <c r="J798">
        <f>INDEX(Clustering!$A$2:$B$32,MATCH('Filtered Data'!F798,_xlfn.ANCHORARRAY(Clustering!$A$2),0),2)</f>
        <v>1</v>
      </c>
    </row>
    <row r="799" spans="1:10" x14ac:dyDescent="0.3">
      <c r="A799" t="s">
        <v>866</v>
      </c>
      <c r="B799" t="s">
        <v>489</v>
      </c>
      <c r="C799" t="s">
        <v>867</v>
      </c>
      <c r="D799" t="s">
        <v>868</v>
      </c>
      <c r="E799">
        <v>20</v>
      </c>
      <c r="F799" t="s">
        <v>72</v>
      </c>
      <c r="G799" t="s">
        <v>80</v>
      </c>
      <c r="H799">
        <f t="shared" si="24"/>
        <v>1</v>
      </c>
      <c r="I799">
        <f t="shared" si="25"/>
        <v>20</v>
      </c>
      <c r="J799">
        <f>INDEX(Clustering!$A$2:$B$32,MATCH('Filtered Data'!F799,_xlfn.ANCHORARRAY(Clustering!$A$2),0),2)</f>
        <v>3</v>
      </c>
    </row>
    <row r="800" spans="1:10" x14ac:dyDescent="0.3">
      <c r="A800" t="s">
        <v>866</v>
      </c>
      <c r="B800" t="s">
        <v>491</v>
      </c>
      <c r="C800" t="s">
        <v>661</v>
      </c>
      <c r="D800" t="s">
        <v>868</v>
      </c>
      <c r="E800">
        <v>20</v>
      </c>
      <c r="F800" t="s">
        <v>72</v>
      </c>
      <c r="G800" t="s">
        <v>27</v>
      </c>
      <c r="H800">
        <f t="shared" si="24"/>
        <v>1</v>
      </c>
      <c r="I800">
        <f t="shared" si="25"/>
        <v>20</v>
      </c>
      <c r="J800">
        <f>INDEX(Clustering!$A$2:$B$32,MATCH('Filtered Data'!F800,_xlfn.ANCHORARRAY(Clustering!$A$2),0),2)</f>
        <v>3</v>
      </c>
    </row>
    <row r="801" spans="1:10" x14ac:dyDescent="0.3">
      <c r="A801" t="s">
        <v>866</v>
      </c>
      <c r="B801" t="s">
        <v>493</v>
      </c>
      <c r="C801" t="s">
        <v>862</v>
      </c>
      <c r="D801" t="s">
        <v>868</v>
      </c>
      <c r="E801">
        <v>20</v>
      </c>
      <c r="F801" t="s">
        <v>72</v>
      </c>
      <c r="G801" t="s">
        <v>69</v>
      </c>
      <c r="H801">
        <f t="shared" si="24"/>
        <v>1</v>
      </c>
      <c r="I801">
        <f t="shared" si="25"/>
        <v>20</v>
      </c>
      <c r="J801">
        <f>INDEX(Clustering!$A$2:$B$32,MATCH('Filtered Data'!F801,_xlfn.ANCHORARRAY(Clustering!$A$2),0),2)</f>
        <v>3</v>
      </c>
    </row>
    <row r="802" spans="1:10" x14ac:dyDescent="0.3">
      <c r="A802" t="s">
        <v>866</v>
      </c>
      <c r="B802" t="s">
        <v>495</v>
      </c>
      <c r="C802" t="s">
        <v>869</v>
      </c>
      <c r="D802" t="s">
        <v>868</v>
      </c>
      <c r="E802">
        <v>20</v>
      </c>
      <c r="F802" t="s">
        <v>72</v>
      </c>
      <c r="G802" t="s">
        <v>80</v>
      </c>
      <c r="H802">
        <f t="shared" si="24"/>
        <v>1</v>
      </c>
      <c r="I802">
        <f t="shared" si="25"/>
        <v>20</v>
      </c>
      <c r="J802">
        <f>INDEX(Clustering!$A$2:$B$32,MATCH('Filtered Data'!F802,_xlfn.ANCHORARRAY(Clustering!$A$2),0),2)</f>
        <v>3</v>
      </c>
    </row>
    <row r="803" spans="1:10" x14ac:dyDescent="0.3">
      <c r="A803" t="s">
        <v>866</v>
      </c>
      <c r="B803" t="s">
        <v>497</v>
      </c>
      <c r="C803" t="s">
        <v>870</v>
      </c>
      <c r="D803" t="s">
        <v>868</v>
      </c>
      <c r="E803">
        <v>20</v>
      </c>
      <c r="F803" t="s">
        <v>72</v>
      </c>
      <c r="G803" t="s">
        <v>87</v>
      </c>
      <c r="H803">
        <f t="shared" si="24"/>
        <v>1</v>
      </c>
      <c r="I803">
        <f t="shared" si="25"/>
        <v>20</v>
      </c>
      <c r="J803">
        <f>INDEX(Clustering!$A$2:$B$32,MATCH('Filtered Data'!F803,_xlfn.ANCHORARRAY(Clustering!$A$2),0),2)</f>
        <v>3</v>
      </c>
    </row>
    <row r="804" spans="1:10" x14ac:dyDescent="0.3">
      <c r="A804" t="s">
        <v>866</v>
      </c>
      <c r="B804" t="s">
        <v>499</v>
      </c>
      <c r="C804" t="s">
        <v>871</v>
      </c>
      <c r="D804" t="s">
        <v>868</v>
      </c>
      <c r="E804">
        <v>20</v>
      </c>
      <c r="F804" t="s">
        <v>72</v>
      </c>
      <c r="G804" t="s">
        <v>69</v>
      </c>
      <c r="H804">
        <f t="shared" si="24"/>
        <v>1</v>
      </c>
      <c r="I804">
        <f t="shared" si="25"/>
        <v>20</v>
      </c>
      <c r="J804">
        <f>INDEX(Clustering!$A$2:$B$32,MATCH('Filtered Data'!F804,_xlfn.ANCHORARRAY(Clustering!$A$2),0),2)</f>
        <v>3</v>
      </c>
    </row>
    <row r="805" spans="1:10" x14ac:dyDescent="0.3">
      <c r="A805" t="s">
        <v>866</v>
      </c>
      <c r="B805" t="s">
        <v>501</v>
      </c>
      <c r="C805" t="s">
        <v>467</v>
      </c>
      <c r="D805" t="s">
        <v>868</v>
      </c>
      <c r="E805">
        <v>20</v>
      </c>
      <c r="F805" t="s">
        <v>72</v>
      </c>
      <c r="G805" t="s">
        <v>29</v>
      </c>
      <c r="H805">
        <f t="shared" si="24"/>
        <v>1</v>
      </c>
      <c r="I805">
        <f t="shared" si="25"/>
        <v>20</v>
      </c>
      <c r="J805">
        <f>INDEX(Clustering!$A$2:$B$32,MATCH('Filtered Data'!F805,_xlfn.ANCHORARRAY(Clustering!$A$2),0),2)</f>
        <v>3</v>
      </c>
    </row>
    <row r="806" spans="1:10" x14ac:dyDescent="0.3">
      <c r="A806" t="s">
        <v>866</v>
      </c>
      <c r="B806" t="s">
        <v>503</v>
      </c>
      <c r="C806" t="s">
        <v>872</v>
      </c>
      <c r="D806" t="s">
        <v>868</v>
      </c>
      <c r="E806">
        <v>20</v>
      </c>
      <c r="F806" t="s">
        <v>72</v>
      </c>
      <c r="G806" t="s">
        <v>87</v>
      </c>
      <c r="H806">
        <f t="shared" si="24"/>
        <v>1</v>
      </c>
      <c r="I806">
        <f t="shared" si="25"/>
        <v>20</v>
      </c>
      <c r="J806">
        <f>INDEX(Clustering!$A$2:$B$32,MATCH('Filtered Data'!F806,_xlfn.ANCHORARRAY(Clustering!$A$2),0),2)</f>
        <v>3</v>
      </c>
    </row>
    <row r="807" spans="1:10" x14ac:dyDescent="0.3">
      <c r="A807" t="s">
        <v>866</v>
      </c>
      <c r="B807" t="s">
        <v>505</v>
      </c>
      <c r="C807" t="s">
        <v>873</v>
      </c>
      <c r="D807" t="s">
        <v>868</v>
      </c>
      <c r="E807">
        <v>20</v>
      </c>
      <c r="F807" t="s">
        <v>72</v>
      </c>
      <c r="G807" t="s">
        <v>69</v>
      </c>
      <c r="H807">
        <f t="shared" si="24"/>
        <v>1</v>
      </c>
      <c r="I807">
        <f t="shared" si="25"/>
        <v>20</v>
      </c>
      <c r="J807">
        <f>INDEX(Clustering!$A$2:$B$32,MATCH('Filtered Data'!F807,_xlfn.ANCHORARRAY(Clustering!$A$2),0),2)</f>
        <v>3</v>
      </c>
    </row>
    <row r="808" spans="1:10" x14ac:dyDescent="0.3">
      <c r="A808" t="s">
        <v>866</v>
      </c>
      <c r="B808" t="s">
        <v>507</v>
      </c>
      <c r="C808" t="s">
        <v>444</v>
      </c>
      <c r="D808" t="s">
        <v>868</v>
      </c>
      <c r="E808">
        <v>20</v>
      </c>
      <c r="F808" t="s">
        <v>72</v>
      </c>
      <c r="G808" t="s">
        <v>69</v>
      </c>
      <c r="H808">
        <f t="shared" si="24"/>
        <v>1</v>
      </c>
      <c r="I808">
        <f t="shared" si="25"/>
        <v>20</v>
      </c>
      <c r="J808">
        <f>INDEX(Clustering!$A$2:$B$32,MATCH('Filtered Data'!F808,_xlfn.ANCHORARRAY(Clustering!$A$2),0),2)</f>
        <v>3</v>
      </c>
    </row>
    <row r="809" spans="1:10" x14ac:dyDescent="0.3">
      <c r="A809" t="s">
        <v>874</v>
      </c>
      <c r="B809" t="s">
        <v>55</v>
      </c>
      <c r="C809" t="s">
        <v>875</v>
      </c>
      <c r="D809" t="s">
        <v>67</v>
      </c>
      <c r="E809">
        <v>401</v>
      </c>
      <c r="F809" t="s">
        <v>68</v>
      </c>
      <c r="G809" t="s">
        <v>87</v>
      </c>
      <c r="H809">
        <f t="shared" si="24"/>
        <v>1</v>
      </c>
      <c r="I809">
        <f t="shared" si="25"/>
        <v>401</v>
      </c>
      <c r="J809">
        <f>INDEX(Clustering!$A$2:$B$32,MATCH('Filtered Data'!F809,_xlfn.ANCHORARRAY(Clustering!$A$2),0),2)</f>
        <v>1</v>
      </c>
    </row>
    <row r="810" spans="1:10" x14ac:dyDescent="0.3">
      <c r="A810" t="s">
        <v>874</v>
      </c>
      <c r="B810" t="s">
        <v>489</v>
      </c>
      <c r="C810" t="s">
        <v>876</v>
      </c>
      <c r="D810" t="s">
        <v>868</v>
      </c>
      <c r="E810">
        <v>20</v>
      </c>
      <c r="F810" t="s">
        <v>72</v>
      </c>
      <c r="G810" t="s">
        <v>69</v>
      </c>
      <c r="H810">
        <f t="shared" si="24"/>
        <v>1</v>
      </c>
      <c r="I810">
        <f t="shared" si="25"/>
        <v>20</v>
      </c>
      <c r="J810">
        <f>INDEX(Clustering!$A$2:$B$32,MATCH('Filtered Data'!F810,_xlfn.ANCHORARRAY(Clustering!$A$2),0),2)</f>
        <v>3</v>
      </c>
    </row>
    <row r="811" spans="1:10" x14ac:dyDescent="0.3">
      <c r="A811" t="s">
        <v>874</v>
      </c>
      <c r="B811" t="s">
        <v>491</v>
      </c>
      <c r="C811" t="s">
        <v>757</v>
      </c>
      <c r="D811" t="s">
        <v>868</v>
      </c>
      <c r="E811">
        <v>20</v>
      </c>
      <c r="F811" t="s">
        <v>72</v>
      </c>
      <c r="G811" t="s">
        <v>27</v>
      </c>
      <c r="H811">
        <f t="shared" si="24"/>
        <v>1</v>
      </c>
      <c r="I811">
        <f t="shared" si="25"/>
        <v>20</v>
      </c>
      <c r="J811">
        <f>INDEX(Clustering!$A$2:$B$32,MATCH('Filtered Data'!F811,_xlfn.ANCHORARRAY(Clustering!$A$2),0),2)</f>
        <v>3</v>
      </c>
    </row>
    <row r="812" spans="1:10" x14ac:dyDescent="0.3">
      <c r="A812" t="s">
        <v>874</v>
      </c>
      <c r="B812" t="s">
        <v>493</v>
      </c>
      <c r="C812" t="s">
        <v>877</v>
      </c>
      <c r="D812" t="s">
        <v>868</v>
      </c>
      <c r="E812">
        <v>20</v>
      </c>
      <c r="F812" t="s">
        <v>72</v>
      </c>
      <c r="G812" t="s">
        <v>29</v>
      </c>
      <c r="H812">
        <f t="shared" si="24"/>
        <v>1</v>
      </c>
      <c r="I812">
        <f t="shared" si="25"/>
        <v>20</v>
      </c>
      <c r="J812">
        <f>INDEX(Clustering!$A$2:$B$32,MATCH('Filtered Data'!F812,_xlfn.ANCHORARRAY(Clustering!$A$2),0),2)</f>
        <v>3</v>
      </c>
    </row>
    <row r="813" spans="1:10" x14ac:dyDescent="0.3">
      <c r="A813" t="s">
        <v>874</v>
      </c>
      <c r="B813" t="s">
        <v>495</v>
      </c>
      <c r="C813" t="s">
        <v>878</v>
      </c>
      <c r="D813" t="s">
        <v>868</v>
      </c>
      <c r="E813">
        <v>21</v>
      </c>
      <c r="F813" t="s">
        <v>72</v>
      </c>
      <c r="G813" t="s">
        <v>87</v>
      </c>
      <c r="H813">
        <f t="shared" si="24"/>
        <v>1</v>
      </c>
      <c r="I813">
        <f t="shared" si="25"/>
        <v>21</v>
      </c>
      <c r="J813">
        <f>INDEX(Clustering!$A$2:$B$32,MATCH('Filtered Data'!F813,_xlfn.ANCHORARRAY(Clustering!$A$2),0),2)</f>
        <v>3</v>
      </c>
    </row>
    <row r="814" spans="1:10" x14ac:dyDescent="0.3">
      <c r="A814" t="s">
        <v>874</v>
      </c>
      <c r="B814" t="s">
        <v>497</v>
      </c>
      <c r="C814" t="s">
        <v>879</v>
      </c>
      <c r="D814" t="s">
        <v>868</v>
      </c>
      <c r="E814">
        <v>20</v>
      </c>
      <c r="F814" t="s">
        <v>72</v>
      </c>
      <c r="G814" t="s">
        <v>80</v>
      </c>
      <c r="H814">
        <f t="shared" si="24"/>
        <v>1</v>
      </c>
      <c r="I814">
        <f t="shared" si="25"/>
        <v>20</v>
      </c>
      <c r="J814">
        <f>INDEX(Clustering!$A$2:$B$32,MATCH('Filtered Data'!F814,_xlfn.ANCHORARRAY(Clustering!$A$2),0),2)</f>
        <v>3</v>
      </c>
    </row>
    <row r="815" spans="1:10" x14ac:dyDescent="0.3">
      <c r="A815" t="s">
        <v>874</v>
      </c>
      <c r="B815" t="s">
        <v>499</v>
      </c>
      <c r="C815" t="s">
        <v>880</v>
      </c>
      <c r="D815" t="s">
        <v>868</v>
      </c>
      <c r="E815">
        <v>20</v>
      </c>
      <c r="F815" t="s">
        <v>72</v>
      </c>
      <c r="G815" t="s">
        <v>87</v>
      </c>
      <c r="H815">
        <f t="shared" si="24"/>
        <v>1</v>
      </c>
      <c r="I815">
        <f t="shared" si="25"/>
        <v>20</v>
      </c>
      <c r="J815">
        <f>INDEX(Clustering!$A$2:$B$32,MATCH('Filtered Data'!F815,_xlfn.ANCHORARRAY(Clustering!$A$2),0),2)</f>
        <v>3</v>
      </c>
    </row>
    <row r="816" spans="1:10" x14ac:dyDescent="0.3">
      <c r="A816" t="s">
        <v>874</v>
      </c>
      <c r="B816" t="s">
        <v>501</v>
      </c>
      <c r="C816" t="s">
        <v>664</v>
      </c>
      <c r="D816" t="s">
        <v>868</v>
      </c>
      <c r="E816">
        <v>20</v>
      </c>
      <c r="F816" t="s">
        <v>72</v>
      </c>
      <c r="G816" t="s">
        <v>80</v>
      </c>
      <c r="H816">
        <f t="shared" si="24"/>
        <v>1</v>
      </c>
      <c r="I816">
        <f t="shared" si="25"/>
        <v>20</v>
      </c>
      <c r="J816">
        <f>INDEX(Clustering!$A$2:$B$32,MATCH('Filtered Data'!F816,_xlfn.ANCHORARRAY(Clustering!$A$2),0),2)</f>
        <v>3</v>
      </c>
    </row>
    <row r="817" spans="1:10" x14ac:dyDescent="0.3">
      <c r="A817" t="s">
        <v>874</v>
      </c>
      <c r="B817" t="s">
        <v>503</v>
      </c>
      <c r="C817" t="s">
        <v>881</v>
      </c>
      <c r="D817" t="s">
        <v>868</v>
      </c>
      <c r="E817">
        <v>20</v>
      </c>
      <c r="F817" t="s">
        <v>72</v>
      </c>
      <c r="G817" t="s">
        <v>80</v>
      </c>
      <c r="H817">
        <f t="shared" si="24"/>
        <v>1</v>
      </c>
      <c r="I817">
        <f t="shared" si="25"/>
        <v>20</v>
      </c>
      <c r="J817">
        <f>INDEX(Clustering!$A$2:$B$32,MATCH('Filtered Data'!F817,_xlfn.ANCHORARRAY(Clustering!$A$2),0),2)</f>
        <v>3</v>
      </c>
    </row>
    <row r="818" spans="1:10" x14ac:dyDescent="0.3">
      <c r="A818" t="s">
        <v>874</v>
      </c>
      <c r="B818" t="s">
        <v>505</v>
      </c>
      <c r="C818" t="s">
        <v>882</v>
      </c>
      <c r="D818" t="s">
        <v>868</v>
      </c>
      <c r="E818">
        <v>20</v>
      </c>
      <c r="F818" t="s">
        <v>72</v>
      </c>
      <c r="G818" t="s">
        <v>29</v>
      </c>
      <c r="H818">
        <f t="shared" si="24"/>
        <v>1</v>
      </c>
      <c r="I818">
        <f t="shared" si="25"/>
        <v>20</v>
      </c>
      <c r="J818">
        <f>INDEX(Clustering!$A$2:$B$32,MATCH('Filtered Data'!F818,_xlfn.ANCHORARRAY(Clustering!$A$2),0),2)</f>
        <v>3</v>
      </c>
    </row>
    <row r="819" spans="1:10" x14ac:dyDescent="0.3">
      <c r="A819" t="s">
        <v>874</v>
      </c>
      <c r="B819" t="s">
        <v>507</v>
      </c>
      <c r="C819" t="s">
        <v>854</v>
      </c>
      <c r="D819" t="s">
        <v>868</v>
      </c>
      <c r="E819">
        <v>20</v>
      </c>
      <c r="F819" t="s">
        <v>72</v>
      </c>
      <c r="G819" t="s">
        <v>27</v>
      </c>
      <c r="H819">
        <f t="shared" si="24"/>
        <v>1</v>
      </c>
      <c r="I819">
        <f t="shared" si="25"/>
        <v>20</v>
      </c>
      <c r="J819">
        <f>INDEX(Clustering!$A$2:$B$32,MATCH('Filtered Data'!F819,_xlfn.ANCHORARRAY(Clustering!$A$2),0),2)</f>
        <v>3</v>
      </c>
    </row>
    <row r="820" spans="1:10" x14ac:dyDescent="0.3">
      <c r="A820" t="s">
        <v>883</v>
      </c>
      <c r="B820" t="s">
        <v>55</v>
      </c>
      <c r="C820" t="s">
        <v>31</v>
      </c>
      <c r="D820" t="s">
        <v>296</v>
      </c>
      <c r="E820">
        <v>93</v>
      </c>
      <c r="F820" t="s">
        <v>36</v>
      </c>
      <c r="G820" t="s">
        <v>27</v>
      </c>
      <c r="H820">
        <f t="shared" si="24"/>
        <v>1</v>
      </c>
      <c r="I820">
        <f t="shared" si="25"/>
        <v>93</v>
      </c>
      <c r="J820">
        <f>INDEX(Clustering!$A$2:$B$32,MATCH('Filtered Data'!F820,_xlfn.ANCHORARRAY(Clustering!$A$2),0),2)</f>
        <v>2</v>
      </c>
    </row>
    <row r="821" spans="1:10" x14ac:dyDescent="0.3">
      <c r="A821" t="s">
        <v>883</v>
      </c>
      <c r="B821" t="s">
        <v>55</v>
      </c>
      <c r="C821" t="s">
        <v>32</v>
      </c>
      <c r="D821" t="s">
        <v>296</v>
      </c>
      <c r="E821">
        <v>93</v>
      </c>
      <c r="F821" t="s">
        <v>36</v>
      </c>
      <c r="G821" t="s">
        <v>29</v>
      </c>
      <c r="H821">
        <f t="shared" si="24"/>
        <v>1</v>
      </c>
      <c r="I821">
        <f t="shared" si="25"/>
        <v>93</v>
      </c>
      <c r="J821">
        <f>INDEX(Clustering!$A$2:$B$32,MATCH('Filtered Data'!F821,_xlfn.ANCHORARRAY(Clustering!$A$2),0),2)</f>
        <v>2</v>
      </c>
    </row>
    <row r="822" spans="1:10" x14ac:dyDescent="0.3">
      <c r="A822" t="s">
        <v>884</v>
      </c>
      <c r="B822" t="s">
        <v>55</v>
      </c>
      <c r="C822" t="s">
        <v>885</v>
      </c>
      <c r="D822" t="s">
        <v>12</v>
      </c>
      <c r="E822">
        <v>99</v>
      </c>
      <c r="F822" t="s">
        <v>13</v>
      </c>
      <c r="G822" t="s">
        <v>29</v>
      </c>
      <c r="H822">
        <f t="shared" si="24"/>
        <v>1</v>
      </c>
      <c r="I822">
        <f t="shared" si="25"/>
        <v>99</v>
      </c>
      <c r="J822">
        <f>INDEX(Clustering!$A$2:$B$32,MATCH('Filtered Data'!F822,_xlfn.ANCHORARRAY(Clustering!$A$2),0),2)</f>
        <v>5</v>
      </c>
    </row>
    <row r="823" spans="1:10" x14ac:dyDescent="0.3">
      <c r="A823" t="s">
        <v>884</v>
      </c>
      <c r="B823" t="s">
        <v>147</v>
      </c>
      <c r="C823" t="s">
        <v>322</v>
      </c>
      <c r="D823" t="s">
        <v>296</v>
      </c>
      <c r="E823">
        <v>50</v>
      </c>
      <c r="F823" t="s">
        <v>36</v>
      </c>
      <c r="G823" t="s">
        <v>69</v>
      </c>
      <c r="H823">
        <f t="shared" si="24"/>
        <v>1</v>
      </c>
      <c r="I823">
        <f t="shared" si="25"/>
        <v>50</v>
      </c>
      <c r="J823">
        <f>INDEX(Clustering!$A$2:$B$32,MATCH('Filtered Data'!F823,_xlfn.ANCHORARRAY(Clustering!$A$2),0),2)</f>
        <v>2</v>
      </c>
    </row>
    <row r="824" spans="1:10" x14ac:dyDescent="0.3">
      <c r="A824" t="s">
        <v>884</v>
      </c>
      <c r="B824" t="s">
        <v>328</v>
      </c>
      <c r="C824" t="s">
        <v>322</v>
      </c>
      <c r="D824" t="s">
        <v>35</v>
      </c>
      <c r="E824">
        <v>49</v>
      </c>
      <c r="F824" t="s">
        <v>36</v>
      </c>
      <c r="G824" t="s">
        <v>69</v>
      </c>
      <c r="H824">
        <f t="shared" si="24"/>
        <v>1</v>
      </c>
      <c r="I824">
        <f t="shared" si="25"/>
        <v>49</v>
      </c>
      <c r="J824">
        <f>INDEX(Clustering!$A$2:$B$32,MATCH('Filtered Data'!F824,_xlfn.ANCHORARRAY(Clustering!$A$2),0),2)</f>
        <v>2</v>
      </c>
    </row>
    <row r="825" spans="1:10" x14ac:dyDescent="0.3">
      <c r="A825" t="s">
        <v>886</v>
      </c>
      <c r="B825" t="s">
        <v>55</v>
      </c>
      <c r="C825" t="s">
        <v>229</v>
      </c>
      <c r="D825" t="s">
        <v>250</v>
      </c>
      <c r="E825">
        <v>21</v>
      </c>
      <c r="F825" t="s">
        <v>72</v>
      </c>
      <c r="G825" t="s">
        <v>198</v>
      </c>
      <c r="H825">
        <f t="shared" si="24"/>
        <v>2</v>
      </c>
      <c r="I825">
        <f t="shared" si="25"/>
        <v>42</v>
      </c>
      <c r="J825">
        <f>INDEX(Clustering!$A$2:$B$32,MATCH('Filtered Data'!F825,_xlfn.ANCHORARRAY(Clustering!$A$2),0),2)</f>
        <v>3</v>
      </c>
    </row>
    <row r="826" spans="1:10" x14ac:dyDescent="0.3">
      <c r="A826" t="s">
        <v>887</v>
      </c>
      <c r="B826" t="s">
        <v>55</v>
      </c>
      <c r="C826" t="s">
        <v>46</v>
      </c>
      <c r="D826" t="s">
        <v>219</v>
      </c>
      <c r="E826">
        <v>84</v>
      </c>
      <c r="F826" t="s">
        <v>168</v>
      </c>
      <c r="G826" t="s">
        <v>23</v>
      </c>
      <c r="H826">
        <f t="shared" si="24"/>
        <v>2</v>
      </c>
      <c r="I826">
        <f t="shared" si="25"/>
        <v>168</v>
      </c>
      <c r="J826">
        <f>INDEX(Clustering!$A$2:$B$32,MATCH('Filtered Data'!F826,_xlfn.ANCHORARRAY(Clustering!$A$2),0),2)</f>
        <v>5</v>
      </c>
    </row>
    <row r="827" spans="1:10" x14ac:dyDescent="0.3">
      <c r="A827" t="s">
        <v>888</v>
      </c>
      <c r="B827" t="s">
        <v>55</v>
      </c>
      <c r="C827" t="s">
        <v>38</v>
      </c>
      <c r="D827" t="s">
        <v>296</v>
      </c>
      <c r="E827">
        <v>92</v>
      </c>
      <c r="F827" t="s">
        <v>36</v>
      </c>
      <c r="G827" t="s">
        <v>14</v>
      </c>
      <c r="H827">
        <f t="shared" si="24"/>
        <v>2</v>
      </c>
      <c r="I827">
        <f t="shared" si="25"/>
        <v>184</v>
      </c>
      <c r="J827">
        <f>INDEX(Clustering!$A$2:$B$32,MATCH('Filtered Data'!F827,_xlfn.ANCHORARRAY(Clustering!$A$2),0),2)</f>
        <v>2</v>
      </c>
    </row>
    <row r="828" spans="1:10" x14ac:dyDescent="0.3">
      <c r="A828" t="s">
        <v>889</v>
      </c>
      <c r="B828" t="s">
        <v>55</v>
      </c>
      <c r="C828" t="s">
        <v>890</v>
      </c>
      <c r="D828" t="s">
        <v>311</v>
      </c>
      <c r="E828">
        <v>49</v>
      </c>
      <c r="F828" t="s">
        <v>13</v>
      </c>
      <c r="G828" t="s">
        <v>69</v>
      </c>
      <c r="H828">
        <f t="shared" si="24"/>
        <v>1</v>
      </c>
      <c r="I828">
        <f t="shared" si="25"/>
        <v>49</v>
      </c>
      <c r="J828">
        <f>INDEX(Clustering!$A$2:$B$32,MATCH('Filtered Data'!F828,_xlfn.ANCHORARRAY(Clustering!$A$2),0),2)</f>
        <v>5</v>
      </c>
    </row>
    <row r="829" spans="1:10" x14ac:dyDescent="0.3">
      <c r="A829" t="s">
        <v>889</v>
      </c>
      <c r="B829" t="s">
        <v>147</v>
      </c>
      <c r="C829" t="s">
        <v>891</v>
      </c>
      <c r="D829" t="s">
        <v>311</v>
      </c>
      <c r="E829">
        <v>49</v>
      </c>
      <c r="F829" t="s">
        <v>13</v>
      </c>
      <c r="G829" t="s">
        <v>69</v>
      </c>
      <c r="H829">
        <f t="shared" si="24"/>
        <v>1</v>
      </c>
      <c r="I829">
        <f t="shared" si="25"/>
        <v>49</v>
      </c>
      <c r="J829">
        <f>INDEX(Clustering!$A$2:$B$32,MATCH('Filtered Data'!F829,_xlfn.ANCHORARRAY(Clustering!$A$2),0),2)</f>
        <v>5</v>
      </c>
    </row>
    <row r="830" spans="1:10" x14ac:dyDescent="0.3">
      <c r="A830" t="s">
        <v>892</v>
      </c>
      <c r="B830" t="s">
        <v>55</v>
      </c>
      <c r="C830" t="s">
        <v>872</v>
      </c>
      <c r="D830" t="s">
        <v>535</v>
      </c>
      <c r="E830">
        <v>52</v>
      </c>
      <c r="F830" t="s">
        <v>536</v>
      </c>
      <c r="G830" t="s">
        <v>87</v>
      </c>
      <c r="H830">
        <f t="shared" si="24"/>
        <v>1</v>
      </c>
      <c r="I830">
        <f t="shared" si="25"/>
        <v>52</v>
      </c>
      <c r="J830">
        <f>INDEX(Clustering!$A$2:$B$32,MATCH('Filtered Data'!F830,_xlfn.ANCHORARRAY(Clustering!$A$2),0),2)</f>
        <v>10</v>
      </c>
    </row>
    <row r="831" spans="1:10" x14ac:dyDescent="0.3">
      <c r="A831" t="s">
        <v>892</v>
      </c>
      <c r="B831" t="s">
        <v>147</v>
      </c>
      <c r="C831" t="s">
        <v>893</v>
      </c>
      <c r="D831" t="s">
        <v>535</v>
      </c>
      <c r="E831">
        <v>30</v>
      </c>
      <c r="F831" t="s">
        <v>536</v>
      </c>
      <c r="G831" t="s">
        <v>87</v>
      </c>
      <c r="H831">
        <f t="shared" si="24"/>
        <v>1</v>
      </c>
      <c r="I831">
        <f t="shared" si="25"/>
        <v>30</v>
      </c>
      <c r="J831">
        <f>INDEX(Clustering!$A$2:$B$32,MATCH('Filtered Data'!F831,_xlfn.ANCHORARRAY(Clustering!$A$2),0),2)</f>
        <v>10</v>
      </c>
    </row>
    <row r="832" spans="1:10" x14ac:dyDescent="0.3">
      <c r="A832" t="s">
        <v>892</v>
      </c>
      <c r="B832" t="s">
        <v>328</v>
      </c>
      <c r="C832" t="s">
        <v>563</v>
      </c>
      <c r="D832" t="s">
        <v>535</v>
      </c>
      <c r="E832">
        <v>22</v>
      </c>
      <c r="F832" t="s">
        <v>536</v>
      </c>
      <c r="G832" t="s">
        <v>87</v>
      </c>
      <c r="H832">
        <f t="shared" si="24"/>
        <v>1</v>
      </c>
      <c r="I832">
        <f t="shared" si="25"/>
        <v>22</v>
      </c>
      <c r="J832">
        <f>INDEX(Clustering!$A$2:$B$32,MATCH('Filtered Data'!F832,_xlfn.ANCHORARRAY(Clustering!$A$2),0),2)</f>
        <v>10</v>
      </c>
    </row>
    <row r="833" spans="1:10" x14ac:dyDescent="0.3">
      <c r="A833" t="s">
        <v>894</v>
      </c>
      <c r="B833" t="s">
        <v>55</v>
      </c>
      <c r="C833" t="s">
        <v>455</v>
      </c>
      <c r="D833" t="s">
        <v>231</v>
      </c>
      <c r="E833">
        <v>99</v>
      </c>
      <c r="F833" t="s">
        <v>232</v>
      </c>
      <c r="G833" t="s">
        <v>27</v>
      </c>
      <c r="H833">
        <f t="shared" si="24"/>
        <v>1</v>
      </c>
      <c r="I833">
        <f t="shared" si="25"/>
        <v>99</v>
      </c>
      <c r="J833">
        <f>INDEX(Clustering!$A$2:$B$32,MATCH('Filtered Data'!F833,_xlfn.ANCHORARRAY(Clustering!$A$2),0),2)</f>
        <v>1</v>
      </c>
    </row>
    <row r="834" spans="1:10" x14ac:dyDescent="0.3">
      <c r="A834" t="s">
        <v>894</v>
      </c>
      <c r="B834" t="s">
        <v>55</v>
      </c>
      <c r="C834" t="s">
        <v>349</v>
      </c>
      <c r="D834" t="s">
        <v>231</v>
      </c>
      <c r="E834">
        <v>99</v>
      </c>
      <c r="F834" t="s">
        <v>232</v>
      </c>
      <c r="G834" t="s">
        <v>29</v>
      </c>
      <c r="H834">
        <f t="shared" si="24"/>
        <v>1</v>
      </c>
      <c r="I834">
        <f t="shared" si="25"/>
        <v>99</v>
      </c>
      <c r="J834">
        <f>INDEX(Clustering!$A$2:$B$32,MATCH('Filtered Data'!F834,_xlfn.ANCHORARRAY(Clustering!$A$2),0),2)</f>
        <v>1</v>
      </c>
    </row>
    <row r="835" spans="1:10" x14ac:dyDescent="0.3">
      <c r="A835" t="s">
        <v>894</v>
      </c>
      <c r="B835" t="s">
        <v>147</v>
      </c>
      <c r="C835" t="s">
        <v>895</v>
      </c>
      <c r="D835" t="s">
        <v>231</v>
      </c>
      <c r="E835">
        <v>99</v>
      </c>
      <c r="F835" t="s">
        <v>232</v>
      </c>
      <c r="G835" t="s">
        <v>27</v>
      </c>
      <c r="H835">
        <f t="shared" ref="H835:H898" si="26">LEN(G835)/2</f>
        <v>1</v>
      </c>
      <c r="I835">
        <f t="shared" ref="I835:I898" si="27">E835*H835</f>
        <v>99</v>
      </c>
      <c r="J835">
        <f>INDEX(Clustering!$A$2:$B$32,MATCH('Filtered Data'!F835,_xlfn.ANCHORARRAY(Clustering!$A$2),0),2)</f>
        <v>1</v>
      </c>
    </row>
    <row r="836" spans="1:10" x14ac:dyDescent="0.3">
      <c r="A836" t="s">
        <v>894</v>
      </c>
      <c r="B836" t="s">
        <v>147</v>
      </c>
      <c r="C836" t="s">
        <v>896</v>
      </c>
      <c r="D836" t="s">
        <v>231</v>
      </c>
      <c r="E836">
        <v>99</v>
      </c>
      <c r="F836" t="s">
        <v>232</v>
      </c>
      <c r="G836" t="s">
        <v>29</v>
      </c>
      <c r="H836">
        <f t="shared" si="26"/>
        <v>1</v>
      </c>
      <c r="I836">
        <f t="shared" si="27"/>
        <v>99</v>
      </c>
      <c r="J836">
        <f>INDEX(Clustering!$A$2:$B$32,MATCH('Filtered Data'!F836,_xlfn.ANCHORARRAY(Clustering!$A$2),0),2)</f>
        <v>1</v>
      </c>
    </row>
    <row r="837" spans="1:10" x14ac:dyDescent="0.3">
      <c r="A837" t="s">
        <v>897</v>
      </c>
      <c r="B837" t="s">
        <v>55</v>
      </c>
      <c r="C837" t="s">
        <v>459</v>
      </c>
      <c r="D837" t="s">
        <v>226</v>
      </c>
      <c r="E837">
        <v>25</v>
      </c>
      <c r="F837" t="s">
        <v>13</v>
      </c>
      <c r="G837" t="s">
        <v>29</v>
      </c>
      <c r="H837">
        <f t="shared" si="26"/>
        <v>1</v>
      </c>
      <c r="I837">
        <f t="shared" si="27"/>
        <v>25</v>
      </c>
      <c r="J837">
        <f>INDEX(Clustering!$A$2:$B$32,MATCH('Filtered Data'!F837,_xlfn.ANCHORARRAY(Clustering!$A$2),0),2)</f>
        <v>5</v>
      </c>
    </row>
    <row r="838" spans="1:10" x14ac:dyDescent="0.3">
      <c r="A838" t="s">
        <v>897</v>
      </c>
      <c r="B838" t="s">
        <v>147</v>
      </c>
      <c r="C838" t="s">
        <v>202</v>
      </c>
      <c r="D838" t="s">
        <v>226</v>
      </c>
      <c r="E838">
        <v>25</v>
      </c>
      <c r="F838" t="s">
        <v>13</v>
      </c>
      <c r="G838" t="s">
        <v>29</v>
      </c>
      <c r="H838">
        <f t="shared" si="26"/>
        <v>1</v>
      </c>
      <c r="I838">
        <f t="shared" si="27"/>
        <v>25</v>
      </c>
      <c r="J838">
        <f>INDEX(Clustering!$A$2:$B$32,MATCH('Filtered Data'!F838,_xlfn.ANCHORARRAY(Clustering!$A$2),0),2)</f>
        <v>5</v>
      </c>
    </row>
    <row r="839" spans="1:10" x14ac:dyDescent="0.3">
      <c r="A839" t="s">
        <v>898</v>
      </c>
      <c r="B839" t="s">
        <v>55</v>
      </c>
      <c r="C839" t="s">
        <v>195</v>
      </c>
      <c r="D839" t="s">
        <v>296</v>
      </c>
      <c r="E839">
        <v>72</v>
      </c>
      <c r="F839" t="s">
        <v>36</v>
      </c>
      <c r="G839" t="s">
        <v>198</v>
      </c>
      <c r="H839">
        <f t="shared" si="26"/>
        <v>2</v>
      </c>
      <c r="I839">
        <f t="shared" si="27"/>
        <v>144</v>
      </c>
      <c r="J839">
        <f>INDEX(Clustering!$A$2:$B$32,MATCH('Filtered Data'!F839,_xlfn.ANCHORARRAY(Clustering!$A$2),0),2)</f>
        <v>2</v>
      </c>
    </row>
    <row r="840" spans="1:10" x14ac:dyDescent="0.3">
      <c r="A840" t="s">
        <v>899</v>
      </c>
      <c r="B840" t="s">
        <v>55</v>
      </c>
      <c r="C840" t="s">
        <v>132</v>
      </c>
      <c r="D840" t="s">
        <v>12</v>
      </c>
      <c r="E840">
        <v>100</v>
      </c>
      <c r="F840" t="s">
        <v>13</v>
      </c>
      <c r="G840" t="s">
        <v>27</v>
      </c>
      <c r="H840">
        <f t="shared" si="26"/>
        <v>1</v>
      </c>
      <c r="I840">
        <f t="shared" si="27"/>
        <v>100</v>
      </c>
      <c r="J840">
        <f>INDEX(Clustering!$A$2:$B$32,MATCH('Filtered Data'!F840,_xlfn.ANCHORARRAY(Clustering!$A$2),0),2)</f>
        <v>5</v>
      </c>
    </row>
    <row r="841" spans="1:10" x14ac:dyDescent="0.3">
      <c r="A841" t="s">
        <v>900</v>
      </c>
      <c r="B841" t="s">
        <v>55</v>
      </c>
      <c r="C841" t="s">
        <v>459</v>
      </c>
      <c r="D841" t="s">
        <v>155</v>
      </c>
      <c r="E841">
        <v>18</v>
      </c>
      <c r="F841" t="s">
        <v>72</v>
      </c>
      <c r="G841" t="s">
        <v>29</v>
      </c>
      <c r="H841">
        <f t="shared" si="26"/>
        <v>1</v>
      </c>
      <c r="I841">
        <f t="shared" si="27"/>
        <v>18</v>
      </c>
      <c r="J841">
        <f>INDEX(Clustering!$A$2:$B$32,MATCH('Filtered Data'!F841,_xlfn.ANCHORARRAY(Clustering!$A$2),0),2)</f>
        <v>3</v>
      </c>
    </row>
    <row r="842" spans="1:10" x14ac:dyDescent="0.3">
      <c r="A842" t="s">
        <v>900</v>
      </c>
      <c r="B842" t="s">
        <v>147</v>
      </c>
      <c r="C842" t="s">
        <v>202</v>
      </c>
      <c r="D842" t="s">
        <v>155</v>
      </c>
      <c r="E842">
        <v>18</v>
      </c>
      <c r="F842" t="s">
        <v>72</v>
      </c>
      <c r="G842" t="s">
        <v>29</v>
      </c>
      <c r="H842">
        <f t="shared" si="26"/>
        <v>1</v>
      </c>
      <c r="I842">
        <f t="shared" si="27"/>
        <v>18</v>
      </c>
      <c r="J842">
        <f>INDEX(Clustering!$A$2:$B$32,MATCH('Filtered Data'!F842,_xlfn.ANCHORARRAY(Clustering!$A$2),0),2)</f>
        <v>3</v>
      </c>
    </row>
    <row r="843" spans="1:10" x14ac:dyDescent="0.3">
      <c r="A843" t="s">
        <v>901</v>
      </c>
      <c r="B843" t="s">
        <v>55</v>
      </c>
      <c r="C843" t="s">
        <v>143</v>
      </c>
      <c r="D843" t="s">
        <v>130</v>
      </c>
      <c r="E843">
        <v>9</v>
      </c>
      <c r="F843" t="s">
        <v>72</v>
      </c>
      <c r="G843" t="s">
        <v>80</v>
      </c>
      <c r="H843">
        <f t="shared" si="26"/>
        <v>1</v>
      </c>
      <c r="I843">
        <f t="shared" si="27"/>
        <v>9</v>
      </c>
      <c r="J843">
        <f>INDEX(Clustering!$A$2:$B$32,MATCH('Filtered Data'!F843,_xlfn.ANCHORARRAY(Clustering!$A$2),0),2)</f>
        <v>3</v>
      </c>
    </row>
    <row r="844" spans="1:10" x14ac:dyDescent="0.3">
      <c r="A844" t="s">
        <v>902</v>
      </c>
      <c r="B844" t="s">
        <v>55</v>
      </c>
      <c r="C844" t="s">
        <v>445</v>
      </c>
      <c r="D844" t="s">
        <v>226</v>
      </c>
      <c r="E844">
        <v>91</v>
      </c>
      <c r="F844" t="s">
        <v>13</v>
      </c>
      <c r="G844" t="s">
        <v>27</v>
      </c>
      <c r="H844">
        <f t="shared" si="26"/>
        <v>1</v>
      </c>
      <c r="I844">
        <f t="shared" si="27"/>
        <v>91</v>
      </c>
      <c r="J844">
        <f>INDEX(Clustering!$A$2:$B$32,MATCH('Filtered Data'!F844,_xlfn.ANCHORARRAY(Clustering!$A$2),0),2)</f>
        <v>5</v>
      </c>
    </row>
    <row r="845" spans="1:10" x14ac:dyDescent="0.3">
      <c r="A845" t="s">
        <v>902</v>
      </c>
      <c r="B845" t="s">
        <v>147</v>
      </c>
      <c r="C845" t="s">
        <v>436</v>
      </c>
      <c r="D845" t="s">
        <v>296</v>
      </c>
      <c r="E845">
        <v>48</v>
      </c>
      <c r="F845" t="s">
        <v>36</v>
      </c>
      <c r="G845" t="s">
        <v>27</v>
      </c>
      <c r="H845">
        <f t="shared" si="26"/>
        <v>1</v>
      </c>
      <c r="I845">
        <f t="shared" si="27"/>
        <v>48</v>
      </c>
      <c r="J845">
        <f>INDEX(Clustering!$A$2:$B$32,MATCH('Filtered Data'!F845,_xlfn.ANCHORARRAY(Clustering!$A$2),0),2)</f>
        <v>2</v>
      </c>
    </row>
    <row r="846" spans="1:10" x14ac:dyDescent="0.3">
      <c r="A846" t="s">
        <v>902</v>
      </c>
      <c r="B846" t="s">
        <v>328</v>
      </c>
      <c r="C846" t="s">
        <v>436</v>
      </c>
      <c r="D846" t="s">
        <v>226</v>
      </c>
      <c r="E846">
        <v>43</v>
      </c>
      <c r="F846" t="s">
        <v>13</v>
      </c>
      <c r="G846" t="s">
        <v>27</v>
      </c>
      <c r="H846">
        <f t="shared" si="26"/>
        <v>1</v>
      </c>
      <c r="I846">
        <f t="shared" si="27"/>
        <v>43</v>
      </c>
      <c r="J846">
        <f>INDEX(Clustering!$A$2:$B$32,MATCH('Filtered Data'!F846,_xlfn.ANCHORARRAY(Clustering!$A$2),0),2)</f>
        <v>5</v>
      </c>
    </row>
    <row r="847" spans="1:10" x14ac:dyDescent="0.3">
      <c r="A847" t="s">
        <v>903</v>
      </c>
      <c r="B847" t="s">
        <v>55</v>
      </c>
      <c r="C847" t="s">
        <v>16</v>
      </c>
      <c r="D847" t="s">
        <v>219</v>
      </c>
      <c r="E847">
        <v>33</v>
      </c>
      <c r="F847" t="s">
        <v>168</v>
      </c>
      <c r="G847" t="s">
        <v>14</v>
      </c>
      <c r="H847">
        <f t="shared" si="26"/>
        <v>2</v>
      </c>
      <c r="I847">
        <f t="shared" si="27"/>
        <v>66</v>
      </c>
      <c r="J847">
        <f>INDEX(Clustering!$A$2:$B$32,MATCH('Filtered Data'!F847,_xlfn.ANCHORARRAY(Clustering!$A$2),0),2)</f>
        <v>5</v>
      </c>
    </row>
    <row r="848" spans="1:10" x14ac:dyDescent="0.3">
      <c r="A848" t="s">
        <v>904</v>
      </c>
      <c r="B848" t="s">
        <v>55</v>
      </c>
      <c r="C848" t="s">
        <v>403</v>
      </c>
      <c r="D848" t="s">
        <v>905</v>
      </c>
      <c r="E848">
        <v>36</v>
      </c>
      <c r="F848" t="s">
        <v>906</v>
      </c>
      <c r="G848" t="s">
        <v>23</v>
      </c>
      <c r="H848">
        <f t="shared" si="26"/>
        <v>2</v>
      </c>
      <c r="I848">
        <f t="shared" si="27"/>
        <v>72</v>
      </c>
      <c r="J848">
        <f>INDEX(Clustering!$A$2:$B$32,MATCH('Filtered Data'!F848,_xlfn.ANCHORARRAY(Clustering!$A$2),0),2)</f>
        <v>7</v>
      </c>
    </row>
    <row r="849" spans="1:10" x14ac:dyDescent="0.3">
      <c r="A849" t="s">
        <v>904</v>
      </c>
      <c r="B849" t="s">
        <v>147</v>
      </c>
      <c r="C849" t="s">
        <v>907</v>
      </c>
      <c r="D849" t="s">
        <v>905</v>
      </c>
      <c r="E849">
        <v>13</v>
      </c>
      <c r="F849" t="s">
        <v>906</v>
      </c>
      <c r="G849" t="s">
        <v>27</v>
      </c>
      <c r="H849">
        <f t="shared" si="26"/>
        <v>1</v>
      </c>
      <c r="I849">
        <f t="shared" si="27"/>
        <v>13</v>
      </c>
      <c r="J849">
        <f>INDEX(Clustering!$A$2:$B$32,MATCH('Filtered Data'!F849,_xlfn.ANCHORARRAY(Clustering!$A$2),0),2)</f>
        <v>7</v>
      </c>
    </row>
    <row r="850" spans="1:10" x14ac:dyDescent="0.3">
      <c r="A850" t="s">
        <v>904</v>
      </c>
      <c r="B850" t="s">
        <v>328</v>
      </c>
      <c r="C850" t="s">
        <v>345</v>
      </c>
      <c r="D850" t="s">
        <v>905</v>
      </c>
      <c r="E850">
        <v>4</v>
      </c>
      <c r="F850" t="s">
        <v>906</v>
      </c>
      <c r="G850" t="s">
        <v>27</v>
      </c>
      <c r="H850">
        <f t="shared" si="26"/>
        <v>1</v>
      </c>
      <c r="I850">
        <f t="shared" si="27"/>
        <v>4</v>
      </c>
      <c r="J850">
        <f>INDEX(Clustering!$A$2:$B$32,MATCH('Filtered Data'!F850,_xlfn.ANCHORARRAY(Clustering!$A$2),0),2)</f>
        <v>7</v>
      </c>
    </row>
    <row r="851" spans="1:10" x14ac:dyDescent="0.3">
      <c r="A851" t="s">
        <v>904</v>
      </c>
      <c r="B851" t="s">
        <v>435</v>
      </c>
      <c r="C851" t="s">
        <v>908</v>
      </c>
      <c r="D851" t="s">
        <v>905</v>
      </c>
      <c r="E851">
        <v>14</v>
      </c>
      <c r="F851" t="s">
        <v>906</v>
      </c>
      <c r="G851" t="s">
        <v>69</v>
      </c>
      <c r="H851">
        <f t="shared" si="26"/>
        <v>1</v>
      </c>
      <c r="I851">
        <f t="shared" si="27"/>
        <v>14</v>
      </c>
      <c r="J851">
        <f>INDEX(Clustering!$A$2:$B$32,MATCH('Filtered Data'!F851,_xlfn.ANCHORARRAY(Clustering!$A$2),0),2)</f>
        <v>7</v>
      </c>
    </row>
    <row r="852" spans="1:10" x14ac:dyDescent="0.3">
      <c r="A852" t="s">
        <v>904</v>
      </c>
      <c r="B852" t="s">
        <v>646</v>
      </c>
      <c r="C852" t="s">
        <v>909</v>
      </c>
      <c r="D852" t="s">
        <v>905</v>
      </c>
      <c r="E852">
        <v>5</v>
      </c>
      <c r="F852" t="s">
        <v>906</v>
      </c>
      <c r="G852" t="s">
        <v>69</v>
      </c>
      <c r="H852">
        <f t="shared" si="26"/>
        <v>1</v>
      </c>
      <c r="I852">
        <f t="shared" si="27"/>
        <v>5</v>
      </c>
      <c r="J852">
        <f>INDEX(Clustering!$A$2:$B$32,MATCH('Filtered Data'!F852,_xlfn.ANCHORARRAY(Clustering!$A$2),0),2)</f>
        <v>7</v>
      </c>
    </row>
    <row r="853" spans="1:10" x14ac:dyDescent="0.3">
      <c r="A853" t="s">
        <v>910</v>
      </c>
      <c r="B853" t="s">
        <v>55</v>
      </c>
      <c r="C853" t="s">
        <v>11</v>
      </c>
      <c r="D853" t="s">
        <v>219</v>
      </c>
      <c r="E853">
        <v>24</v>
      </c>
      <c r="F853" t="s">
        <v>168</v>
      </c>
      <c r="G853" t="s">
        <v>14</v>
      </c>
      <c r="H853">
        <f t="shared" si="26"/>
        <v>2</v>
      </c>
      <c r="I853">
        <f t="shared" si="27"/>
        <v>48</v>
      </c>
      <c r="J853">
        <f>INDEX(Clustering!$A$2:$B$32,MATCH('Filtered Data'!F853,_xlfn.ANCHORARRAY(Clustering!$A$2),0),2)</f>
        <v>5</v>
      </c>
    </row>
    <row r="854" spans="1:10" x14ac:dyDescent="0.3">
      <c r="A854" t="s">
        <v>911</v>
      </c>
      <c r="B854" t="s">
        <v>55</v>
      </c>
      <c r="C854" t="s">
        <v>878</v>
      </c>
      <c r="D854" t="s">
        <v>912</v>
      </c>
      <c r="E854">
        <v>18</v>
      </c>
      <c r="F854" t="s">
        <v>906</v>
      </c>
      <c r="G854" t="s">
        <v>87</v>
      </c>
      <c r="H854">
        <f t="shared" si="26"/>
        <v>1</v>
      </c>
      <c r="I854">
        <f t="shared" si="27"/>
        <v>18</v>
      </c>
      <c r="J854">
        <f>INDEX(Clustering!$A$2:$B$32,MATCH('Filtered Data'!F854,_xlfn.ANCHORARRAY(Clustering!$A$2),0),2)</f>
        <v>7</v>
      </c>
    </row>
    <row r="855" spans="1:10" x14ac:dyDescent="0.3">
      <c r="A855" t="s">
        <v>911</v>
      </c>
      <c r="B855" t="s">
        <v>58</v>
      </c>
      <c r="C855" t="s">
        <v>881</v>
      </c>
      <c r="D855" t="s">
        <v>912</v>
      </c>
      <c r="E855">
        <v>17</v>
      </c>
      <c r="F855" t="s">
        <v>906</v>
      </c>
      <c r="G855" t="s">
        <v>80</v>
      </c>
      <c r="H855">
        <f t="shared" si="26"/>
        <v>1</v>
      </c>
      <c r="I855">
        <f t="shared" si="27"/>
        <v>17</v>
      </c>
      <c r="J855">
        <f>INDEX(Clustering!$A$2:$B$32,MATCH('Filtered Data'!F855,_xlfn.ANCHORARRAY(Clustering!$A$2),0),2)</f>
        <v>7</v>
      </c>
    </row>
    <row r="856" spans="1:10" x14ac:dyDescent="0.3">
      <c r="A856" t="s">
        <v>911</v>
      </c>
      <c r="B856" t="s">
        <v>528</v>
      </c>
      <c r="C856" t="s">
        <v>326</v>
      </c>
      <c r="D856" t="s">
        <v>912</v>
      </c>
      <c r="E856">
        <v>7</v>
      </c>
      <c r="F856" t="s">
        <v>906</v>
      </c>
      <c r="G856" t="s">
        <v>87</v>
      </c>
      <c r="H856">
        <f t="shared" si="26"/>
        <v>1</v>
      </c>
      <c r="I856">
        <f t="shared" si="27"/>
        <v>7</v>
      </c>
      <c r="J856">
        <f>INDEX(Clustering!$A$2:$B$32,MATCH('Filtered Data'!F856,_xlfn.ANCHORARRAY(Clustering!$A$2),0),2)</f>
        <v>7</v>
      </c>
    </row>
    <row r="857" spans="1:10" x14ac:dyDescent="0.3">
      <c r="A857" t="s">
        <v>911</v>
      </c>
      <c r="B857" t="s">
        <v>530</v>
      </c>
      <c r="C857" t="s">
        <v>647</v>
      </c>
      <c r="D857" t="s">
        <v>912</v>
      </c>
      <c r="E857">
        <v>5</v>
      </c>
      <c r="F857" t="s">
        <v>906</v>
      </c>
      <c r="G857" t="s">
        <v>87</v>
      </c>
      <c r="H857">
        <f t="shared" si="26"/>
        <v>1</v>
      </c>
      <c r="I857">
        <f t="shared" si="27"/>
        <v>5</v>
      </c>
      <c r="J857">
        <f>INDEX(Clustering!$A$2:$B$32,MATCH('Filtered Data'!F857,_xlfn.ANCHORARRAY(Clustering!$A$2),0),2)</f>
        <v>7</v>
      </c>
    </row>
    <row r="858" spans="1:10" x14ac:dyDescent="0.3">
      <c r="A858" t="s">
        <v>911</v>
      </c>
      <c r="B858" t="s">
        <v>531</v>
      </c>
      <c r="C858" t="s">
        <v>567</v>
      </c>
      <c r="D858" t="s">
        <v>912</v>
      </c>
      <c r="E858">
        <v>6</v>
      </c>
      <c r="F858" t="s">
        <v>906</v>
      </c>
      <c r="G858" t="s">
        <v>87</v>
      </c>
      <c r="H858">
        <f t="shared" si="26"/>
        <v>1</v>
      </c>
      <c r="I858">
        <f t="shared" si="27"/>
        <v>6</v>
      </c>
      <c r="J858">
        <f>INDEX(Clustering!$A$2:$B$32,MATCH('Filtered Data'!F858,_xlfn.ANCHORARRAY(Clustering!$A$2),0),2)</f>
        <v>7</v>
      </c>
    </row>
    <row r="859" spans="1:10" x14ac:dyDescent="0.3">
      <c r="A859" t="s">
        <v>911</v>
      </c>
      <c r="B859" t="s">
        <v>534</v>
      </c>
      <c r="C859" t="s">
        <v>329</v>
      </c>
      <c r="D859" t="s">
        <v>912</v>
      </c>
      <c r="E859">
        <v>7</v>
      </c>
      <c r="F859" t="s">
        <v>906</v>
      </c>
      <c r="G859" t="s">
        <v>80</v>
      </c>
      <c r="H859">
        <f t="shared" si="26"/>
        <v>1</v>
      </c>
      <c r="I859">
        <f t="shared" si="27"/>
        <v>7</v>
      </c>
      <c r="J859">
        <f>INDEX(Clustering!$A$2:$B$32,MATCH('Filtered Data'!F859,_xlfn.ANCHORARRAY(Clustering!$A$2),0),2)</f>
        <v>7</v>
      </c>
    </row>
    <row r="860" spans="1:10" x14ac:dyDescent="0.3">
      <c r="A860" t="s">
        <v>911</v>
      </c>
      <c r="B860" t="s">
        <v>537</v>
      </c>
      <c r="C860" t="s">
        <v>913</v>
      </c>
      <c r="D860" t="s">
        <v>912</v>
      </c>
      <c r="E860">
        <v>5</v>
      </c>
      <c r="F860" t="s">
        <v>906</v>
      </c>
      <c r="G860" t="s">
        <v>80</v>
      </c>
      <c r="H860">
        <f t="shared" si="26"/>
        <v>1</v>
      </c>
      <c r="I860">
        <f t="shared" si="27"/>
        <v>5</v>
      </c>
      <c r="J860">
        <f>INDEX(Clustering!$A$2:$B$32,MATCH('Filtered Data'!F860,_xlfn.ANCHORARRAY(Clustering!$A$2),0),2)</f>
        <v>7</v>
      </c>
    </row>
    <row r="861" spans="1:10" x14ac:dyDescent="0.3">
      <c r="A861" t="s">
        <v>911</v>
      </c>
      <c r="B861" t="s">
        <v>538</v>
      </c>
      <c r="C861" t="s">
        <v>434</v>
      </c>
      <c r="D861" t="s">
        <v>912</v>
      </c>
      <c r="E861">
        <v>5</v>
      </c>
      <c r="F861" t="s">
        <v>906</v>
      </c>
      <c r="G861" t="s">
        <v>80</v>
      </c>
      <c r="H861">
        <f t="shared" si="26"/>
        <v>1</v>
      </c>
      <c r="I861">
        <f t="shared" si="27"/>
        <v>5</v>
      </c>
      <c r="J861">
        <f>INDEX(Clustering!$A$2:$B$32,MATCH('Filtered Data'!F861,_xlfn.ANCHORARRAY(Clustering!$A$2),0),2)</f>
        <v>7</v>
      </c>
    </row>
    <row r="862" spans="1:10" x14ac:dyDescent="0.3">
      <c r="A862" t="s">
        <v>914</v>
      </c>
      <c r="B862" t="s">
        <v>55</v>
      </c>
      <c r="C862" t="s">
        <v>688</v>
      </c>
      <c r="D862" t="s">
        <v>119</v>
      </c>
      <c r="E862">
        <v>45</v>
      </c>
      <c r="F862" t="s">
        <v>13</v>
      </c>
      <c r="G862" t="s">
        <v>80</v>
      </c>
      <c r="H862">
        <f t="shared" si="26"/>
        <v>1</v>
      </c>
      <c r="I862">
        <f t="shared" si="27"/>
        <v>45</v>
      </c>
      <c r="J862">
        <f>INDEX(Clustering!$A$2:$B$32,MATCH('Filtered Data'!F862,_xlfn.ANCHORARRAY(Clustering!$A$2),0),2)</f>
        <v>5</v>
      </c>
    </row>
    <row r="863" spans="1:10" x14ac:dyDescent="0.3">
      <c r="A863" t="s">
        <v>915</v>
      </c>
      <c r="B863" t="s">
        <v>55</v>
      </c>
      <c r="C863" t="s">
        <v>692</v>
      </c>
      <c r="D863" t="s">
        <v>231</v>
      </c>
      <c r="E863">
        <v>29</v>
      </c>
      <c r="F863" t="s">
        <v>232</v>
      </c>
      <c r="G863" t="s">
        <v>29</v>
      </c>
      <c r="H863">
        <f t="shared" si="26"/>
        <v>1</v>
      </c>
      <c r="I863">
        <f t="shared" si="27"/>
        <v>29</v>
      </c>
      <c r="J863">
        <f>INDEX(Clustering!$A$2:$B$32,MATCH('Filtered Data'!F863,_xlfn.ANCHORARRAY(Clustering!$A$2),0),2)</f>
        <v>1</v>
      </c>
    </row>
    <row r="864" spans="1:10" x14ac:dyDescent="0.3">
      <c r="A864" t="s">
        <v>915</v>
      </c>
      <c r="B864" t="s">
        <v>147</v>
      </c>
      <c r="C864" t="s">
        <v>562</v>
      </c>
      <c r="D864" t="s">
        <v>231</v>
      </c>
      <c r="E864">
        <v>29</v>
      </c>
      <c r="F864" t="s">
        <v>232</v>
      </c>
      <c r="G864" t="s">
        <v>29</v>
      </c>
      <c r="H864">
        <f t="shared" si="26"/>
        <v>1</v>
      </c>
      <c r="I864">
        <f t="shared" si="27"/>
        <v>29</v>
      </c>
      <c r="J864">
        <f>INDEX(Clustering!$A$2:$B$32,MATCH('Filtered Data'!F864,_xlfn.ANCHORARRAY(Clustering!$A$2),0),2)</f>
        <v>1</v>
      </c>
    </row>
    <row r="865" spans="1:10" x14ac:dyDescent="0.3">
      <c r="A865" t="s">
        <v>916</v>
      </c>
      <c r="B865" t="s">
        <v>55</v>
      </c>
      <c r="C865" t="s">
        <v>917</v>
      </c>
      <c r="D865" t="s">
        <v>296</v>
      </c>
      <c r="E865">
        <v>84</v>
      </c>
      <c r="F865" t="s">
        <v>36</v>
      </c>
      <c r="G865" t="s">
        <v>87</v>
      </c>
      <c r="H865">
        <f t="shared" si="26"/>
        <v>1</v>
      </c>
      <c r="I865">
        <f t="shared" si="27"/>
        <v>84</v>
      </c>
      <c r="J865">
        <f>INDEX(Clustering!$A$2:$B$32,MATCH('Filtered Data'!F865,_xlfn.ANCHORARRAY(Clustering!$A$2),0),2)</f>
        <v>2</v>
      </c>
    </row>
    <row r="866" spans="1:10" x14ac:dyDescent="0.3">
      <c r="A866" t="s">
        <v>916</v>
      </c>
      <c r="B866" t="s">
        <v>147</v>
      </c>
      <c r="C866" t="s">
        <v>567</v>
      </c>
      <c r="D866" t="s">
        <v>296</v>
      </c>
      <c r="E866">
        <v>84</v>
      </c>
      <c r="F866" t="s">
        <v>36</v>
      </c>
      <c r="G866" t="s">
        <v>87</v>
      </c>
      <c r="H866">
        <f t="shared" si="26"/>
        <v>1</v>
      </c>
      <c r="I866">
        <f t="shared" si="27"/>
        <v>84</v>
      </c>
      <c r="J866">
        <f>INDEX(Clustering!$A$2:$B$32,MATCH('Filtered Data'!F866,_xlfn.ANCHORARRAY(Clustering!$A$2),0),2)</f>
        <v>2</v>
      </c>
    </row>
    <row r="867" spans="1:10" x14ac:dyDescent="0.3">
      <c r="A867" t="s">
        <v>918</v>
      </c>
      <c r="B867" t="s">
        <v>55</v>
      </c>
      <c r="C867" t="s">
        <v>713</v>
      </c>
      <c r="D867" t="s">
        <v>157</v>
      </c>
      <c r="E867">
        <v>11</v>
      </c>
      <c r="F867" t="s">
        <v>72</v>
      </c>
      <c r="G867" t="s">
        <v>27</v>
      </c>
      <c r="H867">
        <f t="shared" si="26"/>
        <v>1</v>
      </c>
      <c r="I867">
        <f t="shared" si="27"/>
        <v>11</v>
      </c>
      <c r="J867">
        <f>INDEX(Clustering!$A$2:$B$32,MATCH('Filtered Data'!F867,_xlfn.ANCHORARRAY(Clustering!$A$2),0),2)</f>
        <v>3</v>
      </c>
    </row>
    <row r="868" spans="1:10" x14ac:dyDescent="0.3">
      <c r="A868" t="s">
        <v>918</v>
      </c>
      <c r="B868" t="s">
        <v>147</v>
      </c>
      <c r="C868" t="s">
        <v>919</v>
      </c>
      <c r="D868" t="s">
        <v>124</v>
      </c>
      <c r="E868">
        <v>11</v>
      </c>
      <c r="F868" t="s">
        <v>36</v>
      </c>
      <c r="G868" t="s">
        <v>87</v>
      </c>
      <c r="H868">
        <f t="shared" si="26"/>
        <v>1</v>
      </c>
      <c r="I868">
        <f t="shared" si="27"/>
        <v>11</v>
      </c>
      <c r="J868">
        <f>INDEX(Clustering!$A$2:$B$32,MATCH('Filtered Data'!F868,_xlfn.ANCHORARRAY(Clustering!$A$2),0),2)</f>
        <v>2</v>
      </c>
    </row>
    <row r="869" spans="1:10" x14ac:dyDescent="0.3">
      <c r="A869" t="s">
        <v>920</v>
      </c>
      <c r="B869" t="s">
        <v>55</v>
      </c>
      <c r="C869" t="s">
        <v>370</v>
      </c>
      <c r="D869" t="s">
        <v>231</v>
      </c>
      <c r="E869">
        <v>68</v>
      </c>
      <c r="F869" t="s">
        <v>232</v>
      </c>
      <c r="G869" t="s">
        <v>198</v>
      </c>
      <c r="H869">
        <f t="shared" si="26"/>
        <v>2</v>
      </c>
      <c r="I869">
        <f t="shared" si="27"/>
        <v>136</v>
      </c>
      <c r="J869">
        <f>INDEX(Clustering!$A$2:$B$32,MATCH('Filtered Data'!F869,_xlfn.ANCHORARRAY(Clustering!$A$2),0),2)</f>
        <v>1</v>
      </c>
    </row>
    <row r="870" spans="1:10" x14ac:dyDescent="0.3">
      <c r="A870" t="s">
        <v>921</v>
      </c>
      <c r="B870" t="s">
        <v>55</v>
      </c>
      <c r="C870" t="s">
        <v>16</v>
      </c>
      <c r="D870" t="s">
        <v>286</v>
      </c>
      <c r="E870">
        <v>103</v>
      </c>
      <c r="F870" t="s">
        <v>287</v>
      </c>
      <c r="G870" t="s">
        <v>14</v>
      </c>
      <c r="H870">
        <f t="shared" si="26"/>
        <v>2</v>
      </c>
      <c r="I870">
        <f t="shared" si="27"/>
        <v>206</v>
      </c>
      <c r="J870">
        <f>INDEX(Clustering!$A$2:$B$32,MATCH('Filtered Data'!F870,_xlfn.ANCHORARRAY(Clustering!$A$2),0),2)</f>
        <v>8</v>
      </c>
    </row>
    <row r="871" spans="1:10" x14ac:dyDescent="0.3">
      <c r="A871" t="s">
        <v>922</v>
      </c>
      <c r="B871" t="s">
        <v>55</v>
      </c>
      <c r="C871" t="s">
        <v>18</v>
      </c>
      <c r="D871" t="s">
        <v>286</v>
      </c>
      <c r="E871">
        <v>94</v>
      </c>
      <c r="F871" t="s">
        <v>287</v>
      </c>
      <c r="G871" t="s">
        <v>14</v>
      </c>
      <c r="H871">
        <f t="shared" si="26"/>
        <v>2</v>
      </c>
      <c r="I871">
        <f t="shared" si="27"/>
        <v>188</v>
      </c>
      <c r="J871">
        <f>INDEX(Clustering!$A$2:$B$32,MATCH('Filtered Data'!F871,_xlfn.ANCHORARRAY(Clustering!$A$2),0),2)</f>
        <v>8</v>
      </c>
    </row>
    <row r="872" spans="1:10" x14ac:dyDescent="0.3">
      <c r="A872" t="s">
        <v>923</v>
      </c>
      <c r="B872" t="s">
        <v>55</v>
      </c>
      <c r="C872" t="s">
        <v>50</v>
      </c>
      <c r="D872" t="s">
        <v>311</v>
      </c>
      <c r="E872">
        <v>95</v>
      </c>
      <c r="F872" t="s">
        <v>13</v>
      </c>
      <c r="G872" t="s">
        <v>14</v>
      </c>
      <c r="H872">
        <f t="shared" si="26"/>
        <v>2</v>
      </c>
      <c r="I872">
        <f t="shared" si="27"/>
        <v>190</v>
      </c>
      <c r="J872">
        <f>INDEX(Clustering!$A$2:$B$32,MATCH('Filtered Data'!F872,_xlfn.ANCHORARRAY(Clustering!$A$2),0),2)</f>
        <v>5</v>
      </c>
    </row>
    <row r="873" spans="1:10" x14ac:dyDescent="0.3">
      <c r="A873" t="s">
        <v>924</v>
      </c>
      <c r="B873" t="s">
        <v>55</v>
      </c>
      <c r="C873" t="s">
        <v>318</v>
      </c>
      <c r="D873" t="s">
        <v>925</v>
      </c>
      <c r="E873">
        <v>1</v>
      </c>
      <c r="F873" t="s">
        <v>168</v>
      </c>
      <c r="G873" t="s">
        <v>27</v>
      </c>
      <c r="H873">
        <f t="shared" si="26"/>
        <v>1</v>
      </c>
      <c r="I873">
        <f t="shared" si="27"/>
        <v>1</v>
      </c>
      <c r="J873">
        <f>INDEX(Clustering!$A$2:$B$32,MATCH('Filtered Data'!F873,_xlfn.ANCHORARRAY(Clustering!$A$2),0),2)</f>
        <v>5</v>
      </c>
    </row>
    <row r="874" spans="1:10" x14ac:dyDescent="0.3">
      <c r="A874" t="s">
        <v>926</v>
      </c>
      <c r="B874" t="s">
        <v>55</v>
      </c>
      <c r="C874" t="s">
        <v>927</v>
      </c>
      <c r="D874" t="s">
        <v>61</v>
      </c>
      <c r="E874">
        <v>54</v>
      </c>
      <c r="F874" t="s">
        <v>22</v>
      </c>
      <c r="G874" t="s">
        <v>80</v>
      </c>
      <c r="H874">
        <f t="shared" si="26"/>
        <v>1</v>
      </c>
      <c r="I874">
        <f t="shared" si="27"/>
        <v>54</v>
      </c>
      <c r="J874">
        <f>INDEX(Clustering!$A$2:$B$32,MATCH('Filtered Data'!F874,_xlfn.ANCHORARRAY(Clustering!$A$2),0),2)</f>
        <v>6</v>
      </c>
    </row>
    <row r="875" spans="1:10" x14ac:dyDescent="0.3">
      <c r="A875" t="s">
        <v>926</v>
      </c>
      <c r="B875" t="s">
        <v>147</v>
      </c>
      <c r="C875" t="s">
        <v>434</v>
      </c>
      <c r="D875" t="s">
        <v>61</v>
      </c>
      <c r="E875">
        <v>54</v>
      </c>
      <c r="F875" t="s">
        <v>22</v>
      </c>
      <c r="G875" t="s">
        <v>80</v>
      </c>
      <c r="H875">
        <f t="shared" si="26"/>
        <v>1</v>
      </c>
      <c r="I875">
        <f t="shared" si="27"/>
        <v>54</v>
      </c>
      <c r="J875">
        <f>INDEX(Clustering!$A$2:$B$32,MATCH('Filtered Data'!F875,_xlfn.ANCHORARRAY(Clustering!$A$2),0),2)</f>
        <v>6</v>
      </c>
    </row>
    <row r="876" spans="1:10" x14ac:dyDescent="0.3">
      <c r="A876" t="s">
        <v>928</v>
      </c>
      <c r="B876" t="s">
        <v>55</v>
      </c>
      <c r="C876" t="s">
        <v>336</v>
      </c>
      <c r="D876" t="s">
        <v>160</v>
      </c>
      <c r="E876">
        <v>19</v>
      </c>
      <c r="F876" t="s">
        <v>72</v>
      </c>
      <c r="G876" t="s">
        <v>27</v>
      </c>
      <c r="H876">
        <f t="shared" si="26"/>
        <v>1</v>
      </c>
      <c r="I876">
        <f t="shared" si="27"/>
        <v>19</v>
      </c>
      <c r="J876">
        <f>INDEX(Clustering!$A$2:$B$32,MATCH('Filtered Data'!F876,_xlfn.ANCHORARRAY(Clustering!$A$2),0),2)</f>
        <v>3</v>
      </c>
    </row>
    <row r="877" spans="1:10" x14ac:dyDescent="0.3">
      <c r="A877" t="s">
        <v>929</v>
      </c>
      <c r="B877" t="s">
        <v>55</v>
      </c>
      <c r="C877" t="s">
        <v>320</v>
      </c>
      <c r="D877" t="s">
        <v>157</v>
      </c>
      <c r="E877">
        <v>18</v>
      </c>
      <c r="F877" t="s">
        <v>72</v>
      </c>
      <c r="G877" t="s">
        <v>69</v>
      </c>
      <c r="H877">
        <f t="shared" si="26"/>
        <v>1</v>
      </c>
      <c r="I877">
        <f t="shared" si="27"/>
        <v>18</v>
      </c>
      <c r="J877">
        <f>INDEX(Clustering!$A$2:$B$32,MATCH('Filtered Data'!F877,_xlfn.ANCHORARRAY(Clustering!$A$2),0),2)</f>
        <v>3</v>
      </c>
    </row>
    <row r="878" spans="1:10" x14ac:dyDescent="0.3">
      <c r="A878" t="s">
        <v>930</v>
      </c>
      <c r="B878" t="s">
        <v>55</v>
      </c>
      <c r="C878" t="s">
        <v>690</v>
      </c>
      <c r="D878" t="s">
        <v>86</v>
      </c>
      <c r="E878">
        <v>16</v>
      </c>
      <c r="F878" t="s">
        <v>13</v>
      </c>
      <c r="G878" t="s">
        <v>69</v>
      </c>
      <c r="H878">
        <f t="shared" si="26"/>
        <v>1</v>
      </c>
      <c r="I878">
        <f t="shared" si="27"/>
        <v>16</v>
      </c>
      <c r="J878">
        <f>INDEX(Clustering!$A$2:$B$32,MATCH('Filtered Data'!F878,_xlfn.ANCHORARRAY(Clustering!$A$2),0),2)</f>
        <v>5</v>
      </c>
    </row>
    <row r="879" spans="1:10" x14ac:dyDescent="0.3">
      <c r="A879" t="s">
        <v>930</v>
      </c>
      <c r="B879" t="s">
        <v>147</v>
      </c>
      <c r="C879" t="s">
        <v>650</v>
      </c>
      <c r="D879" t="s">
        <v>86</v>
      </c>
      <c r="E879">
        <v>16</v>
      </c>
      <c r="F879" t="s">
        <v>13</v>
      </c>
      <c r="G879" t="s">
        <v>69</v>
      </c>
      <c r="H879">
        <f t="shared" si="26"/>
        <v>1</v>
      </c>
      <c r="I879">
        <f t="shared" si="27"/>
        <v>16</v>
      </c>
      <c r="J879">
        <f>INDEX(Clustering!$A$2:$B$32,MATCH('Filtered Data'!F879,_xlfn.ANCHORARRAY(Clustering!$A$2),0),2)</f>
        <v>5</v>
      </c>
    </row>
    <row r="880" spans="1:10" x14ac:dyDescent="0.3">
      <c r="A880" t="s">
        <v>931</v>
      </c>
      <c r="B880" t="s">
        <v>55</v>
      </c>
      <c r="C880" t="s">
        <v>221</v>
      </c>
      <c r="D880" t="s">
        <v>380</v>
      </c>
      <c r="E880">
        <v>20</v>
      </c>
      <c r="F880" t="s">
        <v>262</v>
      </c>
      <c r="G880" t="s">
        <v>27</v>
      </c>
      <c r="H880">
        <f t="shared" si="26"/>
        <v>1</v>
      </c>
      <c r="I880">
        <f t="shared" si="27"/>
        <v>20</v>
      </c>
      <c r="J880">
        <f>INDEX(Clustering!$A$2:$B$32,MATCH('Filtered Data'!F880,_xlfn.ANCHORARRAY(Clustering!$A$2),0),2)</f>
        <v>4</v>
      </c>
    </row>
    <row r="881" spans="1:10" x14ac:dyDescent="0.3">
      <c r="A881" t="s">
        <v>932</v>
      </c>
      <c r="B881" t="s">
        <v>55</v>
      </c>
      <c r="C881" t="s">
        <v>338</v>
      </c>
      <c r="D881" t="s">
        <v>621</v>
      </c>
      <c r="E881">
        <v>20</v>
      </c>
      <c r="F881" t="s">
        <v>22</v>
      </c>
      <c r="G881" t="s">
        <v>87</v>
      </c>
      <c r="H881">
        <f t="shared" si="26"/>
        <v>1</v>
      </c>
      <c r="I881">
        <f t="shared" si="27"/>
        <v>20</v>
      </c>
      <c r="J881">
        <f>INDEX(Clustering!$A$2:$B$32,MATCH('Filtered Data'!F881,_xlfn.ANCHORARRAY(Clustering!$A$2),0),2)</f>
        <v>6</v>
      </c>
    </row>
    <row r="882" spans="1:10" x14ac:dyDescent="0.3">
      <c r="A882" t="s">
        <v>933</v>
      </c>
      <c r="B882" t="s">
        <v>55</v>
      </c>
      <c r="C882" t="s">
        <v>707</v>
      </c>
      <c r="D882" t="s">
        <v>724</v>
      </c>
      <c r="E882">
        <v>2</v>
      </c>
      <c r="F882" t="s">
        <v>262</v>
      </c>
      <c r="G882" t="s">
        <v>87</v>
      </c>
      <c r="H882">
        <f t="shared" si="26"/>
        <v>1</v>
      </c>
      <c r="I882">
        <f t="shared" si="27"/>
        <v>2</v>
      </c>
      <c r="J882">
        <f>INDEX(Clustering!$A$2:$B$32,MATCH('Filtered Data'!F882,_xlfn.ANCHORARRAY(Clustering!$A$2),0),2)</f>
        <v>4</v>
      </c>
    </row>
    <row r="883" spans="1:10" x14ac:dyDescent="0.3">
      <c r="A883" t="s">
        <v>934</v>
      </c>
      <c r="B883" t="s">
        <v>55</v>
      </c>
      <c r="C883" t="s">
        <v>129</v>
      </c>
      <c r="D883" t="s">
        <v>261</v>
      </c>
      <c r="E883">
        <v>12</v>
      </c>
      <c r="F883" t="s">
        <v>262</v>
      </c>
      <c r="G883" t="s">
        <v>29</v>
      </c>
      <c r="H883">
        <f t="shared" si="26"/>
        <v>1</v>
      </c>
      <c r="I883">
        <f t="shared" si="27"/>
        <v>12</v>
      </c>
      <c r="J883">
        <f>INDEX(Clustering!$A$2:$B$32,MATCH('Filtered Data'!F883,_xlfn.ANCHORARRAY(Clustering!$A$2),0),2)</f>
        <v>4</v>
      </c>
    </row>
    <row r="884" spans="1:10" x14ac:dyDescent="0.3">
      <c r="A884" t="s">
        <v>935</v>
      </c>
      <c r="B884" t="s">
        <v>55</v>
      </c>
      <c r="C884" t="s">
        <v>715</v>
      </c>
      <c r="D884" t="s">
        <v>173</v>
      </c>
      <c r="E884">
        <v>21</v>
      </c>
      <c r="F884" t="s">
        <v>174</v>
      </c>
      <c r="G884" t="s">
        <v>80</v>
      </c>
      <c r="H884">
        <f t="shared" si="26"/>
        <v>1</v>
      </c>
      <c r="I884">
        <f t="shared" si="27"/>
        <v>21</v>
      </c>
      <c r="J884">
        <f>INDEX(Clustering!$A$2:$B$32,MATCH('Filtered Data'!F884,_xlfn.ANCHORARRAY(Clustering!$A$2),0),2)</f>
        <v>1</v>
      </c>
    </row>
    <row r="885" spans="1:10" x14ac:dyDescent="0.3">
      <c r="A885" t="s">
        <v>936</v>
      </c>
      <c r="B885" t="s">
        <v>55</v>
      </c>
      <c r="C885" t="s">
        <v>631</v>
      </c>
      <c r="D885" t="s">
        <v>160</v>
      </c>
      <c r="E885">
        <v>6</v>
      </c>
      <c r="F885" t="s">
        <v>72</v>
      </c>
      <c r="G885" t="s">
        <v>27</v>
      </c>
      <c r="H885">
        <f t="shared" si="26"/>
        <v>1</v>
      </c>
      <c r="I885">
        <f t="shared" si="27"/>
        <v>6</v>
      </c>
      <c r="J885">
        <f>INDEX(Clustering!$A$2:$B$32,MATCH('Filtered Data'!F885,_xlfn.ANCHORARRAY(Clustering!$A$2),0),2)</f>
        <v>3</v>
      </c>
    </row>
    <row r="886" spans="1:10" x14ac:dyDescent="0.3">
      <c r="A886" t="s">
        <v>937</v>
      </c>
      <c r="B886" t="s">
        <v>55</v>
      </c>
      <c r="C886" t="s">
        <v>240</v>
      </c>
      <c r="D886" t="s">
        <v>621</v>
      </c>
      <c r="E886">
        <v>3</v>
      </c>
      <c r="F886" t="s">
        <v>22</v>
      </c>
      <c r="G886" t="s">
        <v>69</v>
      </c>
      <c r="H886">
        <f t="shared" si="26"/>
        <v>1</v>
      </c>
      <c r="I886">
        <f t="shared" si="27"/>
        <v>3</v>
      </c>
      <c r="J886">
        <f>INDEX(Clustering!$A$2:$B$32,MATCH('Filtered Data'!F886,_xlfn.ANCHORARRAY(Clustering!$A$2),0),2)</f>
        <v>6</v>
      </c>
    </row>
    <row r="887" spans="1:10" x14ac:dyDescent="0.3">
      <c r="A887" t="s">
        <v>938</v>
      </c>
      <c r="B887" t="s">
        <v>55</v>
      </c>
      <c r="C887" t="s">
        <v>336</v>
      </c>
      <c r="D887" t="s">
        <v>391</v>
      </c>
      <c r="E887">
        <v>5</v>
      </c>
      <c r="F887" t="s">
        <v>168</v>
      </c>
      <c r="G887" t="s">
        <v>27</v>
      </c>
      <c r="H887">
        <f t="shared" si="26"/>
        <v>1</v>
      </c>
      <c r="I887">
        <f t="shared" si="27"/>
        <v>5</v>
      </c>
      <c r="J887">
        <f>INDEX(Clustering!$A$2:$B$32,MATCH('Filtered Data'!F887,_xlfn.ANCHORARRAY(Clustering!$A$2),0),2)</f>
        <v>5</v>
      </c>
    </row>
    <row r="888" spans="1:10" x14ac:dyDescent="0.3">
      <c r="A888" t="s">
        <v>939</v>
      </c>
      <c r="B888" t="s">
        <v>55</v>
      </c>
      <c r="C888" t="s">
        <v>339</v>
      </c>
      <c r="D888" t="s">
        <v>621</v>
      </c>
      <c r="E888">
        <v>6</v>
      </c>
      <c r="F888" t="s">
        <v>22</v>
      </c>
      <c r="G888" t="s">
        <v>80</v>
      </c>
      <c r="H888">
        <f t="shared" si="26"/>
        <v>1</v>
      </c>
      <c r="I888">
        <f t="shared" si="27"/>
        <v>6</v>
      </c>
      <c r="J888">
        <f>INDEX(Clustering!$A$2:$B$32,MATCH('Filtered Data'!F888,_xlfn.ANCHORARRAY(Clustering!$A$2),0),2)</f>
        <v>6</v>
      </c>
    </row>
    <row r="889" spans="1:10" x14ac:dyDescent="0.3">
      <c r="A889" t="s">
        <v>940</v>
      </c>
      <c r="B889" t="s">
        <v>55</v>
      </c>
      <c r="C889" t="s">
        <v>375</v>
      </c>
      <c r="D889" t="s">
        <v>724</v>
      </c>
      <c r="E889">
        <v>24</v>
      </c>
      <c r="F889" t="s">
        <v>262</v>
      </c>
      <c r="G889" t="s">
        <v>80</v>
      </c>
      <c r="H889">
        <f t="shared" si="26"/>
        <v>1</v>
      </c>
      <c r="I889">
        <f t="shared" si="27"/>
        <v>24</v>
      </c>
      <c r="J889">
        <f>INDEX(Clustering!$A$2:$B$32,MATCH('Filtered Data'!F889,_xlfn.ANCHORARRAY(Clustering!$A$2),0),2)</f>
        <v>4</v>
      </c>
    </row>
    <row r="890" spans="1:10" x14ac:dyDescent="0.3">
      <c r="A890" t="s">
        <v>941</v>
      </c>
      <c r="B890" t="s">
        <v>55</v>
      </c>
      <c r="C890" t="s">
        <v>284</v>
      </c>
      <c r="D890" t="s">
        <v>724</v>
      </c>
      <c r="E890">
        <v>15</v>
      </c>
      <c r="F890" t="s">
        <v>262</v>
      </c>
      <c r="G890" t="s">
        <v>87</v>
      </c>
      <c r="H890">
        <f t="shared" si="26"/>
        <v>1</v>
      </c>
      <c r="I890">
        <f t="shared" si="27"/>
        <v>15</v>
      </c>
      <c r="J890">
        <f>INDEX(Clustering!$A$2:$B$32,MATCH('Filtered Data'!F890,_xlfn.ANCHORARRAY(Clustering!$A$2),0),2)</f>
        <v>4</v>
      </c>
    </row>
    <row r="891" spans="1:10" x14ac:dyDescent="0.3">
      <c r="A891" t="s">
        <v>942</v>
      </c>
      <c r="B891" t="s">
        <v>55</v>
      </c>
      <c r="C891" t="s">
        <v>370</v>
      </c>
      <c r="D891" t="s">
        <v>155</v>
      </c>
      <c r="E891">
        <v>20</v>
      </c>
      <c r="F891" t="s">
        <v>72</v>
      </c>
      <c r="G891" t="s">
        <v>198</v>
      </c>
      <c r="H891">
        <f t="shared" si="26"/>
        <v>2</v>
      </c>
      <c r="I891">
        <f t="shared" si="27"/>
        <v>40</v>
      </c>
      <c r="J891">
        <f>INDEX(Clustering!$A$2:$B$32,MATCH('Filtered Data'!F891,_xlfn.ANCHORARRAY(Clustering!$A$2),0),2)</f>
        <v>3</v>
      </c>
    </row>
    <row r="892" spans="1:10" x14ac:dyDescent="0.3">
      <c r="A892" t="s">
        <v>943</v>
      </c>
      <c r="B892" t="s">
        <v>55</v>
      </c>
      <c r="C892" t="s">
        <v>341</v>
      </c>
      <c r="D892" t="s">
        <v>578</v>
      </c>
      <c r="E892">
        <v>15</v>
      </c>
      <c r="F892" t="s">
        <v>168</v>
      </c>
      <c r="G892" t="s">
        <v>29</v>
      </c>
      <c r="H892">
        <f t="shared" si="26"/>
        <v>1</v>
      </c>
      <c r="I892">
        <f t="shared" si="27"/>
        <v>15</v>
      </c>
      <c r="J892">
        <f>INDEX(Clustering!$A$2:$B$32,MATCH('Filtered Data'!F892,_xlfn.ANCHORARRAY(Clustering!$A$2),0),2)</f>
        <v>5</v>
      </c>
    </row>
    <row r="893" spans="1:10" x14ac:dyDescent="0.3">
      <c r="A893" t="s">
        <v>944</v>
      </c>
      <c r="B893" t="s">
        <v>55</v>
      </c>
      <c r="C893" t="s">
        <v>293</v>
      </c>
      <c r="D893" t="s">
        <v>410</v>
      </c>
      <c r="E893">
        <v>131</v>
      </c>
      <c r="F893" t="s">
        <v>411</v>
      </c>
      <c r="G893" t="s">
        <v>69</v>
      </c>
      <c r="H893">
        <f t="shared" si="26"/>
        <v>1</v>
      </c>
      <c r="I893">
        <f t="shared" si="27"/>
        <v>131</v>
      </c>
      <c r="J893">
        <f>INDEX(Clustering!$A$2:$B$32,MATCH('Filtered Data'!F893,_xlfn.ANCHORARRAY(Clustering!$A$2),0),2)</f>
        <v>2</v>
      </c>
    </row>
    <row r="894" spans="1:10" x14ac:dyDescent="0.3">
      <c r="A894" t="s">
        <v>945</v>
      </c>
      <c r="B894" t="s">
        <v>55</v>
      </c>
      <c r="C894" t="s">
        <v>118</v>
      </c>
      <c r="D894" t="s">
        <v>12</v>
      </c>
      <c r="E894">
        <v>101</v>
      </c>
      <c r="F894" t="s">
        <v>13</v>
      </c>
      <c r="G894" t="s">
        <v>29</v>
      </c>
      <c r="H894">
        <f t="shared" si="26"/>
        <v>1</v>
      </c>
      <c r="I894">
        <f t="shared" si="27"/>
        <v>101</v>
      </c>
      <c r="J894">
        <f>INDEX(Clustering!$A$2:$B$32,MATCH('Filtered Data'!F894,_xlfn.ANCHORARRAY(Clustering!$A$2),0),2)</f>
        <v>5</v>
      </c>
    </row>
    <row r="895" spans="1:10" x14ac:dyDescent="0.3">
      <c r="A895" t="s">
        <v>946</v>
      </c>
      <c r="B895" t="s">
        <v>55</v>
      </c>
      <c r="C895" t="s">
        <v>121</v>
      </c>
      <c r="D895" t="s">
        <v>290</v>
      </c>
      <c r="E895">
        <v>85</v>
      </c>
      <c r="F895" t="s">
        <v>72</v>
      </c>
      <c r="G895" t="s">
        <v>27</v>
      </c>
      <c r="H895">
        <f t="shared" si="26"/>
        <v>1</v>
      </c>
      <c r="I895">
        <f t="shared" si="27"/>
        <v>85</v>
      </c>
      <c r="J895">
        <f>INDEX(Clustering!$A$2:$B$32,MATCH('Filtered Data'!F895,_xlfn.ANCHORARRAY(Clustering!$A$2),0),2)</f>
        <v>3</v>
      </c>
    </row>
    <row r="896" spans="1:10" x14ac:dyDescent="0.3">
      <c r="A896" t="s">
        <v>947</v>
      </c>
      <c r="B896" t="s">
        <v>55</v>
      </c>
      <c r="C896" t="s">
        <v>115</v>
      </c>
      <c r="D896" t="s">
        <v>410</v>
      </c>
      <c r="E896">
        <v>96</v>
      </c>
      <c r="F896" t="s">
        <v>411</v>
      </c>
      <c r="G896" t="s">
        <v>80</v>
      </c>
      <c r="H896">
        <f t="shared" si="26"/>
        <v>1</v>
      </c>
      <c r="I896">
        <f t="shared" si="27"/>
        <v>96</v>
      </c>
      <c r="J896">
        <f>INDEX(Clustering!$A$2:$B$32,MATCH('Filtered Data'!F896,_xlfn.ANCHORARRAY(Clustering!$A$2),0),2)</f>
        <v>2</v>
      </c>
    </row>
    <row r="897" spans="1:10" ht="26" x14ac:dyDescent="0.3">
      <c r="A897" t="s">
        <v>948</v>
      </c>
      <c r="B897" t="s">
        <v>55</v>
      </c>
      <c r="C897" s="1" t="s">
        <v>949</v>
      </c>
      <c r="D897" t="s">
        <v>180</v>
      </c>
      <c r="E897">
        <v>25</v>
      </c>
      <c r="F897" t="s">
        <v>168</v>
      </c>
      <c r="G897" t="s">
        <v>127</v>
      </c>
      <c r="H897">
        <f t="shared" si="26"/>
        <v>1</v>
      </c>
      <c r="I897">
        <f t="shared" si="27"/>
        <v>25</v>
      </c>
      <c r="J897">
        <f>INDEX(Clustering!$A$2:$B$32,MATCH('Filtered Data'!F897,_xlfn.ANCHORARRAY(Clustering!$A$2),0),2)</f>
        <v>5</v>
      </c>
    </row>
    <row r="898" spans="1:10" x14ac:dyDescent="0.3">
      <c r="A898" t="s">
        <v>950</v>
      </c>
      <c r="B898" t="s">
        <v>55</v>
      </c>
      <c r="C898" t="s">
        <v>123</v>
      </c>
      <c r="D898" t="s">
        <v>137</v>
      </c>
      <c r="E898">
        <v>76</v>
      </c>
      <c r="F898" t="s">
        <v>72</v>
      </c>
      <c r="G898" t="s">
        <v>87</v>
      </c>
      <c r="H898">
        <f t="shared" si="26"/>
        <v>1</v>
      </c>
      <c r="I898">
        <f t="shared" si="27"/>
        <v>76</v>
      </c>
      <c r="J898">
        <f>INDEX(Clustering!$A$2:$B$32,MATCH('Filtered Data'!F898,_xlfn.ANCHORARRAY(Clustering!$A$2),0),2)</f>
        <v>3</v>
      </c>
    </row>
    <row r="899" spans="1:10" x14ac:dyDescent="0.3">
      <c r="A899" t="s">
        <v>951</v>
      </c>
      <c r="B899" t="s">
        <v>55</v>
      </c>
      <c r="C899" t="s">
        <v>685</v>
      </c>
      <c r="D899" t="s">
        <v>398</v>
      </c>
      <c r="E899">
        <v>15</v>
      </c>
      <c r="F899" t="s">
        <v>399</v>
      </c>
      <c r="G899" t="s">
        <v>27</v>
      </c>
      <c r="H899">
        <f t="shared" ref="H899:H962" si="28">LEN(G899)/2</f>
        <v>1</v>
      </c>
      <c r="I899">
        <f t="shared" ref="I899:I962" si="29">E899*H899</f>
        <v>15</v>
      </c>
      <c r="J899">
        <f>INDEX(Clustering!$A$2:$B$32,MATCH('Filtered Data'!F899,_xlfn.ANCHORARRAY(Clustering!$A$2),0),2)</f>
        <v>3</v>
      </c>
    </row>
    <row r="900" spans="1:10" x14ac:dyDescent="0.3">
      <c r="A900" t="s">
        <v>952</v>
      </c>
      <c r="B900" t="s">
        <v>55</v>
      </c>
      <c r="C900" t="s">
        <v>375</v>
      </c>
      <c r="D900" t="s">
        <v>360</v>
      </c>
      <c r="E900">
        <v>8</v>
      </c>
      <c r="F900" t="s">
        <v>262</v>
      </c>
      <c r="G900" t="s">
        <v>80</v>
      </c>
      <c r="H900">
        <f t="shared" si="28"/>
        <v>1</v>
      </c>
      <c r="I900">
        <f t="shared" si="29"/>
        <v>8</v>
      </c>
      <c r="J900">
        <f>INDEX(Clustering!$A$2:$B$32,MATCH('Filtered Data'!F900,_xlfn.ANCHORARRAY(Clustering!$A$2),0),2)</f>
        <v>4</v>
      </c>
    </row>
    <row r="901" spans="1:10" x14ac:dyDescent="0.3">
      <c r="A901" t="s">
        <v>953</v>
      </c>
      <c r="B901" t="s">
        <v>147</v>
      </c>
      <c r="C901" t="s">
        <v>349</v>
      </c>
      <c r="D901" t="s">
        <v>203</v>
      </c>
      <c r="E901">
        <v>26</v>
      </c>
      <c r="F901" t="s">
        <v>204</v>
      </c>
      <c r="G901" t="s">
        <v>29</v>
      </c>
      <c r="H901">
        <f t="shared" si="28"/>
        <v>1</v>
      </c>
      <c r="I901">
        <f t="shared" si="29"/>
        <v>26</v>
      </c>
      <c r="J901">
        <f>INDEX(Clustering!$A$2:$B$32,MATCH('Filtered Data'!F901,_xlfn.ANCHORARRAY(Clustering!$A$2),0),2)</f>
        <v>2</v>
      </c>
    </row>
    <row r="902" spans="1:10" x14ac:dyDescent="0.3">
      <c r="A902" t="s">
        <v>954</v>
      </c>
      <c r="B902" t="s">
        <v>55</v>
      </c>
      <c r="C902" t="s">
        <v>240</v>
      </c>
      <c r="D902" t="s">
        <v>250</v>
      </c>
      <c r="E902">
        <v>95</v>
      </c>
      <c r="F902" t="s">
        <v>72</v>
      </c>
      <c r="G902" t="s">
        <v>69</v>
      </c>
      <c r="H902">
        <f t="shared" si="28"/>
        <v>1</v>
      </c>
      <c r="I902">
        <f t="shared" si="29"/>
        <v>95</v>
      </c>
      <c r="J902">
        <f>INDEX(Clustering!$A$2:$B$32,MATCH('Filtered Data'!F902,_xlfn.ANCHORARRAY(Clustering!$A$2),0),2)</f>
        <v>3</v>
      </c>
    </row>
    <row r="903" spans="1:10" x14ac:dyDescent="0.3">
      <c r="A903" t="s">
        <v>954</v>
      </c>
      <c r="B903" t="s">
        <v>147</v>
      </c>
      <c r="C903" t="s">
        <v>322</v>
      </c>
      <c r="D903" t="s">
        <v>160</v>
      </c>
      <c r="E903">
        <v>50</v>
      </c>
      <c r="F903" t="s">
        <v>72</v>
      </c>
      <c r="G903" t="s">
        <v>69</v>
      </c>
      <c r="H903">
        <f t="shared" si="28"/>
        <v>1</v>
      </c>
      <c r="I903">
        <f t="shared" si="29"/>
        <v>50</v>
      </c>
      <c r="J903">
        <f>INDEX(Clustering!$A$2:$B$32,MATCH('Filtered Data'!F903,_xlfn.ANCHORARRAY(Clustering!$A$2),0),2)</f>
        <v>3</v>
      </c>
    </row>
    <row r="904" spans="1:10" x14ac:dyDescent="0.3">
      <c r="A904" t="s">
        <v>954</v>
      </c>
      <c r="B904" t="s">
        <v>328</v>
      </c>
      <c r="C904" t="s">
        <v>163</v>
      </c>
      <c r="D904" t="s">
        <v>250</v>
      </c>
      <c r="E904">
        <v>45</v>
      </c>
      <c r="F904" t="s">
        <v>72</v>
      </c>
      <c r="G904" t="s">
        <v>80</v>
      </c>
      <c r="H904">
        <f t="shared" si="28"/>
        <v>1</v>
      </c>
      <c r="I904">
        <f t="shared" si="29"/>
        <v>45</v>
      </c>
      <c r="J904">
        <f>INDEX(Clustering!$A$2:$B$32,MATCH('Filtered Data'!F904,_xlfn.ANCHORARRAY(Clustering!$A$2),0),2)</f>
        <v>3</v>
      </c>
    </row>
    <row r="905" spans="1:10" x14ac:dyDescent="0.3">
      <c r="A905" t="s">
        <v>955</v>
      </c>
      <c r="B905" t="s">
        <v>55</v>
      </c>
      <c r="C905" t="s">
        <v>46</v>
      </c>
      <c r="D905" t="s">
        <v>343</v>
      </c>
      <c r="E905">
        <v>128</v>
      </c>
      <c r="F905" t="s">
        <v>344</v>
      </c>
      <c r="G905" t="s">
        <v>23</v>
      </c>
      <c r="H905">
        <f t="shared" si="28"/>
        <v>2</v>
      </c>
      <c r="I905">
        <f t="shared" si="29"/>
        <v>256</v>
      </c>
      <c r="J905">
        <f>INDEX(Clustering!$A$2:$B$32,MATCH('Filtered Data'!F905,_xlfn.ANCHORARRAY(Clustering!$A$2),0),2)</f>
        <v>3</v>
      </c>
    </row>
    <row r="906" spans="1:10" x14ac:dyDescent="0.3">
      <c r="A906" t="s">
        <v>955</v>
      </c>
      <c r="B906" t="s">
        <v>147</v>
      </c>
      <c r="C906" t="s">
        <v>202</v>
      </c>
      <c r="D906" t="s">
        <v>39</v>
      </c>
      <c r="E906">
        <v>65</v>
      </c>
      <c r="F906" t="s">
        <v>36</v>
      </c>
      <c r="G906" t="s">
        <v>29</v>
      </c>
      <c r="H906">
        <f t="shared" si="28"/>
        <v>1</v>
      </c>
      <c r="I906">
        <f t="shared" si="29"/>
        <v>65</v>
      </c>
      <c r="J906">
        <f>INDEX(Clustering!$A$2:$B$32,MATCH('Filtered Data'!F906,_xlfn.ANCHORARRAY(Clustering!$A$2),0),2)</f>
        <v>2</v>
      </c>
    </row>
    <row r="907" spans="1:10" x14ac:dyDescent="0.3">
      <c r="A907" t="s">
        <v>955</v>
      </c>
      <c r="B907" t="s">
        <v>328</v>
      </c>
      <c r="C907" t="s">
        <v>158</v>
      </c>
      <c r="D907" t="s">
        <v>311</v>
      </c>
      <c r="E907">
        <v>63</v>
      </c>
      <c r="F907" t="s">
        <v>13</v>
      </c>
      <c r="G907" t="s">
        <v>27</v>
      </c>
      <c r="H907">
        <f t="shared" si="28"/>
        <v>1</v>
      </c>
      <c r="I907">
        <f t="shared" si="29"/>
        <v>63</v>
      </c>
      <c r="J907">
        <f>INDEX(Clustering!$A$2:$B$32,MATCH('Filtered Data'!F907,_xlfn.ANCHORARRAY(Clustering!$A$2),0),2)</f>
        <v>5</v>
      </c>
    </row>
    <row r="908" spans="1:10" x14ac:dyDescent="0.3">
      <c r="A908" t="s">
        <v>956</v>
      </c>
      <c r="B908" t="s">
        <v>55</v>
      </c>
      <c r="C908" t="s">
        <v>957</v>
      </c>
      <c r="D908" t="s">
        <v>216</v>
      </c>
      <c r="E908">
        <v>80</v>
      </c>
      <c r="F908" t="s">
        <v>168</v>
      </c>
      <c r="G908" t="s">
        <v>27</v>
      </c>
      <c r="H908">
        <f t="shared" si="28"/>
        <v>1</v>
      </c>
      <c r="I908">
        <f t="shared" si="29"/>
        <v>80</v>
      </c>
      <c r="J908">
        <f>INDEX(Clustering!$A$2:$B$32,MATCH('Filtered Data'!F908,_xlfn.ANCHORARRAY(Clustering!$A$2),0),2)</f>
        <v>5</v>
      </c>
    </row>
    <row r="909" spans="1:10" x14ac:dyDescent="0.3">
      <c r="A909" t="s">
        <v>956</v>
      </c>
      <c r="B909" t="s">
        <v>169</v>
      </c>
      <c r="C909" t="s">
        <v>958</v>
      </c>
      <c r="D909" t="s">
        <v>298</v>
      </c>
      <c r="E909">
        <v>39</v>
      </c>
      <c r="F909" t="s">
        <v>299</v>
      </c>
      <c r="G909" t="s">
        <v>87</v>
      </c>
      <c r="H909">
        <f t="shared" si="28"/>
        <v>1</v>
      </c>
      <c r="I909">
        <f t="shared" si="29"/>
        <v>39</v>
      </c>
      <c r="J909">
        <f>INDEX(Clustering!$A$2:$B$32,MATCH('Filtered Data'!F909,_xlfn.ANCHORARRAY(Clustering!$A$2),0),2)</f>
        <v>9</v>
      </c>
    </row>
    <row r="910" spans="1:10" x14ac:dyDescent="0.3">
      <c r="A910" t="s">
        <v>956</v>
      </c>
      <c r="B910" t="s">
        <v>235</v>
      </c>
      <c r="C910" t="s">
        <v>166</v>
      </c>
      <c r="D910" t="s">
        <v>298</v>
      </c>
      <c r="E910">
        <v>41</v>
      </c>
      <c r="F910" t="s">
        <v>299</v>
      </c>
      <c r="G910" t="s">
        <v>27</v>
      </c>
      <c r="H910">
        <f t="shared" si="28"/>
        <v>1</v>
      </c>
      <c r="I910">
        <f t="shared" si="29"/>
        <v>41</v>
      </c>
      <c r="J910">
        <f>INDEX(Clustering!$A$2:$B$32,MATCH('Filtered Data'!F910,_xlfn.ANCHORARRAY(Clustering!$A$2),0),2)</f>
        <v>9</v>
      </c>
    </row>
    <row r="911" spans="1:10" x14ac:dyDescent="0.3">
      <c r="A911" t="s">
        <v>959</v>
      </c>
      <c r="B911" t="s">
        <v>55</v>
      </c>
      <c r="C911" t="s">
        <v>876</v>
      </c>
      <c r="D911" t="s">
        <v>144</v>
      </c>
      <c r="E911">
        <v>35</v>
      </c>
      <c r="F911" t="s">
        <v>72</v>
      </c>
      <c r="G911" t="s">
        <v>69</v>
      </c>
      <c r="H911">
        <f t="shared" si="28"/>
        <v>1</v>
      </c>
      <c r="I911">
        <f t="shared" si="29"/>
        <v>35</v>
      </c>
      <c r="J911">
        <f>INDEX(Clustering!$A$2:$B$32,MATCH('Filtered Data'!F911,_xlfn.ANCHORARRAY(Clustering!$A$2),0),2)</f>
        <v>3</v>
      </c>
    </row>
    <row r="912" spans="1:10" x14ac:dyDescent="0.3">
      <c r="A912" t="s">
        <v>959</v>
      </c>
      <c r="B912" t="s">
        <v>169</v>
      </c>
      <c r="C912" t="s">
        <v>960</v>
      </c>
      <c r="D912" t="s">
        <v>298</v>
      </c>
      <c r="E912">
        <v>35</v>
      </c>
      <c r="F912" t="s">
        <v>299</v>
      </c>
      <c r="G912" t="s">
        <v>69</v>
      </c>
      <c r="H912">
        <f t="shared" si="28"/>
        <v>1</v>
      </c>
      <c r="I912">
        <f t="shared" si="29"/>
        <v>35</v>
      </c>
      <c r="J912">
        <f>INDEX(Clustering!$A$2:$B$32,MATCH('Filtered Data'!F912,_xlfn.ANCHORARRAY(Clustering!$A$2),0),2)</f>
        <v>9</v>
      </c>
    </row>
    <row r="913" spans="1:10" x14ac:dyDescent="0.3">
      <c r="A913" t="s">
        <v>961</v>
      </c>
      <c r="B913" t="s">
        <v>55</v>
      </c>
      <c r="C913" t="s">
        <v>56</v>
      </c>
      <c r="D913" t="s">
        <v>12</v>
      </c>
      <c r="E913">
        <v>93</v>
      </c>
      <c r="F913" t="s">
        <v>13</v>
      </c>
      <c r="G913" t="s">
        <v>27</v>
      </c>
      <c r="H913">
        <f t="shared" si="28"/>
        <v>1</v>
      </c>
      <c r="I913">
        <f t="shared" si="29"/>
        <v>93</v>
      </c>
      <c r="J913">
        <f>INDEX(Clustering!$A$2:$B$32,MATCH('Filtered Data'!F913,_xlfn.ANCHORARRAY(Clustering!$A$2),0),2)</f>
        <v>5</v>
      </c>
    </row>
    <row r="914" spans="1:10" x14ac:dyDescent="0.3">
      <c r="A914" t="s">
        <v>961</v>
      </c>
      <c r="B914" t="s">
        <v>55</v>
      </c>
      <c r="C914" t="s">
        <v>57</v>
      </c>
      <c r="D914" t="s">
        <v>12</v>
      </c>
      <c r="E914">
        <v>93</v>
      </c>
      <c r="F914" t="s">
        <v>13</v>
      </c>
      <c r="G914" t="s">
        <v>29</v>
      </c>
      <c r="H914">
        <f t="shared" si="28"/>
        <v>1</v>
      </c>
      <c r="I914">
        <f t="shared" si="29"/>
        <v>93</v>
      </c>
      <c r="J914">
        <f>INDEX(Clustering!$A$2:$B$32,MATCH('Filtered Data'!F914,_xlfn.ANCHORARRAY(Clustering!$A$2),0),2)</f>
        <v>5</v>
      </c>
    </row>
    <row r="915" spans="1:10" x14ac:dyDescent="0.3">
      <c r="A915" t="s">
        <v>962</v>
      </c>
      <c r="B915" t="s">
        <v>55</v>
      </c>
      <c r="C915" t="s">
        <v>229</v>
      </c>
      <c r="D915" t="s">
        <v>286</v>
      </c>
      <c r="E915">
        <v>78</v>
      </c>
      <c r="F915" t="s">
        <v>287</v>
      </c>
      <c r="G915" t="s">
        <v>198</v>
      </c>
      <c r="H915">
        <f t="shared" si="28"/>
        <v>2</v>
      </c>
      <c r="I915">
        <f t="shared" si="29"/>
        <v>156</v>
      </c>
      <c r="J915">
        <f>INDEX(Clustering!$A$2:$B$32,MATCH('Filtered Data'!F915,_xlfn.ANCHORARRAY(Clustering!$A$2),0),2)</f>
        <v>8</v>
      </c>
    </row>
    <row r="916" spans="1:10" x14ac:dyDescent="0.3">
      <c r="A916" t="s">
        <v>962</v>
      </c>
      <c r="B916" t="s">
        <v>147</v>
      </c>
      <c r="C916" t="s">
        <v>192</v>
      </c>
      <c r="D916" t="s">
        <v>180</v>
      </c>
      <c r="E916">
        <v>55</v>
      </c>
      <c r="F916" t="s">
        <v>168</v>
      </c>
      <c r="G916" t="s">
        <v>87</v>
      </c>
      <c r="H916">
        <f t="shared" si="28"/>
        <v>1</v>
      </c>
      <c r="I916">
        <f t="shared" si="29"/>
        <v>55</v>
      </c>
      <c r="J916">
        <f>INDEX(Clustering!$A$2:$B$32,MATCH('Filtered Data'!F916,_xlfn.ANCHORARRAY(Clustering!$A$2),0),2)</f>
        <v>5</v>
      </c>
    </row>
    <row r="917" spans="1:10" x14ac:dyDescent="0.3">
      <c r="A917" t="s">
        <v>962</v>
      </c>
      <c r="B917" t="s">
        <v>328</v>
      </c>
      <c r="C917" t="s">
        <v>644</v>
      </c>
      <c r="D917" t="s">
        <v>51</v>
      </c>
      <c r="E917">
        <v>23</v>
      </c>
      <c r="F917" t="s">
        <v>13</v>
      </c>
      <c r="G917" t="s">
        <v>87</v>
      </c>
      <c r="H917">
        <f t="shared" si="28"/>
        <v>1</v>
      </c>
      <c r="I917">
        <f t="shared" si="29"/>
        <v>23</v>
      </c>
      <c r="J917">
        <f>INDEX(Clustering!$A$2:$B$32,MATCH('Filtered Data'!F917,_xlfn.ANCHORARRAY(Clustering!$A$2),0),2)</f>
        <v>5</v>
      </c>
    </row>
    <row r="918" spans="1:10" x14ac:dyDescent="0.3">
      <c r="A918" t="s">
        <v>963</v>
      </c>
      <c r="B918" t="s">
        <v>55</v>
      </c>
      <c r="C918" t="s">
        <v>42</v>
      </c>
      <c r="D918" t="s">
        <v>226</v>
      </c>
      <c r="E918">
        <v>92</v>
      </c>
      <c r="F918" t="s">
        <v>13</v>
      </c>
      <c r="G918" t="s">
        <v>23</v>
      </c>
      <c r="H918">
        <f t="shared" si="28"/>
        <v>2</v>
      </c>
      <c r="I918">
        <f t="shared" si="29"/>
        <v>184</v>
      </c>
      <c r="J918">
        <f>INDEX(Clustering!$A$2:$B$32,MATCH('Filtered Data'!F918,_xlfn.ANCHORARRAY(Clustering!$A$2),0),2)</f>
        <v>5</v>
      </c>
    </row>
    <row r="919" spans="1:10" x14ac:dyDescent="0.3">
      <c r="A919" t="s">
        <v>963</v>
      </c>
      <c r="B919" t="s">
        <v>169</v>
      </c>
      <c r="C919" t="s">
        <v>467</v>
      </c>
      <c r="D919" t="s">
        <v>298</v>
      </c>
      <c r="E919">
        <v>43</v>
      </c>
      <c r="F919" t="s">
        <v>299</v>
      </c>
      <c r="G919" t="s">
        <v>29</v>
      </c>
      <c r="H919">
        <f t="shared" si="28"/>
        <v>1</v>
      </c>
      <c r="I919">
        <f t="shared" si="29"/>
        <v>43</v>
      </c>
      <c r="J919">
        <f>INDEX(Clustering!$A$2:$B$32,MATCH('Filtered Data'!F919,_xlfn.ANCHORARRAY(Clustering!$A$2),0),2)</f>
        <v>9</v>
      </c>
    </row>
    <row r="920" spans="1:10" x14ac:dyDescent="0.3">
      <c r="A920" t="s">
        <v>963</v>
      </c>
      <c r="B920" t="s">
        <v>235</v>
      </c>
      <c r="C920" t="s">
        <v>877</v>
      </c>
      <c r="D920" t="s">
        <v>298</v>
      </c>
      <c r="E920">
        <v>49</v>
      </c>
      <c r="F920" t="s">
        <v>299</v>
      </c>
      <c r="G920" t="s">
        <v>29</v>
      </c>
      <c r="H920">
        <f t="shared" si="28"/>
        <v>1</v>
      </c>
      <c r="I920">
        <f t="shared" si="29"/>
        <v>49</v>
      </c>
      <c r="J920">
        <f>INDEX(Clustering!$A$2:$B$32,MATCH('Filtered Data'!F920,_xlfn.ANCHORARRAY(Clustering!$A$2),0),2)</f>
        <v>9</v>
      </c>
    </row>
    <row r="921" spans="1:10" x14ac:dyDescent="0.3">
      <c r="A921" t="s">
        <v>964</v>
      </c>
      <c r="B921" t="s">
        <v>55</v>
      </c>
      <c r="C921" t="s">
        <v>195</v>
      </c>
      <c r="D921" t="s">
        <v>162</v>
      </c>
      <c r="E921">
        <v>33</v>
      </c>
      <c r="F921" t="s">
        <v>72</v>
      </c>
      <c r="G921" t="s">
        <v>198</v>
      </c>
      <c r="H921">
        <f t="shared" si="28"/>
        <v>2</v>
      </c>
      <c r="I921">
        <f t="shared" si="29"/>
        <v>66</v>
      </c>
      <c r="J921">
        <f>INDEX(Clustering!$A$2:$B$32,MATCH('Filtered Data'!F921,_xlfn.ANCHORARRAY(Clustering!$A$2),0),2)</f>
        <v>3</v>
      </c>
    </row>
    <row r="922" spans="1:10" x14ac:dyDescent="0.3">
      <c r="A922" t="s">
        <v>964</v>
      </c>
      <c r="B922" t="s">
        <v>147</v>
      </c>
      <c r="C922" t="s">
        <v>456</v>
      </c>
      <c r="D922" t="s">
        <v>302</v>
      </c>
      <c r="E922">
        <v>33</v>
      </c>
      <c r="F922" t="s">
        <v>63</v>
      </c>
      <c r="G922" t="s">
        <v>27</v>
      </c>
      <c r="H922">
        <f t="shared" si="28"/>
        <v>1</v>
      </c>
      <c r="I922">
        <f t="shared" si="29"/>
        <v>33</v>
      </c>
      <c r="J922">
        <f>INDEX(Clustering!$A$2:$B$32,MATCH('Filtered Data'!F922,_xlfn.ANCHORARRAY(Clustering!$A$2),0),2)</f>
        <v>4</v>
      </c>
    </row>
    <row r="923" spans="1:10" x14ac:dyDescent="0.3">
      <c r="A923" t="s">
        <v>965</v>
      </c>
      <c r="B923" t="s">
        <v>55</v>
      </c>
      <c r="C923" t="s">
        <v>370</v>
      </c>
      <c r="D923" t="s">
        <v>35</v>
      </c>
      <c r="E923">
        <v>41</v>
      </c>
      <c r="F923" t="s">
        <v>36</v>
      </c>
      <c r="G923" t="s">
        <v>198</v>
      </c>
      <c r="H923">
        <f t="shared" si="28"/>
        <v>2</v>
      </c>
      <c r="I923">
        <f t="shared" si="29"/>
        <v>82</v>
      </c>
      <c r="J923">
        <f>INDEX(Clustering!$A$2:$B$32,MATCH('Filtered Data'!F923,_xlfn.ANCHORARRAY(Clustering!$A$2),0),2)</f>
        <v>2</v>
      </c>
    </row>
    <row r="924" spans="1:10" x14ac:dyDescent="0.3">
      <c r="A924" t="s">
        <v>965</v>
      </c>
      <c r="B924" t="s">
        <v>147</v>
      </c>
      <c r="C924" t="s">
        <v>163</v>
      </c>
      <c r="D924" t="s">
        <v>39</v>
      </c>
      <c r="E924">
        <v>41</v>
      </c>
      <c r="F924" t="s">
        <v>36</v>
      </c>
      <c r="G924" t="s">
        <v>80</v>
      </c>
      <c r="H924">
        <f t="shared" si="28"/>
        <v>1</v>
      </c>
      <c r="I924">
        <f t="shared" si="29"/>
        <v>41</v>
      </c>
      <c r="J924">
        <f>INDEX(Clustering!$A$2:$B$32,MATCH('Filtered Data'!F924,_xlfn.ANCHORARRAY(Clustering!$A$2),0),2)</f>
        <v>2</v>
      </c>
    </row>
    <row r="925" spans="1:10" x14ac:dyDescent="0.3">
      <c r="A925" t="s">
        <v>966</v>
      </c>
      <c r="B925" t="s">
        <v>55</v>
      </c>
      <c r="C925" t="s">
        <v>38</v>
      </c>
      <c r="D925" t="s">
        <v>130</v>
      </c>
      <c r="E925">
        <v>27</v>
      </c>
      <c r="F925" t="s">
        <v>72</v>
      </c>
      <c r="G925" t="s">
        <v>14</v>
      </c>
      <c r="H925">
        <f t="shared" si="28"/>
        <v>2</v>
      </c>
      <c r="I925">
        <f t="shared" si="29"/>
        <v>54</v>
      </c>
      <c r="J925">
        <f>INDEX(Clustering!$A$2:$B$32,MATCH('Filtered Data'!F925,_xlfn.ANCHORARRAY(Clustering!$A$2),0),2)</f>
        <v>3</v>
      </c>
    </row>
    <row r="926" spans="1:10" x14ac:dyDescent="0.3">
      <c r="A926" t="s">
        <v>966</v>
      </c>
      <c r="B926" t="s">
        <v>147</v>
      </c>
      <c r="C926" t="s">
        <v>322</v>
      </c>
      <c r="D926" t="s">
        <v>216</v>
      </c>
      <c r="E926">
        <v>27</v>
      </c>
      <c r="F926" t="s">
        <v>168</v>
      </c>
      <c r="G926" t="s">
        <v>69</v>
      </c>
      <c r="H926">
        <f t="shared" si="28"/>
        <v>1</v>
      </c>
      <c r="I926">
        <f t="shared" si="29"/>
        <v>27</v>
      </c>
      <c r="J926">
        <f>INDEX(Clustering!$A$2:$B$32,MATCH('Filtered Data'!F926,_xlfn.ANCHORARRAY(Clustering!$A$2),0),2)</f>
        <v>5</v>
      </c>
    </row>
    <row r="927" spans="1:10" x14ac:dyDescent="0.3">
      <c r="A927" t="s">
        <v>967</v>
      </c>
      <c r="B927" t="s">
        <v>55</v>
      </c>
      <c r="C927" t="s">
        <v>56</v>
      </c>
      <c r="D927" t="s">
        <v>180</v>
      </c>
      <c r="E927">
        <v>38</v>
      </c>
      <c r="F927" t="s">
        <v>168</v>
      </c>
      <c r="G927" t="s">
        <v>27</v>
      </c>
      <c r="H927">
        <f t="shared" si="28"/>
        <v>1</v>
      </c>
      <c r="I927">
        <f t="shared" si="29"/>
        <v>38</v>
      </c>
      <c r="J927">
        <f>INDEX(Clustering!$A$2:$B$32,MATCH('Filtered Data'!F927,_xlfn.ANCHORARRAY(Clustering!$A$2),0),2)</f>
        <v>5</v>
      </c>
    </row>
    <row r="928" spans="1:10" x14ac:dyDescent="0.3">
      <c r="A928" t="s">
        <v>967</v>
      </c>
      <c r="B928" t="s">
        <v>55</v>
      </c>
      <c r="C928" t="s">
        <v>57</v>
      </c>
      <c r="D928" t="s">
        <v>180</v>
      </c>
      <c r="E928">
        <v>38</v>
      </c>
      <c r="F928" t="s">
        <v>168</v>
      </c>
      <c r="G928" t="s">
        <v>29</v>
      </c>
      <c r="H928">
        <f t="shared" si="28"/>
        <v>1</v>
      </c>
      <c r="I928">
        <f t="shared" si="29"/>
        <v>38</v>
      </c>
      <c r="J928">
        <f>INDEX(Clustering!$A$2:$B$32,MATCH('Filtered Data'!F928,_xlfn.ANCHORARRAY(Clustering!$A$2),0),2)</f>
        <v>5</v>
      </c>
    </row>
    <row r="929" spans="1:10" x14ac:dyDescent="0.3">
      <c r="A929" t="s">
        <v>968</v>
      </c>
      <c r="B929" t="s">
        <v>55</v>
      </c>
      <c r="C929" t="s">
        <v>38</v>
      </c>
      <c r="D929" t="s">
        <v>150</v>
      </c>
      <c r="E929">
        <v>19</v>
      </c>
      <c r="F929" t="s">
        <v>72</v>
      </c>
      <c r="G929" t="s">
        <v>14</v>
      </c>
      <c r="H929">
        <f t="shared" si="28"/>
        <v>2</v>
      </c>
      <c r="I929">
        <f t="shared" si="29"/>
        <v>38</v>
      </c>
      <c r="J929">
        <f>INDEX(Clustering!$A$2:$B$32,MATCH('Filtered Data'!F929,_xlfn.ANCHORARRAY(Clustering!$A$2),0),2)</f>
        <v>3</v>
      </c>
    </row>
    <row r="930" spans="1:10" x14ac:dyDescent="0.3">
      <c r="A930" t="s">
        <v>969</v>
      </c>
      <c r="B930" t="s">
        <v>55</v>
      </c>
      <c r="C930" t="s">
        <v>46</v>
      </c>
      <c r="D930" t="s">
        <v>559</v>
      </c>
      <c r="E930">
        <v>15</v>
      </c>
      <c r="F930" t="s">
        <v>22</v>
      </c>
      <c r="G930" t="s">
        <v>23</v>
      </c>
      <c r="H930">
        <f t="shared" si="28"/>
        <v>2</v>
      </c>
      <c r="I930">
        <f t="shared" si="29"/>
        <v>30</v>
      </c>
      <c r="J930">
        <f>INDEX(Clustering!$A$2:$B$32,MATCH('Filtered Data'!F930,_xlfn.ANCHORARRAY(Clustering!$A$2),0),2)</f>
        <v>6</v>
      </c>
    </row>
    <row r="931" spans="1:10" x14ac:dyDescent="0.3">
      <c r="A931" t="s">
        <v>970</v>
      </c>
      <c r="B931" t="s">
        <v>55</v>
      </c>
      <c r="C931" t="s">
        <v>42</v>
      </c>
      <c r="D931" t="s">
        <v>152</v>
      </c>
      <c r="E931">
        <v>16</v>
      </c>
      <c r="F931" t="s">
        <v>72</v>
      </c>
      <c r="G931" t="s">
        <v>23</v>
      </c>
      <c r="H931">
        <f t="shared" si="28"/>
        <v>2</v>
      </c>
      <c r="I931">
        <f t="shared" si="29"/>
        <v>32</v>
      </c>
      <c r="J931">
        <f>INDEX(Clustering!$A$2:$B$32,MATCH('Filtered Data'!F931,_xlfn.ANCHORARRAY(Clustering!$A$2),0),2)</f>
        <v>3</v>
      </c>
    </row>
    <row r="932" spans="1:10" x14ac:dyDescent="0.3">
      <c r="A932" t="s">
        <v>970</v>
      </c>
      <c r="B932" t="s">
        <v>147</v>
      </c>
      <c r="C932" t="s">
        <v>554</v>
      </c>
      <c r="D932" t="s">
        <v>298</v>
      </c>
      <c r="E932">
        <v>16</v>
      </c>
      <c r="F932" t="s">
        <v>299</v>
      </c>
      <c r="G932" t="s">
        <v>87</v>
      </c>
      <c r="H932">
        <f t="shared" si="28"/>
        <v>1</v>
      </c>
      <c r="I932">
        <f t="shared" si="29"/>
        <v>16</v>
      </c>
      <c r="J932">
        <f>INDEX(Clustering!$A$2:$B$32,MATCH('Filtered Data'!F932,_xlfn.ANCHORARRAY(Clustering!$A$2),0),2)</f>
        <v>9</v>
      </c>
    </row>
    <row r="933" spans="1:10" x14ac:dyDescent="0.3">
      <c r="A933" t="s">
        <v>971</v>
      </c>
      <c r="B933" t="s">
        <v>55</v>
      </c>
      <c r="C933" t="s">
        <v>390</v>
      </c>
      <c r="D933" t="s">
        <v>150</v>
      </c>
      <c r="E933">
        <v>22</v>
      </c>
      <c r="F933" t="s">
        <v>72</v>
      </c>
      <c r="G933" t="s">
        <v>69</v>
      </c>
      <c r="H933">
        <f t="shared" si="28"/>
        <v>1</v>
      </c>
      <c r="I933">
        <f t="shared" si="29"/>
        <v>22</v>
      </c>
      <c r="J933">
        <f>INDEX(Clustering!$A$2:$B$32,MATCH('Filtered Data'!F933,_xlfn.ANCHORARRAY(Clustering!$A$2),0),2)</f>
        <v>3</v>
      </c>
    </row>
    <row r="934" spans="1:10" x14ac:dyDescent="0.3">
      <c r="A934" t="s">
        <v>972</v>
      </c>
      <c r="B934" t="s">
        <v>55</v>
      </c>
      <c r="C934" t="s">
        <v>707</v>
      </c>
      <c r="D934" t="s">
        <v>368</v>
      </c>
      <c r="E934">
        <v>30</v>
      </c>
      <c r="F934" t="s">
        <v>72</v>
      </c>
      <c r="G934" t="s">
        <v>87</v>
      </c>
      <c r="H934">
        <f t="shared" si="28"/>
        <v>1</v>
      </c>
      <c r="I934">
        <f t="shared" si="29"/>
        <v>30</v>
      </c>
      <c r="J934">
        <f>INDEX(Clustering!$A$2:$B$32,MATCH('Filtered Data'!F934,_xlfn.ANCHORARRAY(Clustering!$A$2),0),2)</f>
        <v>3</v>
      </c>
    </row>
    <row r="935" spans="1:10" x14ac:dyDescent="0.3">
      <c r="A935" t="s">
        <v>973</v>
      </c>
      <c r="B935" t="s">
        <v>55</v>
      </c>
      <c r="C935" t="s">
        <v>132</v>
      </c>
      <c r="D935" t="s">
        <v>130</v>
      </c>
      <c r="E935">
        <v>9</v>
      </c>
      <c r="F935" t="s">
        <v>72</v>
      </c>
      <c r="G935" t="s">
        <v>27</v>
      </c>
      <c r="H935">
        <f t="shared" si="28"/>
        <v>1</v>
      </c>
      <c r="I935">
        <f t="shared" si="29"/>
        <v>9</v>
      </c>
      <c r="J935">
        <f>INDEX(Clustering!$A$2:$B$32,MATCH('Filtered Data'!F935,_xlfn.ANCHORARRAY(Clustering!$A$2),0),2)</f>
        <v>3</v>
      </c>
    </row>
    <row r="936" spans="1:10" x14ac:dyDescent="0.3">
      <c r="A936" t="s">
        <v>974</v>
      </c>
      <c r="B936" t="s">
        <v>55</v>
      </c>
      <c r="C936" t="s">
        <v>456</v>
      </c>
      <c r="D936" t="s">
        <v>124</v>
      </c>
      <c r="E936">
        <v>31</v>
      </c>
      <c r="F936" t="s">
        <v>36</v>
      </c>
      <c r="G936" t="s">
        <v>27</v>
      </c>
      <c r="H936">
        <f t="shared" si="28"/>
        <v>1</v>
      </c>
      <c r="I936">
        <f t="shared" si="29"/>
        <v>31</v>
      </c>
      <c r="J936">
        <f>INDEX(Clustering!$A$2:$B$32,MATCH('Filtered Data'!F936,_xlfn.ANCHORARRAY(Clustering!$A$2),0),2)</f>
        <v>2</v>
      </c>
    </row>
    <row r="937" spans="1:10" x14ac:dyDescent="0.3">
      <c r="A937" t="s">
        <v>975</v>
      </c>
      <c r="B937" t="s">
        <v>147</v>
      </c>
      <c r="C937" t="s">
        <v>455</v>
      </c>
      <c r="D937" t="s">
        <v>155</v>
      </c>
      <c r="E937">
        <v>25</v>
      </c>
      <c r="F937" t="s">
        <v>72</v>
      </c>
      <c r="G937" t="s">
        <v>27</v>
      </c>
      <c r="H937">
        <f t="shared" si="28"/>
        <v>1</v>
      </c>
      <c r="I937">
        <f t="shared" si="29"/>
        <v>25</v>
      </c>
      <c r="J937">
        <f>INDEX(Clustering!$A$2:$B$32,MATCH('Filtered Data'!F937,_xlfn.ANCHORARRAY(Clustering!$A$2),0),2)</f>
        <v>3</v>
      </c>
    </row>
    <row r="938" spans="1:10" x14ac:dyDescent="0.3">
      <c r="A938" t="s">
        <v>976</v>
      </c>
      <c r="B938" t="s">
        <v>55</v>
      </c>
      <c r="C938" t="s">
        <v>710</v>
      </c>
      <c r="D938" t="s">
        <v>977</v>
      </c>
      <c r="E938">
        <v>40</v>
      </c>
      <c r="F938" t="s">
        <v>262</v>
      </c>
      <c r="G938" t="s">
        <v>87</v>
      </c>
      <c r="H938">
        <f t="shared" si="28"/>
        <v>1</v>
      </c>
      <c r="I938">
        <f t="shared" si="29"/>
        <v>40</v>
      </c>
      <c r="J938">
        <f>INDEX(Clustering!$A$2:$B$32,MATCH('Filtered Data'!F938,_xlfn.ANCHORARRAY(Clustering!$A$2),0),2)</f>
        <v>4</v>
      </c>
    </row>
    <row r="939" spans="1:10" x14ac:dyDescent="0.3">
      <c r="A939" t="s">
        <v>976</v>
      </c>
      <c r="B939" t="s">
        <v>147</v>
      </c>
      <c r="C939" t="s">
        <v>341</v>
      </c>
      <c r="D939" t="s">
        <v>977</v>
      </c>
      <c r="E939">
        <v>40</v>
      </c>
      <c r="F939" t="s">
        <v>262</v>
      </c>
      <c r="G939" t="s">
        <v>29</v>
      </c>
      <c r="H939">
        <f t="shared" si="28"/>
        <v>1</v>
      </c>
      <c r="I939">
        <f t="shared" si="29"/>
        <v>40</v>
      </c>
      <c r="J939">
        <f>INDEX(Clustering!$A$2:$B$32,MATCH('Filtered Data'!F939,_xlfn.ANCHORARRAY(Clustering!$A$2),0),2)</f>
        <v>4</v>
      </c>
    </row>
    <row r="940" spans="1:10" x14ac:dyDescent="0.3">
      <c r="A940" t="s">
        <v>978</v>
      </c>
      <c r="B940" t="s">
        <v>55</v>
      </c>
      <c r="C940" t="s">
        <v>195</v>
      </c>
      <c r="D940" t="s">
        <v>979</v>
      </c>
      <c r="E940">
        <v>32</v>
      </c>
      <c r="F940" t="s">
        <v>657</v>
      </c>
      <c r="G940" t="s">
        <v>198</v>
      </c>
      <c r="H940">
        <f t="shared" si="28"/>
        <v>2</v>
      </c>
      <c r="I940">
        <f t="shared" si="29"/>
        <v>64</v>
      </c>
      <c r="J940">
        <f>INDEX(Clustering!$A$2:$B$32,MATCH('Filtered Data'!F940,_xlfn.ANCHORARRAY(Clustering!$A$2),0),2)</f>
        <v>9</v>
      </c>
    </row>
    <row r="941" spans="1:10" x14ac:dyDescent="0.3">
      <c r="A941" t="s">
        <v>980</v>
      </c>
      <c r="B941" t="s">
        <v>169</v>
      </c>
      <c r="C941" t="s">
        <v>31</v>
      </c>
      <c r="D941" t="s">
        <v>981</v>
      </c>
      <c r="E941">
        <v>17</v>
      </c>
      <c r="F941" t="s">
        <v>262</v>
      </c>
      <c r="G941" t="s">
        <v>27</v>
      </c>
      <c r="H941">
        <f t="shared" si="28"/>
        <v>1</v>
      </c>
      <c r="I941">
        <f t="shared" si="29"/>
        <v>17</v>
      </c>
      <c r="J941">
        <f>INDEX(Clustering!$A$2:$B$32,MATCH('Filtered Data'!F941,_xlfn.ANCHORARRAY(Clustering!$A$2),0),2)</f>
        <v>4</v>
      </c>
    </row>
    <row r="942" spans="1:10" x14ac:dyDescent="0.3">
      <c r="A942" t="s">
        <v>980</v>
      </c>
      <c r="B942" t="s">
        <v>169</v>
      </c>
      <c r="C942" t="s">
        <v>32</v>
      </c>
      <c r="D942" t="s">
        <v>981</v>
      </c>
      <c r="E942">
        <v>17</v>
      </c>
      <c r="F942" t="s">
        <v>262</v>
      </c>
      <c r="G942" t="s">
        <v>29</v>
      </c>
      <c r="H942">
        <f t="shared" si="28"/>
        <v>1</v>
      </c>
      <c r="I942">
        <f t="shared" si="29"/>
        <v>17</v>
      </c>
      <c r="J942">
        <f>INDEX(Clustering!$A$2:$B$32,MATCH('Filtered Data'!F942,_xlfn.ANCHORARRAY(Clustering!$A$2),0),2)</f>
        <v>4</v>
      </c>
    </row>
    <row r="943" spans="1:10" x14ac:dyDescent="0.3">
      <c r="A943" t="s">
        <v>980</v>
      </c>
      <c r="B943" t="s">
        <v>235</v>
      </c>
      <c r="C943" t="s">
        <v>370</v>
      </c>
      <c r="D943" t="s">
        <v>981</v>
      </c>
      <c r="E943">
        <v>24</v>
      </c>
      <c r="F943" t="s">
        <v>262</v>
      </c>
      <c r="G943" t="s">
        <v>198</v>
      </c>
      <c r="H943">
        <f t="shared" si="28"/>
        <v>2</v>
      </c>
      <c r="I943">
        <f t="shared" si="29"/>
        <v>48</v>
      </c>
      <c r="J943">
        <f>INDEX(Clustering!$A$2:$B$32,MATCH('Filtered Data'!F943,_xlfn.ANCHORARRAY(Clustering!$A$2),0),2)</f>
        <v>4</v>
      </c>
    </row>
    <row r="944" spans="1:10" x14ac:dyDescent="0.3">
      <c r="A944" t="s">
        <v>982</v>
      </c>
      <c r="B944" t="s">
        <v>55</v>
      </c>
      <c r="C944" t="s">
        <v>425</v>
      </c>
      <c r="D944" t="s">
        <v>162</v>
      </c>
      <c r="E944">
        <v>31</v>
      </c>
      <c r="F944" t="s">
        <v>72</v>
      </c>
      <c r="G944" t="s">
        <v>80</v>
      </c>
      <c r="H944">
        <f t="shared" si="28"/>
        <v>1</v>
      </c>
      <c r="I944">
        <f t="shared" si="29"/>
        <v>31</v>
      </c>
      <c r="J944">
        <f>INDEX(Clustering!$A$2:$B$32,MATCH('Filtered Data'!F944,_xlfn.ANCHORARRAY(Clustering!$A$2),0),2)</f>
        <v>3</v>
      </c>
    </row>
    <row r="945" spans="1:10" x14ac:dyDescent="0.3">
      <c r="A945" t="s">
        <v>982</v>
      </c>
      <c r="B945" t="s">
        <v>169</v>
      </c>
      <c r="C945" t="s">
        <v>629</v>
      </c>
      <c r="D945" t="s">
        <v>39</v>
      </c>
      <c r="E945">
        <v>31</v>
      </c>
      <c r="F945" t="s">
        <v>36</v>
      </c>
      <c r="G945" t="s">
        <v>29</v>
      </c>
      <c r="H945">
        <f t="shared" si="28"/>
        <v>1</v>
      </c>
      <c r="I945">
        <f t="shared" si="29"/>
        <v>31</v>
      </c>
      <c r="J945">
        <f>INDEX(Clustering!$A$2:$B$32,MATCH('Filtered Data'!F945,_xlfn.ANCHORARRAY(Clustering!$A$2),0),2)</f>
        <v>2</v>
      </c>
    </row>
    <row r="946" spans="1:10" x14ac:dyDescent="0.3">
      <c r="A946" t="s">
        <v>983</v>
      </c>
      <c r="B946" t="s">
        <v>169</v>
      </c>
      <c r="C946" t="s">
        <v>608</v>
      </c>
      <c r="D946" t="s">
        <v>979</v>
      </c>
      <c r="E946">
        <v>31</v>
      </c>
      <c r="F946" t="s">
        <v>657</v>
      </c>
      <c r="G946" t="s">
        <v>87</v>
      </c>
      <c r="H946">
        <f t="shared" si="28"/>
        <v>1</v>
      </c>
      <c r="I946">
        <f t="shared" si="29"/>
        <v>31</v>
      </c>
      <c r="J946">
        <f>INDEX(Clustering!$A$2:$B$32,MATCH('Filtered Data'!F946,_xlfn.ANCHORARRAY(Clustering!$A$2),0),2)</f>
        <v>9</v>
      </c>
    </row>
    <row r="947" spans="1:10" x14ac:dyDescent="0.3">
      <c r="A947" t="s">
        <v>984</v>
      </c>
      <c r="B947" t="s">
        <v>55</v>
      </c>
      <c r="C947" t="s">
        <v>985</v>
      </c>
      <c r="D947" t="s">
        <v>979</v>
      </c>
      <c r="E947">
        <v>36</v>
      </c>
      <c r="F947" t="s">
        <v>657</v>
      </c>
      <c r="G947" t="s">
        <v>27</v>
      </c>
      <c r="H947">
        <f t="shared" si="28"/>
        <v>1</v>
      </c>
      <c r="I947">
        <f t="shared" si="29"/>
        <v>36</v>
      </c>
      <c r="J947">
        <f>INDEX(Clustering!$A$2:$B$32,MATCH('Filtered Data'!F947,_xlfn.ANCHORARRAY(Clustering!$A$2),0),2)</f>
        <v>9</v>
      </c>
    </row>
    <row r="948" spans="1:10" x14ac:dyDescent="0.3">
      <c r="A948" t="s">
        <v>984</v>
      </c>
      <c r="B948" t="s">
        <v>169</v>
      </c>
      <c r="C948" t="s">
        <v>986</v>
      </c>
      <c r="D948" t="s">
        <v>979</v>
      </c>
      <c r="E948">
        <v>36</v>
      </c>
      <c r="F948" t="s">
        <v>657</v>
      </c>
      <c r="G948" t="s">
        <v>27</v>
      </c>
      <c r="H948">
        <f t="shared" si="28"/>
        <v>1</v>
      </c>
      <c r="I948">
        <f t="shared" si="29"/>
        <v>36</v>
      </c>
      <c r="J948">
        <f>INDEX(Clustering!$A$2:$B$32,MATCH('Filtered Data'!F948,_xlfn.ANCHORARRAY(Clustering!$A$2),0),2)</f>
        <v>9</v>
      </c>
    </row>
    <row r="949" spans="1:10" x14ac:dyDescent="0.3">
      <c r="A949" t="s">
        <v>987</v>
      </c>
      <c r="B949" t="s">
        <v>55</v>
      </c>
      <c r="C949" t="s">
        <v>878</v>
      </c>
      <c r="D949" t="s">
        <v>173</v>
      </c>
      <c r="E949">
        <v>16</v>
      </c>
      <c r="F949" t="s">
        <v>174</v>
      </c>
      <c r="G949" t="s">
        <v>87</v>
      </c>
      <c r="H949">
        <f t="shared" si="28"/>
        <v>1</v>
      </c>
      <c r="I949">
        <f t="shared" si="29"/>
        <v>16</v>
      </c>
      <c r="J949">
        <f>INDEX(Clustering!$A$2:$B$32,MATCH('Filtered Data'!F949,_xlfn.ANCHORARRAY(Clustering!$A$2),0),2)</f>
        <v>1</v>
      </c>
    </row>
    <row r="950" spans="1:10" x14ac:dyDescent="0.3">
      <c r="A950" t="s">
        <v>987</v>
      </c>
      <c r="B950" t="s">
        <v>169</v>
      </c>
      <c r="C950" t="s">
        <v>703</v>
      </c>
      <c r="D950" t="s">
        <v>173</v>
      </c>
      <c r="E950">
        <v>16</v>
      </c>
      <c r="F950" t="s">
        <v>174</v>
      </c>
      <c r="G950" t="s">
        <v>87</v>
      </c>
      <c r="H950">
        <f t="shared" si="28"/>
        <v>1</v>
      </c>
      <c r="I950">
        <f t="shared" si="29"/>
        <v>16</v>
      </c>
      <c r="J950">
        <f>INDEX(Clustering!$A$2:$B$32,MATCH('Filtered Data'!F950,_xlfn.ANCHORARRAY(Clustering!$A$2),0),2)</f>
        <v>1</v>
      </c>
    </row>
    <row r="951" spans="1:10" x14ac:dyDescent="0.3">
      <c r="A951" t="s">
        <v>988</v>
      </c>
      <c r="B951" t="s">
        <v>55</v>
      </c>
      <c r="C951" t="s">
        <v>25</v>
      </c>
      <c r="D951" t="s">
        <v>173</v>
      </c>
      <c r="E951">
        <v>19</v>
      </c>
      <c r="F951" t="s">
        <v>174</v>
      </c>
      <c r="G951" t="s">
        <v>27</v>
      </c>
      <c r="H951">
        <f t="shared" si="28"/>
        <v>1</v>
      </c>
      <c r="I951">
        <f t="shared" si="29"/>
        <v>19</v>
      </c>
      <c r="J951">
        <f>INDEX(Clustering!$A$2:$B$32,MATCH('Filtered Data'!F951,_xlfn.ANCHORARRAY(Clustering!$A$2),0),2)</f>
        <v>1</v>
      </c>
    </row>
    <row r="952" spans="1:10" x14ac:dyDescent="0.3">
      <c r="A952" t="s">
        <v>988</v>
      </c>
      <c r="B952" t="s">
        <v>169</v>
      </c>
      <c r="C952" t="s">
        <v>989</v>
      </c>
      <c r="D952" t="s">
        <v>979</v>
      </c>
      <c r="E952">
        <v>19</v>
      </c>
      <c r="F952" t="s">
        <v>657</v>
      </c>
      <c r="G952" t="s">
        <v>80</v>
      </c>
      <c r="H952">
        <f t="shared" si="28"/>
        <v>1</v>
      </c>
      <c r="I952">
        <f t="shared" si="29"/>
        <v>19</v>
      </c>
      <c r="J952">
        <f>INDEX(Clustering!$A$2:$B$32,MATCH('Filtered Data'!F952,_xlfn.ANCHORARRAY(Clustering!$A$2),0),2)</f>
        <v>9</v>
      </c>
    </row>
    <row r="953" spans="1:10" x14ac:dyDescent="0.3">
      <c r="A953" t="s">
        <v>990</v>
      </c>
      <c r="B953" t="s">
        <v>55</v>
      </c>
      <c r="C953" t="s">
        <v>713</v>
      </c>
      <c r="D953" t="s">
        <v>979</v>
      </c>
      <c r="E953">
        <v>14</v>
      </c>
      <c r="F953" t="s">
        <v>657</v>
      </c>
      <c r="G953" t="s">
        <v>27</v>
      </c>
      <c r="H953">
        <f t="shared" si="28"/>
        <v>1</v>
      </c>
      <c r="I953">
        <f t="shared" si="29"/>
        <v>14</v>
      </c>
      <c r="J953">
        <f>INDEX(Clustering!$A$2:$B$32,MATCH('Filtered Data'!F953,_xlfn.ANCHORARRAY(Clustering!$A$2),0),2)</f>
        <v>9</v>
      </c>
    </row>
    <row r="954" spans="1:10" x14ac:dyDescent="0.3">
      <c r="A954" t="s">
        <v>990</v>
      </c>
      <c r="B954" t="s">
        <v>169</v>
      </c>
      <c r="C954" t="s">
        <v>927</v>
      </c>
      <c r="D954" t="s">
        <v>979</v>
      </c>
      <c r="E954">
        <v>14</v>
      </c>
      <c r="F954" t="s">
        <v>657</v>
      </c>
      <c r="G954" t="s">
        <v>80</v>
      </c>
      <c r="H954">
        <f t="shared" si="28"/>
        <v>1</v>
      </c>
      <c r="I954">
        <f t="shared" si="29"/>
        <v>14</v>
      </c>
      <c r="J954">
        <f>INDEX(Clustering!$A$2:$B$32,MATCH('Filtered Data'!F954,_xlfn.ANCHORARRAY(Clustering!$A$2),0),2)</f>
        <v>9</v>
      </c>
    </row>
    <row r="955" spans="1:10" x14ac:dyDescent="0.3">
      <c r="A955" t="s">
        <v>991</v>
      </c>
      <c r="B955" t="s">
        <v>55</v>
      </c>
      <c r="C955" t="s">
        <v>992</v>
      </c>
      <c r="D955" t="s">
        <v>981</v>
      </c>
      <c r="E955">
        <v>16</v>
      </c>
      <c r="F955" t="s">
        <v>262</v>
      </c>
      <c r="G955" t="s">
        <v>80</v>
      </c>
      <c r="H955">
        <f t="shared" si="28"/>
        <v>1</v>
      </c>
      <c r="I955">
        <f t="shared" si="29"/>
        <v>16</v>
      </c>
      <c r="J955">
        <f>INDEX(Clustering!$A$2:$B$32,MATCH('Filtered Data'!F955,_xlfn.ANCHORARRAY(Clustering!$A$2),0),2)</f>
        <v>4</v>
      </c>
    </row>
    <row r="956" spans="1:10" x14ac:dyDescent="0.3">
      <c r="A956" t="s">
        <v>991</v>
      </c>
      <c r="B956" t="s">
        <v>169</v>
      </c>
      <c r="C956" t="s">
        <v>444</v>
      </c>
      <c r="D956" t="s">
        <v>981</v>
      </c>
      <c r="E956">
        <v>16</v>
      </c>
      <c r="F956" t="s">
        <v>262</v>
      </c>
      <c r="G956" t="s">
        <v>69</v>
      </c>
      <c r="H956">
        <f t="shared" si="28"/>
        <v>1</v>
      </c>
      <c r="I956">
        <f t="shared" si="29"/>
        <v>16</v>
      </c>
      <c r="J956">
        <f>INDEX(Clustering!$A$2:$B$32,MATCH('Filtered Data'!F956,_xlfn.ANCHORARRAY(Clustering!$A$2),0),2)</f>
        <v>4</v>
      </c>
    </row>
    <row r="957" spans="1:10" ht="26" x14ac:dyDescent="0.3">
      <c r="A957" t="s">
        <v>993</v>
      </c>
      <c r="B957" t="s">
        <v>55</v>
      </c>
      <c r="C957" s="1" t="s">
        <v>994</v>
      </c>
      <c r="D957" t="s">
        <v>277</v>
      </c>
      <c r="E957">
        <v>11</v>
      </c>
      <c r="F957" t="s">
        <v>168</v>
      </c>
      <c r="G957" t="s">
        <v>29</v>
      </c>
      <c r="H957">
        <f t="shared" si="28"/>
        <v>1</v>
      </c>
      <c r="I957">
        <f t="shared" si="29"/>
        <v>11</v>
      </c>
      <c r="J957">
        <f>INDEX(Clustering!$A$2:$B$32,MATCH('Filtered Data'!F957,_xlfn.ANCHORARRAY(Clustering!$A$2),0),2)</f>
        <v>5</v>
      </c>
    </row>
    <row r="958" spans="1:10" x14ac:dyDescent="0.3">
      <c r="A958" t="s">
        <v>993</v>
      </c>
      <c r="B958" t="s">
        <v>169</v>
      </c>
      <c r="C958" t="s">
        <v>995</v>
      </c>
      <c r="D958" t="s">
        <v>979</v>
      </c>
      <c r="E958">
        <v>11</v>
      </c>
      <c r="F958" t="s">
        <v>657</v>
      </c>
      <c r="G958" t="s">
        <v>69</v>
      </c>
      <c r="H958">
        <f t="shared" si="28"/>
        <v>1</v>
      </c>
      <c r="I958">
        <f t="shared" si="29"/>
        <v>11</v>
      </c>
      <c r="J958">
        <f>INDEX(Clustering!$A$2:$B$32,MATCH('Filtered Data'!F958,_xlfn.ANCHORARRAY(Clustering!$A$2),0),2)</f>
        <v>9</v>
      </c>
    </row>
    <row r="959" spans="1:10" x14ac:dyDescent="0.3">
      <c r="A959" t="s">
        <v>996</v>
      </c>
      <c r="B959" t="s">
        <v>55</v>
      </c>
      <c r="C959" t="s">
        <v>341</v>
      </c>
      <c r="D959" t="s">
        <v>609</v>
      </c>
      <c r="E959">
        <v>37</v>
      </c>
      <c r="F959" t="s">
        <v>22</v>
      </c>
      <c r="G959" t="s">
        <v>29</v>
      </c>
      <c r="H959">
        <f t="shared" si="28"/>
        <v>1</v>
      </c>
      <c r="I959">
        <f t="shared" si="29"/>
        <v>37</v>
      </c>
      <c r="J959">
        <f>INDEX(Clustering!$A$2:$B$32,MATCH('Filtered Data'!F959,_xlfn.ANCHORARRAY(Clustering!$A$2),0),2)</f>
        <v>6</v>
      </c>
    </row>
    <row r="960" spans="1:10" x14ac:dyDescent="0.3">
      <c r="A960" t="s">
        <v>996</v>
      </c>
      <c r="B960" t="s">
        <v>169</v>
      </c>
      <c r="C960" t="s">
        <v>997</v>
      </c>
      <c r="D960" t="s">
        <v>368</v>
      </c>
      <c r="E960">
        <v>37</v>
      </c>
      <c r="F960" t="s">
        <v>72</v>
      </c>
      <c r="G960" t="s">
        <v>80</v>
      </c>
      <c r="H960">
        <f t="shared" si="28"/>
        <v>1</v>
      </c>
      <c r="I960">
        <f t="shared" si="29"/>
        <v>37</v>
      </c>
      <c r="J960">
        <f>INDEX(Clustering!$A$2:$B$32,MATCH('Filtered Data'!F960,_xlfn.ANCHORARRAY(Clustering!$A$2),0),2)</f>
        <v>3</v>
      </c>
    </row>
    <row r="961" spans="1:10" x14ac:dyDescent="0.3">
      <c r="A961" t="s">
        <v>998</v>
      </c>
      <c r="B961" t="s">
        <v>55</v>
      </c>
      <c r="C961" t="s">
        <v>223</v>
      </c>
      <c r="D961" t="s">
        <v>981</v>
      </c>
      <c r="E961">
        <v>19</v>
      </c>
      <c r="F961" t="s">
        <v>262</v>
      </c>
      <c r="G961" t="s">
        <v>87</v>
      </c>
      <c r="H961">
        <f t="shared" si="28"/>
        <v>1</v>
      </c>
      <c r="I961">
        <f t="shared" si="29"/>
        <v>19</v>
      </c>
      <c r="J961">
        <f>INDEX(Clustering!$A$2:$B$32,MATCH('Filtered Data'!F961,_xlfn.ANCHORARRAY(Clustering!$A$2),0),2)</f>
        <v>4</v>
      </c>
    </row>
    <row r="962" spans="1:10" x14ac:dyDescent="0.3">
      <c r="A962" t="s">
        <v>999</v>
      </c>
      <c r="B962" t="s">
        <v>55</v>
      </c>
      <c r="C962" t="s">
        <v>25</v>
      </c>
      <c r="D962" t="s">
        <v>979</v>
      </c>
      <c r="E962">
        <v>30</v>
      </c>
      <c r="F962" t="s">
        <v>657</v>
      </c>
      <c r="G962" t="s">
        <v>27</v>
      </c>
      <c r="H962">
        <f t="shared" si="28"/>
        <v>1</v>
      </c>
      <c r="I962">
        <f t="shared" si="29"/>
        <v>30</v>
      </c>
      <c r="J962">
        <f>INDEX(Clustering!$A$2:$B$32,MATCH('Filtered Data'!F962,_xlfn.ANCHORARRAY(Clustering!$A$2),0),2)</f>
        <v>9</v>
      </c>
    </row>
    <row r="963" spans="1:10" x14ac:dyDescent="0.3">
      <c r="A963" t="s">
        <v>1000</v>
      </c>
      <c r="B963" t="s">
        <v>55</v>
      </c>
      <c r="C963" t="s">
        <v>11</v>
      </c>
      <c r="D963" t="s">
        <v>124</v>
      </c>
      <c r="E963">
        <v>60</v>
      </c>
      <c r="F963" t="s">
        <v>36</v>
      </c>
      <c r="G963" t="s">
        <v>14</v>
      </c>
      <c r="H963">
        <f t="shared" ref="H963:H1026" si="30">LEN(G963)/2</f>
        <v>2</v>
      </c>
      <c r="I963">
        <f t="shared" ref="I963:I1026" si="31">E963*H963</f>
        <v>120</v>
      </c>
      <c r="J963">
        <f>INDEX(Clustering!$A$2:$B$32,MATCH('Filtered Data'!F963,_xlfn.ANCHORARRAY(Clustering!$A$2),0),2)</f>
        <v>2</v>
      </c>
    </row>
    <row r="964" spans="1:10" x14ac:dyDescent="0.3">
      <c r="A964" t="s">
        <v>1001</v>
      </c>
      <c r="B964" t="s">
        <v>55</v>
      </c>
      <c r="C964" t="s">
        <v>1002</v>
      </c>
      <c r="D964" t="s">
        <v>751</v>
      </c>
      <c r="E964">
        <v>55</v>
      </c>
      <c r="F964" t="s">
        <v>262</v>
      </c>
      <c r="G964" t="s">
        <v>27</v>
      </c>
      <c r="H964">
        <f t="shared" si="30"/>
        <v>1</v>
      </c>
      <c r="I964">
        <f t="shared" si="31"/>
        <v>55</v>
      </c>
      <c r="J964">
        <f>INDEX(Clustering!$A$2:$B$32,MATCH('Filtered Data'!F964,_xlfn.ANCHORARRAY(Clustering!$A$2),0),2)</f>
        <v>4</v>
      </c>
    </row>
    <row r="965" spans="1:10" x14ac:dyDescent="0.3">
      <c r="A965" t="s">
        <v>1001</v>
      </c>
      <c r="B965" t="s">
        <v>58</v>
      </c>
      <c r="C965" t="s">
        <v>56</v>
      </c>
      <c r="D965" t="s">
        <v>751</v>
      </c>
      <c r="E965">
        <v>55</v>
      </c>
      <c r="F965" t="s">
        <v>262</v>
      </c>
      <c r="G965" t="s">
        <v>27</v>
      </c>
      <c r="H965">
        <f t="shared" si="30"/>
        <v>1</v>
      </c>
      <c r="I965">
        <f t="shared" si="31"/>
        <v>55</v>
      </c>
      <c r="J965">
        <f>INDEX(Clustering!$A$2:$B$32,MATCH('Filtered Data'!F965,_xlfn.ANCHORARRAY(Clustering!$A$2),0),2)</f>
        <v>4</v>
      </c>
    </row>
    <row r="966" spans="1:10" x14ac:dyDescent="0.3">
      <c r="A966" t="s">
        <v>1001</v>
      </c>
      <c r="B966" t="s">
        <v>59</v>
      </c>
      <c r="C966" t="s">
        <v>25</v>
      </c>
      <c r="D966" t="s">
        <v>751</v>
      </c>
      <c r="E966">
        <v>55</v>
      </c>
      <c r="F966" t="s">
        <v>262</v>
      </c>
      <c r="G966" t="s">
        <v>27</v>
      </c>
      <c r="H966">
        <f t="shared" si="30"/>
        <v>1</v>
      </c>
      <c r="I966">
        <f t="shared" si="31"/>
        <v>55</v>
      </c>
      <c r="J966">
        <f>INDEX(Clustering!$A$2:$B$32,MATCH('Filtered Data'!F966,_xlfn.ANCHORARRAY(Clustering!$A$2),0),2)</f>
        <v>4</v>
      </c>
    </row>
    <row r="967" spans="1:10" x14ac:dyDescent="0.3">
      <c r="A967" t="s">
        <v>1001</v>
      </c>
      <c r="B967" t="s">
        <v>81</v>
      </c>
      <c r="C967" t="s">
        <v>31</v>
      </c>
      <c r="D967" t="s">
        <v>751</v>
      </c>
      <c r="E967">
        <v>55</v>
      </c>
      <c r="F967" t="s">
        <v>262</v>
      </c>
      <c r="G967" t="s">
        <v>27</v>
      </c>
      <c r="H967">
        <f t="shared" si="30"/>
        <v>1</v>
      </c>
      <c r="I967">
        <f t="shared" si="31"/>
        <v>55</v>
      </c>
      <c r="J967">
        <f>INDEX(Clustering!$A$2:$B$32,MATCH('Filtered Data'!F967,_xlfn.ANCHORARRAY(Clustering!$A$2),0),2)</f>
        <v>4</v>
      </c>
    </row>
    <row r="968" spans="1:10" x14ac:dyDescent="0.3">
      <c r="A968" t="s">
        <v>1003</v>
      </c>
      <c r="B968" t="s">
        <v>55</v>
      </c>
      <c r="C968" t="s">
        <v>370</v>
      </c>
      <c r="D968" t="s">
        <v>546</v>
      </c>
      <c r="E968">
        <v>100</v>
      </c>
      <c r="F968" t="s">
        <v>22</v>
      </c>
      <c r="G968" t="s">
        <v>198</v>
      </c>
      <c r="H968">
        <f t="shared" si="30"/>
        <v>2</v>
      </c>
      <c r="I968">
        <f t="shared" si="31"/>
        <v>200</v>
      </c>
      <c r="J968">
        <f>INDEX(Clustering!$A$2:$B$32,MATCH('Filtered Data'!F968,_xlfn.ANCHORARRAY(Clustering!$A$2),0),2)</f>
        <v>6</v>
      </c>
    </row>
    <row r="969" spans="1:10" x14ac:dyDescent="0.3">
      <c r="A969" t="s">
        <v>1003</v>
      </c>
      <c r="B969" t="s">
        <v>58</v>
      </c>
      <c r="C969" t="s">
        <v>56</v>
      </c>
      <c r="D969" t="s">
        <v>546</v>
      </c>
      <c r="E969">
        <v>98</v>
      </c>
      <c r="F969" t="s">
        <v>22</v>
      </c>
      <c r="G969" t="s">
        <v>27</v>
      </c>
      <c r="H969">
        <f t="shared" si="30"/>
        <v>1</v>
      </c>
      <c r="I969">
        <f t="shared" si="31"/>
        <v>98</v>
      </c>
      <c r="J969">
        <f>INDEX(Clustering!$A$2:$B$32,MATCH('Filtered Data'!F969,_xlfn.ANCHORARRAY(Clustering!$A$2),0),2)</f>
        <v>6</v>
      </c>
    </row>
    <row r="970" spans="1:10" x14ac:dyDescent="0.3">
      <c r="A970" t="s">
        <v>1003</v>
      </c>
      <c r="B970" t="s">
        <v>58</v>
      </c>
      <c r="C970" t="s">
        <v>57</v>
      </c>
      <c r="D970" t="s">
        <v>546</v>
      </c>
      <c r="E970">
        <v>98</v>
      </c>
      <c r="F970" t="s">
        <v>22</v>
      </c>
      <c r="G970" t="s">
        <v>29</v>
      </c>
      <c r="H970">
        <f t="shared" si="30"/>
        <v>1</v>
      </c>
      <c r="I970">
        <f t="shared" si="31"/>
        <v>98</v>
      </c>
      <c r="J970">
        <f>INDEX(Clustering!$A$2:$B$32,MATCH('Filtered Data'!F970,_xlfn.ANCHORARRAY(Clustering!$A$2),0),2)</f>
        <v>6</v>
      </c>
    </row>
    <row r="971" spans="1:10" x14ac:dyDescent="0.3">
      <c r="A971" t="s">
        <v>1003</v>
      </c>
      <c r="B971" t="s">
        <v>59</v>
      </c>
      <c r="C971" t="s">
        <v>195</v>
      </c>
      <c r="D971" t="s">
        <v>546</v>
      </c>
      <c r="E971">
        <v>100</v>
      </c>
      <c r="F971" t="s">
        <v>22</v>
      </c>
      <c r="G971" t="s">
        <v>198</v>
      </c>
      <c r="H971">
        <f t="shared" si="30"/>
        <v>2</v>
      </c>
      <c r="I971">
        <f t="shared" si="31"/>
        <v>200</v>
      </c>
      <c r="J971">
        <f>INDEX(Clustering!$A$2:$B$32,MATCH('Filtered Data'!F971,_xlfn.ANCHORARRAY(Clustering!$A$2),0),2)</f>
        <v>6</v>
      </c>
    </row>
    <row r="972" spans="1:10" x14ac:dyDescent="0.3">
      <c r="A972" t="s">
        <v>1003</v>
      </c>
      <c r="B972" t="s">
        <v>81</v>
      </c>
      <c r="C972" t="s">
        <v>31</v>
      </c>
      <c r="D972" t="s">
        <v>546</v>
      </c>
      <c r="E972">
        <v>99</v>
      </c>
      <c r="F972" t="s">
        <v>22</v>
      </c>
      <c r="G972" t="s">
        <v>27</v>
      </c>
      <c r="H972">
        <f t="shared" si="30"/>
        <v>1</v>
      </c>
      <c r="I972">
        <f t="shared" si="31"/>
        <v>99</v>
      </c>
      <c r="J972">
        <f>INDEX(Clustering!$A$2:$B$32,MATCH('Filtered Data'!F972,_xlfn.ANCHORARRAY(Clustering!$A$2),0),2)</f>
        <v>6</v>
      </c>
    </row>
    <row r="973" spans="1:10" x14ac:dyDescent="0.3">
      <c r="A973" t="s">
        <v>1003</v>
      </c>
      <c r="B973" t="s">
        <v>81</v>
      </c>
      <c r="C973" t="s">
        <v>32</v>
      </c>
      <c r="D973" t="s">
        <v>546</v>
      </c>
      <c r="E973">
        <v>99</v>
      </c>
      <c r="F973" t="s">
        <v>22</v>
      </c>
      <c r="G973" t="s">
        <v>29</v>
      </c>
      <c r="H973">
        <f t="shared" si="30"/>
        <v>1</v>
      </c>
      <c r="I973">
        <f t="shared" si="31"/>
        <v>99</v>
      </c>
      <c r="J973">
        <f>INDEX(Clustering!$A$2:$B$32,MATCH('Filtered Data'!F973,_xlfn.ANCHORARRAY(Clustering!$A$2),0),2)</f>
        <v>6</v>
      </c>
    </row>
    <row r="974" spans="1:10" x14ac:dyDescent="0.3">
      <c r="A974" t="s">
        <v>1003</v>
      </c>
      <c r="B974" t="s">
        <v>413</v>
      </c>
      <c r="C974" t="s">
        <v>25</v>
      </c>
      <c r="D974" t="s">
        <v>546</v>
      </c>
      <c r="E974">
        <v>100</v>
      </c>
      <c r="F974" t="s">
        <v>22</v>
      </c>
      <c r="G974" t="s">
        <v>27</v>
      </c>
      <c r="H974">
        <f t="shared" si="30"/>
        <v>1</v>
      </c>
      <c r="I974">
        <f t="shared" si="31"/>
        <v>100</v>
      </c>
      <c r="J974">
        <f>INDEX(Clustering!$A$2:$B$32,MATCH('Filtered Data'!F974,_xlfn.ANCHORARRAY(Clustering!$A$2),0),2)</f>
        <v>6</v>
      </c>
    </row>
    <row r="975" spans="1:10" x14ac:dyDescent="0.3">
      <c r="A975" t="s">
        <v>1003</v>
      </c>
      <c r="B975" t="s">
        <v>413</v>
      </c>
      <c r="C975" t="s">
        <v>28</v>
      </c>
      <c r="D975" t="s">
        <v>546</v>
      </c>
      <c r="E975">
        <v>100</v>
      </c>
      <c r="F975" t="s">
        <v>22</v>
      </c>
      <c r="G975" t="s">
        <v>29</v>
      </c>
      <c r="H975">
        <f t="shared" si="30"/>
        <v>1</v>
      </c>
      <c r="I975">
        <f t="shared" si="31"/>
        <v>100</v>
      </c>
      <c r="J975">
        <f>INDEX(Clustering!$A$2:$B$32,MATCH('Filtered Data'!F975,_xlfn.ANCHORARRAY(Clustering!$A$2),0),2)</f>
        <v>6</v>
      </c>
    </row>
    <row r="976" spans="1:10" x14ac:dyDescent="0.3">
      <c r="A976" t="s">
        <v>1003</v>
      </c>
      <c r="B976" t="s">
        <v>1004</v>
      </c>
      <c r="C976" t="s">
        <v>329</v>
      </c>
      <c r="D976" t="s">
        <v>1005</v>
      </c>
      <c r="E976">
        <v>55</v>
      </c>
      <c r="F976" t="s">
        <v>22</v>
      </c>
      <c r="G976" t="s">
        <v>80</v>
      </c>
      <c r="H976">
        <f t="shared" si="30"/>
        <v>1</v>
      </c>
      <c r="I976">
        <f t="shared" si="31"/>
        <v>55</v>
      </c>
      <c r="J976">
        <f>INDEX(Clustering!$A$2:$B$32,MATCH('Filtered Data'!F976,_xlfn.ANCHORARRAY(Clustering!$A$2),0),2)</f>
        <v>6</v>
      </c>
    </row>
    <row r="977" spans="1:10" x14ac:dyDescent="0.3">
      <c r="A977" t="s">
        <v>1003</v>
      </c>
      <c r="B977" t="s">
        <v>1006</v>
      </c>
      <c r="C977" t="s">
        <v>211</v>
      </c>
      <c r="D977" t="s">
        <v>1005</v>
      </c>
      <c r="E977">
        <v>41</v>
      </c>
      <c r="F977" t="s">
        <v>22</v>
      </c>
      <c r="G977" t="s">
        <v>80</v>
      </c>
      <c r="H977">
        <f t="shared" si="30"/>
        <v>1</v>
      </c>
      <c r="I977">
        <f t="shared" si="31"/>
        <v>41</v>
      </c>
      <c r="J977">
        <f>INDEX(Clustering!$A$2:$B$32,MATCH('Filtered Data'!F977,_xlfn.ANCHORARRAY(Clustering!$A$2),0),2)</f>
        <v>6</v>
      </c>
    </row>
    <row r="978" spans="1:10" x14ac:dyDescent="0.3">
      <c r="A978" t="s">
        <v>1003</v>
      </c>
      <c r="B978" t="s">
        <v>1007</v>
      </c>
      <c r="C978" t="s">
        <v>1008</v>
      </c>
      <c r="D978" t="s">
        <v>1009</v>
      </c>
      <c r="E978">
        <v>54</v>
      </c>
      <c r="F978" t="s">
        <v>22</v>
      </c>
      <c r="G978" t="s">
        <v>69</v>
      </c>
      <c r="H978">
        <f t="shared" si="30"/>
        <v>1</v>
      </c>
      <c r="I978">
        <f t="shared" si="31"/>
        <v>54</v>
      </c>
      <c r="J978">
        <f>INDEX(Clustering!$A$2:$B$32,MATCH('Filtered Data'!F978,_xlfn.ANCHORARRAY(Clustering!$A$2),0),2)</f>
        <v>6</v>
      </c>
    </row>
    <row r="979" spans="1:10" x14ac:dyDescent="0.3">
      <c r="A979" t="s">
        <v>1003</v>
      </c>
      <c r="B979" t="s">
        <v>1010</v>
      </c>
      <c r="C979" t="s">
        <v>364</v>
      </c>
      <c r="D979" t="s">
        <v>1009</v>
      </c>
      <c r="E979">
        <v>55</v>
      </c>
      <c r="F979" t="s">
        <v>22</v>
      </c>
      <c r="G979" t="s">
        <v>29</v>
      </c>
      <c r="H979">
        <f t="shared" si="30"/>
        <v>1</v>
      </c>
      <c r="I979">
        <f t="shared" si="31"/>
        <v>55</v>
      </c>
      <c r="J979">
        <f>INDEX(Clustering!$A$2:$B$32,MATCH('Filtered Data'!F979,_xlfn.ANCHORARRAY(Clustering!$A$2),0),2)</f>
        <v>6</v>
      </c>
    </row>
    <row r="980" spans="1:10" x14ac:dyDescent="0.3">
      <c r="A980" t="s">
        <v>1003</v>
      </c>
      <c r="B980" t="s">
        <v>1011</v>
      </c>
      <c r="C980" t="s">
        <v>322</v>
      </c>
      <c r="D980" t="s">
        <v>1009</v>
      </c>
      <c r="E980">
        <v>54</v>
      </c>
      <c r="F980" t="s">
        <v>22</v>
      </c>
      <c r="G980" t="s">
        <v>69</v>
      </c>
      <c r="H980">
        <f t="shared" si="30"/>
        <v>1</v>
      </c>
      <c r="I980">
        <f t="shared" si="31"/>
        <v>54</v>
      </c>
      <c r="J980">
        <f>INDEX(Clustering!$A$2:$B$32,MATCH('Filtered Data'!F980,_xlfn.ANCHORARRAY(Clustering!$A$2),0),2)</f>
        <v>6</v>
      </c>
    </row>
    <row r="981" spans="1:10" x14ac:dyDescent="0.3">
      <c r="A981" t="s">
        <v>1003</v>
      </c>
      <c r="B981" t="s">
        <v>1012</v>
      </c>
      <c r="C981" t="s">
        <v>463</v>
      </c>
      <c r="D981" t="s">
        <v>1009</v>
      </c>
      <c r="E981">
        <v>55</v>
      </c>
      <c r="F981" t="s">
        <v>22</v>
      </c>
      <c r="G981" t="s">
        <v>27</v>
      </c>
      <c r="H981">
        <f t="shared" si="30"/>
        <v>1</v>
      </c>
      <c r="I981">
        <f t="shared" si="31"/>
        <v>55</v>
      </c>
      <c r="J981">
        <f>INDEX(Clustering!$A$2:$B$32,MATCH('Filtered Data'!F981,_xlfn.ANCHORARRAY(Clustering!$A$2),0),2)</f>
        <v>6</v>
      </c>
    </row>
    <row r="982" spans="1:10" x14ac:dyDescent="0.3">
      <c r="A982" t="s">
        <v>1003</v>
      </c>
      <c r="B982" t="s">
        <v>1013</v>
      </c>
      <c r="C982" t="s">
        <v>456</v>
      </c>
      <c r="D982" t="s">
        <v>1005</v>
      </c>
      <c r="E982">
        <v>54</v>
      </c>
      <c r="F982" t="s">
        <v>22</v>
      </c>
      <c r="G982" t="s">
        <v>27</v>
      </c>
      <c r="H982">
        <f t="shared" si="30"/>
        <v>1</v>
      </c>
      <c r="I982">
        <f t="shared" si="31"/>
        <v>54</v>
      </c>
      <c r="J982">
        <f>INDEX(Clustering!$A$2:$B$32,MATCH('Filtered Data'!F982,_xlfn.ANCHORARRAY(Clustering!$A$2),0),2)</f>
        <v>6</v>
      </c>
    </row>
    <row r="983" spans="1:10" x14ac:dyDescent="0.3">
      <c r="A983" t="s">
        <v>1003</v>
      </c>
      <c r="B983" t="s">
        <v>1014</v>
      </c>
      <c r="C983" t="s">
        <v>556</v>
      </c>
      <c r="D983" t="s">
        <v>1009</v>
      </c>
      <c r="E983">
        <v>34</v>
      </c>
      <c r="F983" t="s">
        <v>22</v>
      </c>
      <c r="G983" t="s">
        <v>27</v>
      </c>
      <c r="H983">
        <f t="shared" si="30"/>
        <v>1</v>
      </c>
      <c r="I983">
        <f t="shared" si="31"/>
        <v>34</v>
      </c>
      <c r="J983">
        <f>INDEX(Clustering!$A$2:$B$32,MATCH('Filtered Data'!F983,_xlfn.ANCHORARRAY(Clustering!$A$2),0),2)</f>
        <v>6</v>
      </c>
    </row>
    <row r="984" spans="1:10" x14ac:dyDescent="0.3">
      <c r="A984" t="s">
        <v>1003</v>
      </c>
      <c r="B984" t="s">
        <v>1015</v>
      </c>
      <c r="C984" t="s">
        <v>406</v>
      </c>
      <c r="D984" t="s">
        <v>1009</v>
      </c>
      <c r="E984">
        <v>43</v>
      </c>
      <c r="F984" t="s">
        <v>22</v>
      </c>
      <c r="G984" t="s">
        <v>29</v>
      </c>
      <c r="H984">
        <f t="shared" si="30"/>
        <v>1</v>
      </c>
      <c r="I984">
        <f t="shared" si="31"/>
        <v>43</v>
      </c>
      <c r="J984">
        <f>INDEX(Clustering!$A$2:$B$32,MATCH('Filtered Data'!F984,_xlfn.ANCHORARRAY(Clustering!$A$2),0),2)</f>
        <v>6</v>
      </c>
    </row>
    <row r="985" spans="1:10" x14ac:dyDescent="0.3">
      <c r="A985" t="s">
        <v>1003</v>
      </c>
      <c r="B985" t="s">
        <v>1016</v>
      </c>
      <c r="C985" t="s">
        <v>151</v>
      </c>
      <c r="D985" t="s">
        <v>1005</v>
      </c>
      <c r="E985">
        <v>52</v>
      </c>
      <c r="F985" t="s">
        <v>22</v>
      </c>
      <c r="G985" t="s">
        <v>69</v>
      </c>
      <c r="H985">
        <f t="shared" si="30"/>
        <v>1</v>
      </c>
      <c r="I985">
        <f t="shared" si="31"/>
        <v>52</v>
      </c>
      <c r="J985">
        <f>INDEX(Clustering!$A$2:$B$32,MATCH('Filtered Data'!F985,_xlfn.ANCHORARRAY(Clustering!$A$2),0),2)</f>
        <v>6</v>
      </c>
    </row>
    <row r="986" spans="1:10" ht="26" x14ac:dyDescent="0.3">
      <c r="A986" t="s">
        <v>1017</v>
      </c>
      <c r="B986" t="s">
        <v>55</v>
      </c>
      <c r="C986" s="1" t="s">
        <v>1018</v>
      </c>
      <c r="D986" t="s">
        <v>286</v>
      </c>
      <c r="E986">
        <v>70</v>
      </c>
      <c r="F986" t="s">
        <v>287</v>
      </c>
      <c r="G986" t="s">
        <v>27</v>
      </c>
      <c r="H986">
        <f t="shared" si="30"/>
        <v>1</v>
      </c>
      <c r="I986">
        <f t="shared" si="31"/>
        <v>70</v>
      </c>
      <c r="J986">
        <f>INDEX(Clustering!$A$2:$B$32,MATCH('Filtered Data'!F986,_xlfn.ANCHORARRAY(Clustering!$A$2),0),2)</f>
        <v>8</v>
      </c>
    </row>
    <row r="987" spans="1:10" ht="26" x14ac:dyDescent="0.3">
      <c r="A987" t="s">
        <v>1017</v>
      </c>
      <c r="B987" t="s">
        <v>58</v>
      </c>
      <c r="C987" s="1" t="s">
        <v>1019</v>
      </c>
      <c r="D987" t="s">
        <v>286</v>
      </c>
      <c r="E987">
        <v>69</v>
      </c>
      <c r="F987" t="s">
        <v>287</v>
      </c>
      <c r="G987" t="s">
        <v>27</v>
      </c>
      <c r="H987">
        <f t="shared" si="30"/>
        <v>1</v>
      </c>
      <c r="I987">
        <f t="shared" si="31"/>
        <v>69</v>
      </c>
      <c r="J987">
        <f>INDEX(Clustering!$A$2:$B$32,MATCH('Filtered Data'!F987,_xlfn.ANCHORARRAY(Clustering!$A$2),0),2)</f>
        <v>8</v>
      </c>
    </row>
    <row r="988" spans="1:10" ht="26" x14ac:dyDescent="0.3">
      <c r="A988" t="s">
        <v>1017</v>
      </c>
      <c r="B988" t="s">
        <v>59</v>
      </c>
      <c r="C988" s="1" t="s">
        <v>1020</v>
      </c>
      <c r="D988" t="s">
        <v>398</v>
      </c>
      <c r="E988">
        <v>59</v>
      </c>
      <c r="F988" t="s">
        <v>399</v>
      </c>
      <c r="G988" t="s">
        <v>87</v>
      </c>
      <c r="H988">
        <f t="shared" si="30"/>
        <v>1</v>
      </c>
      <c r="I988">
        <f t="shared" si="31"/>
        <v>59</v>
      </c>
      <c r="J988">
        <f>INDEX(Clustering!$A$2:$B$32,MATCH('Filtered Data'!F988,_xlfn.ANCHORARRAY(Clustering!$A$2),0),2)</f>
        <v>3</v>
      </c>
    </row>
    <row r="989" spans="1:10" ht="26" x14ac:dyDescent="0.3">
      <c r="A989" t="s">
        <v>1017</v>
      </c>
      <c r="B989" t="s">
        <v>81</v>
      </c>
      <c r="C989" s="1" t="s">
        <v>1021</v>
      </c>
      <c r="D989" t="s">
        <v>343</v>
      </c>
      <c r="E989">
        <v>70</v>
      </c>
      <c r="F989" t="s">
        <v>344</v>
      </c>
      <c r="G989" t="s">
        <v>87</v>
      </c>
      <c r="H989">
        <f t="shared" si="30"/>
        <v>1</v>
      </c>
      <c r="I989">
        <f t="shared" si="31"/>
        <v>70</v>
      </c>
      <c r="J989">
        <f>INDEX(Clustering!$A$2:$B$32,MATCH('Filtered Data'!F989,_xlfn.ANCHORARRAY(Clustering!$A$2),0),2)</f>
        <v>3</v>
      </c>
    </row>
    <row r="990" spans="1:10" ht="26" x14ac:dyDescent="0.3">
      <c r="A990" t="s">
        <v>1017</v>
      </c>
      <c r="B990" t="s">
        <v>413</v>
      </c>
      <c r="C990" s="1" t="s">
        <v>1022</v>
      </c>
      <c r="D990" t="s">
        <v>398</v>
      </c>
      <c r="E990">
        <v>69</v>
      </c>
      <c r="F990" t="s">
        <v>399</v>
      </c>
      <c r="G990" t="s">
        <v>87</v>
      </c>
      <c r="H990">
        <f t="shared" si="30"/>
        <v>1</v>
      </c>
      <c r="I990">
        <f t="shared" si="31"/>
        <v>69</v>
      </c>
      <c r="J990">
        <f>INDEX(Clustering!$A$2:$B$32,MATCH('Filtered Data'!F990,_xlfn.ANCHORARRAY(Clustering!$A$2),0),2)</f>
        <v>3</v>
      </c>
    </row>
    <row r="991" spans="1:10" ht="26" x14ac:dyDescent="0.3">
      <c r="A991" t="s">
        <v>1017</v>
      </c>
      <c r="B991" t="s">
        <v>414</v>
      </c>
      <c r="C991" s="1" t="s">
        <v>1023</v>
      </c>
      <c r="D991" t="s">
        <v>67</v>
      </c>
      <c r="E991">
        <v>64</v>
      </c>
      <c r="F991" t="s">
        <v>68</v>
      </c>
      <c r="G991" t="s">
        <v>69</v>
      </c>
      <c r="H991">
        <f t="shared" si="30"/>
        <v>1</v>
      </c>
      <c r="I991">
        <f t="shared" si="31"/>
        <v>64</v>
      </c>
      <c r="J991">
        <f>INDEX(Clustering!$A$2:$B$32,MATCH('Filtered Data'!F991,_xlfn.ANCHORARRAY(Clustering!$A$2),0),2)</f>
        <v>1</v>
      </c>
    </row>
    <row r="992" spans="1:10" ht="26" x14ac:dyDescent="0.3">
      <c r="A992" t="s">
        <v>1017</v>
      </c>
      <c r="B992" t="s">
        <v>415</v>
      </c>
      <c r="C992" s="1" t="s">
        <v>1024</v>
      </c>
      <c r="D992" t="s">
        <v>398</v>
      </c>
      <c r="E992">
        <v>67</v>
      </c>
      <c r="F992" t="s">
        <v>399</v>
      </c>
      <c r="G992" t="s">
        <v>80</v>
      </c>
      <c r="H992">
        <f t="shared" si="30"/>
        <v>1</v>
      </c>
      <c r="I992">
        <f t="shared" si="31"/>
        <v>67</v>
      </c>
      <c r="J992">
        <f>INDEX(Clustering!$A$2:$B$32,MATCH('Filtered Data'!F992,_xlfn.ANCHORARRAY(Clustering!$A$2),0),2)</f>
        <v>3</v>
      </c>
    </row>
    <row r="993" spans="1:10" ht="26" x14ac:dyDescent="0.3">
      <c r="A993" t="s">
        <v>1017</v>
      </c>
      <c r="B993" t="s">
        <v>416</v>
      </c>
      <c r="C993" s="1" t="s">
        <v>1025</v>
      </c>
      <c r="D993" t="s">
        <v>398</v>
      </c>
      <c r="E993">
        <v>33</v>
      </c>
      <c r="F993" t="s">
        <v>399</v>
      </c>
      <c r="G993" t="s">
        <v>80</v>
      </c>
      <c r="H993">
        <f t="shared" si="30"/>
        <v>1</v>
      </c>
      <c r="I993">
        <f t="shared" si="31"/>
        <v>33</v>
      </c>
      <c r="J993">
        <f>INDEX(Clustering!$A$2:$B$32,MATCH('Filtered Data'!F993,_xlfn.ANCHORARRAY(Clustering!$A$2),0),2)</f>
        <v>3</v>
      </c>
    </row>
    <row r="994" spans="1:10" ht="26" x14ac:dyDescent="0.3">
      <c r="A994" t="s">
        <v>1017</v>
      </c>
      <c r="B994" t="s">
        <v>1004</v>
      </c>
      <c r="C994" s="1" t="s">
        <v>1026</v>
      </c>
      <c r="D994" t="s">
        <v>1005</v>
      </c>
      <c r="E994">
        <v>50</v>
      </c>
      <c r="F994" t="s">
        <v>22</v>
      </c>
      <c r="G994" t="s">
        <v>69</v>
      </c>
      <c r="H994">
        <f t="shared" si="30"/>
        <v>1</v>
      </c>
      <c r="I994">
        <f t="shared" si="31"/>
        <v>50</v>
      </c>
      <c r="J994">
        <f>INDEX(Clustering!$A$2:$B$32,MATCH('Filtered Data'!F994,_xlfn.ANCHORARRAY(Clustering!$A$2),0),2)</f>
        <v>6</v>
      </c>
    </row>
    <row r="995" spans="1:10" ht="26" x14ac:dyDescent="0.3">
      <c r="A995" t="s">
        <v>1017</v>
      </c>
      <c r="B995" t="s">
        <v>1006</v>
      </c>
      <c r="C995" s="1" t="s">
        <v>1027</v>
      </c>
      <c r="D995" t="s">
        <v>1005</v>
      </c>
      <c r="E995">
        <v>49</v>
      </c>
      <c r="F995" t="s">
        <v>22</v>
      </c>
      <c r="G995" t="s">
        <v>29</v>
      </c>
      <c r="H995">
        <f t="shared" si="30"/>
        <v>1</v>
      </c>
      <c r="I995">
        <f t="shared" si="31"/>
        <v>49</v>
      </c>
      <c r="J995">
        <f>INDEX(Clustering!$A$2:$B$32,MATCH('Filtered Data'!F995,_xlfn.ANCHORARRAY(Clustering!$A$2),0),2)</f>
        <v>6</v>
      </c>
    </row>
    <row r="996" spans="1:10" ht="26" x14ac:dyDescent="0.3">
      <c r="A996" t="s">
        <v>1017</v>
      </c>
      <c r="B996" t="s">
        <v>1007</v>
      </c>
      <c r="C996" s="1" t="s">
        <v>1028</v>
      </c>
      <c r="D996" t="s">
        <v>1005</v>
      </c>
      <c r="E996">
        <v>45</v>
      </c>
      <c r="F996" t="s">
        <v>22</v>
      </c>
      <c r="G996" t="s">
        <v>87</v>
      </c>
      <c r="H996">
        <f t="shared" si="30"/>
        <v>1</v>
      </c>
      <c r="I996">
        <f t="shared" si="31"/>
        <v>45</v>
      </c>
      <c r="J996">
        <f>INDEX(Clustering!$A$2:$B$32,MATCH('Filtered Data'!F996,_xlfn.ANCHORARRAY(Clustering!$A$2),0),2)</f>
        <v>6</v>
      </c>
    </row>
    <row r="997" spans="1:10" ht="26" x14ac:dyDescent="0.3">
      <c r="A997" t="s">
        <v>1017</v>
      </c>
      <c r="B997" t="s">
        <v>1010</v>
      </c>
      <c r="C997" s="1" t="s">
        <v>1020</v>
      </c>
      <c r="D997" t="s">
        <v>1005</v>
      </c>
      <c r="E997">
        <v>42</v>
      </c>
      <c r="F997" t="s">
        <v>22</v>
      </c>
      <c r="G997" t="s">
        <v>87</v>
      </c>
      <c r="H997">
        <f t="shared" si="30"/>
        <v>1</v>
      </c>
      <c r="I997">
        <f t="shared" si="31"/>
        <v>42</v>
      </c>
      <c r="J997">
        <f>INDEX(Clustering!$A$2:$B$32,MATCH('Filtered Data'!F997,_xlfn.ANCHORARRAY(Clustering!$A$2),0),2)</f>
        <v>6</v>
      </c>
    </row>
    <row r="998" spans="1:10" ht="26" x14ac:dyDescent="0.3">
      <c r="A998" t="s">
        <v>1017</v>
      </c>
      <c r="B998" t="s">
        <v>1011</v>
      </c>
      <c r="C998" s="1" t="s">
        <v>1029</v>
      </c>
      <c r="D998" t="s">
        <v>1005</v>
      </c>
      <c r="E998">
        <v>49</v>
      </c>
      <c r="F998" t="s">
        <v>22</v>
      </c>
      <c r="G998" t="s">
        <v>29</v>
      </c>
      <c r="H998">
        <f t="shared" si="30"/>
        <v>1</v>
      </c>
      <c r="I998">
        <f t="shared" si="31"/>
        <v>49</v>
      </c>
      <c r="J998">
        <f>INDEX(Clustering!$A$2:$B$32,MATCH('Filtered Data'!F998,_xlfn.ANCHORARRAY(Clustering!$A$2),0),2)</f>
        <v>6</v>
      </c>
    </row>
    <row r="999" spans="1:10" ht="26" x14ac:dyDescent="0.3">
      <c r="A999" t="s">
        <v>1017</v>
      </c>
      <c r="B999" t="s">
        <v>1012</v>
      </c>
      <c r="C999" s="1" t="s">
        <v>1030</v>
      </c>
      <c r="D999" t="s">
        <v>1005</v>
      </c>
      <c r="E999">
        <v>34</v>
      </c>
      <c r="F999" t="s">
        <v>22</v>
      </c>
      <c r="G999" t="s">
        <v>27</v>
      </c>
      <c r="H999">
        <f t="shared" si="30"/>
        <v>1</v>
      </c>
      <c r="I999">
        <f t="shared" si="31"/>
        <v>34</v>
      </c>
      <c r="J999">
        <f>INDEX(Clustering!$A$2:$B$32,MATCH('Filtered Data'!F999,_xlfn.ANCHORARRAY(Clustering!$A$2),0),2)</f>
        <v>6</v>
      </c>
    </row>
    <row r="1000" spans="1:10" ht="26" x14ac:dyDescent="0.3">
      <c r="A1000" t="s">
        <v>1017</v>
      </c>
      <c r="B1000" t="s">
        <v>1013</v>
      </c>
      <c r="C1000" s="1" t="s">
        <v>1031</v>
      </c>
      <c r="D1000" t="s">
        <v>1009</v>
      </c>
      <c r="E1000">
        <v>36</v>
      </c>
      <c r="F1000" t="s">
        <v>22</v>
      </c>
      <c r="G1000" t="s">
        <v>80</v>
      </c>
      <c r="H1000">
        <f t="shared" si="30"/>
        <v>1</v>
      </c>
      <c r="I1000">
        <f t="shared" si="31"/>
        <v>36</v>
      </c>
      <c r="J1000">
        <f>INDEX(Clustering!$A$2:$B$32,MATCH('Filtered Data'!F1000,_xlfn.ANCHORARRAY(Clustering!$A$2),0),2)</f>
        <v>6</v>
      </c>
    </row>
    <row r="1001" spans="1:10" ht="26" x14ac:dyDescent="0.3">
      <c r="A1001" t="s">
        <v>1017</v>
      </c>
      <c r="B1001" t="s">
        <v>1014</v>
      </c>
      <c r="C1001" s="1" t="s">
        <v>1032</v>
      </c>
      <c r="D1001" t="s">
        <v>1009</v>
      </c>
      <c r="E1001">
        <v>47</v>
      </c>
      <c r="F1001" t="s">
        <v>22</v>
      </c>
      <c r="G1001" t="s">
        <v>80</v>
      </c>
      <c r="H1001">
        <f t="shared" si="30"/>
        <v>1</v>
      </c>
      <c r="I1001">
        <f t="shared" si="31"/>
        <v>47</v>
      </c>
      <c r="J1001">
        <f>INDEX(Clustering!$A$2:$B$32,MATCH('Filtered Data'!F1001,_xlfn.ANCHORARRAY(Clustering!$A$2),0),2)</f>
        <v>6</v>
      </c>
    </row>
    <row r="1002" spans="1:10" ht="26" x14ac:dyDescent="0.3">
      <c r="A1002" t="s">
        <v>1017</v>
      </c>
      <c r="B1002" t="s">
        <v>1015</v>
      </c>
      <c r="C1002" s="1" t="s">
        <v>1033</v>
      </c>
      <c r="D1002" t="s">
        <v>1005</v>
      </c>
      <c r="E1002">
        <v>27</v>
      </c>
      <c r="F1002" t="s">
        <v>22</v>
      </c>
      <c r="G1002" t="s">
        <v>27</v>
      </c>
      <c r="H1002">
        <f t="shared" si="30"/>
        <v>1</v>
      </c>
      <c r="I1002">
        <f t="shared" si="31"/>
        <v>27</v>
      </c>
      <c r="J1002">
        <f>INDEX(Clustering!$A$2:$B$32,MATCH('Filtered Data'!F1002,_xlfn.ANCHORARRAY(Clustering!$A$2),0),2)</f>
        <v>6</v>
      </c>
    </row>
    <row r="1003" spans="1:10" ht="26" x14ac:dyDescent="0.3">
      <c r="A1003" t="s">
        <v>1017</v>
      </c>
      <c r="B1003" t="s">
        <v>1016</v>
      </c>
      <c r="C1003" s="1" t="s">
        <v>1034</v>
      </c>
      <c r="D1003" t="s">
        <v>1009</v>
      </c>
      <c r="E1003">
        <v>23</v>
      </c>
      <c r="F1003" t="s">
        <v>22</v>
      </c>
      <c r="G1003" t="s">
        <v>69</v>
      </c>
      <c r="H1003">
        <f t="shared" si="30"/>
        <v>1</v>
      </c>
      <c r="I1003">
        <f t="shared" si="31"/>
        <v>23</v>
      </c>
      <c r="J1003">
        <f>INDEX(Clustering!$A$2:$B$32,MATCH('Filtered Data'!F1003,_xlfn.ANCHORARRAY(Clustering!$A$2),0),2)</f>
        <v>6</v>
      </c>
    </row>
    <row r="1004" spans="1:10" ht="26" x14ac:dyDescent="0.3">
      <c r="A1004" t="s">
        <v>1017</v>
      </c>
      <c r="B1004" t="s">
        <v>1035</v>
      </c>
      <c r="C1004" s="1" t="s">
        <v>1036</v>
      </c>
      <c r="D1004" t="s">
        <v>1009</v>
      </c>
      <c r="E1004">
        <v>50</v>
      </c>
      <c r="F1004" t="s">
        <v>22</v>
      </c>
      <c r="G1004" t="s">
        <v>87</v>
      </c>
      <c r="H1004">
        <f t="shared" si="30"/>
        <v>1</v>
      </c>
      <c r="I1004">
        <f t="shared" si="31"/>
        <v>50</v>
      </c>
      <c r="J1004">
        <f>INDEX(Clustering!$A$2:$B$32,MATCH('Filtered Data'!F1004,_xlfn.ANCHORARRAY(Clustering!$A$2),0),2)</f>
        <v>6</v>
      </c>
    </row>
    <row r="1005" spans="1:10" ht="26" x14ac:dyDescent="0.3">
      <c r="A1005" t="s">
        <v>1017</v>
      </c>
      <c r="B1005" t="s">
        <v>1037</v>
      </c>
      <c r="C1005" s="1" t="s">
        <v>1038</v>
      </c>
      <c r="D1005" t="s">
        <v>1005</v>
      </c>
      <c r="E1005">
        <v>49</v>
      </c>
      <c r="F1005" t="s">
        <v>22</v>
      </c>
      <c r="G1005" t="s">
        <v>87</v>
      </c>
      <c r="H1005">
        <f t="shared" si="30"/>
        <v>1</v>
      </c>
      <c r="I1005">
        <f t="shared" si="31"/>
        <v>49</v>
      </c>
      <c r="J1005">
        <f>INDEX(Clustering!$A$2:$B$32,MATCH('Filtered Data'!F1005,_xlfn.ANCHORARRAY(Clustering!$A$2),0),2)</f>
        <v>6</v>
      </c>
    </row>
    <row r="1006" spans="1:10" x14ac:dyDescent="0.3">
      <c r="A1006" t="s">
        <v>1039</v>
      </c>
      <c r="B1006" t="s">
        <v>55</v>
      </c>
      <c r="C1006" t="s">
        <v>46</v>
      </c>
      <c r="D1006" t="s">
        <v>311</v>
      </c>
      <c r="E1006">
        <v>75</v>
      </c>
      <c r="F1006" t="s">
        <v>13</v>
      </c>
      <c r="G1006" t="s">
        <v>23</v>
      </c>
      <c r="H1006">
        <f t="shared" si="30"/>
        <v>2</v>
      </c>
      <c r="I1006">
        <f t="shared" si="31"/>
        <v>150</v>
      </c>
      <c r="J1006">
        <f>INDEX(Clustering!$A$2:$B$32,MATCH('Filtered Data'!F1006,_xlfn.ANCHORARRAY(Clustering!$A$2),0),2)</f>
        <v>5</v>
      </c>
    </row>
    <row r="1007" spans="1:10" x14ac:dyDescent="0.3">
      <c r="A1007" t="s">
        <v>1039</v>
      </c>
      <c r="B1007" t="s">
        <v>58</v>
      </c>
      <c r="C1007" t="s">
        <v>42</v>
      </c>
      <c r="D1007" t="s">
        <v>250</v>
      </c>
      <c r="E1007">
        <v>74</v>
      </c>
      <c r="F1007" t="s">
        <v>72</v>
      </c>
      <c r="G1007" t="s">
        <v>23</v>
      </c>
      <c r="H1007">
        <f t="shared" si="30"/>
        <v>2</v>
      </c>
      <c r="I1007">
        <f t="shared" si="31"/>
        <v>148</v>
      </c>
      <c r="J1007">
        <f>INDEX(Clustering!$A$2:$B$32,MATCH('Filtered Data'!F1007,_xlfn.ANCHORARRAY(Clustering!$A$2),0),2)</f>
        <v>3</v>
      </c>
    </row>
    <row r="1008" spans="1:10" x14ac:dyDescent="0.3">
      <c r="A1008" t="s">
        <v>1039</v>
      </c>
      <c r="B1008" t="s">
        <v>59</v>
      </c>
      <c r="C1008" t="s">
        <v>16</v>
      </c>
      <c r="D1008" t="s">
        <v>296</v>
      </c>
      <c r="E1008">
        <v>75</v>
      </c>
      <c r="F1008" t="s">
        <v>36</v>
      </c>
      <c r="G1008" t="s">
        <v>14</v>
      </c>
      <c r="H1008">
        <f t="shared" si="30"/>
        <v>2</v>
      </c>
      <c r="I1008">
        <f t="shared" si="31"/>
        <v>150</v>
      </c>
      <c r="J1008">
        <f>INDEX(Clustering!$A$2:$B$32,MATCH('Filtered Data'!F1008,_xlfn.ANCHORARRAY(Clustering!$A$2),0),2)</f>
        <v>2</v>
      </c>
    </row>
    <row r="1009" spans="1:10" x14ac:dyDescent="0.3">
      <c r="A1009" t="s">
        <v>1039</v>
      </c>
      <c r="B1009" t="s">
        <v>81</v>
      </c>
      <c r="C1009" t="s">
        <v>34</v>
      </c>
      <c r="D1009" t="s">
        <v>226</v>
      </c>
      <c r="E1009">
        <v>75</v>
      </c>
      <c r="F1009" t="s">
        <v>13</v>
      </c>
      <c r="G1009" t="s">
        <v>14</v>
      </c>
      <c r="H1009">
        <f t="shared" si="30"/>
        <v>2</v>
      </c>
      <c r="I1009">
        <f t="shared" si="31"/>
        <v>150</v>
      </c>
      <c r="J1009">
        <f>INDEX(Clustering!$A$2:$B$32,MATCH('Filtered Data'!F1009,_xlfn.ANCHORARRAY(Clustering!$A$2),0),2)</f>
        <v>5</v>
      </c>
    </row>
    <row r="1010" spans="1:10" x14ac:dyDescent="0.3">
      <c r="A1010" t="s">
        <v>1039</v>
      </c>
      <c r="B1010" t="s">
        <v>413</v>
      </c>
      <c r="C1010" t="s">
        <v>20</v>
      </c>
      <c r="D1010" t="s">
        <v>290</v>
      </c>
      <c r="E1010">
        <v>71</v>
      </c>
      <c r="F1010" t="s">
        <v>72</v>
      </c>
      <c r="G1010" t="s">
        <v>23</v>
      </c>
      <c r="H1010">
        <f t="shared" si="30"/>
        <v>2</v>
      </c>
      <c r="I1010">
        <f t="shared" si="31"/>
        <v>142</v>
      </c>
      <c r="J1010">
        <f>INDEX(Clustering!$A$2:$B$32,MATCH('Filtered Data'!F1010,_xlfn.ANCHORARRAY(Clustering!$A$2),0),2)</f>
        <v>3</v>
      </c>
    </row>
    <row r="1011" spans="1:10" x14ac:dyDescent="0.3">
      <c r="A1011" t="s">
        <v>1039</v>
      </c>
      <c r="B1011" t="s">
        <v>414</v>
      </c>
      <c r="C1011" t="s">
        <v>229</v>
      </c>
      <c r="D1011" t="s">
        <v>311</v>
      </c>
      <c r="E1011">
        <v>67</v>
      </c>
      <c r="F1011" t="s">
        <v>13</v>
      </c>
      <c r="G1011" t="s">
        <v>198</v>
      </c>
      <c r="H1011">
        <f t="shared" si="30"/>
        <v>2</v>
      </c>
      <c r="I1011">
        <f t="shared" si="31"/>
        <v>134</v>
      </c>
      <c r="J1011">
        <f>INDEX(Clustering!$A$2:$B$32,MATCH('Filtered Data'!F1011,_xlfn.ANCHORARRAY(Clustering!$A$2),0),2)</f>
        <v>5</v>
      </c>
    </row>
    <row r="1012" spans="1:10" ht="26" x14ac:dyDescent="0.3">
      <c r="A1012" t="s">
        <v>1040</v>
      </c>
      <c r="B1012" t="s">
        <v>55</v>
      </c>
      <c r="C1012" s="1" t="s">
        <v>1041</v>
      </c>
      <c r="D1012" t="s">
        <v>286</v>
      </c>
      <c r="E1012">
        <v>84</v>
      </c>
      <c r="F1012" t="s">
        <v>287</v>
      </c>
      <c r="G1012" t="s">
        <v>27</v>
      </c>
      <c r="H1012">
        <f t="shared" si="30"/>
        <v>1</v>
      </c>
      <c r="I1012">
        <f t="shared" si="31"/>
        <v>84</v>
      </c>
      <c r="J1012">
        <f>INDEX(Clustering!$A$2:$B$32,MATCH('Filtered Data'!F1012,_xlfn.ANCHORARRAY(Clustering!$A$2),0),2)</f>
        <v>8</v>
      </c>
    </row>
    <row r="1013" spans="1:10" ht="26" x14ac:dyDescent="0.3">
      <c r="A1013" t="s">
        <v>1040</v>
      </c>
      <c r="B1013" t="s">
        <v>58</v>
      </c>
      <c r="C1013" s="1" t="s">
        <v>1042</v>
      </c>
      <c r="D1013" t="s">
        <v>286</v>
      </c>
      <c r="E1013">
        <v>86</v>
      </c>
      <c r="F1013" t="s">
        <v>287</v>
      </c>
      <c r="G1013" t="s">
        <v>27</v>
      </c>
      <c r="H1013">
        <f t="shared" si="30"/>
        <v>1</v>
      </c>
      <c r="I1013">
        <f t="shared" si="31"/>
        <v>86</v>
      </c>
      <c r="J1013">
        <f>INDEX(Clustering!$A$2:$B$32,MATCH('Filtered Data'!F1013,_xlfn.ANCHORARRAY(Clustering!$A$2),0),2)</f>
        <v>8</v>
      </c>
    </row>
    <row r="1014" spans="1:10" ht="26" x14ac:dyDescent="0.3">
      <c r="A1014" t="s">
        <v>1040</v>
      </c>
      <c r="B1014" t="s">
        <v>59</v>
      </c>
      <c r="C1014" s="1" t="s">
        <v>1043</v>
      </c>
      <c r="D1014" t="s">
        <v>398</v>
      </c>
      <c r="E1014">
        <v>81</v>
      </c>
      <c r="F1014" t="s">
        <v>399</v>
      </c>
      <c r="G1014" t="s">
        <v>87</v>
      </c>
      <c r="H1014">
        <f t="shared" si="30"/>
        <v>1</v>
      </c>
      <c r="I1014">
        <f t="shared" si="31"/>
        <v>81</v>
      </c>
      <c r="J1014">
        <f>INDEX(Clustering!$A$2:$B$32,MATCH('Filtered Data'!F1014,_xlfn.ANCHORARRAY(Clustering!$A$2),0),2)</f>
        <v>3</v>
      </c>
    </row>
    <row r="1015" spans="1:10" ht="26" x14ac:dyDescent="0.3">
      <c r="A1015" t="s">
        <v>1040</v>
      </c>
      <c r="B1015" t="s">
        <v>81</v>
      </c>
      <c r="C1015" s="1" t="s">
        <v>1044</v>
      </c>
      <c r="D1015" t="s">
        <v>343</v>
      </c>
      <c r="E1015">
        <v>81</v>
      </c>
      <c r="F1015" t="s">
        <v>344</v>
      </c>
      <c r="G1015" t="s">
        <v>87</v>
      </c>
      <c r="H1015">
        <f t="shared" si="30"/>
        <v>1</v>
      </c>
      <c r="I1015">
        <f t="shared" si="31"/>
        <v>81</v>
      </c>
      <c r="J1015">
        <f>INDEX(Clustering!$A$2:$B$32,MATCH('Filtered Data'!F1015,_xlfn.ANCHORARRAY(Clustering!$A$2),0),2)</f>
        <v>3</v>
      </c>
    </row>
    <row r="1016" spans="1:10" ht="26" x14ac:dyDescent="0.3">
      <c r="A1016" t="s">
        <v>1040</v>
      </c>
      <c r="B1016" t="s">
        <v>413</v>
      </c>
      <c r="C1016" s="1" t="s">
        <v>1045</v>
      </c>
      <c r="D1016" t="s">
        <v>398</v>
      </c>
      <c r="E1016">
        <v>82</v>
      </c>
      <c r="F1016" t="s">
        <v>399</v>
      </c>
      <c r="G1016" t="s">
        <v>87</v>
      </c>
      <c r="H1016">
        <f t="shared" si="30"/>
        <v>1</v>
      </c>
      <c r="I1016">
        <f t="shared" si="31"/>
        <v>82</v>
      </c>
      <c r="J1016">
        <f>INDEX(Clustering!$A$2:$B$32,MATCH('Filtered Data'!F1016,_xlfn.ANCHORARRAY(Clustering!$A$2),0),2)</f>
        <v>3</v>
      </c>
    </row>
    <row r="1017" spans="1:10" ht="26" x14ac:dyDescent="0.3">
      <c r="A1017" t="s">
        <v>1040</v>
      </c>
      <c r="B1017" t="s">
        <v>414</v>
      </c>
      <c r="C1017" s="1" t="s">
        <v>1046</v>
      </c>
      <c r="D1017" t="s">
        <v>67</v>
      </c>
      <c r="E1017">
        <v>92</v>
      </c>
      <c r="F1017" t="s">
        <v>68</v>
      </c>
      <c r="G1017" t="s">
        <v>69</v>
      </c>
      <c r="H1017">
        <f t="shared" si="30"/>
        <v>1</v>
      </c>
      <c r="I1017">
        <f t="shared" si="31"/>
        <v>92</v>
      </c>
      <c r="J1017">
        <f>INDEX(Clustering!$A$2:$B$32,MATCH('Filtered Data'!F1017,_xlfn.ANCHORARRAY(Clustering!$A$2),0),2)</f>
        <v>1</v>
      </c>
    </row>
    <row r="1018" spans="1:10" ht="26" x14ac:dyDescent="0.3">
      <c r="A1018" t="s">
        <v>1040</v>
      </c>
      <c r="B1018" t="s">
        <v>169</v>
      </c>
      <c r="C1018" s="1" t="s">
        <v>1047</v>
      </c>
      <c r="D1018" t="s">
        <v>1005</v>
      </c>
      <c r="E1018">
        <v>63</v>
      </c>
      <c r="F1018" t="s">
        <v>22</v>
      </c>
      <c r="G1018" t="s">
        <v>69</v>
      </c>
      <c r="H1018">
        <f t="shared" si="30"/>
        <v>1</v>
      </c>
      <c r="I1018">
        <f t="shared" si="31"/>
        <v>63</v>
      </c>
      <c r="J1018">
        <f>INDEX(Clustering!$A$2:$B$32,MATCH('Filtered Data'!F1018,_xlfn.ANCHORARRAY(Clustering!$A$2),0),2)</f>
        <v>6</v>
      </c>
    </row>
    <row r="1019" spans="1:10" ht="26" x14ac:dyDescent="0.3">
      <c r="A1019" t="s">
        <v>1040</v>
      </c>
      <c r="B1019" t="s">
        <v>235</v>
      </c>
      <c r="C1019" s="1" t="s">
        <v>1048</v>
      </c>
      <c r="D1019" t="s">
        <v>1005</v>
      </c>
      <c r="E1019">
        <v>65</v>
      </c>
      <c r="F1019" t="s">
        <v>22</v>
      </c>
      <c r="G1019" t="s">
        <v>29</v>
      </c>
      <c r="H1019">
        <f t="shared" si="30"/>
        <v>1</v>
      </c>
      <c r="I1019">
        <f t="shared" si="31"/>
        <v>65</v>
      </c>
      <c r="J1019">
        <f>INDEX(Clustering!$A$2:$B$32,MATCH('Filtered Data'!F1019,_xlfn.ANCHORARRAY(Clustering!$A$2),0),2)</f>
        <v>6</v>
      </c>
    </row>
    <row r="1020" spans="1:10" ht="26" x14ac:dyDescent="0.3">
      <c r="A1020" t="s">
        <v>1040</v>
      </c>
      <c r="B1020" t="s">
        <v>237</v>
      </c>
      <c r="C1020" s="1" t="s">
        <v>1049</v>
      </c>
      <c r="D1020" t="s">
        <v>1005</v>
      </c>
      <c r="E1020">
        <v>64</v>
      </c>
      <c r="F1020" t="s">
        <v>22</v>
      </c>
      <c r="G1020" t="s">
        <v>87</v>
      </c>
      <c r="H1020">
        <f t="shared" si="30"/>
        <v>1</v>
      </c>
      <c r="I1020">
        <f t="shared" si="31"/>
        <v>64</v>
      </c>
      <c r="J1020">
        <f>INDEX(Clustering!$A$2:$B$32,MATCH('Filtered Data'!F1020,_xlfn.ANCHORARRAY(Clustering!$A$2),0),2)</f>
        <v>6</v>
      </c>
    </row>
    <row r="1021" spans="1:10" ht="26" x14ac:dyDescent="0.3">
      <c r="A1021" t="s">
        <v>1040</v>
      </c>
      <c r="B1021" t="s">
        <v>239</v>
      </c>
      <c r="C1021" s="1" t="s">
        <v>1050</v>
      </c>
      <c r="D1021" t="s">
        <v>1005</v>
      </c>
      <c r="E1021">
        <v>63</v>
      </c>
      <c r="F1021" t="s">
        <v>22</v>
      </c>
      <c r="G1021" t="s">
        <v>87</v>
      </c>
      <c r="H1021">
        <f t="shared" si="30"/>
        <v>1</v>
      </c>
      <c r="I1021">
        <f t="shared" si="31"/>
        <v>63</v>
      </c>
      <c r="J1021">
        <f>INDEX(Clustering!$A$2:$B$32,MATCH('Filtered Data'!F1021,_xlfn.ANCHORARRAY(Clustering!$A$2),0),2)</f>
        <v>6</v>
      </c>
    </row>
    <row r="1022" spans="1:10" ht="26" x14ac:dyDescent="0.3">
      <c r="A1022" t="s">
        <v>1040</v>
      </c>
      <c r="B1022" t="s">
        <v>241</v>
      </c>
      <c r="C1022" s="1" t="s">
        <v>1051</v>
      </c>
      <c r="D1022" t="s">
        <v>1005</v>
      </c>
      <c r="E1022">
        <v>64</v>
      </c>
      <c r="F1022" t="s">
        <v>22</v>
      </c>
      <c r="G1022" t="s">
        <v>29</v>
      </c>
      <c r="H1022">
        <f t="shared" si="30"/>
        <v>1</v>
      </c>
      <c r="I1022">
        <f t="shared" si="31"/>
        <v>64</v>
      </c>
      <c r="J1022">
        <f>INDEX(Clustering!$A$2:$B$32,MATCH('Filtered Data'!F1022,_xlfn.ANCHORARRAY(Clustering!$A$2),0),2)</f>
        <v>6</v>
      </c>
    </row>
    <row r="1023" spans="1:10" ht="26" x14ac:dyDescent="0.3">
      <c r="A1023" t="s">
        <v>1040</v>
      </c>
      <c r="B1023" t="s">
        <v>243</v>
      </c>
      <c r="C1023" s="1" t="s">
        <v>1052</v>
      </c>
      <c r="D1023" t="s">
        <v>1005</v>
      </c>
      <c r="E1023">
        <v>61</v>
      </c>
      <c r="F1023" t="s">
        <v>22</v>
      </c>
      <c r="G1023" t="s">
        <v>27</v>
      </c>
      <c r="H1023">
        <f t="shared" si="30"/>
        <v>1</v>
      </c>
      <c r="I1023">
        <f t="shared" si="31"/>
        <v>61</v>
      </c>
      <c r="J1023">
        <f>INDEX(Clustering!$A$2:$B$32,MATCH('Filtered Data'!F1023,_xlfn.ANCHORARRAY(Clustering!$A$2),0),2)</f>
        <v>6</v>
      </c>
    </row>
    <row r="1024" spans="1:10" ht="26" x14ac:dyDescent="0.3">
      <c r="A1024" t="s">
        <v>1040</v>
      </c>
      <c r="B1024" t="s">
        <v>1053</v>
      </c>
      <c r="C1024" s="1" t="s">
        <v>1054</v>
      </c>
      <c r="D1024" t="s">
        <v>1009</v>
      </c>
      <c r="E1024">
        <v>68</v>
      </c>
      <c r="F1024" t="s">
        <v>22</v>
      </c>
      <c r="G1024" t="s">
        <v>80</v>
      </c>
      <c r="H1024">
        <f t="shared" si="30"/>
        <v>1</v>
      </c>
      <c r="I1024">
        <f t="shared" si="31"/>
        <v>68</v>
      </c>
      <c r="J1024">
        <f>INDEX(Clustering!$A$2:$B$32,MATCH('Filtered Data'!F1024,_xlfn.ANCHORARRAY(Clustering!$A$2),0),2)</f>
        <v>6</v>
      </c>
    </row>
    <row r="1025" spans="1:10" ht="26" x14ac:dyDescent="0.3">
      <c r="A1025" t="s">
        <v>1040</v>
      </c>
      <c r="B1025" t="s">
        <v>1055</v>
      </c>
      <c r="C1025" s="1" t="s">
        <v>1056</v>
      </c>
      <c r="D1025" t="s">
        <v>1009</v>
      </c>
      <c r="E1025">
        <v>58</v>
      </c>
      <c r="F1025" t="s">
        <v>22</v>
      </c>
      <c r="G1025" t="s">
        <v>80</v>
      </c>
      <c r="H1025">
        <f t="shared" si="30"/>
        <v>1</v>
      </c>
      <c r="I1025">
        <f t="shared" si="31"/>
        <v>58</v>
      </c>
      <c r="J1025">
        <f>INDEX(Clustering!$A$2:$B$32,MATCH('Filtered Data'!F1025,_xlfn.ANCHORARRAY(Clustering!$A$2),0),2)</f>
        <v>6</v>
      </c>
    </row>
    <row r="1026" spans="1:10" x14ac:dyDescent="0.3">
      <c r="A1026" t="s">
        <v>1057</v>
      </c>
      <c r="B1026" t="s">
        <v>55</v>
      </c>
      <c r="C1026" t="s">
        <v>20</v>
      </c>
      <c r="D1026" t="s">
        <v>546</v>
      </c>
      <c r="E1026">
        <v>84</v>
      </c>
      <c r="F1026" t="s">
        <v>22</v>
      </c>
      <c r="G1026" t="s">
        <v>23</v>
      </c>
      <c r="H1026">
        <f t="shared" si="30"/>
        <v>2</v>
      </c>
      <c r="I1026">
        <f t="shared" si="31"/>
        <v>168</v>
      </c>
      <c r="J1026">
        <f>INDEX(Clustering!$A$2:$B$32,MATCH('Filtered Data'!F1026,_xlfn.ANCHORARRAY(Clustering!$A$2),0),2)</f>
        <v>6</v>
      </c>
    </row>
    <row r="1027" spans="1:10" x14ac:dyDescent="0.3">
      <c r="A1027" t="s">
        <v>1057</v>
      </c>
      <c r="B1027" t="s">
        <v>58</v>
      </c>
      <c r="C1027" t="s">
        <v>42</v>
      </c>
      <c r="D1027" t="s">
        <v>546</v>
      </c>
      <c r="E1027">
        <v>85</v>
      </c>
      <c r="F1027" t="s">
        <v>22</v>
      </c>
      <c r="G1027" t="s">
        <v>23</v>
      </c>
      <c r="H1027">
        <f t="shared" ref="H1027:H1090" si="32">LEN(G1027)/2</f>
        <v>2</v>
      </c>
      <c r="I1027">
        <f t="shared" ref="I1027:I1090" si="33">E1027*H1027</f>
        <v>170</v>
      </c>
      <c r="J1027">
        <f>INDEX(Clustering!$A$2:$B$32,MATCH('Filtered Data'!F1027,_xlfn.ANCHORARRAY(Clustering!$A$2),0),2)</f>
        <v>6</v>
      </c>
    </row>
    <row r="1028" spans="1:10" x14ac:dyDescent="0.3">
      <c r="A1028" t="s">
        <v>1057</v>
      </c>
      <c r="B1028" t="s">
        <v>59</v>
      </c>
      <c r="C1028" t="s">
        <v>46</v>
      </c>
      <c r="D1028" t="s">
        <v>546</v>
      </c>
      <c r="E1028">
        <v>85</v>
      </c>
      <c r="F1028" t="s">
        <v>22</v>
      </c>
      <c r="G1028" t="s">
        <v>23</v>
      </c>
      <c r="H1028">
        <f t="shared" si="32"/>
        <v>2</v>
      </c>
      <c r="I1028">
        <f t="shared" si="33"/>
        <v>170</v>
      </c>
      <c r="J1028">
        <f>INDEX(Clustering!$A$2:$B$32,MATCH('Filtered Data'!F1028,_xlfn.ANCHORARRAY(Clustering!$A$2),0),2)</f>
        <v>6</v>
      </c>
    </row>
    <row r="1029" spans="1:10" x14ac:dyDescent="0.3">
      <c r="A1029" t="s">
        <v>1057</v>
      </c>
      <c r="B1029" t="s">
        <v>81</v>
      </c>
      <c r="C1029" t="s">
        <v>11</v>
      </c>
      <c r="D1029" t="s">
        <v>546</v>
      </c>
      <c r="E1029">
        <v>99</v>
      </c>
      <c r="F1029" t="s">
        <v>22</v>
      </c>
      <c r="G1029" t="s">
        <v>14</v>
      </c>
      <c r="H1029">
        <f t="shared" si="32"/>
        <v>2</v>
      </c>
      <c r="I1029">
        <f t="shared" si="33"/>
        <v>198</v>
      </c>
      <c r="J1029">
        <f>INDEX(Clustering!$A$2:$B$32,MATCH('Filtered Data'!F1029,_xlfn.ANCHORARRAY(Clustering!$A$2),0),2)</f>
        <v>6</v>
      </c>
    </row>
    <row r="1030" spans="1:10" x14ac:dyDescent="0.3">
      <c r="A1030" t="s">
        <v>1057</v>
      </c>
      <c r="B1030" t="s">
        <v>413</v>
      </c>
      <c r="C1030" t="s">
        <v>18</v>
      </c>
      <c r="D1030" t="s">
        <v>546</v>
      </c>
      <c r="E1030">
        <v>84</v>
      </c>
      <c r="F1030" t="s">
        <v>22</v>
      </c>
      <c r="G1030" t="s">
        <v>14</v>
      </c>
      <c r="H1030">
        <f t="shared" si="32"/>
        <v>2</v>
      </c>
      <c r="I1030">
        <f t="shared" si="33"/>
        <v>168</v>
      </c>
      <c r="J1030">
        <f>INDEX(Clustering!$A$2:$B$32,MATCH('Filtered Data'!F1030,_xlfn.ANCHORARRAY(Clustering!$A$2),0),2)</f>
        <v>6</v>
      </c>
    </row>
    <row r="1031" spans="1:10" x14ac:dyDescent="0.3">
      <c r="A1031" t="s">
        <v>1057</v>
      </c>
      <c r="B1031" t="s">
        <v>414</v>
      </c>
      <c r="C1031" t="s">
        <v>38</v>
      </c>
      <c r="D1031" t="s">
        <v>546</v>
      </c>
      <c r="E1031">
        <v>88</v>
      </c>
      <c r="F1031" t="s">
        <v>22</v>
      </c>
      <c r="G1031" t="s">
        <v>14</v>
      </c>
      <c r="H1031">
        <f t="shared" si="32"/>
        <v>2</v>
      </c>
      <c r="I1031">
        <f t="shared" si="33"/>
        <v>176</v>
      </c>
      <c r="J1031">
        <f>INDEX(Clustering!$A$2:$B$32,MATCH('Filtered Data'!F1031,_xlfn.ANCHORARRAY(Clustering!$A$2),0),2)</f>
        <v>6</v>
      </c>
    </row>
    <row r="1032" spans="1:10" x14ac:dyDescent="0.3">
      <c r="A1032" t="s">
        <v>1057</v>
      </c>
      <c r="B1032" t="s">
        <v>415</v>
      </c>
      <c r="C1032" t="s">
        <v>34</v>
      </c>
      <c r="D1032" t="s">
        <v>546</v>
      </c>
      <c r="E1032">
        <v>89</v>
      </c>
      <c r="F1032" t="s">
        <v>22</v>
      </c>
      <c r="G1032" t="s">
        <v>14</v>
      </c>
      <c r="H1032">
        <f t="shared" si="32"/>
        <v>2</v>
      </c>
      <c r="I1032">
        <f t="shared" si="33"/>
        <v>178</v>
      </c>
      <c r="J1032">
        <f>INDEX(Clustering!$A$2:$B$32,MATCH('Filtered Data'!F1032,_xlfn.ANCHORARRAY(Clustering!$A$2),0),2)</f>
        <v>6</v>
      </c>
    </row>
    <row r="1033" spans="1:10" x14ac:dyDescent="0.3">
      <c r="A1033" t="s">
        <v>1058</v>
      </c>
      <c r="B1033" t="s">
        <v>55</v>
      </c>
      <c r="C1033" t="s">
        <v>20</v>
      </c>
      <c r="D1033" t="s">
        <v>549</v>
      </c>
      <c r="E1033">
        <v>60</v>
      </c>
      <c r="F1033" t="s">
        <v>22</v>
      </c>
      <c r="G1033" t="s">
        <v>23</v>
      </c>
      <c r="H1033">
        <f t="shared" si="32"/>
        <v>2</v>
      </c>
      <c r="I1033">
        <f t="shared" si="33"/>
        <v>120</v>
      </c>
      <c r="J1033">
        <f>INDEX(Clustering!$A$2:$B$32,MATCH('Filtered Data'!F1033,_xlfn.ANCHORARRAY(Clustering!$A$2),0),2)</f>
        <v>6</v>
      </c>
    </row>
    <row r="1034" spans="1:10" x14ac:dyDescent="0.3">
      <c r="A1034" t="s">
        <v>1058</v>
      </c>
      <c r="B1034" t="s">
        <v>169</v>
      </c>
      <c r="C1034" t="s">
        <v>554</v>
      </c>
      <c r="D1034" t="s">
        <v>1059</v>
      </c>
      <c r="E1034">
        <v>25</v>
      </c>
      <c r="F1034" t="s">
        <v>22</v>
      </c>
      <c r="G1034" t="s">
        <v>87</v>
      </c>
      <c r="H1034">
        <f t="shared" si="32"/>
        <v>1</v>
      </c>
      <c r="I1034">
        <f t="shared" si="33"/>
        <v>25</v>
      </c>
      <c r="J1034">
        <f>INDEX(Clustering!$A$2:$B$32,MATCH('Filtered Data'!F1034,_xlfn.ANCHORARRAY(Clustering!$A$2),0),2)</f>
        <v>6</v>
      </c>
    </row>
    <row r="1035" spans="1:10" x14ac:dyDescent="0.3">
      <c r="A1035" t="s">
        <v>1058</v>
      </c>
      <c r="B1035" t="s">
        <v>235</v>
      </c>
      <c r="C1035" t="s">
        <v>148</v>
      </c>
      <c r="D1035" t="s">
        <v>1059</v>
      </c>
      <c r="E1035">
        <v>35</v>
      </c>
      <c r="F1035" t="s">
        <v>22</v>
      </c>
      <c r="G1035" t="s">
        <v>27</v>
      </c>
      <c r="H1035">
        <f t="shared" si="32"/>
        <v>1</v>
      </c>
      <c r="I1035">
        <f t="shared" si="33"/>
        <v>35</v>
      </c>
      <c r="J1035">
        <f>INDEX(Clustering!$A$2:$B$32,MATCH('Filtered Data'!F1035,_xlfn.ANCHORARRAY(Clustering!$A$2),0),2)</f>
        <v>6</v>
      </c>
    </row>
    <row r="1036" spans="1:10" x14ac:dyDescent="0.3">
      <c r="A1036" t="s">
        <v>1060</v>
      </c>
      <c r="B1036" t="s">
        <v>55</v>
      </c>
      <c r="C1036" t="s">
        <v>50</v>
      </c>
      <c r="D1036" t="s">
        <v>751</v>
      </c>
      <c r="E1036">
        <v>65</v>
      </c>
      <c r="F1036" t="s">
        <v>262</v>
      </c>
      <c r="G1036" t="s">
        <v>14</v>
      </c>
      <c r="H1036">
        <f t="shared" si="32"/>
        <v>2</v>
      </c>
      <c r="I1036">
        <f t="shared" si="33"/>
        <v>130</v>
      </c>
      <c r="J1036">
        <f>INDEX(Clustering!$A$2:$B$32,MATCH('Filtered Data'!F1036,_xlfn.ANCHORARRAY(Clustering!$A$2),0),2)</f>
        <v>4</v>
      </c>
    </row>
    <row r="1037" spans="1:10" x14ac:dyDescent="0.3">
      <c r="A1037" t="s">
        <v>1060</v>
      </c>
      <c r="B1037" t="s">
        <v>58</v>
      </c>
      <c r="C1037" t="s">
        <v>11</v>
      </c>
      <c r="D1037" t="s">
        <v>751</v>
      </c>
      <c r="E1037">
        <v>64</v>
      </c>
      <c r="F1037" t="s">
        <v>262</v>
      </c>
      <c r="G1037" t="s">
        <v>14</v>
      </c>
      <c r="H1037">
        <f t="shared" si="32"/>
        <v>2</v>
      </c>
      <c r="I1037">
        <f t="shared" si="33"/>
        <v>128</v>
      </c>
      <c r="J1037">
        <f>INDEX(Clustering!$A$2:$B$32,MATCH('Filtered Data'!F1037,_xlfn.ANCHORARRAY(Clustering!$A$2),0),2)</f>
        <v>4</v>
      </c>
    </row>
    <row r="1038" spans="1:10" x14ac:dyDescent="0.3">
      <c r="A1038" t="s">
        <v>1060</v>
      </c>
      <c r="B1038" t="s">
        <v>59</v>
      </c>
      <c r="C1038" t="s">
        <v>34</v>
      </c>
      <c r="D1038" t="s">
        <v>751</v>
      </c>
      <c r="E1038">
        <v>62</v>
      </c>
      <c r="F1038" t="s">
        <v>262</v>
      </c>
      <c r="G1038" t="s">
        <v>14</v>
      </c>
      <c r="H1038">
        <f t="shared" si="32"/>
        <v>2</v>
      </c>
      <c r="I1038">
        <f t="shared" si="33"/>
        <v>124</v>
      </c>
      <c r="J1038">
        <f>INDEX(Clustering!$A$2:$B$32,MATCH('Filtered Data'!F1038,_xlfn.ANCHORARRAY(Clustering!$A$2),0),2)</f>
        <v>4</v>
      </c>
    </row>
    <row r="1039" spans="1:10" x14ac:dyDescent="0.3">
      <c r="A1039" t="s">
        <v>1060</v>
      </c>
      <c r="B1039" t="s">
        <v>169</v>
      </c>
      <c r="C1039" t="s">
        <v>1061</v>
      </c>
      <c r="D1039" t="s">
        <v>74</v>
      </c>
      <c r="E1039">
        <v>47</v>
      </c>
      <c r="F1039" t="s">
        <v>22</v>
      </c>
      <c r="G1039" t="s">
        <v>69</v>
      </c>
      <c r="H1039">
        <f t="shared" si="32"/>
        <v>1</v>
      </c>
      <c r="I1039">
        <f t="shared" si="33"/>
        <v>47</v>
      </c>
      <c r="J1039">
        <f>INDEX(Clustering!$A$2:$B$32,MATCH('Filtered Data'!F1039,_xlfn.ANCHORARRAY(Clustering!$A$2),0),2)</f>
        <v>6</v>
      </c>
    </row>
    <row r="1040" spans="1:10" x14ac:dyDescent="0.3">
      <c r="A1040" t="s">
        <v>1060</v>
      </c>
      <c r="B1040" t="s">
        <v>235</v>
      </c>
      <c r="C1040" t="s">
        <v>577</v>
      </c>
      <c r="D1040" t="s">
        <v>1059</v>
      </c>
      <c r="E1040">
        <v>45</v>
      </c>
      <c r="F1040" t="s">
        <v>22</v>
      </c>
      <c r="G1040" t="s">
        <v>80</v>
      </c>
      <c r="H1040">
        <f t="shared" si="32"/>
        <v>1</v>
      </c>
      <c r="I1040">
        <f t="shared" si="33"/>
        <v>45</v>
      </c>
      <c r="J1040">
        <f>INDEX(Clustering!$A$2:$B$32,MATCH('Filtered Data'!F1040,_xlfn.ANCHORARRAY(Clustering!$A$2),0),2)</f>
        <v>6</v>
      </c>
    </row>
    <row r="1041" spans="1:10" x14ac:dyDescent="0.3">
      <c r="A1041" t="s">
        <v>1060</v>
      </c>
      <c r="B1041" t="s">
        <v>237</v>
      </c>
      <c r="C1041" t="s">
        <v>1062</v>
      </c>
      <c r="D1041" t="s">
        <v>61</v>
      </c>
      <c r="E1041">
        <v>50</v>
      </c>
      <c r="F1041" t="s">
        <v>22</v>
      </c>
      <c r="G1041" t="s">
        <v>69</v>
      </c>
      <c r="H1041">
        <f t="shared" si="32"/>
        <v>1</v>
      </c>
      <c r="I1041">
        <f t="shared" si="33"/>
        <v>50</v>
      </c>
      <c r="J1041">
        <f>INDEX(Clustering!$A$2:$B$32,MATCH('Filtered Data'!F1041,_xlfn.ANCHORARRAY(Clustering!$A$2),0),2)</f>
        <v>6</v>
      </c>
    </row>
    <row r="1042" spans="1:10" x14ac:dyDescent="0.3">
      <c r="A1042" t="s">
        <v>1060</v>
      </c>
      <c r="B1042" t="s">
        <v>239</v>
      </c>
      <c r="C1042" t="s">
        <v>579</v>
      </c>
      <c r="D1042" t="s">
        <v>164</v>
      </c>
      <c r="E1042">
        <v>49</v>
      </c>
      <c r="F1042" t="s">
        <v>22</v>
      </c>
      <c r="G1042" t="s">
        <v>80</v>
      </c>
      <c r="H1042">
        <f t="shared" si="32"/>
        <v>1</v>
      </c>
      <c r="I1042">
        <f t="shared" si="33"/>
        <v>49</v>
      </c>
      <c r="J1042">
        <f>INDEX(Clustering!$A$2:$B$32,MATCH('Filtered Data'!F1042,_xlfn.ANCHORARRAY(Clustering!$A$2),0),2)</f>
        <v>6</v>
      </c>
    </row>
    <row r="1043" spans="1:10" x14ac:dyDescent="0.3">
      <c r="A1043" t="s">
        <v>1063</v>
      </c>
      <c r="B1043" t="s">
        <v>55</v>
      </c>
      <c r="C1043" t="s">
        <v>20</v>
      </c>
      <c r="D1043" t="s">
        <v>86</v>
      </c>
      <c r="E1043">
        <v>60</v>
      </c>
      <c r="F1043" t="s">
        <v>13</v>
      </c>
      <c r="G1043" t="s">
        <v>23</v>
      </c>
      <c r="H1043">
        <f t="shared" si="32"/>
        <v>2</v>
      </c>
      <c r="I1043">
        <f t="shared" si="33"/>
        <v>120</v>
      </c>
      <c r="J1043">
        <f>INDEX(Clustering!$A$2:$B$32,MATCH('Filtered Data'!F1043,_xlfn.ANCHORARRAY(Clustering!$A$2),0),2)</f>
        <v>5</v>
      </c>
    </row>
    <row r="1044" spans="1:10" x14ac:dyDescent="0.3">
      <c r="A1044" t="s">
        <v>1063</v>
      </c>
      <c r="B1044" t="s">
        <v>58</v>
      </c>
      <c r="C1044" t="s">
        <v>46</v>
      </c>
      <c r="D1044" t="s">
        <v>86</v>
      </c>
      <c r="E1044">
        <v>60</v>
      </c>
      <c r="F1044" t="s">
        <v>13</v>
      </c>
      <c r="G1044" t="s">
        <v>23</v>
      </c>
      <c r="H1044">
        <f t="shared" si="32"/>
        <v>2</v>
      </c>
      <c r="I1044">
        <f t="shared" si="33"/>
        <v>120</v>
      </c>
      <c r="J1044">
        <f>INDEX(Clustering!$A$2:$B$32,MATCH('Filtered Data'!F1044,_xlfn.ANCHORARRAY(Clustering!$A$2),0),2)</f>
        <v>5</v>
      </c>
    </row>
    <row r="1045" spans="1:10" x14ac:dyDescent="0.3">
      <c r="A1045" t="s">
        <v>1063</v>
      </c>
      <c r="B1045" t="s">
        <v>169</v>
      </c>
      <c r="C1045" t="s">
        <v>997</v>
      </c>
      <c r="D1045" t="s">
        <v>1009</v>
      </c>
      <c r="E1045">
        <v>46</v>
      </c>
      <c r="F1045" t="s">
        <v>22</v>
      </c>
      <c r="G1045" t="s">
        <v>80</v>
      </c>
      <c r="H1045">
        <f t="shared" si="32"/>
        <v>1</v>
      </c>
      <c r="I1045">
        <f t="shared" si="33"/>
        <v>46</v>
      </c>
      <c r="J1045">
        <f>INDEX(Clustering!$A$2:$B$32,MATCH('Filtered Data'!F1045,_xlfn.ANCHORARRAY(Clustering!$A$2),0),2)</f>
        <v>6</v>
      </c>
    </row>
    <row r="1046" spans="1:10" x14ac:dyDescent="0.3">
      <c r="A1046" t="s">
        <v>1063</v>
      </c>
      <c r="B1046" t="s">
        <v>235</v>
      </c>
      <c r="C1046" t="s">
        <v>1064</v>
      </c>
      <c r="D1046" t="s">
        <v>1009</v>
      </c>
      <c r="E1046">
        <v>35</v>
      </c>
      <c r="F1046" t="s">
        <v>22</v>
      </c>
      <c r="G1046" t="s">
        <v>80</v>
      </c>
      <c r="H1046">
        <f t="shared" si="32"/>
        <v>1</v>
      </c>
      <c r="I1046">
        <f t="shared" si="33"/>
        <v>35</v>
      </c>
      <c r="J1046">
        <f>INDEX(Clustering!$A$2:$B$32,MATCH('Filtered Data'!F1046,_xlfn.ANCHORARRAY(Clustering!$A$2),0),2)</f>
        <v>6</v>
      </c>
    </row>
    <row r="1047" spans="1:10" x14ac:dyDescent="0.3">
      <c r="A1047" t="s">
        <v>1063</v>
      </c>
      <c r="B1047" t="s">
        <v>237</v>
      </c>
      <c r="C1047" t="s">
        <v>575</v>
      </c>
      <c r="D1047" t="s">
        <v>1009</v>
      </c>
      <c r="E1047">
        <v>39</v>
      </c>
      <c r="F1047" t="s">
        <v>22</v>
      </c>
      <c r="G1047" t="s">
        <v>69</v>
      </c>
      <c r="H1047">
        <f t="shared" si="32"/>
        <v>1</v>
      </c>
      <c r="I1047">
        <f t="shared" si="33"/>
        <v>39</v>
      </c>
      <c r="J1047">
        <f>INDEX(Clustering!$A$2:$B$32,MATCH('Filtered Data'!F1047,_xlfn.ANCHORARRAY(Clustering!$A$2),0),2)</f>
        <v>6</v>
      </c>
    </row>
    <row r="1048" spans="1:10" x14ac:dyDescent="0.3">
      <c r="A1048" t="s">
        <v>1065</v>
      </c>
      <c r="B1048" t="s">
        <v>55</v>
      </c>
      <c r="C1048" t="s">
        <v>459</v>
      </c>
      <c r="D1048" t="s">
        <v>110</v>
      </c>
      <c r="E1048">
        <v>66</v>
      </c>
      <c r="F1048" t="s">
        <v>22</v>
      </c>
      <c r="G1048" t="s">
        <v>29</v>
      </c>
      <c r="H1048">
        <f t="shared" si="32"/>
        <v>1</v>
      </c>
      <c r="I1048">
        <f t="shared" si="33"/>
        <v>66</v>
      </c>
      <c r="J1048">
        <f>INDEX(Clustering!$A$2:$B$32,MATCH('Filtered Data'!F1048,_xlfn.ANCHORARRAY(Clustering!$A$2),0),2)</f>
        <v>6</v>
      </c>
    </row>
    <row r="1049" spans="1:10" x14ac:dyDescent="0.3">
      <c r="A1049" t="s">
        <v>1065</v>
      </c>
      <c r="B1049" t="s">
        <v>169</v>
      </c>
      <c r="C1049" t="s">
        <v>336</v>
      </c>
      <c r="D1049" t="s">
        <v>1005</v>
      </c>
      <c r="E1049">
        <v>33</v>
      </c>
      <c r="F1049" t="s">
        <v>22</v>
      </c>
      <c r="G1049" t="s">
        <v>27</v>
      </c>
      <c r="H1049">
        <f t="shared" si="32"/>
        <v>1</v>
      </c>
      <c r="I1049">
        <f t="shared" si="33"/>
        <v>33</v>
      </c>
      <c r="J1049">
        <f>INDEX(Clustering!$A$2:$B$32,MATCH('Filtered Data'!F1049,_xlfn.ANCHORARRAY(Clustering!$A$2),0),2)</f>
        <v>6</v>
      </c>
    </row>
    <row r="1050" spans="1:10" x14ac:dyDescent="0.3">
      <c r="A1050" t="s">
        <v>1065</v>
      </c>
      <c r="B1050" t="s">
        <v>235</v>
      </c>
      <c r="C1050" t="s">
        <v>390</v>
      </c>
      <c r="D1050" t="s">
        <v>1005</v>
      </c>
      <c r="E1050">
        <v>33</v>
      </c>
      <c r="F1050" t="s">
        <v>22</v>
      </c>
      <c r="G1050" t="s">
        <v>69</v>
      </c>
      <c r="H1050">
        <f t="shared" si="32"/>
        <v>1</v>
      </c>
      <c r="I1050">
        <f t="shared" si="33"/>
        <v>33</v>
      </c>
      <c r="J1050">
        <f>INDEX(Clustering!$A$2:$B$32,MATCH('Filtered Data'!F1050,_xlfn.ANCHORARRAY(Clustering!$A$2),0),2)</f>
        <v>6</v>
      </c>
    </row>
    <row r="1051" spans="1:10" ht="26" x14ac:dyDescent="0.3">
      <c r="A1051" t="s">
        <v>1066</v>
      </c>
      <c r="B1051" t="s">
        <v>55</v>
      </c>
      <c r="C1051" s="1" t="s">
        <v>1067</v>
      </c>
      <c r="D1051" t="s">
        <v>1009</v>
      </c>
      <c r="E1051">
        <v>60</v>
      </c>
      <c r="F1051" t="s">
        <v>22</v>
      </c>
      <c r="G1051" t="s">
        <v>27</v>
      </c>
      <c r="H1051">
        <f t="shared" si="32"/>
        <v>1</v>
      </c>
      <c r="I1051">
        <f t="shared" si="33"/>
        <v>60</v>
      </c>
      <c r="J1051">
        <f>INDEX(Clustering!$A$2:$B$32,MATCH('Filtered Data'!F1051,_xlfn.ANCHORARRAY(Clustering!$A$2),0),2)</f>
        <v>6</v>
      </c>
    </row>
    <row r="1052" spans="1:10" x14ac:dyDescent="0.3">
      <c r="A1052" t="s">
        <v>1068</v>
      </c>
      <c r="B1052" t="s">
        <v>55</v>
      </c>
      <c r="C1052" t="s">
        <v>50</v>
      </c>
      <c r="D1052" t="s">
        <v>43</v>
      </c>
      <c r="E1052">
        <v>75</v>
      </c>
      <c r="F1052" t="s">
        <v>22</v>
      </c>
      <c r="G1052" t="s">
        <v>14</v>
      </c>
      <c r="H1052">
        <f t="shared" si="32"/>
        <v>2</v>
      </c>
      <c r="I1052">
        <f t="shared" si="33"/>
        <v>150</v>
      </c>
      <c r="J1052">
        <f>INDEX(Clustering!$A$2:$B$32,MATCH('Filtered Data'!F1052,_xlfn.ANCHORARRAY(Clustering!$A$2),0),2)</f>
        <v>6</v>
      </c>
    </row>
    <row r="1053" spans="1:10" x14ac:dyDescent="0.3">
      <c r="A1053" t="s">
        <v>1068</v>
      </c>
      <c r="B1053" t="s">
        <v>58</v>
      </c>
      <c r="C1053" t="s">
        <v>18</v>
      </c>
      <c r="D1053" t="s">
        <v>164</v>
      </c>
      <c r="E1053">
        <v>71</v>
      </c>
      <c r="F1053" t="s">
        <v>22</v>
      </c>
      <c r="G1053" t="s">
        <v>14</v>
      </c>
      <c r="H1053">
        <f t="shared" si="32"/>
        <v>2</v>
      </c>
      <c r="I1053">
        <f t="shared" si="33"/>
        <v>142</v>
      </c>
      <c r="J1053">
        <f>INDEX(Clustering!$A$2:$B$32,MATCH('Filtered Data'!F1053,_xlfn.ANCHORARRAY(Clustering!$A$2),0),2)</f>
        <v>6</v>
      </c>
    </row>
    <row r="1054" spans="1:10" x14ac:dyDescent="0.3">
      <c r="A1054" t="s">
        <v>1068</v>
      </c>
      <c r="B1054" t="s">
        <v>169</v>
      </c>
      <c r="C1054" t="s">
        <v>560</v>
      </c>
      <c r="D1054" t="s">
        <v>1005</v>
      </c>
      <c r="E1054">
        <v>50</v>
      </c>
      <c r="F1054" t="s">
        <v>22</v>
      </c>
      <c r="G1054" t="s">
        <v>29</v>
      </c>
      <c r="H1054">
        <f t="shared" si="32"/>
        <v>1</v>
      </c>
      <c r="I1054">
        <f t="shared" si="33"/>
        <v>50</v>
      </c>
      <c r="J1054">
        <f>INDEX(Clustering!$A$2:$B$32,MATCH('Filtered Data'!F1054,_xlfn.ANCHORARRAY(Clustering!$A$2),0),2)</f>
        <v>6</v>
      </c>
    </row>
    <row r="1055" spans="1:10" x14ac:dyDescent="0.3">
      <c r="A1055" t="s">
        <v>1068</v>
      </c>
      <c r="B1055" t="s">
        <v>235</v>
      </c>
      <c r="C1055" t="s">
        <v>358</v>
      </c>
      <c r="D1055" t="s">
        <v>1005</v>
      </c>
      <c r="E1055">
        <v>53</v>
      </c>
      <c r="F1055" t="s">
        <v>22</v>
      </c>
      <c r="G1055" t="s">
        <v>80</v>
      </c>
      <c r="H1055">
        <f t="shared" si="32"/>
        <v>1</v>
      </c>
      <c r="I1055">
        <f t="shared" si="33"/>
        <v>53</v>
      </c>
      <c r="J1055">
        <f>INDEX(Clustering!$A$2:$B$32,MATCH('Filtered Data'!F1055,_xlfn.ANCHORARRAY(Clustering!$A$2),0),2)</f>
        <v>6</v>
      </c>
    </row>
    <row r="1056" spans="1:10" x14ac:dyDescent="0.3">
      <c r="A1056" t="s">
        <v>1068</v>
      </c>
      <c r="B1056" t="s">
        <v>237</v>
      </c>
      <c r="C1056" t="s">
        <v>454</v>
      </c>
      <c r="D1056" t="s">
        <v>1005</v>
      </c>
      <c r="E1056">
        <v>43</v>
      </c>
      <c r="F1056" t="s">
        <v>22</v>
      </c>
      <c r="G1056" t="s">
        <v>69</v>
      </c>
      <c r="H1056">
        <f t="shared" si="32"/>
        <v>1</v>
      </c>
      <c r="I1056">
        <f t="shared" si="33"/>
        <v>43</v>
      </c>
      <c r="J1056">
        <f>INDEX(Clustering!$A$2:$B$32,MATCH('Filtered Data'!F1056,_xlfn.ANCHORARRAY(Clustering!$A$2),0),2)</f>
        <v>6</v>
      </c>
    </row>
    <row r="1057" spans="1:10" x14ac:dyDescent="0.3">
      <c r="A1057" t="s">
        <v>1069</v>
      </c>
      <c r="B1057" t="s">
        <v>55</v>
      </c>
      <c r="C1057" t="s">
        <v>42</v>
      </c>
      <c r="D1057" t="s">
        <v>311</v>
      </c>
      <c r="E1057">
        <v>60</v>
      </c>
      <c r="F1057" t="s">
        <v>13</v>
      </c>
      <c r="G1057" t="s">
        <v>23</v>
      </c>
      <c r="H1057">
        <f t="shared" si="32"/>
        <v>2</v>
      </c>
      <c r="I1057">
        <f t="shared" si="33"/>
        <v>120</v>
      </c>
      <c r="J1057">
        <f>INDEX(Clustering!$A$2:$B$32,MATCH('Filtered Data'!F1057,_xlfn.ANCHORARRAY(Clustering!$A$2),0),2)</f>
        <v>5</v>
      </c>
    </row>
    <row r="1058" spans="1:10" x14ac:dyDescent="0.3">
      <c r="A1058" t="s">
        <v>1069</v>
      </c>
      <c r="B1058" t="s">
        <v>58</v>
      </c>
      <c r="C1058" t="s">
        <v>229</v>
      </c>
      <c r="D1058" t="s">
        <v>62</v>
      </c>
      <c r="E1058">
        <v>59</v>
      </c>
      <c r="F1058" t="s">
        <v>63</v>
      </c>
      <c r="G1058" t="s">
        <v>198</v>
      </c>
      <c r="H1058">
        <f t="shared" si="32"/>
        <v>2</v>
      </c>
      <c r="I1058">
        <f t="shared" si="33"/>
        <v>118</v>
      </c>
      <c r="J1058">
        <f>INDEX(Clustering!$A$2:$B$32,MATCH('Filtered Data'!F1058,_xlfn.ANCHORARRAY(Clustering!$A$2),0),2)</f>
        <v>4</v>
      </c>
    </row>
    <row r="1059" spans="1:10" x14ac:dyDescent="0.3">
      <c r="A1059" t="s">
        <v>1069</v>
      </c>
      <c r="B1059" t="s">
        <v>169</v>
      </c>
      <c r="C1059" t="s">
        <v>572</v>
      </c>
      <c r="D1059" t="s">
        <v>1009</v>
      </c>
      <c r="E1059">
        <v>40</v>
      </c>
      <c r="F1059" t="s">
        <v>22</v>
      </c>
      <c r="G1059" t="s">
        <v>69</v>
      </c>
      <c r="H1059">
        <f t="shared" si="32"/>
        <v>1</v>
      </c>
      <c r="I1059">
        <f t="shared" si="33"/>
        <v>40</v>
      </c>
      <c r="J1059">
        <f>INDEX(Clustering!$A$2:$B$32,MATCH('Filtered Data'!F1059,_xlfn.ANCHORARRAY(Clustering!$A$2),0),2)</f>
        <v>6</v>
      </c>
    </row>
    <row r="1060" spans="1:10" x14ac:dyDescent="0.3">
      <c r="A1060" t="s">
        <v>1069</v>
      </c>
      <c r="B1060" t="s">
        <v>235</v>
      </c>
      <c r="C1060" t="s">
        <v>1070</v>
      </c>
      <c r="D1060" t="s">
        <v>1009</v>
      </c>
      <c r="E1060">
        <v>40</v>
      </c>
      <c r="F1060" t="s">
        <v>22</v>
      </c>
      <c r="G1060" t="s">
        <v>87</v>
      </c>
      <c r="H1060">
        <f t="shared" si="32"/>
        <v>1</v>
      </c>
      <c r="I1060">
        <f t="shared" si="33"/>
        <v>40</v>
      </c>
      <c r="J1060">
        <f>INDEX(Clustering!$A$2:$B$32,MATCH('Filtered Data'!F1060,_xlfn.ANCHORARRAY(Clustering!$A$2),0),2)</f>
        <v>6</v>
      </c>
    </row>
    <row r="1061" spans="1:10" x14ac:dyDescent="0.3">
      <c r="A1061" t="s">
        <v>1069</v>
      </c>
      <c r="B1061" t="s">
        <v>237</v>
      </c>
      <c r="C1061" t="s">
        <v>1071</v>
      </c>
      <c r="D1061" t="s">
        <v>1009</v>
      </c>
      <c r="E1061">
        <v>39</v>
      </c>
      <c r="F1061" t="s">
        <v>22</v>
      </c>
      <c r="G1061" t="s">
        <v>87</v>
      </c>
      <c r="H1061">
        <f t="shared" si="32"/>
        <v>1</v>
      </c>
      <c r="I1061">
        <f t="shared" si="33"/>
        <v>39</v>
      </c>
      <c r="J1061">
        <f>INDEX(Clustering!$A$2:$B$32,MATCH('Filtered Data'!F1061,_xlfn.ANCHORARRAY(Clustering!$A$2),0),2)</f>
        <v>6</v>
      </c>
    </row>
    <row r="1062" spans="1:10" x14ac:dyDescent="0.3">
      <c r="A1062" t="s">
        <v>1072</v>
      </c>
      <c r="B1062" t="s">
        <v>55</v>
      </c>
      <c r="C1062" t="s">
        <v>38</v>
      </c>
      <c r="D1062" t="s">
        <v>61</v>
      </c>
      <c r="E1062">
        <v>60</v>
      </c>
      <c r="F1062" t="s">
        <v>22</v>
      </c>
      <c r="G1062" t="s">
        <v>14</v>
      </c>
      <c r="H1062">
        <f t="shared" si="32"/>
        <v>2</v>
      </c>
      <c r="I1062">
        <f t="shared" si="33"/>
        <v>120</v>
      </c>
      <c r="J1062">
        <f>INDEX(Clustering!$A$2:$B$32,MATCH('Filtered Data'!F1062,_xlfn.ANCHORARRAY(Clustering!$A$2),0),2)</f>
        <v>6</v>
      </c>
    </row>
    <row r="1063" spans="1:10" x14ac:dyDescent="0.3">
      <c r="A1063" t="s">
        <v>1073</v>
      </c>
      <c r="B1063" t="s">
        <v>55</v>
      </c>
      <c r="C1063" t="s">
        <v>50</v>
      </c>
      <c r="D1063" t="s">
        <v>1009</v>
      </c>
      <c r="E1063">
        <v>55</v>
      </c>
      <c r="F1063" t="s">
        <v>22</v>
      </c>
      <c r="G1063" t="s">
        <v>14</v>
      </c>
      <c r="H1063">
        <f t="shared" si="32"/>
        <v>2</v>
      </c>
      <c r="I1063">
        <f t="shared" si="33"/>
        <v>110</v>
      </c>
      <c r="J1063">
        <f>INDEX(Clustering!$A$2:$B$32,MATCH('Filtered Data'!F1063,_xlfn.ANCHORARRAY(Clustering!$A$2),0),2)</f>
        <v>6</v>
      </c>
    </row>
    <row r="1064" spans="1:10" x14ac:dyDescent="0.3">
      <c r="A1064" t="s">
        <v>1073</v>
      </c>
      <c r="B1064" t="s">
        <v>58</v>
      </c>
      <c r="C1064" t="s">
        <v>18</v>
      </c>
      <c r="D1064" t="s">
        <v>1009</v>
      </c>
      <c r="E1064">
        <v>35</v>
      </c>
      <c r="F1064" t="s">
        <v>22</v>
      </c>
      <c r="G1064" t="s">
        <v>14</v>
      </c>
      <c r="H1064">
        <f t="shared" si="32"/>
        <v>2</v>
      </c>
      <c r="I1064">
        <f t="shared" si="33"/>
        <v>70</v>
      </c>
      <c r="J1064">
        <f>INDEX(Clustering!$A$2:$B$32,MATCH('Filtered Data'!F1064,_xlfn.ANCHORARRAY(Clustering!$A$2),0),2)</f>
        <v>6</v>
      </c>
    </row>
    <row r="1065" spans="1:10" x14ac:dyDescent="0.3">
      <c r="A1065" t="s">
        <v>1073</v>
      </c>
      <c r="B1065" t="s">
        <v>147</v>
      </c>
      <c r="C1065" t="s">
        <v>456</v>
      </c>
      <c r="D1065" t="s">
        <v>1009</v>
      </c>
      <c r="E1065">
        <v>56</v>
      </c>
      <c r="F1065" t="s">
        <v>22</v>
      </c>
      <c r="G1065" t="s">
        <v>27</v>
      </c>
      <c r="H1065">
        <f t="shared" si="32"/>
        <v>1</v>
      </c>
      <c r="I1065">
        <f t="shared" si="33"/>
        <v>56</v>
      </c>
      <c r="J1065">
        <f>INDEX(Clustering!$A$2:$B$32,MATCH('Filtered Data'!F1065,_xlfn.ANCHORARRAY(Clustering!$A$2),0),2)</f>
        <v>6</v>
      </c>
    </row>
    <row r="1066" spans="1:10" x14ac:dyDescent="0.3">
      <c r="A1066" t="s">
        <v>1073</v>
      </c>
      <c r="B1066" t="s">
        <v>328</v>
      </c>
      <c r="C1066" t="s">
        <v>1074</v>
      </c>
      <c r="D1066" t="s">
        <v>1009</v>
      </c>
      <c r="E1066">
        <v>34</v>
      </c>
      <c r="F1066" t="s">
        <v>22</v>
      </c>
      <c r="G1066" t="s">
        <v>27</v>
      </c>
      <c r="H1066">
        <f t="shared" si="32"/>
        <v>1</v>
      </c>
      <c r="I1066">
        <f t="shared" si="33"/>
        <v>34</v>
      </c>
      <c r="J1066">
        <f>INDEX(Clustering!$A$2:$B$32,MATCH('Filtered Data'!F1066,_xlfn.ANCHORARRAY(Clustering!$A$2),0),2)</f>
        <v>6</v>
      </c>
    </row>
    <row r="1067" spans="1:10" x14ac:dyDescent="0.3">
      <c r="A1067" t="s">
        <v>1075</v>
      </c>
      <c r="B1067" t="s">
        <v>55</v>
      </c>
      <c r="C1067" t="s">
        <v>1076</v>
      </c>
      <c r="D1067" t="s">
        <v>751</v>
      </c>
      <c r="E1067">
        <v>34</v>
      </c>
      <c r="F1067" t="s">
        <v>262</v>
      </c>
      <c r="G1067" t="s">
        <v>69</v>
      </c>
      <c r="H1067">
        <f t="shared" si="32"/>
        <v>1</v>
      </c>
      <c r="I1067">
        <f t="shared" si="33"/>
        <v>34</v>
      </c>
      <c r="J1067">
        <f>INDEX(Clustering!$A$2:$B$32,MATCH('Filtered Data'!F1067,_xlfn.ANCHORARRAY(Clustering!$A$2),0),2)</f>
        <v>4</v>
      </c>
    </row>
    <row r="1068" spans="1:10" x14ac:dyDescent="0.3">
      <c r="A1068" t="s">
        <v>1075</v>
      </c>
      <c r="B1068" t="s">
        <v>58</v>
      </c>
      <c r="C1068" t="s">
        <v>579</v>
      </c>
      <c r="D1068" t="s">
        <v>722</v>
      </c>
      <c r="E1068">
        <v>34</v>
      </c>
      <c r="F1068" t="s">
        <v>13</v>
      </c>
      <c r="G1068" t="s">
        <v>80</v>
      </c>
      <c r="H1068">
        <f t="shared" si="32"/>
        <v>1</v>
      </c>
      <c r="I1068">
        <f t="shared" si="33"/>
        <v>34</v>
      </c>
      <c r="J1068">
        <f>INDEX(Clustering!$A$2:$B$32,MATCH('Filtered Data'!F1068,_xlfn.ANCHORARRAY(Clustering!$A$2),0),2)</f>
        <v>5</v>
      </c>
    </row>
    <row r="1069" spans="1:10" x14ac:dyDescent="0.3">
      <c r="A1069" t="s">
        <v>1077</v>
      </c>
      <c r="B1069" t="s">
        <v>55</v>
      </c>
      <c r="C1069" t="s">
        <v>38</v>
      </c>
      <c r="D1069" t="s">
        <v>216</v>
      </c>
      <c r="E1069">
        <v>36</v>
      </c>
      <c r="F1069" t="s">
        <v>168</v>
      </c>
      <c r="G1069" t="s">
        <v>14</v>
      </c>
      <c r="H1069">
        <f t="shared" si="32"/>
        <v>2</v>
      </c>
      <c r="I1069">
        <f t="shared" si="33"/>
        <v>72</v>
      </c>
      <c r="J1069">
        <f>INDEX(Clustering!$A$2:$B$32,MATCH('Filtered Data'!F1069,_xlfn.ANCHORARRAY(Clustering!$A$2),0),2)</f>
        <v>5</v>
      </c>
    </row>
    <row r="1070" spans="1:10" x14ac:dyDescent="0.3">
      <c r="A1070" t="s">
        <v>1077</v>
      </c>
      <c r="B1070" t="s">
        <v>58</v>
      </c>
      <c r="C1070" t="s">
        <v>18</v>
      </c>
      <c r="D1070" t="s">
        <v>216</v>
      </c>
      <c r="E1070">
        <v>36</v>
      </c>
      <c r="F1070" t="s">
        <v>168</v>
      </c>
      <c r="G1070" t="s">
        <v>14</v>
      </c>
      <c r="H1070">
        <f t="shared" si="32"/>
        <v>2</v>
      </c>
      <c r="I1070">
        <f t="shared" si="33"/>
        <v>72</v>
      </c>
      <c r="J1070">
        <f>INDEX(Clustering!$A$2:$B$32,MATCH('Filtered Data'!F1070,_xlfn.ANCHORARRAY(Clustering!$A$2),0),2)</f>
        <v>5</v>
      </c>
    </row>
    <row r="1071" spans="1:10" x14ac:dyDescent="0.3">
      <c r="A1071" t="s">
        <v>1077</v>
      </c>
      <c r="B1071" t="s">
        <v>147</v>
      </c>
      <c r="C1071" t="s">
        <v>158</v>
      </c>
      <c r="D1071" t="s">
        <v>231</v>
      </c>
      <c r="E1071">
        <v>72</v>
      </c>
      <c r="F1071" t="s">
        <v>232</v>
      </c>
      <c r="G1071" t="s">
        <v>27</v>
      </c>
      <c r="H1071">
        <f t="shared" si="32"/>
        <v>1</v>
      </c>
      <c r="I1071">
        <f t="shared" si="33"/>
        <v>72</v>
      </c>
      <c r="J1071">
        <f>INDEX(Clustering!$A$2:$B$32,MATCH('Filtered Data'!F1071,_xlfn.ANCHORARRAY(Clustering!$A$2),0),2)</f>
        <v>1</v>
      </c>
    </row>
    <row r="1072" spans="1:10" x14ac:dyDescent="0.3">
      <c r="A1072" t="s">
        <v>1078</v>
      </c>
      <c r="B1072" t="s">
        <v>55</v>
      </c>
      <c r="C1072" t="s">
        <v>18</v>
      </c>
      <c r="D1072" t="s">
        <v>61</v>
      </c>
      <c r="E1072">
        <v>77</v>
      </c>
      <c r="F1072" t="s">
        <v>22</v>
      </c>
      <c r="G1072" t="s">
        <v>14</v>
      </c>
      <c r="H1072">
        <f t="shared" si="32"/>
        <v>2</v>
      </c>
      <c r="I1072">
        <f t="shared" si="33"/>
        <v>154</v>
      </c>
      <c r="J1072">
        <f>INDEX(Clustering!$A$2:$B$32,MATCH('Filtered Data'!F1072,_xlfn.ANCHORARRAY(Clustering!$A$2),0),2)</f>
        <v>6</v>
      </c>
    </row>
    <row r="1073" spans="1:10" x14ac:dyDescent="0.3">
      <c r="A1073" t="s">
        <v>1079</v>
      </c>
      <c r="B1073" t="s">
        <v>55</v>
      </c>
      <c r="C1073" t="s">
        <v>1080</v>
      </c>
      <c r="D1073" t="s">
        <v>62</v>
      </c>
      <c r="E1073">
        <v>43</v>
      </c>
      <c r="F1073" t="s">
        <v>63</v>
      </c>
      <c r="G1073" t="s">
        <v>29</v>
      </c>
      <c r="H1073">
        <f t="shared" si="32"/>
        <v>1</v>
      </c>
      <c r="I1073">
        <f t="shared" si="33"/>
        <v>43</v>
      </c>
      <c r="J1073">
        <f>INDEX(Clustering!$A$2:$B$32,MATCH('Filtered Data'!F1073,_xlfn.ANCHORARRAY(Clustering!$A$2),0),2)</f>
        <v>4</v>
      </c>
    </row>
    <row r="1074" spans="1:10" x14ac:dyDescent="0.3">
      <c r="A1074" t="s">
        <v>1079</v>
      </c>
      <c r="B1074" t="s">
        <v>169</v>
      </c>
      <c r="C1074" t="s">
        <v>741</v>
      </c>
      <c r="D1074" t="s">
        <v>1005</v>
      </c>
      <c r="E1074">
        <v>43</v>
      </c>
      <c r="F1074" t="s">
        <v>22</v>
      </c>
      <c r="G1074" t="s">
        <v>87</v>
      </c>
      <c r="H1074">
        <f t="shared" si="32"/>
        <v>1</v>
      </c>
      <c r="I1074">
        <f t="shared" si="33"/>
        <v>43</v>
      </c>
      <c r="J1074">
        <f>INDEX(Clustering!$A$2:$B$32,MATCH('Filtered Data'!F1074,_xlfn.ANCHORARRAY(Clustering!$A$2),0),2)</f>
        <v>6</v>
      </c>
    </row>
    <row r="1075" spans="1:10" x14ac:dyDescent="0.3">
      <c r="A1075" t="s">
        <v>1081</v>
      </c>
      <c r="B1075" t="s">
        <v>55</v>
      </c>
      <c r="C1075" t="s">
        <v>38</v>
      </c>
      <c r="D1075" t="s">
        <v>549</v>
      </c>
      <c r="E1075">
        <v>60</v>
      </c>
      <c r="F1075" t="s">
        <v>22</v>
      </c>
      <c r="G1075" t="s">
        <v>14</v>
      </c>
      <c r="H1075">
        <f t="shared" si="32"/>
        <v>2</v>
      </c>
      <c r="I1075">
        <f t="shared" si="33"/>
        <v>120</v>
      </c>
      <c r="J1075">
        <f>INDEX(Clustering!$A$2:$B$32,MATCH('Filtered Data'!F1075,_xlfn.ANCHORARRAY(Clustering!$A$2),0),2)</f>
        <v>6</v>
      </c>
    </row>
    <row r="1076" spans="1:10" x14ac:dyDescent="0.3">
      <c r="A1076" t="s">
        <v>1082</v>
      </c>
      <c r="B1076" t="s">
        <v>55</v>
      </c>
      <c r="C1076" t="s">
        <v>42</v>
      </c>
      <c r="D1076" t="s">
        <v>549</v>
      </c>
      <c r="E1076">
        <v>44</v>
      </c>
      <c r="F1076" t="s">
        <v>22</v>
      </c>
      <c r="G1076" t="s">
        <v>23</v>
      </c>
      <c r="H1076">
        <f t="shared" si="32"/>
        <v>2</v>
      </c>
      <c r="I1076">
        <f t="shared" si="33"/>
        <v>88</v>
      </c>
      <c r="J1076">
        <f>INDEX(Clustering!$A$2:$B$32,MATCH('Filtered Data'!F1076,_xlfn.ANCHORARRAY(Clustering!$A$2),0),2)</f>
        <v>6</v>
      </c>
    </row>
    <row r="1077" spans="1:10" x14ac:dyDescent="0.3">
      <c r="A1077" t="s">
        <v>1083</v>
      </c>
      <c r="B1077" t="s">
        <v>55</v>
      </c>
      <c r="C1077" t="s">
        <v>336</v>
      </c>
      <c r="D1077" t="s">
        <v>61</v>
      </c>
      <c r="E1077">
        <v>38</v>
      </c>
      <c r="F1077" t="s">
        <v>22</v>
      </c>
      <c r="G1077" t="s">
        <v>27</v>
      </c>
      <c r="H1077">
        <f t="shared" si="32"/>
        <v>1</v>
      </c>
      <c r="I1077">
        <f t="shared" si="33"/>
        <v>38</v>
      </c>
      <c r="J1077">
        <f>INDEX(Clustering!$A$2:$B$32,MATCH('Filtered Data'!F1077,_xlfn.ANCHORARRAY(Clustering!$A$2),0),2)</f>
        <v>6</v>
      </c>
    </row>
    <row r="1078" spans="1:10" x14ac:dyDescent="0.3">
      <c r="A1078" t="s">
        <v>1083</v>
      </c>
      <c r="B1078" t="s">
        <v>147</v>
      </c>
      <c r="C1078" t="s">
        <v>158</v>
      </c>
      <c r="D1078" t="s">
        <v>250</v>
      </c>
      <c r="E1078">
        <v>38</v>
      </c>
      <c r="F1078" t="s">
        <v>72</v>
      </c>
      <c r="G1078" t="s">
        <v>27</v>
      </c>
      <c r="H1078">
        <f t="shared" si="32"/>
        <v>1</v>
      </c>
      <c r="I1078">
        <f t="shared" si="33"/>
        <v>38</v>
      </c>
      <c r="J1078">
        <f>INDEX(Clustering!$A$2:$B$32,MATCH('Filtered Data'!F1078,_xlfn.ANCHORARRAY(Clustering!$A$2),0),2)</f>
        <v>3</v>
      </c>
    </row>
    <row r="1079" spans="1:10" x14ac:dyDescent="0.3">
      <c r="A1079" t="s">
        <v>1084</v>
      </c>
      <c r="B1079" t="s">
        <v>55</v>
      </c>
      <c r="C1079" t="s">
        <v>42</v>
      </c>
      <c r="D1079" t="s">
        <v>1005</v>
      </c>
      <c r="E1079">
        <v>50</v>
      </c>
      <c r="F1079" t="s">
        <v>22</v>
      </c>
      <c r="G1079" t="s">
        <v>23</v>
      </c>
      <c r="H1079">
        <f t="shared" si="32"/>
        <v>2</v>
      </c>
      <c r="I1079">
        <f t="shared" si="33"/>
        <v>100</v>
      </c>
      <c r="J1079">
        <f>INDEX(Clustering!$A$2:$B$32,MATCH('Filtered Data'!F1079,_xlfn.ANCHORARRAY(Clustering!$A$2),0),2)</f>
        <v>6</v>
      </c>
    </row>
    <row r="1080" spans="1:10" x14ac:dyDescent="0.3">
      <c r="A1080" t="s">
        <v>1085</v>
      </c>
      <c r="B1080" t="s">
        <v>55</v>
      </c>
      <c r="C1080" t="s">
        <v>18</v>
      </c>
      <c r="D1080" t="s">
        <v>570</v>
      </c>
      <c r="E1080">
        <v>53</v>
      </c>
      <c r="F1080" t="s">
        <v>22</v>
      </c>
      <c r="G1080" t="s">
        <v>14</v>
      </c>
      <c r="H1080">
        <f t="shared" si="32"/>
        <v>2</v>
      </c>
      <c r="I1080">
        <f t="shared" si="33"/>
        <v>106</v>
      </c>
      <c r="J1080">
        <f>INDEX(Clustering!$A$2:$B$32,MATCH('Filtered Data'!F1080,_xlfn.ANCHORARRAY(Clustering!$A$2),0),2)</f>
        <v>6</v>
      </c>
    </row>
    <row r="1081" spans="1:10" x14ac:dyDescent="0.3">
      <c r="A1081" t="s">
        <v>1086</v>
      </c>
      <c r="B1081" t="s">
        <v>55</v>
      </c>
      <c r="C1081" t="s">
        <v>1087</v>
      </c>
      <c r="D1081" t="s">
        <v>1005</v>
      </c>
      <c r="E1081">
        <v>49</v>
      </c>
      <c r="F1081" t="s">
        <v>22</v>
      </c>
      <c r="G1081" t="s">
        <v>87</v>
      </c>
      <c r="H1081">
        <f t="shared" si="32"/>
        <v>1</v>
      </c>
      <c r="I1081">
        <f t="shared" si="33"/>
        <v>49</v>
      </c>
      <c r="J1081">
        <f>INDEX(Clustering!$A$2:$B$32,MATCH('Filtered Data'!F1081,_xlfn.ANCHORARRAY(Clustering!$A$2),0),2)</f>
        <v>6</v>
      </c>
    </row>
    <row r="1082" spans="1:10" x14ac:dyDescent="0.3">
      <c r="A1082" t="s">
        <v>1086</v>
      </c>
      <c r="B1082" t="s">
        <v>55</v>
      </c>
      <c r="C1082" t="s">
        <v>1088</v>
      </c>
      <c r="D1082" t="s">
        <v>216</v>
      </c>
      <c r="E1082">
        <v>49</v>
      </c>
      <c r="F1082" t="s">
        <v>168</v>
      </c>
      <c r="G1082" t="s">
        <v>80</v>
      </c>
      <c r="H1082">
        <f t="shared" si="32"/>
        <v>1</v>
      </c>
      <c r="I1082">
        <f t="shared" si="33"/>
        <v>49</v>
      </c>
      <c r="J1082">
        <f>INDEX(Clustering!$A$2:$B$32,MATCH('Filtered Data'!F1082,_xlfn.ANCHORARRAY(Clustering!$A$2),0),2)</f>
        <v>5</v>
      </c>
    </row>
    <row r="1083" spans="1:10" ht="26" x14ac:dyDescent="0.3">
      <c r="A1083" t="s">
        <v>1089</v>
      </c>
      <c r="B1083" t="s">
        <v>55</v>
      </c>
      <c r="C1083" s="1" t="s">
        <v>1090</v>
      </c>
      <c r="D1083" t="s">
        <v>89</v>
      </c>
      <c r="E1083">
        <v>69</v>
      </c>
      <c r="F1083" t="s">
        <v>22</v>
      </c>
      <c r="G1083" t="s">
        <v>127</v>
      </c>
      <c r="H1083">
        <f t="shared" si="32"/>
        <v>1</v>
      </c>
      <c r="I1083">
        <f t="shared" si="33"/>
        <v>69</v>
      </c>
      <c r="J1083">
        <f>INDEX(Clustering!$A$2:$B$32,MATCH('Filtered Data'!F1083,_xlfn.ANCHORARRAY(Clustering!$A$2),0),2)</f>
        <v>6</v>
      </c>
    </row>
    <row r="1084" spans="1:10" ht="26" x14ac:dyDescent="0.3">
      <c r="A1084" t="s">
        <v>1091</v>
      </c>
      <c r="B1084" t="s">
        <v>55</v>
      </c>
      <c r="C1084" s="1" t="s">
        <v>1092</v>
      </c>
      <c r="D1084" t="s">
        <v>113</v>
      </c>
      <c r="E1084">
        <v>58</v>
      </c>
      <c r="F1084" t="s">
        <v>22</v>
      </c>
      <c r="G1084" t="s">
        <v>87</v>
      </c>
      <c r="H1084">
        <f t="shared" si="32"/>
        <v>1</v>
      </c>
      <c r="I1084">
        <f t="shared" si="33"/>
        <v>58</v>
      </c>
      <c r="J1084">
        <f>INDEX(Clustering!$A$2:$B$32,MATCH('Filtered Data'!F1084,_xlfn.ANCHORARRAY(Clustering!$A$2),0),2)</f>
        <v>6</v>
      </c>
    </row>
    <row r="1085" spans="1:10" ht="26" x14ac:dyDescent="0.3">
      <c r="A1085" t="s">
        <v>1091</v>
      </c>
      <c r="B1085" t="s">
        <v>58</v>
      </c>
      <c r="C1085" s="1" t="s">
        <v>845</v>
      </c>
      <c r="D1085" t="s">
        <v>96</v>
      </c>
      <c r="E1085">
        <v>66</v>
      </c>
      <c r="F1085" t="s">
        <v>22</v>
      </c>
      <c r="G1085" t="s">
        <v>69</v>
      </c>
      <c r="H1085">
        <f t="shared" si="32"/>
        <v>1</v>
      </c>
      <c r="I1085">
        <f t="shared" si="33"/>
        <v>66</v>
      </c>
      <c r="J1085">
        <f>INDEX(Clustering!$A$2:$B$32,MATCH('Filtered Data'!F1085,_xlfn.ANCHORARRAY(Clustering!$A$2),0),2)</f>
        <v>6</v>
      </c>
    </row>
    <row r="1086" spans="1:10" ht="26" x14ac:dyDescent="0.3">
      <c r="A1086" t="s">
        <v>1093</v>
      </c>
      <c r="B1086" t="s">
        <v>55</v>
      </c>
      <c r="C1086" s="1" t="s">
        <v>1094</v>
      </c>
      <c r="D1086" t="s">
        <v>96</v>
      </c>
      <c r="E1086">
        <v>19</v>
      </c>
      <c r="F1086" t="s">
        <v>22</v>
      </c>
      <c r="G1086" t="s">
        <v>127</v>
      </c>
      <c r="H1086">
        <f t="shared" si="32"/>
        <v>1</v>
      </c>
      <c r="I1086">
        <f t="shared" si="33"/>
        <v>19</v>
      </c>
      <c r="J1086">
        <f>INDEX(Clustering!$A$2:$B$32,MATCH('Filtered Data'!F1086,_xlfn.ANCHORARRAY(Clustering!$A$2),0),2)</f>
        <v>6</v>
      </c>
    </row>
    <row r="1087" spans="1:10" ht="26" x14ac:dyDescent="0.3">
      <c r="A1087" t="s">
        <v>1095</v>
      </c>
      <c r="B1087" t="s">
        <v>55</v>
      </c>
      <c r="C1087" s="1" t="s">
        <v>827</v>
      </c>
      <c r="D1087" t="s">
        <v>89</v>
      </c>
      <c r="E1087">
        <v>43</v>
      </c>
      <c r="F1087" t="s">
        <v>22</v>
      </c>
      <c r="G1087" t="s">
        <v>87</v>
      </c>
      <c r="H1087">
        <f t="shared" si="32"/>
        <v>1</v>
      </c>
      <c r="I1087">
        <f t="shared" si="33"/>
        <v>43</v>
      </c>
      <c r="J1087">
        <f>INDEX(Clustering!$A$2:$B$32,MATCH('Filtered Data'!F1087,_xlfn.ANCHORARRAY(Clustering!$A$2),0),2)</f>
        <v>6</v>
      </c>
    </row>
    <row r="1088" spans="1:10" ht="26" x14ac:dyDescent="0.3">
      <c r="A1088" t="s">
        <v>1095</v>
      </c>
      <c r="B1088" t="s">
        <v>58</v>
      </c>
      <c r="C1088" s="1" t="s">
        <v>1096</v>
      </c>
      <c r="D1088" t="s">
        <v>79</v>
      </c>
      <c r="E1088">
        <v>43</v>
      </c>
      <c r="F1088" t="s">
        <v>22</v>
      </c>
      <c r="G1088" t="s">
        <v>69</v>
      </c>
      <c r="H1088">
        <f t="shared" si="32"/>
        <v>1</v>
      </c>
      <c r="I1088">
        <f t="shared" si="33"/>
        <v>43</v>
      </c>
      <c r="J1088">
        <f>INDEX(Clustering!$A$2:$B$32,MATCH('Filtered Data'!F1088,_xlfn.ANCHORARRAY(Clustering!$A$2),0),2)</f>
        <v>6</v>
      </c>
    </row>
    <row r="1089" spans="1:10" ht="26" x14ac:dyDescent="0.3">
      <c r="A1089" t="s">
        <v>1097</v>
      </c>
      <c r="B1089" t="s">
        <v>55</v>
      </c>
      <c r="C1089" s="1" t="s">
        <v>1098</v>
      </c>
      <c r="D1089" t="s">
        <v>110</v>
      </c>
      <c r="E1089">
        <v>42</v>
      </c>
      <c r="F1089" t="s">
        <v>22</v>
      </c>
      <c r="G1089" t="s">
        <v>127</v>
      </c>
      <c r="H1089">
        <f t="shared" si="32"/>
        <v>1</v>
      </c>
      <c r="I1089">
        <f t="shared" si="33"/>
        <v>42</v>
      </c>
      <c r="J1089">
        <f>INDEX(Clustering!$A$2:$B$32,MATCH('Filtered Data'!F1089,_xlfn.ANCHORARRAY(Clustering!$A$2),0),2)</f>
        <v>6</v>
      </c>
    </row>
    <row r="1090" spans="1:10" ht="26" x14ac:dyDescent="0.3">
      <c r="A1090" t="s">
        <v>1099</v>
      </c>
      <c r="B1090" t="s">
        <v>55</v>
      </c>
      <c r="C1090" s="1" t="s">
        <v>1100</v>
      </c>
      <c r="D1090" t="s">
        <v>79</v>
      </c>
      <c r="E1090">
        <v>57</v>
      </c>
      <c r="F1090" t="s">
        <v>22</v>
      </c>
      <c r="G1090" t="s">
        <v>69</v>
      </c>
      <c r="H1090">
        <f t="shared" si="32"/>
        <v>1</v>
      </c>
      <c r="I1090">
        <f t="shared" si="33"/>
        <v>57</v>
      </c>
      <c r="J1090">
        <f>INDEX(Clustering!$A$2:$B$32,MATCH('Filtered Data'!F1090,_xlfn.ANCHORARRAY(Clustering!$A$2),0),2)</f>
        <v>6</v>
      </c>
    </row>
    <row r="1091" spans="1:10" ht="26" x14ac:dyDescent="0.3">
      <c r="A1091" t="s">
        <v>1099</v>
      </c>
      <c r="B1091" t="s">
        <v>58</v>
      </c>
      <c r="C1091" s="1" t="s">
        <v>810</v>
      </c>
      <c r="D1091" t="s">
        <v>79</v>
      </c>
      <c r="E1091">
        <v>34</v>
      </c>
      <c r="F1091" t="s">
        <v>22</v>
      </c>
      <c r="G1091" t="s">
        <v>69</v>
      </c>
      <c r="H1091">
        <f t="shared" ref="H1091:H1154" si="34">LEN(G1091)/2</f>
        <v>1</v>
      </c>
      <c r="I1091">
        <f t="shared" ref="I1091:I1154" si="35">E1091*H1091</f>
        <v>34</v>
      </c>
      <c r="J1091">
        <f>INDEX(Clustering!$A$2:$B$32,MATCH('Filtered Data'!F1091,_xlfn.ANCHORARRAY(Clustering!$A$2),0),2)</f>
        <v>6</v>
      </c>
    </row>
    <row r="1092" spans="1:10" ht="26" x14ac:dyDescent="0.3">
      <c r="A1092" t="s">
        <v>1101</v>
      </c>
      <c r="B1092" t="s">
        <v>55</v>
      </c>
      <c r="C1092" s="1" t="s">
        <v>1102</v>
      </c>
      <c r="D1092" t="s">
        <v>74</v>
      </c>
      <c r="E1092">
        <v>44</v>
      </c>
      <c r="F1092" t="s">
        <v>22</v>
      </c>
      <c r="G1092" t="s">
        <v>80</v>
      </c>
      <c r="H1092">
        <f t="shared" si="34"/>
        <v>1</v>
      </c>
      <c r="I1092">
        <f t="shared" si="35"/>
        <v>44</v>
      </c>
      <c r="J1092">
        <f>INDEX(Clustering!$A$2:$B$32,MATCH('Filtered Data'!F1092,_xlfn.ANCHORARRAY(Clustering!$A$2),0),2)</f>
        <v>6</v>
      </c>
    </row>
    <row r="1093" spans="1:10" ht="26" x14ac:dyDescent="0.3">
      <c r="A1093" t="s">
        <v>1101</v>
      </c>
      <c r="B1093" t="s">
        <v>58</v>
      </c>
      <c r="C1093" s="1" t="s">
        <v>1103</v>
      </c>
      <c r="D1093" t="s">
        <v>74</v>
      </c>
      <c r="E1093">
        <v>38</v>
      </c>
      <c r="F1093" t="s">
        <v>22</v>
      </c>
      <c r="G1093" t="s">
        <v>127</v>
      </c>
      <c r="H1093">
        <f t="shared" si="34"/>
        <v>1</v>
      </c>
      <c r="I1093">
        <f t="shared" si="35"/>
        <v>38</v>
      </c>
      <c r="J1093">
        <f>INDEX(Clustering!$A$2:$B$32,MATCH('Filtered Data'!F1093,_xlfn.ANCHORARRAY(Clustering!$A$2),0),2)</f>
        <v>6</v>
      </c>
    </row>
    <row r="1094" spans="1:10" ht="26" x14ac:dyDescent="0.3">
      <c r="A1094" t="s">
        <v>1101</v>
      </c>
      <c r="B1094" t="s">
        <v>59</v>
      </c>
      <c r="C1094" s="1" t="s">
        <v>1104</v>
      </c>
      <c r="D1094" t="s">
        <v>74</v>
      </c>
      <c r="E1094">
        <v>52</v>
      </c>
      <c r="F1094" t="s">
        <v>22</v>
      </c>
      <c r="G1094" t="s">
        <v>29</v>
      </c>
      <c r="H1094">
        <f t="shared" si="34"/>
        <v>1</v>
      </c>
      <c r="I1094">
        <f t="shared" si="35"/>
        <v>52</v>
      </c>
      <c r="J1094">
        <f>INDEX(Clustering!$A$2:$B$32,MATCH('Filtered Data'!F1094,_xlfn.ANCHORARRAY(Clustering!$A$2),0),2)</f>
        <v>6</v>
      </c>
    </row>
    <row r="1095" spans="1:10" ht="26" x14ac:dyDescent="0.3">
      <c r="A1095" t="s">
        <v>1101</v>
      </c>
      <c r="B1095" t="s">
        <v>81</v>
      </c>
      <c r="C1095" s="1" t="s">
        <v>1105</v>
      </c>
      <c r="D1095" t="s">
        <v>74</v>
      </c>
      <c r="E1095">
        <v>30</v>
      </c>
      <c r="F1095" t="s">
        <v>22</v>
      </c>
      <c r="G1095" t="s">
        <v>29</v>
      </c>
      <c r="H1095">
        <f t="shared" si="34"/>
        <v>1</v>
      </c>
      <c r="I1095">
        <f t="shared" si="35"/>
        <v>30</v>
      </c>
      <c r="J1095">
        <f>INDEX(Clustering!$A$2:$B$32,MATCH('Filtered Data'!F1095,_xlfn.ANCHORARRAY(Clustering!$A$2),0),2)</f>
        <v>6</v>
      </c>
    </row>
    <row r="1096" spans="1:10" ht="26" x14ac:dyDescent="0.3">
      <c r="A1096" t="s">
        <v>1106</v>
      </c>
      <c r="B1096" t="s">
        <v>55</v>
      </c>
      <c r="C1096" s="1" t="s">
        <v>1107</v>
      </c>
      <c r="D1096" t="s">
        <v>96</v>
      </c>
      <c r="E1096">
        <v>52</v>
      </c>
      <c r="F1096" t="s">
        <v>22</v>
      </c>
      <c r="G1096" t="s">
        <v>80</v>
      </c>
      <c r="H1096">
        <f t="shared" si="34"/>
        <v>1</v>
      </c>
      <c r="I1096">
        <f t="shared" si="35"/>
        <v>52</v>
      </c>
      <c r="J1096">
        <f>INDEX(Clustering!$A$2:$B$32,MATCH('Filtered Data'!F1096,_xlfn.ANCHORARRAY(Clustering!$A$2),0),2)</f>
        <v>6</v>
      </c>
    </row>
    <row r="1097" spans="1:10" ht="26" x14ac:dyDescent="0.3">
      <c r="A1097" t="s">
        <v>1106</v>
      </c>
      <c r="B1097" t="s">
        <v>58</v>
      </c>
      <c r="C1097" s="1" t="s">
        <v>1108</v>
      </c>
      <c r="D1097" t="s">
        <v>110</v>
      </c>
      <c r="E1097">
        <v>32</v>
      </c>
      <c r="F1097" t="s">
        <v>22</v>
      </c>
      <c r="G1097" t="s">
        <v>127</v>
      </c>
      <c r="H1097">
        <f t="shared" si="34"/>
        <v>1</v>
      </c>
      <c r="I1097">
        <f t="shared" si="35"/>
        <v>32</v>
      </c>
      <c r="J1097">
        <f>INDEX(Clustering!$A$2:$B$32,MATCH('Filtered Data'!F1097,_xlfn.ANCHORARRAY(Clustering!$A$2),0),2)</f>
        <v>6</v>
      </c>
    </row>
    <row r="1098" spans="1:10" ht="26" x14ac:dyDescent="0.3">
      <c r="A1098" t="s">
        <v>1106</v>
      </c>
      <c r="B1098" t="s">
        <v>59</v>
      </c>
      <c r="C1098" s="1" t="s">
        <v>1109</v>
      </c>
      <c r="D1098" t="s">
        <v>113</v>
      </c>
      <c r="E1098">
        <v>52</v>
      </c>
      <c r="F1098" t="s">
        <v>22</v>
      </c>
      <c r="G1098" t="s">
        <v>80</v>
      </c>
      <c r="H1098">
        <f t="shared" si="34"/>
        <v>1</v>
      </c>
      <c r="I1098">
        <f t="shared" si="35"/>
        <v>52</v>
      </c>
      <c r="J1098">
        <f>INDEX(Clustering!$A$2:$B$32,MATCH('Filtered Data'!F1098,_xlfn.ANCHORARRAY(Clustering!$A$2),0),2)</f>
        <v>6</v>
      </c>
    </row>
    <row r="1099" spans="1:10" ht="26" x14ac:dyDescent="0.3">
      <c r="A1099" t="s">
        <v>1106</v>
      </c>
      <c r="B1099" t="s">
        <v>81</v>
      </c>
      <c r="C1099" s="1" t="s">
        <v>1110</v>
      </c>
      <c r="D1099" t="s">
        <v>113</v>
      </c>
      <c r="E1099">
        <v>48</v>
      </c>
      <c r="F1099" t="s">
        <v>22</v>
      </c>
      <c r="G1099" t="s">
        <v>80</v>
      </c>
      <c r="H1099">
        <f t="shared" si="34"/>
        <v>1</v>
      </c>
      <c r="I1099">
        <f t="shared" si="35"/>
        <v>48</v>
      </c>
      <c r="J1099">
        <f>INDEX(Clustering!$A$2:$B$32,MATCH('Filtered Data'!F1099,_xlfn.ANCHORARRAY(Clustering!$A$2),0),2)</f>
        <v>6</v>
      </c>
    </row>
    <row r="1100" spans="1:10" ht="26" x14ac:dyDescent="0.3">
      <c r="A1100" t="s">
        <v>1106</v>
      </c>
      <c r="B1100" t="s">
        <v>413</v>
      </c>
      <c r="C1100" s="1" t="s">
        <v>1111</v>
      </c>
      <c r="D1100" t="s">
        <v>89</v>
      </c>
      <c r="E1100">
        <v>24</v>
      </c>
      <c r="F1100" t="s">
        <v>22</v>
      </c>
      <c r="G1100" t="s">
        <v>29</v>
      </c>
      <c r="H1100">
        <f t="shared" si="34"/>
        <v>1</v>
      </c>
      <c r="I1100">
        <f t="shared" si="35"/>
        <v>24</v>
      </c>
      <c r="J1100">
        <f>INDEX(Clustering!$A$2:$B$32,MATCH('Filtered Data'!F1100,_xlfn.ANCHORARRAY(Clustering!$A$2),0),2)</f>
        <v>6</v>
      </c>
    </row>
    <row r="1101" spans="1:10" ht="26" x14ac:dyDescent="0.3">
      <c r="A1101" t="s">
        <v>1112</v>
      </c>
      <c r="B1101" t="s">
        <v>55</v>
      </c>
      <c r="C1101" s="1" t="s">
        <v>837</v>
      </c>
      <c r="D1101" t="s">
        <v>79</v>
      </c>
      <c r="E1101">
        <v>51</v>
      </c>
      <c r="F1101" t="s">
        <v>22</v>
      </c>
      <c r="G1101" t="s">
        <v>27</v>
      </c>
      <c r="H1101">
        <f t="shared" si="34"/>
        <v>1</v>
      </c>
      <c r="I1101">
        <f t="shared" si="35"/>
        <v>51</v>
      </c>
      <c r="J1101">
        <f>INDEX(Clustering!$A$2:$B$32,MATCH('Filtered Data'!F1101,_xlfn.ANCHORARRAY(Clustering!$A$2),0),2)</f>
        <v>6</v>
      </c>
    </row>
    <row r="1102" spans="1:10" ht="26" x14ac:dyDescent="0.3">
      <c r="A1102" t="s">
        <v>1112</v>
      </c>
      <c r="B1102" t="s">
        <v>58</v>
      </c>
      <c r="C1102" s="1" t="s">
        <v>1113</v>
      </c>
      <c r="D1102" t="s">
        <v>79</v>
      </c>
      <c r="E1102">
        <v>56</v>
      </c>
      <c r="F1102" t="s">
        <v>22</v>
      </c>
      <c r="G1102" t="s">
        <v>69</v>
      </c>
      <c r="H1102">
        <f t="shared" si="34"/>
        <v>1</v>
      </c>
      <c r="I1102">
        <f t="shared" si="35"/>
        <v>56</v>
      </c>
      <c r="J1102">
        <f>INDEX(Clustering!$A$2:$B$32,MATCH('Filtered Data'!F1102,_xlfn.ANCHORARRAY(Clustering!$A$2),0),2)</f>
        <v>6</v>
      </c>
    </row>
    <row r="1103" spans="1:10" ht="26" x14ac:dyDescent="0.3">
      <c r="A1103" t="s">
        <v>1114</v>
      </c>
      <c r="B1103" t="s">
        <v>55</v>
      </c>
      <c r="C1103" s="1" t="s">
        <v>1115</v>
      </c>
      <c r="D1103" t="s">
        <v>79</v>
      </c>
      <c r="E1103">
        <v>61</v>
      </c>
      <c r="F1103" t="s">
        <v>22</v>
      </c>
      <c r="G1103" t="s">
        <v>29</v>
      </c>
      <c r="H1103">
        <f t="shared" si="34"/>
        <v>1</v>
      </c>
      <c r="I1103">
        <f t="shared" si="35"/>
        <v>61</v>
      </c>
      <c r="J1103">
        <f>INDEX(Clustering!$A$2:$B$32,MATCH('Filtered Data'!F1103,_xlfn.ANCHORARRAY(Clustering!$A$2),0),2)</f>
        <v>6</v>
      </c>
    </row>
    <row r="1104" spans="1:10" ht="26" x14ac:dyDescent="0.3">
      <c r="A1104" t="s">
        <v>1114</v>
      </c>
      <c r="B1104" t="s">
        <v>58</v>
      </c>
      <c r="C1104" s="1" t="s">
        <v>835</v>
      </c>
      <c r="D1104" t="s">
        <v>570</v>
      </c>
      <c r="E1104">
        <v>52</v>
      </c>
      <c r="F1104" t="s">
        <v>22</v>
      </c>
      <c r="G1104" t="s">
        <v>127</v>
      </c>
      <c r="H1104">
        <f t="shared" si="34"/>
        <v>1</v>
      </c>
      <c r="I1104">
        <f t="shared" si="35"/>
        <v>52</v>
      </c>
      <c r="J1104">
        <f>INDEX(Clustering!$A$2:$B$32,MATCH('Filtered Data'!F1104,_xlfn.ANCHORARRAY(Clustering!$A$2),0),2)</f>
        <v>6</v>
      </c>
    </row>
    <row r="1105" spans="1:10" ht="26" x14ac:dyDescent="0.3">
      <c r="A1105" t="s">
        <v>1116</v>
      </c>
      <c r="B1105" t="s">
        <v>55</v>
      </c>
      <c r="C1105" s="1" t="s">
        <v>1117</v>
      </c>
      <c r="D1105" t="s">
        <v>96</v>
      </c>
      <c r="E1105">
        <v>51</v>
      </c>
      <c r="F1105" t="s">
        <v>22</v>
      </c>
      <c r="G1105" t="s">
        <v>80</v>
      </c>
      <c r="H1105">
        <f t="shared" si="34"/>
        <v>1</v>
      </c>
      <c r="I1105">
        <f t="shared" si="35"/>
        <v>51</v>
      </c>
      <c r="J1105">
        <f>INDEX(Clustering!$A$2:$B$32,MATCH('Filtered Data'!F1105,_xlfn.ANCHORARRAY(Clustering!$A$2),0),2)</f>
        <v>6</v>
      </c>
    </row>
    <row r="1106" spans="1:10" ht="26" x14ac:dyDescent="0.3">
      <c r="A1106" t="s">
        <v>1116</v>
      </c>
      <c r="B1106" t="s">
        <v>58</v>
      </c>
      <c r="C1106" s="1" t="s">
        <v>1110</v>
      </c>
      <c r="D1106" t="s">
        <v>79</v>
      </c>
      <c r="E1106">
        <v>56</v>
      </c>
      <c r="F1106" t="s">
        <v>22</v>
      </c>
      <c r="G1106" t="s">
        <v>80</v>
      </c>
      <c r="H1106">
        <f t="shared" si="34"/>
        <v>1</v>
      </c>
      <c r="I1106">
        <f t="shared" si="35"/>
        <v>56</v>
      </c>
      <c r="J1106">
        <f>INDEX(Clustering!$A$2:$B$32,MATCH('Filtered Data'!F1106,_xlfn.ANCHORARRAY(Clustering!$A$2),0),2)</f>
        <v>6</v>
      </c>
    </row>
    <row r="1107" spans="1:10" ht="26" x14ac:dyDescent="0.3">
      <c r="A1107" t="s">
        <v>1118</v>
      </c>
      <c r="B1107" t="s">
        <v>55</v>
      </c>
      <c r="C1107" s="1" t="s">
        <v>1119</v>
      </c>
      <c r="D1107" t="s">
        <v>549</v>
      </c>
      <c r="E1107">
        <v>21</v>
      </c>
      <c r="F1107" t="s">
        <v>22</v>
      </c>
      <c r="G1107" t="s">
        <v>127</v>
      </c>
      <c r="H1107">
        <f t="shared" si="34"/>
        <v>1</v>
      </c>
      <c r="I1107">
        <f t="shared" si="35"/>
        <v>21</v>
      </c>
      <c r="J1107">
        <f>INDEX(Clustering!$A$2:$B$32,MATCH('Filtered Data'!F1107,_xlfn.ANCHORARRAY(Clustering!$A$2),0),2)</f>
        <v>6</v>
      </c>
    </row>
    <row r="1108" spans="1:10" ht="26" x14ac:dyDescent="0.3">
      <c r="A1108" t="s">
        <v>1120</v>
      </c>
      <c r="B1108" t="s">
        <v>55</v>
      </c>
      <c r="C1108" s="1" t="s">
        <v>1121</v>
      </c>
      <c r="D1108" t="s">
        <v>79</v>
      </c>
      <c r="E1108">
        <v>41</v>
      </c>
      <c r="F1108" t="s">
        <v>22</v>
      </c>
      <c r="G1108" t="s">
        <v>80</v>
      </c>
      <c r="H1108">
        <f t="shared" si="34"/>
        <v>1</v>
      </c>
      <c r="I1108">
        <f t="shared" si="35"/>
        <v>41</v>
      </c>
      <c r="J1108">
        <f>INDEX(Clustering!$A$2:$B$32,MATCH('Filtered Data'!F1108,_xlfn.ANCHORARRAY(Clustering!$A$2),0),2)</f>
        <v>6</v>
      </c>
    </row>
    <row r="1109" spans="1:10" ht="26" x14ac:dyDescent="0.3">
      <c r="A1109" t="s">
        <v>1122</v>
      </c>
      <c r="B1109" t="s">
        <v>58</v>
      </c>
      <c r="C1109" s="1" t="s">
        <v>1104</v>
      </c>
      <c r="D1109" t="s">
        <v>96</v>
      </c>
      <c r="E1109">
        <v>58</v>
      </c>
      <c r="F1109" t="s">
        <v>22</v>
      </c>
      <c r="G1109" t="s">
        <v>29</v>
      </c>
      <c r="H1109">
        <f t="shared" si="34"/>
        <v>1</v>
      </c>
      <c r="I1109">
        <f t="shared" si="35"/>
        <v>58</v>
      </c>
      <c r="J1109">
        <f>INDEX(Clustering!$A$2:$B$32,MATCH('Filtered Data'!F1109,_xlfn.ANCHORARRAY(Clustering!$A$2),0),2)</f>
        <v>6</v>
      </c>
    </row>
    <row r="1110" spans="1:10" ht="26" x14ac:dyDescent="0.3">
      <c r="A1110" t="s">
        <v>1122</v>
      </c>
      <c r="B1110" t="s">
        <v>59</v>
      </c>
      <c r="C1110" s="1" t="s">
        <v>1123</v>
      </c>
      <c r="D1110" t="s">
        <v>96</v>
      </c>
      <c r="E1110">
        <v>40</v>
      </c>
      <c r="F1110" t="s">
        <v>22</v>
      </c>
      <c r="G1110" t="s">
        <v>29</v>
      </c>
      <c r="H1110">
        <f t="shared" si="34"/>
        <v>1</v>
      </c>
      <c r="I1110">
        <f t="shared" si="35"/>
        <v>40</v>
      </c>
      <c r="J1110">
        <f>INDEX(Clustering!$A$2:$B$32,MATCH('Filtered Data'!F1110,_xlfn.ANCHORARRAY(Clustering!$A$2),0),2)</f>
        <v>6</v>
      </c>
    </row>
    <row r="1111" spans="1:10" ht="26" x14ac:dyDescent="0.3">
      <c r="A1111" t="s">
        <v>1122</v>
      </c>
      <c r="B1111" t="s">
        <v>81</v>
      </c>
      <c r="C1111" s="1" t="s">
        <v>101</v>
      </c>
      <c r="D1111" t="s">
        <v>79</v>
      </c>
      <c r="E1111">
        <v>54</v>
      </c>
      <c r="F1111" t="s">
        <v>22</v>
      </c>
      <c r="G1111" t="s">
        <v>27</v>
      </c>
      <c r="H1111">
        <f t="shared" si="34"/>
        <v>1</v>
      </c>
      <c r="I1111">
        <f t="shared" si="35"/>
        <v>54</v>
      </c>
      <c r="J1111">
        <f>INDEX(Clustering!$A$2:$B$32,MATCH('Filtered Data'!F1111,_xlfn.ANCHORARRAY(Clustering!$A$2),0),2)</f>
        <v>6</v>
      </c>
    </row>
    <row r="1112" spans="1:10" ht="26" x14ac:dyDescent="0.3">
      <c r="A1112" t="s">
        <v>1122</v>
      </c>
      <c r="B1112" t="s">
        <v>413</v>
      </c>
      <c r="C1112" s="1" t="s">
        <v>1124</v>
      </c>
      <c r="D1112" t="s">
        <v>79</v>
      </c>
      <c r="E1112">
        <v>56</v>
      </c>
      <c r="F1112" t="s">
        <v>22</v>
      </c>
      <c r="G1112" t="s">
        <v>27</v>
      </c>
      <c r="H1112">
        <f t="shared" si="34"/>
        <v>1</v>
      </c>
      <c r="I1112">
        <f t="shared" si="35"/>
        <v>56</v>
      </c>
      <c r="J1112">
        <f>INDEX(Clustering!$A$2:$B$32,MATCH('Filtered Data'!F1112,_xlfn.ANCHORARRAY(Clustering!$A$2),0),2)</f>
        <v>6</v>
      </c>
    </row>
    <row r="1113" spans="1:10" ht="26" x14ac:dyDescent="0.3">
      <c r="A1113" t="s">
        <v>1122</v>
      </c>
      <c r="B1113" t="s">
        <v>414</v>
      </c>
      <c r="C1113" s="1" t="s">
        <v>109</v>
      </c>
      <c r="D1113" t="s">
        <v>96</v>
      </c>
      <c r="E1113">
        <v>29</v>
      </c>
      <c r="F1113" t="s">
        <v>22</v>
      </c>
      <c r="G1113" t="s">
        <v>83</v>
      </c>
      <c r="H1113">
        <f t="shared" si="34"/>
        <v>1</v>
      </c>
      <c r="I1113">
        <f t="shared" si="35"/>
        <v>29</v>
      </c>
      <c r="J1113">
        <f>INDEX(Clustering!$A$2:$B$32,MATCH('Filtered Data'!F1113,_xlfn.ANCHORARRAY(Clustering!$A$2),0),2)</f>
        <v>6</v>
      </c>
    </row>
    <row r="1114" spans="1:10" x14ac:dyDescent="0.3">
      <c r="A1114" t="s">
        <v>1125</v>
      </c>
      <c r="B1114" t="s">
        <v>55</v>
      </c>
      <c r="C1114" t="s">
        <v>375</v>
      </c>
      <c r="D1114" t="s">
        <v>609</v>
      </c>
      <c r="E1114">
        <v>15</v>
      </c>
      <c r="F1114" t="s">
        <v>22</v>
      </c>
      <c r="G1114" t="s">
        <v>80</v>
      </c>
      <c r="H1114">
        <f t="shared" si="34"/>
        <v>1</v>
      </c>
      <c r="I1114">
        <f t="shared" si="35"/>
        <v>15</v>
      </c>
      <c r="J1114">
        <f>INDEX(Clustering!$A$2:$B$32,MATCH('Filtered Data'!F1114,_xlfn.ANCHORARRAY(Clustering!$A$2),0),2)</f>
        <v>6</v>
      </c>
    </row>
    <row r="1115" spans="1:10" ht="26" x14ac:dyDescent="0.3">
      <c r="A1115" t="s">
        <v>1126</v>
      </c>
      <c r="B1115" t="s">
        <v>55</v>
      </c>
      <c r="C1115" s="1" t="s">
        <v>1127</v>
      </c>
      <c r="D1115" t="s">
        <v>26</v>
      </c>
      <c r="E1115">
        <v>48</v>
      </c>
      <c r="F1115" t="s">
        <v>22</v>
      </c>
      <c r="G1115" t="s">
        <v>87</v>
      </c>
      <c r="H1115">
        <f t="shared" si="34"/>
        <v>1</v>
      </c>
      <c r="I1115">
        <f t="shared" si="35"/>
        <v>48</v>
      </c>
      <c r="J1115">
        <f>INDEX(Clustering!$A$2:$B$32,MATCH('Filtered Data'!F1115,_xlfn.ANCHORARRAY(Clustering!$A$2),0),2)</f>
        <v>6</v>
      </c>
    </row>
    <row r="1116" spans="1:10" ht="26" x14ac:dyDescent="0.3">
      <c r="A1116" t="s">
        <v>1126</v>
      </c>
      <c r="B1116" t="s">
        <v>58</v>
      </c>
      <c r="C1116" s="1" t="s">
        <v>1128</v>
      </c>
      <c r="D1116" t="s">
        <v>113</v>
      </c>
      <c r="E1116">
        <v>54</v>
      </c>
      <c r="F1116" t="s">
        <v>22</v>
      </c>
      <c r="G1116" t="s">
        <v>87</v>
      </c>
      <c r="H1116">
        <f t="shared" si="34"/>
        <v>1</v>
      </c>
      <c r="I1116">
        <f t="shared" si="35"/>
        <v>54</v>
      </c>
      <c r="J1116">
        <f>INDEX(Clustering!$A$2:$B$32,MATCH('Filtered Data'!F1116,_xlfn.ANCHORARRAY(Clustering!$A$2),0),2)</f>
        <v>6</v>
      </c>
    </row>
    <row r="1117" spans="1:10" ht="26" x14ac:dyDescent="0.3">
      <c r="A1117" t="s">
        <v>1129</v>
      </c>
      <c r="B1117" t="s">
        <v>55</v>
      </c>
      <c r="C1117" s="1" t="s">
        <v>1130</v>
      </c>
      <c r="D1117" t="s">
        <v>113</v>
      </c>
      <c r="E1117">
        <v>58</v>
      </c>
      <c r="F1117" t="s">
        <v>22</v>
      </c>
      <c r="G1117" t="s">
        <v>87</v>
      </c>
      <c r="H1117">
        <f t="shared" si="34"/>
        <v>1</v>
      </c>
      <c r="I1117">
        <f t="shared" si="35"/>
        <v>58</v>
      </c>
      <c r="J1117">
        <f>INDEX(Clustering!$A$2:$B$32,MATCH('Filtered Data'!F1117,_xlfn.ANCHORARRAY(Clustering!$A$2),0),2)</f>
        <v>6</v>
      </c>
    </row>
    <row r="1118" spans="1:10" ht="26" x14ac:dyDescent="0.3">
      <c r="A1118" t="s">
        <v>1129</v>
      </c>
      <c r="B1118" t="s">
        <v>58</v>
      </c>
      <c r="C1118" s="1" t="s">
        <v>827</v>
      </c>
      <c r="D1118" t="s">
        <v>79</v>
      </c>
      <c r="E1118">
        <v>41</v>
      </c>
      <c r="F1118" t="s">
        <v>22</v>
      </c>
      <c r="G1118" t="s">
        <v>87</v>
      </c>
      <c r="H1118">
        <f t="shared" si="34"/>
        <v>1</v>
      </c>
      <c r="I1118">
        <f t="shared" si="35"/>
        <v>41</v>
      </c>
      <c r="J1118">
        <f>INDEX(Clustering!$A$2:$B$32,MATCH('Filtered Data'!F1118,_xlfn.ANCHORARRAY(Clustering!$A$2),0),2)</f>
        <v>6</v>
      </c>
    </row>
    <row r="1119" spans="1:10" ht="26" x14ac:dyDescent="0.3">
      <c r="A1119" t="s">
        <v>1131</v>
      </c>
      <c r="B1119" t="s">
        <v>55</v>
      </c>
      <c r="C1119" s="1" t="s">
        <v>1132</v>
      </c>
      <c r="D1119" t="s">
        <v>96</v>
      </c>
      <c r="E1119">
        <v>23</v>
      </c>
      <c r="F1119" t="s">
        <v>22</v>
      </c>
      <c r="G1119" t="s">
        <v>29</v>
      </c>
      <c r="H1119">
        <f t="shared" si="34"/>
        <v>1</v>
      </c>
      <c r="I1119">
        <f t="shared" si="35"/>
        <v>23</v>
      </c>
      <c r="J1119">
        <f>INDEX(Clustering!$A$2:$B$32,MATCH('Filtered Data'!F1119,_xlfn.ANCHORARRAY(Clustering!$A$2),0),2)</f>
        <v>6</v>
      </c>
    </row>
    <row r="1120" spans="1:10" ht="26" x14ac:dyDescent="0.3">
      <c r="A1120" t="s">
        <v>1131</v>
      </c>
      <c r="B1120" t="s">
        <v>58</v>
      </c>
      <c r="C1120" s="1" t="s">
        <v>1133</v>
      </c>
      <c r="D1120" t="s">
        <v>96</v>
      </c>
      <c r="E1120">
        <v>17</v>
      </c>
      <c r="F1120" t="s">
        <v>22</v>
      </c>
      <c r="G1120" t="s">
        <v>29</v>
      </c>
      <c r="H1120">
        <f t="shared" si="34"/>
        <v>1</v>
      </c>
      <c r="I1120">
        <f t="shared" si="35"/>
        <v>17</v>
      </c>
      <c r="J1120">
        <f>INDEX(Clustering!$A$2:$B$32,MATCH('Filtered Data'!F1120,_xlfn.ANCHORARRAY(Clustering!$A$2),0),2)</f>
        <v>6</v>
      </c>
    </row>
    <row r="1121" spans="1:10" ht="26" x14ac:dyDescent="0.3">
      <c r="A1121" t="s">
        <v>1131</v>
      </c>
      <c r="B1121" t="s">
        <v>59</v>
      </c>
      <c r="C1121" s="1" t="s">
        <v>103</v>
      </c>
      <c r="D1121" t="s">
        <v>96</v>
      </c>
      <c r="E1121">
        <v>48</v>
      </c>
      <c r="F1121" t="s">
        <v>22</v>
      </c>
      <c r="G1121" t="s">
        <v>29</v>
      </c>
      <c r="H1121">
        <f t="shared" si="34"/>
        <v>1</v>
      </c>
      <c r="I1121">
        <f t="shared" si="35"/>
        <v>48</v>
      </c>
      <c r="J1121">
        <f>INDEX(Clustering!$A$2:$B$32,MATCH('Filtered Data'!F1121,_xlfn.ANCHORARRAY(Clustering!$A$2),0),2)</f>
        <v>6</v>
      </c>
    </row>
    <row r="1122" spans="1:10" ht="26" x14ac:dyDescent="0.3">
      <c r="A1122" t="s">
        <v>1134</v>
      </c>
      <c r="B1122" t="s">
        <v>55</v>
      </c>
      <c r="C1122" s="1" t="s">
        <v>835</v>
      </c>
      <c r="D1122" t="s">
        <v>113</v>
      </c>
      <c r="E1122">
        <v>55</v>
      </c>
      <c r="F1122" t="s">
        <v>22</v>
      </c>
      <c r="G1122" t="s">
        <v>127</v>
      </c>
      <c r="H1122">
        <f t="shared" si="34"/>
        <v>1</v>
      </c>
      <c r="I1122">
        <f t="shared" si="35"/>
        <v>55</v>
      </c>
      <c r="J1122">
        <f>INDEX(Clustering!$A$2:$B$32,MATCH('Filtered Data'!F1122,_xlfn.ANCHORARRAY(Clustering!$A$2),0),2)</f>
        <v>6</v>
      </c>
    </row>
    <row r="1123" spans="1:10" ht="26" x14ac:dyDescent="0.3">
      <c r="A1123" t="s">
        <v>1134</v>
      </c>
      <c r="B1123" t="s">
        <v>58</v>
      </c>
      <c r="C1123" s="1" t="s">
        <v>1135</v>
      </c>
      <c r="D1123" t="s">
        <v>113</v>
      </c>
      <c r="E1123">
        <v>16</v>
      </c>
      <c r="F1123" t="s">
        <v>22</v>
      </c>
      <c r="G1123" t="s">
        <v>127</v>
      </c>
      <c r="H1123">
        <f t="shared" si="34"/>
        <v>1</v>
      </c>
      <c r="I1123">
        <f t="shared" si="35"/>
        <v>16</v>
      </c>
      <c r="J1123">
        <f>INDEX(Clustering!$A$2:$B$32,MATCH('Filtered Data'!F1123,_xlfn.ANCHORARRAY(Clustering!$A$2),0),2)</f>
        <v>6</v>
      </c>
    </row>
    <row r="1124" spans="1:10" ht="26" x14ac:dyDescent="0.3">
      <c r="A1124" t="s">
        <v>1136</v>
      </c>
      <c r="B1124" t="s">
        <v>55</v>
      </c>
      <c r="C1124" s="1" t="s">
        <v>1137</v>
      </c>
      <c r="D1124" t="s">
        <v>96</v>
      </c>
      <c r="E1124">
        <v>56</v>
      </c>
      <c r="F1124" t="s">
        <v>22</v>
      </c>
      <c r="G1124" t="s">
        <v>87</v>
      </c>
      <c r="H1124">
        <f t="shared" si="34"/>
        <v>1</v>
      </c>
      <c r="I1124">
        <f t="shared" si="35"/>
        <v>56</v>
      </c>
      <c r="J1124">
        <f>INDEX(Clustering!$A$2:$B$32,MATCH('Filtered Data'!F1124,_xlfn.ANCHORARRAY(Clustering!$A$2),0),2)</f>
        <v>6</v>
      </c>
    </row>
    <row r="1125" spans="1:10" ht="26" x14ac:dyDescent="0.3">
      <c r="A1125" t="s">
        <v>1136</v>
      </c>
      <c r="B1125" t="s">
        <v>58</v>
      </c>
      <c r="C1125" s="1" t="s">
        <v>1138</v>
      </c>
      <c r="D1125" t="s">
        <v>96</v>
      </c>
      <c r="E1125">
        <v>54</v>
      </c>
      <c r="F1125" t="s">
        <v>22</v>
      </c>
      <c r="G1125" t="s">
        <v>69</v>
      </c>
      <c r="H1125">
        <f t="shared" si="34"/>
        <v>1</v>
      </c>
      <c r="I1125">
        <f t="shared" si="35"/>
        <v>54</v>
      </c>
      <c r="J1125">
        <f>INDEX(Clustering!$A$2:$B$32,MATCH('Filtered Data'!F1125,_xlfn.ANCHORARRAY(Clustering!$A$2),0),2)</f>
        <v>6</v>
      </c>
    </row>
    <row r="1126" spans="1:10" ht="26" x14ac:dyDescent="0.3">
      <c r="A1126" t="s">
        <v>1136</v>
      </c>
      <c r="B1126" t="s">
        <v>59</v>
      </c>
      <c r="C1126" s="1" t="s">
        <v>1139</v>
      </c>
      <c r="D1126" t="s">
        <v>79</v>
      </c>
      <c r="E1126">
        <v>45</v>
      </c>
      <c r="F1126" t="s">
        <v>22</v>
      </c>
      <c r="G1126" t="s">
        <v>87</v>
      </c>
      <c r="H1126">
        <f t="shared" si="34"/>
        <v>1</v>
      </c>
      <c r="I1126">
        <f t="shared" si="35"/>
        <v>45</v>
      </c>
      <c r="J1126">
        <f>INDEX(Clustering!$A$2:$B$32,MATCH('Filtered Data'!F1126,_xlfn.ANCHORARRAY(Clustering!$A$2),0),2)</f>
        <v>6</v>
      </c>
    </row>
    <row r="1127" spans="1:10" ht="26" x14ac:dyDescent="0.3">
      <c r="A1127" t="s">
        <v>1140</v>
      </c>
      <c r="B1127" t="s">
        <v>55</v>
      </c>
      <c r="C1127" s="1" t="s">
        <v>1141</v>
      </c>
      <c r="D1127" t="s">
        <v>96</v>
      </c>
      <c r="E1127">
        <v>59</v>
      </c>
      <c r="F1127" t="s">
        <v>22</v>
      </c>
      <c r="G1127" t="s">
        <v>69</v>
      </c>
      <c r="H1127">
        <f t="shared" si="34"/>
        <v>1</v>
      </c>
      <c r="I1127">
        <f t="shared" si="35"/>
        <v>59</v>
      </c>
      <c r="J1127">
        <f>INDEX(Clustering!$A$2:$B$32,MATCH('Filtered Data'!F1127,_xlfn.ANCHORARRAY(Clustering!$A$2),0),2)</f>
        <v>6</v>
      </c>
    </row>
    <row r="1128" spans="1:10" ht="26" x14ac:dyDescent="0.3">
      <c r="A1128" t="s">
        <v>1140</v>
      </c>
      <c r="B1128" t="s">
        <v>58</v>
      </c>
      <c r="C1128" s="1" t="s">
        <v>1142</v>
      </c>
      <c r="D1128" t="s">
        <v>96</v>
      </c>
      <c r="E1128">
        <v>53</v>
      </c>
      <c r="F1128" t="s">
        <v>22</v>
      </c>
      <c r="G1128" t="s">
        <v>80</v>
      </c>
      <c r="H1128">
        <f t="shared" si="34"/>
        <v>1</v>
      </c>
      <c r="I1128">
        <f t="shared" si="35"/>
        <v>53</v>
      </c>
      <c r="J1128">
        <f>INDEX(Clustering!$A$2:$B$32,MATCH('Filtered Data'!F1128,_xlfn.ANCHORARRAY(Clustering!$A$2),0),2)</f>
        <v>6</v>
      </c>
    </row>
    <row r="1129" spans="1:10" ht="26" x14ac:dyDescent="0.3">
      <c r="A1129" t="s">
        <v>1143</v>
      </c>
      <c r="B1129" t="s">
        <v>55</v>
      </c>
      <c r="C1129" s="1" t="s">
        <v>1144</v>
      </c>
      <c r="D1129" t="s">
        <v>1009</v>
      </c>
      <c r="E1129">
        <v>59</v>
      </c>
      <c r="F1129" t="s">
        <v>22</v>
      </c>
      <c r="G1129" t="s">
        <v>29</v>
      </c>
      <c r="H1129">
        <f t="shared" si="34"/>
        <v>1</v>
      </c>
      <c r="I1129">
        <f t="shared" si="35"/>
        <v>59</v>
      </c>
      <c r="J1129">
        <f>INDEX(Clustering!$A$2:$B$32,MATCH('Filtered Data'!F1129,_xlfn.ANCHORARRAY(Clustering!$A$2),0),2)</f>
        <v>6</v>
      </c>
    </row>
    <row r="1130" spans="1:10" ht="26" x14ac:dyDescent="0.3">
      <c r="A1130" t="s">
        <v>1143</v>
      </c>
      <c r="B1130" t="s">
        <v>58</v>
      </c>
      <c r="C1130" s="1" t="s">
        <v>1145</v>
      </c>
      <c r="D1130" t="s">
        <v>1009</v>
      </c>
      <c r="E1130">
        <v>32</v>
      </c>
      <c r="F1130" t="s">
        <v>22</v>
      </c>
      <c r="G1130" t="s">
        <v>127</v>
      </c>
      <c r="H1130">
        <f t="shared" si="34"/>
        <v>1</v>
      </c>
      <c r="I1130">
        <f t="shared" si="35"/>
        <v>32</v>
      </c>
      <c r="J1130">
        <f>INDEX(Clustering!$A$2:$B$32,MATCH('Filtered Data'!F1130,_xlfn.ANCHORARRAY(Clustering!$A$2),0),2)</f>
        <v>6</v>
      </c>
    </row>
    <row r="1131" spans="1:10" ht="26" x14ac:dyDescent="0.3">
      <c r="A1131" t="s">
        <v>1143</v>
      </c>
      <c r="B1131" t="s">
        <v>59</v>
      </c>
      <c r="C1131" s="1" t="s">
        <v>1146</v>
      </c>
      <c r="D1131" t="s">
        <v>1009</v>
      </c>
      <c r="E1131">
        <v>56</v>
      </c>
      <c r="F1131" t="s">
        <v>22</v>
      </c>
      <c r="G1131" t="s">
        <v>87</v>
      </c>
      <c r="H1131">
        <f t="shared" si="34"/>
        <v>1</v>
      </c>
      <c r="I1131">
        <f t="shared" si="35"/>
        <v>56</v>
      </c>
      <c r="J1131">
        <f>INDEX(Clustering!$A$2:$B$32,MATCH('Filtered Data'!F1131,_xlfn.ANCHORARRAY(Clustering!$A$2),0),2)</f>
        <v>6</v>
      </c>
    </row>
    <row r="1132" spans="1:10" ht="26" x14ac:dyDescent="0.3">
      <c r="A1132" t="s">
        <v>1143</v>
      </c>
      <c r="B1132" t="s">
        <v>81</v>
      </c>
      <c r="C1132" s="1" t="s">
        <v>822</v>
      </c>
      <c r="D1132" t="s">
        <v>1009</v>
      </c>
      <c r="E1132">
        <v>56</v>
      </c>
      <c r="F1132" t="s">
        <v>22</v>
      </c>
      <c r="G1132" t="s">
        <v>69</v>
      </c>
      <c r="H1132">
        <f t="shared" si="34"/>
        <v>1</v>
      </c>
      <c r="I1132">
        <f t="shared" si="35"/>
        <v>56</v>
      </c>
      <c r="J1132">
        <f>INDEX(Clustering!$A$2:$B$32,MATCH('Filtered Data'!F1132,_xlfn.ANCHORARRAY(Clustering!$A$2),0),2)</f>
        <v>6</v>
      </c>
    </row>
    <row r="1133" spans="1:10" ht="26" x14ac:dyDescent="0.3">
      <c r="A1133" t="s">
        <v>1147</v>
      </c>
      <c r="B1133" t="s">
        <v>55</v>
      </c>
      <c r="C1133" s="1" t="s">
        <v>811</v>
      </c>
      <c r="D1133" t="s">
        <v>848</v>
      </c>
      <c r="E1133">
        <v>44</v>
      </c>
      <c r="F1133" t="s">
        <v>22</v>
      </c>
      <c r="G1133" t="s">
        <v>87</v>
      </c>
      <c r="H1133">
        <f t="shared" si="34"/>
        <v>1</v>
      </c>
      <c r="I1133">
        <f t="shared" si="35"/>
        <v>44</v>
      </c>
      <c r="J1133">
        <f>INDEX(Clustering!$A$2:$B$32,MATCH('Filtered Data'!F1133,_xlfn.ANCHORARRAY(Clustering!$A$2),0),2)</f>
        <v>6</v>
      </c>
    </row>
    <row r="1134" spans="1:10" ht="26" x14ac:dyDescent="0.3">
      <c r="A1134" t="s">
        <v>1147</v>
      </c>
      <c r="B1134" t="s">
        <v>58</v>
      </c>
      <c r="C1134" s="1" t="s">
        <v>1148</v>
      </c>
      <c r="D1134" t="s">
        <v>1009</v>
      </c>
      <c r="E1134">
        <v>32</v>
      </c>
      <c r="F1134" t="s">
        <v>22</v>
      </c>
      <c r="G1134" t="s">
        <v>27</v>
      </c>
      <c r="H1134">
        <f t="shared" si="34"/>
        <v>1</v>
      </c>
      <c r="I1134">
        <f t="shared" si="35"/>
        <v>32</v>
      </c>
      <c r="J1134">
        <f>INDEX(Clustering!$A$2:$B$32,MATCH('Filtered Data'!F1134,_xlfn.ANCHORARRAY(Clustering!$A$2),0),2)</f>
        <v>6</v>
      </c>
    </row>
    <row r="1135" spans="1:10" ht="26" x14ac:dyDescent="0.3">
      <c r="A1135" t="s">
        <v>1149</v>
      </c>
      <c r="B1135" t="s">
        <v>55</v>
      </c>
      <c r="C1135" s="1" t="s">
        <v>1150</v>
      </c>
      <c r="D1135" t="s">
        <v>89</v>
      </c>
      <c r="E1135">
        <v>70</v>
      </c>
      <c r="F1135" t="s">
        <v>22</v>
      </c>
      <c r="G1135" t="s">
        <v>27</v>
      </c>
      <c r="H1135">
        <f t="shared" si="34"/>
        <v>1</v>
      </c>
      <c r="I1135">
        <f t="shared" si="35"/>
        <v>70</v>
      </c>
      <c r="J1135">
        <f>INDEX(Clustering!$A$2:$B$32,MATCH('Filtered Data'!F1135,_xlfn.ANCHORARRAY(Clustering!$A$2),0),2)</f>
        <v>6</v>
      </c>
    </row>
    <row r="1136" spans="1:10" x14ac:dyDescent="0.3">
      <c r="A1136" t="s">
        <v>1151</v>
      </c>
      <c r="B1136" t="s">
        <v>55</v>
      </c>
      <c r="C1136" t="s">
        <v>123</v>
      </c>
      <c r="D1136" t="s">
        <v>621</v>
      </c>
      <c r="E1136">
        <v>2</v>
      </c>
      <c r="F1136" t="s">
        <v>22</v>
      </c>
      <c r="G1136" t="s">
        <v>87</v>
      </c>
      <c r="H1136">
        <f t="shared" si="34"/>
        <v>1</v>
      </c>
      <c r="I1136">
        <f t="shared" si="35"/>
        <v>2</v>
      </c>
      <c r="J1136">
        <f>INDEX(Clustering!$A$2:$B$32,MATCH('Filtered Data'!F1136,_xlfn.ANCHORARRAY(Clustering!$A$2),0),2)</f>
        <v>6</v>
      </c>
    </row>
    <row r="1137" spans="1:10" x14ac:dyDescent="0.3">
      <c r="A1137" t="s">
        <v>1152</v>
      </c>
      <c r="B1137" t="s">
        <v>55</v>
      </c>
      <c r="C1137" t="s">
        <v>121</v>
      </c>
      <c r="D1137" t="s">
        <v>621</v>
      </c>
      <c r="E1137">
        <v>8</v>
      </c>
      <c r="F1137" t="s">
        <v>22</v>
      </c>
      <c r="G1137" t="s">
        <v>27</v>
      </c>
      <c r="H1137">
        <f t="shared" si="34"/>
        <v>1</v>
      </c>
      <c r="I1137">
        <f t="shared" si="35"/>
        <v>8</v>
      </c>
      <c r="J1137">
        <f>INDEX(Clustering!$A$2:$B$32,MATCH('Filtered Data'!F1137,_xlfn.ANCHORARRAY(Clustering!$A$2),0),2)</f>
        <v>6</v>
      </c>
    </row>
    <row r="1138" spans="1:10" x14ac:dyDescent="0.3">
      <c r="A1138" t="s">
        <v>1153</v>
      </c>
      <c r="B1138" t="s">
        <v>55</v>
      </c>
      <c r="C1138" t="s">
        <v>293</v>
      </c>
      <c r="D1138" t="s">
        <v>62</v>
      </c>
      <c r="E1138">
        <v>32</v>
      </c>
      <c r="F1138" t="s">
        <v>63</v>
      </c>
      <c r="G1138" t="s">
        <v>69</v>
      </c>
      <c r="H1138">
        <f t="shared" si="34"/>
        <v>1</v>
      </c>
      <c r="I1138">
        <f t="shared" si="35"/>
        <v>32</v>
      </c>
      <c r="J1138">
        <f>INDEX(Clustering!$A$2:$B$32,MATCH('Filtered Data'!F1138,_xlfn.ANCHORARRAY(Clustering!$A$2),0),2)</f>
        <v>4</v>
      </c>
    </row>
    <row r="1139" spans="1:10" x14ac:dyDescent="0.3">
      <c r="A1139" t="s">
        <v>1154</v>
      </c>
      <c r="B1139" t="s">
        <v>55</v>
      </c>
      <c r="C1139" t="s">
        <v>118</v>
      </c>
      <c r="D1139" t="s">
        <v>76</v>
      </c>
      <c r="E1139">
        <v>47</v>
      </c>
      <c r="F1139" t="s">
        <v>36</v>
      </c>
      <c r="G1139" t="s">
        <v>29</v>
      </c>
      <c r="H1139">
        <f t="shared" si="34"/>
        <v>1</v>
      </c>
      <c r="I1139">
        <f t="shared" si="35"/>
        <v>47</v>
      </c>
      <c r="J1139">
        <f>INDEX(Clustering!$A$2:$B$32,MATCH('Filtered Data'!F1139,_xlfn.ANCHORARRAY(Clustering!$A$2),0),2)</f>
        <v>2</v>
      </c>
    </row>
    <row r="1140" spans="1:10" x14ac:dyDescent="0.3">
      <c r="A1140" t="s">
        <v>1155</v>
      </c>
      <c r="B1140" t="s">
        <v>55</v>
      </c>
      <c r="C1140" t="s">
        <v>123</v>
      </c>
      <c r="D1140" t="s">
        <v>62</v>
      </c>
      <c r="E1140">
        <v>35</v>
      </c>
      <c r="F1140" t="s">
        <v>63</v>
      </c>
      <c r="G1140" t="s">
        <v>87</v>
      </c>
      <c r="H1140">
        <f t="shared" si="34"/>
        <v>1</v>
      </c>
      <c r="I1140">
        <f t="shared" si="35"/>
        <v>35</v>
      </c>
      <c r="J1140">
        <f>INDEX(Clustering!$A$2:$B$32,MATCH('Filtered Data'!F1140,_xlfn.ANCHORARRAY(Clustering!$A$2),0),2)</f>
        <v>4</v>
      </c>
    </row>
    <row r="1141" spans="1:10" x14ac:dyDescent="0.3">
      <c r="A1141" t="s">
        <v>1156</v>
      </c>
      <c r="B1141" t="s">
        <v>55</v>
      </c>
      <c r="C1141" t="s">
        <v>121</v>
      </c>
      <c r="D1141" t="s">
        <v>62</v>
      </c>
      <c r="E1141">
        <v>69</v>
      </c>
      <c r="F1141" t="s">
        <v>63</v>
      </c>
      <c r="G1141" t="s">
        <v>27</v>
      </c>
      <c r="H1141">
        <f t="shared" si="34"/>
        <v>1</v>
      </c>
      <c r="I1141">
        <f t="shared" si="35"/>
        <v>69</v>
      </c>
      <c r="J1141">
        <f>INDEX(Clustering!$A$2:$B$32,MATCH('Filtered Data'!F1141,_xlfn.ANCHORARRAY(Clustering!$A$2),0),2)</f>
        <v>4</v>
      </c>
    </row>
    <row r="1142" spans="1:10" x14ac:dyDescent="0.3">
      <c r="A1142" t="s">
        <v>1157</v>
      </c>
      <c r="B1142" t="s">
        <v>55</v>
      </c>
      <c r="C1142" t="s">
        <v>115</v>
      </c>
      <c r="D1142" t="s">
        <v>62</v>
      </c>
      <c r="E1142">
        <v>70</v>
      </c>
      <c r="F1142" t="s">
        <v>63</v>
      </c>
      <c r="G1142" t="s">
        <v>80</v>
      </c>
      <c r="H1142">
        <f t="shared" si="34"/>
        <v>1</v>
      </c>
      <c r="I1142">
        <f t="shared" si="35"/>
        <v>70</v>
      </c>
      <c r="J1142">
        <f>INDEX(Clustering!$A$2:$B$32,MATCH('Filtered Data'!F1142,_xlfn.ANCHORARRAY(Clustering!$A$2),0),2)</f>
        <v>4</v>
      </c>
    </row>
    <row r="1143" spans="1:10" x14ac:dyDescent="0.3">
      <c r="A1143" t="s">
        <v>1158</v>
      </c>
      <c r="B1143" t="s">
        <v>55</v>
      </c>
      <c r="C1143" t="s">
        <v>304</v>
      </c>
      <c r="D1143" t="s">
        <v>62</v>
      </c>
      <c r="E1143">
        <v>74</v>
      </c>
      <c r="F1143" t="s">
        <v>63</v>
      </c>
      <c r="G1143" t="s">
        <v>127</v>
      </c>
      <c r="H1143">
        <f t="shared" si="34"/>
        <v>1</v>
      </c>
      <c r="I1143">
        <f t="shared" si="35"/>
        <v>74</v>
      </c>
      <c r="J1143">
        <f>INDEX(Clustering!$A$2:$B$32,MATCH('Filtered Data'!F1143,_xlfn.ANCHORARRAY(Clustering!$A$2),0),2)</f>
        <v>4</v>
      </c>
    </row>
    <row r="1144" spans="1:10" x14ac:dyDescent="0.3">
      <c r="A1144" t="s">
        <v>1159</v>
      </c>
      <c r="B1144" t="s">
        <v>489</v>
      </c>
      <c r="C1144" t="s">
        <v>20</v>
      </c>
      <c r="D1144" t="s">
        <v>678</v>
      </c>
      <c r="E1144">
        <v>19</v>
      </c>
      <c r="F1144" t="s">
        <v>174</v>
      </c>
      <c r="G1144" t="s">
        <v>23</v>
      </c>
      <c r="H1144">
        <f t="shared" si="34"/>
        <v>2</v>
      </c>
      <c r="I1144">
        <f t="shared" si="35"/>
        <v>38</v>
      </c>
      <c r="J1144">
        <f>INDEX(Clustering!$A$2:$B$32,MATCH('Filtered Data'!F1144,_xlfn.ANCHORARRAY(Clustering!$A$2),0),2)</f>
        <v>1</v>
      </c>
    </row>
    <row r="1145" spans="1:10" x14ac:dyDescent="0.3">
      <c r="A1145" t="s">
        <v>1159</v>
      </c>
      <c r="B1145" t="s">
        <v>550</v>
      </c>
      <c r="C1145" t="s">
        <v>20</v>
      </c>
      <c r="D1145" t="s">
        <v>675</v>
      </c>
      <c r="E1145">
        <v>20</v>
      </c>
      <c r="F1145" t="s">
        <v>174</v>
      </c>
      <c r="G1145" t="s">
        <v>23</v>
      </c>
      <c r="H1145">
        <f t="shared" si="34"/>
        <v>2</v>
      </c>
      <c r="I1145">
        <f t="shared" si="35"/>
        <v>40</v>
      </c>
      <c r="J1145">
        <f>INDEX(Clustering!$A$2:$B$32,MATCH('Filtered Data'!F1145,_xlfn.ANCHORARRAY(Clustering!$A$2),0),2)</f>
        <v>1</v>
      </c>
    </row>
    <row r="1146" spans="1:10" x14ac:dyDescent="0.3">
      <c r="A1146" t="s">
        <v>1159</v>
      </c>
      <c r="B1146" t="s">
        <v>491</v>
      </c>
      <c r="C1146" t="s">
        <v>56</v>
      </c>
      <c r="D1146" t="s">
        <v>494</v>
      </c>
      <c r="E1146">
        <v>20</v>
      </c>
      <c r="F1146" t="s">
        <v>174</v>
      </c>
      <c r="G1146" t="s">
        <v>27</v>
      </c>
      <c r="H1146">
        <f t="shared" si="34"/>
        <v>1</v>
      </c>
      <c r="I1146">
        <f t="shared" si="35"/>
        <v>20</v>
      </c>
      <c r="J1146">
        <f>INDEX(Clustering!$A$2:$B$32,MATCH('Filtered Data'!F1146,_xlfn.ANCHORARRAY(Clustering!$A$2),0),2)</f>
        <v>1</v>
      </c>
    </row>
    <row r="1147" spans="1:10" x14ac:dyDescent="0.3">
      <c r="A1147" t="s">
        <v>1159</v>
      </c>
      <c r="B1147" t="s">
        <v>491</v>
      </c>
      <c r="C1147" t="s">
        <v>57</v>
      </c>
      <c r="D1147" t="s">
        <v>494</v>
      </c>
      <c r="E1147">
        <v>20</v>
      </c>
      <c r="F1147" t="s">
        <v>174</v>
      </c>
      <c r="G1147" t="s">
        <v>29</v>
      </c>
      <c r="H1147">
        <f t="shared" si="34"/>
        <v>1</v>
      </c>
      <c r="I1147">
        <f t="shared" si="35"/>
        <v>20</v>
      </c>
      <c r="J1147">
        <f>INDEX(Clustering!$A$2:$B$32,MATCH('Filtered Data'!F1147,_xlfn.ANCHORARRAY(Clustering!$A$2),0),2)</f>
        <v>1</v>
      </c>
    </row>
    <row r="1148" spans="1:10" x14ac:dyDescent="0.3">
      <c r="A1148" t="s">
        <v>1159</v>
      </c>
      <c r="B1148" t="s">
        <v>551</v>
      </c>
      <c r="C1148" t="s">
        <v>46</v>
      </c>
      <c r="D1148" t="s">
        <v>676</v>
      </c>
      <c r="E1148">
        <v>20</v>
      </c>
      <c r="F1148" t="s">
        <v>174</v>
      </c>
      <c r="G1148" t="s">
        <v>23</v>
      </c>
      <c r="H1148">
        <f t="shared" si="34"/>
        <v>2</v>
      </c>
      <c r="I1148">
        <f t="shared" si="35"/>
        <v>40</v>
      </c>
      <c r="J1148">
        <f>INDEX(Clustering!$A$2:$B$32,MATCH('Filtered Data'!F1148,_xlfn.ANCHORARRAY(Clustering!$A$2),0),2)</f>
        <v>1</v>
      </c>
    </row>
    <row r="1149" spans="1:10" x14ac:dyDescent="0.3">
      <c r="A1149" t="s">
        <v>1159</v>
      </c>
      <c r="B1149" t="s">
        <v>493</v>
      </c>
      <c r="C1149" t="s">
        <v>42</v>
      </c>
      <c r="D1149" t="s">
        <v>494</v>
      </c>
      <c r="E1149">
        <v>20</v>
      </c>
      <c r="F1149" t="s">
        <v>174</v>
      </c>
      <c r="G1149" t="s">
        <v>23</v>
      </c>
      <c r="H1149">
        <f t="shared" si="34"/>
        <v>2</v>
      </c>
      <c r="I1149">
        <f t="shared" si="35"/>
        <v>40</v>
      </c>
      <c r="J1149">
        <f>INDEX(Clustering!$A$2:$B$32,MATCH('Filtered Data'!F1149,_xlfn.ANCHORARRAY(Clustering!$A$2),0),2)</f>
        <v>1</v>
      </c>
    </row>
    <row r="1150" spans="1:10" x14ac:dyDescent="0.3">
      <c r="A1150" t="s">
        <v>1159</v>
      </c>
      <c r="B1150" t="s">
        <v>553</v>
      </c>
      <c r="C1150" t="s">
        <v>42</v>
      </c>
      <c r="D1150" t="s">
        <v>678</v>
      </c>
      <c r="E1150">
        <v>19</v>
      </c>
      <c r="F1150" t="s">
        <v>174</v>
      </c>
      <c r="G1150" t="s">
        <v>23</v>
      </c>
      <c r="H1150">
        <f t="shared" si="34"/>
        <v>2</v>
      </c>
      <c r="I1150">
        <f t="shared" si="35"/>
        <v>38</v>
      </c>
      <c r="J1150">
        <f>INDEX(Clustering!$A$2:$B$32,MATCH('Filtered Data'!F1150,_xlfn.ANCHORARRAY(Clustering!$A$2),0),2)</f>
        <v>1</v>
      </c>
    </row>
    <row r="1151" spans="1:10" x14ac:dyDescent="0.3">
      <c r="A1151" t="s">
        <v>1159</v>
      </c>
      <c r="B1151" t="s">
        <v>495</v>
      </c>
      <c r="C1151" t="s">
        <v>38</v>
      </c>
      <c r="D1151" t="s">
        <v>360</v>
      </c>
      <c r="E1151">
        <v>20</v>
      </c>
      <c r="F1151" t="s">
        <v>262</v>
      </c>
      <c r="G1151" t="s">
        <v>14</v>
      </c>
      <c r="H1151">
        <f t="shared" si="34"/>
        <v>2</v>
      </c>
      <c r="I1151">
        <f t="shared" si="35"/>
        <v>40</v>
      </c>
      <c r="J1151">
        <f>INDEX(Clustering!$A$2:$B$32,MATCH('Filtered Data'!F1151,_xlfn.ANCHORARRAY(Clustering!$A$2),0),2)</f>
        <v>4</v>
      </c>
    </row>
    <row r="1152" spans="1:10" x14ac:dyDescent="0.3">
      <c r="A1152" t="s">
        <v>1159</v>
      </c>
      <c r="B1152" t="s">
        <v>555</v>
      </c>
      <c r="C1152" t="s">
        <v>18</v>
      </c>
      <c r="D1152" t="s">
        <v>680</v>
      </c>
      <c r="E1152">
        <v>20</v>
      </c>
      <c r="F1152" t="s">
        <v>174</v>
      </c>
      <c r="G1152" t="s">
        <v>14</v>
      </c>
      <c r="H1152">
        <f t="shared" si="34"/>
        <v>2</v>
      </c>
      <c r="I1152">
        <f t="shared" si="35"/>
        <v>40</v>
      </c>
      <c r="J1152">
        <f>INDEX(Clustering!$A$2:$B$32,MATCH('Filtered Data'!F1152,_xlfn.ANCHORARRAY(Clustering!$A$2),0),2)</f>
        <v>1</v>
      </c>
    </row>
    <row r="1153" spans="1:10" x14ac:dyDescent="0.3">
      <c r="A1153" t="s">
        <v>1159</v>
      </c>
      <c r="B1153" t="s">
        <v>497</v>
      </c>
      <c r="C1153" t="s">
        <v>11</v>
      </c>
      <c r="D1153" t="s">
        <v>668</v>
      </c>
      <c r="E1153">
        <v>20</v>
      </c>
      <c r="F1153" t="s">
        <v>174</v>
      </c>
      <c r="G1153" t="s">
        <v>14</v>
      </c>
      <c r="H1153">
        <f t="shared" si="34"/>
        <v>2</v>
      </c>
      <c r="I1153">
        <f t="shared" si="35"/>
        <v>40</v>
      </c>
      <c r="J1153">
        <f>INDEX(Clustering!$A$2:$B$32,MATCH('Filtered Data'!F1153,_xlfn.ANCHORARRAY(Clustering!$A$2),0),2)</f>
        <v>1</v>
      </c>
    </row>
    <row r="1154" spans="1:10" x14ac:dyDescent="0.3">
      <c r="A1154" t="s">
        <v>1159</v>
      </c>
      <c r="B1154" t="s">
        <v>557</v>
      </c>
      <c r="C1154" t="s">
        <v>11</v>
      </c>
      <c r="D1154" t="s">
        <v>508</v>
      </c>
      <c r="E1154">
        <v>20</v>
      </c>
      <c r="F1154" t="s">
        <v>13</v>
      </c>
      <c r="G1154" t="s">
        <v>14</v>
      </c>
      <c r="H1154">
        <f t="shared" si="34"/>
        <v>2</v>
      </c>
      <c r="I1154">
        <f t="shared" si="35"/>
        <v>40</v>
      </c>
      <c r="J1154">
        <f>INDEX(Clustering!$A$2:$B$32,MATCH('Filtered Data'!F1154,_xlfn.ANCHORARRAY(Clustering!$A$2),0),2)</f>
        <v>5</v>
      </c>
    </row>
    <row r="1155" spans="1:10" x14ac:dyDescent="0.3">
      <c r="A1155" t="s">
        <v>1159</v>
      </c>
      <c r="B1155" t="s">
        <v>499</v>
      </c>
      <c r="C1155" t="s">
        <v>46</v>
      </c>
      <c r="D1155" t="s">
        <v>680</v>
      </c>
      <c r="E1155">
        <v>20</v>
      </c>
      <c r="F1155" t="s">
        <v>174</v>
      </c>
      <c r="G1155" t="s">
        <v>23</v>
      </c>
      <c r="H1155">
        <f t="shared" ref="H1155:H1218" si="36">LEN(G1155)/2</f>
        <v>2</v>
      </c>
      <c r="I1155">
        <f t="shared" ref="I1155:I1218" si="37">E1155*H1155</f>
        <v>40</v>
      </c>
      <c r="J1155">
        <f>INDEX(Clustering!$A$2:$B$32,MATCH('Filtered Data'!F1155,_xlfn.ANCHORARRAY(Clustering!$A$2),0),2)</f>
        <v>1</v>
      </c>
    </row>
    <row r="1156" spans="1:10" x14ac:dyDescent="0.3">
      <c r="A1156" t="s">
        <v>1159</v>
      </c>
      <c r="B1156" t="s">
        <v>1160</v>
      </c>
      <c r="C1156" t="s">
        <v>56</v>
      </c>
      <c r="D1156" t="s">
        <v>680</v>
      </c>
      <c r="E1156">
        <v>19</v>
      </c>
      <c r="F1156" t="s">
        <v>174</v>
      </c>
      <c r="G1156" t="s">
        <v>27</v>
      </c>
      <c r="H1156">
        <f t="shared" si="36"/>
        <v>1</v>
      </c>
      <c r="I1156">
        <f t="shared" si="37"/>
        <v>19</v>
      </c>
      <c r="J1156">
        <f>INDEX(Clustering!$A$2:$B$32,MATCH('Filtered Data'!F1156,_xlfn.ANCHORARRAY(Clustering!$A$2),0),2)</f>
        <v>1</v>
      </c>
    </row>
    <row r="1157" spans="1:10" x14ac:dyDescent="0.3">
      <c r="A1157" t="s">
        <v>1159</v>
      </c>
      <c r="B1157" t="s">
        <v>1160</v>
      </c>
      <c r="C1157" t="s">
        <v>57</v>
      </c>
      <c r="D1157" t="s">
        <v>680</v>
      </c>
      <c r="E1157">
        <v>19</v>
      </c>
      <c r="F1157" t="s">
        <v>174</v>
      </c>
      <c r="G1157" t="s">
        <v>29</v>
      </c>
      <c r="H1157">
        <f t="shared" si="36"/>
        <v>1</v>
      </c>
      <c r="I1157">
        <f t="shared" si="37"/>
        <v>19</v>
      </c>
      <c r="J1157">
        <f>INDEX(Clustering!$A$2:$B$32,MATCH('Filtered Data'!F1157,_xlfn.ANCHORARRAY(Clustering!$A$2),0),2)</f>
        <v>1</v>
      </c>
    </row>
    <row r="1158" spans="1:10" x14ac:dyDescent="0.3">
      <c r="A1158" t="s">
        <v>1159</v>
      </c>
      <c r="B1158" t="s">
        <v>501</v>
      </c>
      <c r="C1158" t="s">
        <v>34</v>
      </c>
      <c r="D1158" t="s">
        <v>673</v>
      </c>
      <c r="E1158">
        <v>20</v>
      </c>
      <c r="F1158" t="s">
        <v>174</v>
      </c>
      <c r="G1158" t="s">
        <v>14</v>
      </c>
      <c r="H1158">
        <f t="shared" si="36"/>
        <v>2</v>
      </c>
      <c r="I1158">
        <f t="shared" si="37"/>
        <v>40</v>
      </c>
      <c r="J1158">
        <f>INDEX(Clustering!$A$2:$B$32,MATCH('Filtered Data'!F1158,_xlfn.ANCHORARRAY(Clustering!$A$2),0),2)</f>
        <v>1</v>
      </c>
    </row>
    <row r="1159" spans="1:10" x14ac:dyDescent="0.3">
      <c r="A1159" t="s">
        <v>1159</v>
      </c>
      <c r="B1159" t="s">
        <v>1161</v>
      </c>
      <c r="C1159" t="s">
        <v>34</v>
      </c>
      <c r="D1159" t="s">
        <v>508</v>
      </c>
      <c r="E1159">
        <v>20</v>
      </c>
      <c r="F1159" t="s">
        <v>13</v>
      </c>
      <c r="G1159" t="s">
        <v>14</v>
      </c>
      <c r="H1159">
        <f t="shared" si="36"/>
        <v>2</v>
      </c>
      <c r="I1159">
        <f t="shared" si="37"/>
        <v>40</v>
      </c>
      <c r="J1159">
        <f>INDEX(Clustering!$A$2:$B$32,MATCH('Filtered Data'!F1159,_xlfn.ANCHORARRAY(Clustering!$A$2),0),2)</f>
        <v>5</v>
      </c>
    </row>
    <row r="1160" spans="1:10" x14ac:dyDescent="0.3">
      <c r="A1160" t="s">
        <v>1159</v>
      </c>
      <c r="B1160" t="s">
        <v>503</v>
      </c>
      <c r="C1160" t="s">
        <v>50</v>
      </c>
      <c r="D1160" t="s">
        <v>152</v>
      </c>
      <c r="E1160">
        <v>20</v>
      </c>
      <c r="F1160" t="s">
        <v>72</v>
      </c>
      <c r="G1160" t="s">
        <v>14</v>
      </c>
      <c r="H1160">
        <f t="shared" si="36"/>
        <v>2</v>
      </c>
      <c r="I1160">
        <f t="shared" si="37"/>
        <v>40</v>
      </c>
      <c r="J1160">
        <f>INDEX(Clustering!$A$2:$B$32,MATCH('Filtered Data'!F1160,_xlfn.ANCHORARRAY(Clustering!$A$2),0),2)</f>
        <v>3</v>
      </c>
    </row>
    <row r="1161" spans="1:10" x14ac:dyDescent="0.3">
      <c r="A1161" t="s">
        <v>1159</v>
      </c>
      <c r="B1161" t="s">
        <v>1162</v>
      </c>
      <c r="C1161" t="s">
        <v>16</v>
      </c>
      <c r="D1161" t="s">
        <v>677</v>
      </c>
      <c r="E1161">
        <v>20</v>
      </c>
      <c r="F1161" t="s">
        <v>174</v>
      </c>
      <c r="G1161" t="s">
        <v>14</v>
      </c>
      <c r="H1161">
        <f t="shared" si="36"/>
        <v>2</v>
      </c>
      <c r="I1161">
        <f t="shared" si="37"/>
        <v>40</v>
      </c>
      <c r="J1161">
        <f>INDEX(Clustering!$A$2:$B$32,MATCH('Filtered Data'!F1161,_xlfn.ANCHORARRAY(Clustering!$A$2),0),2)</f>
        <v>1</v>
      </c>
    </row>
    <row r="1162" spans="1:10" x14ac:dyDescent="0.3">
      <c r="A1162" t="s">
        <v>1159</v>
      </c>
      <c r="B1162" t="s">
        <v>505</v>
      </c>
      <c r="C1162" t="s">
        <v>16</v>
      </c>
      <c r="D1162" t="s">
        <v>504</v>
      </c>
      <c r="E1162">
        <v>20</v>
      </c>
      <c r="F1162" t="s">
        <v>174</v>
      </c>
      <c r="G1162" t="s">
        <v>14</v>
      </c>
      <c r="H1162">
        <f t="shared" si="36"/>
        <v>2</v>
      </c>
      <c r="I1162">
        <f t="shared" si="37"/>
        <v>40</v>
      </c>
      <c r="J1162">
        <f>INDEX(Clustering!$A$2:$B$32,MATCH('Filtered Data'!F1162,_xlfn.ANCHORARRAY(Clustering!$A$2),0),2)</f>
        <v>1</v>
      </c>
    </row>
    <row r="1163" spans="1:10" x14ac:dyDescent="0.3">
      <c r="A1163" t="s">
        <v>1159</v>
      </c>
      <c r="B1163" t="s">
        <v>1163</v>
      </c>
      <c r="C1163" t="s">
        <v>25</v>
      </c>
      <c r="D1163" t="s">
        <v>668</v>
      </c>
      <c r="E1163">
        <v>20</v>
      </c>
      <c r="F1163" t="s">
        <v>174</v>
      </c>
      <c r="G1163" t="s">
        <v>27</v>
      </c>
      <c r="H1163">
        <f t="shared" si="36"/>
        <v>1</v>
      </c>
      <c r="I1163">
        <f t="shared" si="37"/>
        <v>20</v>
      </c>
      <c r="J1163">
        <f>INDEX(Clustering!$A$2:$B$32,MATCH('Filtered Data'!F1163,_xlfn.ANCHORARRAY(Clustering!$A$2),0),2)</f>
        <v>1</v>
      </c>
    </row>
    <row r="1164" spans="1:10" x14ac:dyDescent="0.3">
      <c r="A1164" t="s">
        <v>1159</v>
      </c>
      <c r="B1164" t="s">
        <v>1163</v>
      </c>
      <c r="C1164" t="s">
        <v>28</v>
      </c>
      <c r="D1164" t="s">
        <v>668</v>
      </c>
      <c r="E1164">
        <v>20</v>
      </c>
      <c r="F1164" t="s">
        <v>174</v>
      </c>
      <c r="G1164" t="s">
        <v>29</v>
      </c>
      <c r="H1164">
        <f t="shared" si="36"/>
        <v>1</v>
      </c>
      <c r="I1164">
        <f t="shared" si="37"/>
        <v>20</v>
      </c>
      <c r="J1164">
        <f>INDEX(Clustering!$A$2:$B$32,MATCH('Filtered Data'!F1164,_xlfn.ANCHORARRAY(Clustering!$A$2),0),2)</f>
        <v>1</v>
      </c>
    </row>
    <row r="1165" spans="1:10" x14ac:dyDescent="0.3">
      <c r="A1165" t="s">
        <v>1159</v>
      </c>
      <c r="B1165" t="s">
        <v>507</v>
      </c>
      <c r="C1165" t="s">
        <v>25</v>
      </c>
      <c r="D1165" t="s">
        <v>508</v>
      </c>
      <c r="E1165">
        <v>20</v>
      </c>
      <c r="F1165" t="s">
        <v>13</v>
      </c>
      <c r="G1165" t="s">
        <v>27</v>
      </c>
      <c r="H1165">
        <f t="shared" si="36"/>
        <v>1</v>
      </c>
      <c r="I1165">
        <f t="shared" si="37"/>
        <v>20</v>
      </c>
      <c r="J1165">
        <f>INDEX(Clustering!$A$2:$B$32,MATCH('Filtered Data'!F1165,_xlfn.ANCHORARRAY(Clustering!$A$2),0),2)</f>
        <v>5</v>
      </c>
    </row>
    <row r="1166" spans="1:10" x14ac:dyDescent="0.3">
      <c r="A1166" t="s">
        <v>1159</v>
      </c>
      <c r="B1166" t="s">
        <v>507</v>
      </c>
      <c r="C1166" t="s">
        <v>28</v>
      </c>
      <c r="D1166" t="s">
        <v>508</v>
      </c>
      <c r="E1166">
        <v>20</v>
      </c>
      <c r="F1166" t="s">
        <v>13</v>
      </c>
      <c r="G1166" t="s">
        <v>29</v>
      </c>
      <c r="H1166">
        <f t="shared" si="36"/>
        <v>1</v>
      </c>
      <c r="I1166">
        <f t="shared" si="37"/>
        <v>20</v>
      </c>
      <c r="J1166">
        <f>INDEX(Clustering!$A$2:$B$32,MATCH('Filtered Data'!F1166,_xlfn.ANCHORARRAY(Clustering!$A$2),0),2)</f>
        <v>5</v>
      </c>
    </row>
    <row r="1167" spans="1:10" x14ac:dyDescent="0.3">
      <c r="A1167" t="s">
        <v>1159</v>
      </c>
      <c r="B1167" t="s">
        <v>1164</v>
      </c>
      <c r="C1167" t="s">
        <v>18</v>
      </c>
      <c r="D1167" t="s">
        <v>360</v>
      </c>
      <c r="E1167">
        <v>19</v>
      </c>
      <c r="F1167" t="s">
        <v>262</v>
      </c>
      <c r="G1167" t="s">
        <v>14</v>
      </c>
      <c r="H1167">
        <f t="shared" si="36"/>
        <v>2</v>
      </c>
      <c r="I1167">
        <f t="shared" si="37"/>
        <v>38</v>
      </c>
      <c r="J1167">
        <f>INDEX(Clustering!$A$2:$B$32,MATCH('Filtered Data'!F1167,_xlfn.ANCHORARRAY(Clustering!$A$2),0),2)</f>
        <v>4</v>
      </c>
    </row>
    <row r="1168" spans="1:10" x14ac:dyDescent="0.3">
      <c r="A1168" t="s">
        <v>1159</v>
      </c>
      <c r="B1168" t="s">
        <v>509</v>
      </c>
      <c r="C1168" t="s">
        <v>50</v>
      </c>
      <c r="D1168" t="s">
        <v>675</v>
      </c>
      <c r="E1168">
        <v>20</v>
      </c>
      <c r="F1168" t="s">
        <v>174</v>
      </c>
      <c r="G1168" t="s">
        <v>14</v>
      </c>
      <c r="H1168">
        <f t="shared" si="36"/>
        <v>2</v>
      </c>
      <c r="I1168">
        <f t="shared" si="37"/>
        <v>40</v>
      </c>
      <c r="J1168">
        <f>INDEX(Clustering!$A$2:$B$32,MATCH('Filtered Data'!F1168,_xlfn.ANCHORARRAY(Clustering!$A$2),0),2)</f>
        <v>1</v>
      </c>
    </row>
    <row r="1169" spans="1:10" x14ac:dyDescent="0.3">
      <c r="A1169" t="s">
        <v>1159</v>
      </c>
      <c r="B1169" t="s">
        <v>1165</v>
      </c>
      <c r="C1169" t="s">
        <v>229</v>
      </c>
      <c r="D1169" t="s">
        <v>504</v>
      </c>
      <c r="E1169">
        <v>20</v>
      </c>
      <c r="F1169" t="s">
        <v>174</v>
      </c>
      <c r="G1169" t="s">
        <v>198</v>
      </c>
      <c r="H1169">
        <f t="shared" si="36"/>
        <v>2</v>
      </c>
      <c r="I1169">
        <f t="shared" si="37"/>
        <v>40</v>
      </c>
      <c r="J1169">
        <f>INDEX(Clustering!$A$2:$B$32,MATCH('Filtered Data'!F1169,_xlfn.ANCHORARRAY(Clustering!$A$2),0),2)</f>
        <v>1</v>
      </c>
    </row>
    <row r="1170" spans="1:10" x14ac:dyDescent="0.3">
      <c r="A1170" t="s">
        <v>1159</v>
      </c>
      <c r="B1170" t="s">
        <v>511</v>
      </c>
      <c r="C1170" t="s">
        <v>229</v>
      </c>
      <c r="D1170" t="s">
        <v>506</v>
      </c>
      <c r="E1170">
        <v>20</v>
      </c>
      <c r="F1170" t="s">
        <v>174</v>
      </c>
      <c r="G1170" t="s">
        <v>198</v>
      </c>
      <c r="H1170">
        <f t="shared" si="36"/>
        <v>2</v>
      </c>
      <c r="I1170">
        <f t="shared" si="37"/>
        <v>40</v>
      </c>
      <c r="J1170">
        <f>INDEX(Clustering!$A$2:$B$32,MATCH('Filtered Data'!F1170,_xlfn.ANCHORARRAY(Clustering!$A$2),0),2)</f>
        <v>1</v>
      </c>
    </row>
    <row r="1171" spans="1:10" x14ac:dyDescent="0.3">
      <c r="A1171" t="s">
        <v>1159</v>
      </c>
      <c r="B1171" t="s">
        <v>1166</v>
      </c>
      <c r="C1171" t="s">
        <v>370</v>
      </c>
      <c r="D1171" t="s">
        <v>512</v>
      </c>
      <c r="E1171">
        <v>20</v>
      </c>
      <c r="F1171" t="s">
        <v>13</v>
      </c>
      <c r="G1171" t="s">
        <v>198</v>
      </c>
      <c r="H1171">
        <f t="shared" si="36"/>
        <v>2</v>
      </c>
      <c r="I1171">
        <f t="shared" si="37"/>
        <v>40</v>
      </c>
      <c r="J1171">
        <f>INDEX(Clustering!$A$2:$B$32,MATCH('Filtered Data'!F1171,_xlfn.ANCHORARRAY(Clustering!$A$2),0),2)</f>
        <v>5</v>
      </c>
    </row>
    <row r="1172" spans="1:10" x14ac:dyDescent="0.3">
      <c r="A1172" t="s">
        <v>1159</v>
      </c>
      <c r="B1172" t="s">
        <v>679</v>
      </c>
      <c r="C1172" t="s">
        <v>370</v>
      </c>
      <c r="D1172" t="s">
        <v>1167</v>
      </c>
      <c r="E1172">
        <v>20</v>
      </c>
      <c r="F1172" t="s">
        <v>13</v>
      </c>
      <c r="G1172" t="s">
        <v>198</v>
      </c>
      <c r="H1172">
        <f t="shared" si="36"/>
        <v>2</v>
      </c>
      <c r="I1172">
        <f t="shared" si="37"/>
        <v>40</v>
      </c>
      <c r="J1172">
        <f>INDEX(Clustering!$A$2:$B$32,MATCH('Filtered Data'!F1172,_xlfn.ANCHORARRAY(Clustering!$A$2),0),2)</f>
        <v>5</v>
      </c>
    </row>
    <row r="1173" spans="1:10" x14ac:dyDescent="0.3">
      <c r="A1173" t="s">
        <v>1159</v>
      </c>
      <c r="B1173" t="s">
        <v>1168</v>
      </c>
      <c r="C1173" t="s">
        <v>195</v>
      </c>
      <c r="D1173" t="s">
        <v>512</v>
      </c>
      <c r="E1173">
        <v>20</v>
      </c>
      <c r="F1173" t="s">
        <v>13</v>
      </c>
      <c r="G1173" t="s">
        <v>198</v>
      </c>
      <c r="H1173">
        <f t="shared" si="36"/>
        <v>2</v>
      </c>
      <c r="I1173">
        <f t="shared" si="37"/>
        <v>40</v>
      </c>
      <c r="J1173">
        <f>INDEX(Clustering!$A$2:$B$32,MATCH('Filtered Data'!F1173,_xlfn.ANCHORARRAY(Clustering!$A$2),0),2)</f>
        <v>5</v>
      </c>
    </row>
    <row r="1174" spans="1:10" x14ac:dyDescent="0.3">
      <c r="A1174" t="s">
        <v>1169</v>
      </c>
      <c r="B1174" t="s">
        <v>489</v>
      </c>
      <c r="C1174" t="s">
        <v>34</v>
      </c>
      <c r="D1174" t="s">
        <v>674</v>
      </c>
      <c r="E1174">
        <v>20</v>
      </c>
      <c r="F1174" t="s">
        <v>174</v>
      </c>
      <c r="G1174" t="s">
        <v>14</v>
      </c>
      <c r="H1174">
        <f t="shared" si="36"/>
        <v>2</v>
      </c>
      <c r="I1174">
        <f t="shared" si="37"/>
        <v>40</v>
      </c>
      <c r="J1174">
        <f>INDEX(Clustering!$A$2:$B$32,MATCH('Filtered Data'!F1174,_xlfn.ANCHORARRAY(Clustering!$A$2),0),2)</f>
        <v>1</v>
      </c>
    </row>
    <row r="1175" spans="1:10" x14ac:dyDescent="0.3">
      <c r="A1175" t="s">
        <v>1169</v>
      </c>
      <c r="B1175" t="s">
        <v>550</v>
      </c>
      <c r="C1175" t="s">
        <v>11</v>
      </c>
      <c r="D1175" t="s">
        <v>674</v>
      </c>
      <c r="E1175">
        <v>17</v>
      </c>
      <c r="F1175" t="s">
        <v>174</v>
      </c>
      <c r="G1175" t="s">
        <v>14</v>
      </c>
      <c r="H1175">
        <f t="shared" si="36"/>
        <v>2</v>
      </c>
      <c r="I1175">
        <f t="shared" si="37"/>
        <v>34</v>
      </c>
      <c r="J1175">
        <f>INDEX(Clustering!$A$2:$B$32,MATCH('Filtered Data'!F1175,_xlfn.ANCHORARRAY(Clustering!$A$2),0),2)</f>
        <v>1</v>
      </c>
    </row>
    <row r="1176" spans="1:10" x14ac:dyDescent="0.3">
      <c r="A1176" t="s">
        <v>1169</v>
      </c>
      <c r="B1176" t="s">
        <v>491</v>
      </c>
      <c r="C1176" t="s">
        <v>18</v>
      </c>
      <c r="D1176" t="s">
        <v>676</v>
      </c>
      <c r="E1176">
        <v>15</v>
      </c>
      <c r="F1176" t="s">
        <v>174</v>
      </c>
      <c r="G1176" t="s">
        <v>14</v>
      </c>
      <c r="H1176">
        <f t="shared" si="36"/>
        <v>2</v>
      </c>
      <c r="I1176">
        <f t="shared" si="37"/>
        <v>30</v>
      </c>
      <c r="J1176">
        <f>INDEX(Clustering!$A$2:$B$32,MATCH('Filtered Data'!F1176,_xlfn.ANCHORARRAY(Clustering!$A$2),0),2)</f>
        <v>1</v>
      </c>
    </row>
    <row r="1177" spans="1:10" x14ac:dyDescent="0.3">
      <c r="A1177" t="s">
        <v>1170</v>
      </c>
      <c r="B1177" t="s">
        <v>489</v>
      </c>
      <c r="C1177" t="s">
        <v>1171</v>
      </c>
      <c r="D1177" t="s">
        <v>1172</v>
      </c>
      <c r="E1177">
        <v>16</v>
      </c>
      <c r="F1177" t="s">
        <v>72</v>
      </c>
      <c r="G1177" t="s">
        <v>69</v>
      </c>
      <c r="H1177">
        <f t="shared" si="36"/>
        <v>1</v>
      </c>
      <c r="I1177">
        <f t="shared" si="37"/>
        <v>16</v>
      </c>
      <c r="J1177">
        <f>INDEX(Clustering!$A$2:$B$32,MATCH('Filtered Data'!F1177,_xlfn.ANCHORARRAY(Clustering!$A$2),0),2)</f>
        <v>3</v>
      </c>
    </row>
    <row r="1178" spans="1:10" x14ac:dyDescent="0.3">
      <c r="A1178" t="s">
        <v>1170</v>
      </c>
      <c r="B1178" t="s">
        <v>550</v>
      </c>
      <c r="C1178" t="s">
        <v>1173</v>
      </c>
      <c r="D1178" t="s">
        <v>672</v>
      </c>
      <c r="E1178">
        <v>20</v>
      </c>
      <c r="F1178" t="s">
        <v>174</v>
      </c>
      <c r="G1178" t="s">
        <v>69</v>
      </c>
      <c r="H1178">
        <f t="shared" si="36"/>
        <v>1</v>
      </c>
      <c r="I1178">
        <f t="shared" si="37"/>
        <v>20</v>
      </c>
      <c r="J1178">
        <f>INDEX(Clustering!$A$2:$B$32,MATCH('Filtered Data'!F1178,_xlfn.ANCHORARRAY(Clustering!$A$2),0),2)</f>
        <v>1</v>
      </c>
    </row>
    <row r="1179" spans="1:10" x14ac:dyDescent="0.3">
      <c r="A1179" t="s">
        <v>1170</v>
      </c>
      <c r="B1179" t="s">
        <v>491</v>
      </c>
      <c r="C1179" t="s">
        <v>885</v>
      </c>
      <c r="D1179" t="s">
        <v>1172</v>
      </c>
      <c r="E1179">
        <v>10</v>
      </c>
      <c r="F1179" t="s">
        <v>72</v>
      </c>
      <c r="G1179" t="s">
        <v>29</v>
      </c>
      <c r="H1179">
        <f t="shared" si="36"/>
        <v>1</v>
      </c>
      <c r="I1179">
        <f t="shared" si="37"/>
        <v>10</v>
      </c>
      <c r="J1179">
        <f>INDEX(Clustering!$A$2:$B$32,MATCH('Filtered Data'!F1179,_xlfn.ANCHORARRAY(Clustering!$A$2),0),2)</f>
        <v>3</v>
      </c>
    </row>
    <row r="1180" spans="1:10" x14ac:dyDescent="0.3">
      <c r="A1180" t="s">
        <v>1174</v>
      </c>
      <c r="B1180" t="s">
        <v>489</v>
      </c>
      <c r="C1180" t="s">
        <v>195</v>
      </c>
      <c r="D1180" t="s">
        <v>670</v>
      </c>
      <c r="E1180">
        <v>20</v>
      </c>
      <c r="F1180" t="s">
        <v>174</v>
      </c>
      <c r="G1180" t="s">
        <v>198</v>
      </c>
      <c r="H1180">
        <f t="shared" si="36"/>
        <v>2</v>
      </c>
      <c r="I1180">
        <f t="shared" si="37"/>
        <v>40</v>
      </c>
      <c r="J1180">
        <f>INDEX(Clustering!$A$2:$B$32,MATCH('Filtered Data'!F1180,_xlfn.ANCHORARRAY(Clustering!$A$2),0),2)</f>
        <v>1</v>
      </c>
    </row>
    <row r="1181" spans="1:10" x14ac:dyDescent="0.3">
      <c r="A1181" t="s">
        <v>1174</v>
      </c>
      <c r="B1181" t="s">
        <v>550</v>
      </c>
      <c r="C1181" t="s">
        <v>370</v>
      </c>
      <c r="D1181" t="s">
        <v>675</v>
      </c>
      <c r="E1181">
        <v>20</v>
      </c>
      <c r="F1181" t="s">
        <v>174</v>
      </c>
      <c r="G1181" t="s">
        <v>198</v>
      </c>
      <c r="H1181">
        <f t="shared" si="36"/>
        <v>2</v>
      </c>
      <c r="I1181">
        <f t="shared" si="37"/>
        <v>40</v>
      </c>
      <c r="J1181">
        <f>INDEX(Clustering!$A$2:$B$32,MATCH('Filtered Data'!F1181,_xlfn.ANCHORARRAY(Clustering!$A$2),0),2)</f>
        <v>1</v>
      </c>
    </row>
    <row r="1182" spans="1:10" x14ac:dyDescent="0.3">
      <c r="A1182" t="s">
        <v>1174</v>
      </c>
      <c r="B1182" t="s">
        <v>491</v>
      </c>
      <c r="C1182" t="s">
        <v>11</v>
      </c>
      <c r="D1182" t="s">
        <v>675</v>
      </c>
      <c r="E1182">
        <v>19</v>
      </c>
      <c r="F1182" t="s">
        <v>174</v>
      </c>
      <c r="G1182" t="s">
        <v>14</v>
      </c>
      <c r="H1182">
        <f t="shared" si="36"/>
        <v>2</v>
      </c>
      <c r="I1182">
        <f t="shared" si="37"/>
        <v>38</v>
      </c>
      <c r="J1182">
        <f>INDEX(Clustering!$A$2:$B$32,MATCH('Filtered Data'!F1182,_xlfn.ANCHORARRAY(Clustering!$A$2),0),2)</f>
        <v>1</v>
      </c>
    </row>
    <row r="1183" spans="1:10" x14ac:dyDescent="0.3">
      <c r="A1183" t="s">
        <v>1174</v>
      </c>
      <c r="B1183" t="s">
        <v>551</v>
      </c>
      <c r="C1183" t="s">
        <v>16</v>
      </c>
      <c r="D1183" t="s">
        <v>672</v>
      </c>
      <c r="E1183">
        <v>20</v>
      </c>
      <c r="F1183" t="s">
        <v>174</v>
      </c>
      <c r="G1183" t="s">
        <v>14</v>
      </c>
      <c r="H1183">
        <f t="shared" si="36"/>
        <v>2</v>
      </c>
      <c r="I1183">
        <f t="shared" si="37"/>
        <v>40</v>
      </c>
      <c r="J1183">
        <f>INDEX(Clustering!$A$2:$B$32,MATCH('Filtered Data'!F1183,_xlfn.ANCHORARRAY(Clustering!$A$2),0),2)</f>
        <v>1</v>
      </c>
    </row>
    <row r="1184" spans="1:10" x14ac:dyDescent="0.3">
      <c r="A1184" t="s">
        <v>1174</v>
      </c>
      <c r="B1184" t="s">
        <v>493</v>
      </c>
      <c r="C1184" t="s">
        <v>18</v>
      </c>
      <c r="D1184" t="s">
        <v>492</v>
      </c>
      <c r="E1184">
        <v>20</v>
      </c>
      <c r="F1184" t="s">
        <v>174</v>
      </c>
      <c r="G1184" t="s">
        <v>14</v>
      </c>
      <c r="H1184">
        <f t="shared" si="36"/>
        <v>2</v>
      </c>
      <c r="I1184">
        <f t="shared" si="37"/>
        <v>40</v>
      </c>
      <c r="J1184">
        <f>INDEX(Clustering!$A$2:$B$32,MATCH('Filtered Data'!F1184,_xlfn.ANCHORARRAY(Clustering!$A$2),0),2)</f>
        <v>1</v>
      </c>
    </row>
    <row r="1185" spans="1:10" x14ac:dyDescent="0.3">
      <c r="A1185" t="s">
        <v>1174</v>
      </c>
      <c r="B1185" t="s">
        <v>553</v>
      </c>
      <c r="C1185" t="s">
        <v>38</v>
      </c>
      <c r="D1185" t="s">
        <v>676</v>
      </c>
      <c r="E1185">
        <v>20</v>
      </c>
      <c r="F1185" t="s">
        <v>174</v>
      </c>
      <c r="G1185" t="s">
        <v>14</v>
      </c>
      <c r="H1185">
        <f t="shared" si="36"/>
        <v>2</v>
      </c>
      <c r="I1185">
        <f t="shared" si="37"/>
        <v>40</v>
      </c>
      <c r="J1185">
        <f>INDEX(Clustering!$A$2:$B$32,MATCH('Filtered Data'!F1185,_xlfn.ANCHORARRAY(Clustering!$A$2),0),2)</f>
        <v>1</v>
      </c>
    </row>
    <row r="1186" spans="1:10" x14ac:dyDescent="0.3">
      <c r="A1186" t="s">
        <v>1174</v>
      </c>
      <c r="B1186" t="s">
        <v>495</v>
      </c>
      <c r="C1186" t="s">
        <v>50</v>
      </c>
      <c r="D1186" t="s">
        <v>673</v>
      </c>
      <c r="E1186">
        <v>20</v>
      </c>
      <c r="F1186" t="s">
        <v>174</v>
      </c>
      <c r="G1186" t="s">
        <v>14</v>
      </c>
      <c r="H1186">
        <f t="shared" si="36"/>
        <v>2</v>
      </c>
      <c r="I1186">
        <f t="shared" si="37"/>
        <v>40</v>
      </c>
      <c r="J1186">
        <f>INDEX(Clustering!$A$2:$B$32,MATCH('Filtered Data'!F1186,_xlfn.ANCHORARRAY(Clustering!$A$2),0),2)</f>
        <v>1</v>
      </c>
    </row>
    <row r="1187" spans="1:10" x14ac:dyDescent="0.3">
      <c r="A1187" t="s">
        <v>1174</v>
      </c>
      <c r="B1187" t="s">
        <v>555</v>
      </c>
      <c r="C1187" t="s">
        <v>34</v>
      </c>
      <c r="D1187" t="s">
        <v>494</v>
      </c>
      <c r="E1187">
        <v>20</v>
      </c>
      <c r="F1187" t="s">
        <v>174</v>
      </c>
      <c r="G1187" t="s">
        <v>14</v>
      </c>
      <c r="H1187">
        <f t="shared" si="36"/>
        <v>2</v>
      </c>
      <c r="I1187">
        <f t="shared" si="37"/>
        <v>40</v>
      </c>
      <c r="J1187">
        <f>INDEX(Clustering!$A$2:$B$32,MATCH('Filtered Data'!F1187,_xlfn.ANCHORARRAY(Clustering!$A$2),0),2)</f>
        <v>1</v>
      </c>
    </row>
    <row r="1188" spans="1:10" x14ac:dyDescent="0.3">
      <c r="A1188" t="s">
        <v>1174</v>
      </c>
      <c r="B1188" t="s">
        <v>497</v>
      </c>
      <c r="C1188" t="s">
        <v>229</v>
      </c>
      <c r="D1188" t="s">
        <v>512</v>
      </c>
      <c r="E1188">
        <v>17</v>
      </c>
      <c r="F1188" t="s">
        <v>13</v>
      </c>
      <c r="G1188" t="s">
        <v>198</v>
      </c>
      <c r="H1188">
        <f t="shared" si="36"/>
        <v>2</v>
      </c>
      <c r="I1188">
        <f t="shared" si="37"/>
        <v>34</v>
      </c>
      <c r="J1188">
        <f>INDEX(Clustering!$A$2:$B$32,MATCH('Filtered Data'!F1188,_xlfn.ANCHORARRAY(Clustering!$A$2),0),2)</f>
        <v>5</v>
      </c>
    </row>
    <row r="1189" spans="1:10" x14ac:dyDescent="0.3">
      <c r="A1189" t="s">
        <v>1174</v>
      </c>
      <c r="B1189" t="s">
        <v>557</v>
      </c>
      <c r="C1189" t="s">
        <v>46</v>
      </c>
      <c r="D1189" t="s">
        <v>678</v>
      </c>
      <c r="E1189">
        <v>20</v>
      </c>
      <c r="F1189" t="s">
        <v>174</v>
      </c>
      <c r="G1189" t="s">
        <v>23</v>
      </c>
      <c r="H1189">
        <f t="shared" si="36"/>
        <v>2</v>
      </c>
      <c r="I1189">
        <f t="shared" si="37"/>
        <v>40</v>
      </c>
      <c r="J1189">
        <f>INDEX(Clustering!$A$2:$B$32,MATCH('Filtered Data'!F1189,_xlfn.ANCHORARRAY(Clustering!$A$2),0),2)</f>
        <v>1</v>
      </c>
    </row>
    <row r="1190" spans="1:10" x14ac:dyDescent="0.3">
      <c r="A1190" t="s">
        <v>1174</v>
      </c>
      <c r="B1190" t="s">
        <v>499</v>
      </c>
      <c r="C1190" t="s">
        <v>56</v>
      </c>
      <c r="D1190" t="s">
        <v>677</v>
      </c>
      <c r="E1190">
        <v>17</v>
      </c>
      <c r="F1190" t="s">
        <v>174</v>
      </c>
      <c r="G1190" t="s">
        <v>27</v>
      </c>
      <c r="H1190">
        <f t="shared" si="36"/>
        <v>1</v>
      </c>
      <c r="I1190">
        <f t="shared" si="37"/>
        <v>17</v>
      </c>
      <c r="J1190">
        <f>INDEX(Clustering!$A$2:$B$32,MATCH('Filtered Data'!F1190,_xlfn.ANCHORARRAY(Clustering!$A$2),0),2)</f>
        <v>1</v>
      </c>
    </row>
    <row r="1191" spans="1:10" x14ac:dyDescent="0.3">
      <c r="A1191" t="s">
        <v>1174</v>
      </c>
      <c r="B1191" t="s">
        <v>499</v>
      </c>
      <c r="C1191" t="s">
        <v>57</v>
      </c>
      <c r="D1191" t="s">
        <v>677</v>
      </c>
      <c r="E1191">
        <v>17</v>
      </c>
      <c r="F1191" t="s">
        <v>174</v>
      </c>
      <c r="G1191" t="s">
        <v>29</v>
      </c>
      <c r="H1191">
        <f t="shared" si="36"/>
        <v>1</v>
      </c>
      <c r="I1191">
        <f t="shared" si="37"/>
        <v>17</v>
      </c>
      <c r="J1191">
        <f>INDEX(Clustering!$A$2:$B$32,MATCH('Filtered Data'!F1191,_xlfn.ANCHORARRAY(Clustering!$A$2),0),2)</f>
        <v>1</v>
      </c>
    </row>
    <row r="1192" spans="1:10" x14ac:dyDescent="0.3">
      <c r="A1192" t="s">
        <v>1174</v>
      </c>
      <c r="B1192" t="s">
        <v>1160</v>
      </c>
      <c r="C1192" t="s">
        <v>25</v>
      </c>
      <c r="D1192" t="s">
        <v>680</v>
      </c>
      <c r="E1192">
        <v>20</v>
      </c>
      <c r="F1192" t="s">
        <v>174</v>
      </c>
      <c r="G1192" t="s">
        <v>27</v>
      </c>
      <c r="H1192">
        <f t="shared" si="36"/>
        <v>1</v>
      </c>
      <c r="I1192">
        <f t="shared" si="37"/>
        <v>20</v>
      </c>
      <c r="J1192">
        <f>INDEX(Clustering!$A$2:$B$32,MATCH('Filtered Data'!F1192,_xlfn.ANCHORARRAY(Clustering!$A$2),0),2)</f>
        <v>1</v>
      </c>
    </row>
    <row r="1193" spans="1:10" x14ac:dyDescent="0.3">
      <c r="A1193" t="s">
        <v>1174</v>
      </c>
      <c r="B1193" t="s">
        <v>1160</v>
      </c>
      <c r="C1193" t="s">
        <v>28</v>
      </c>
      <c r="D1193" t="s">
        <v>680</v>
      </c>
      <c r="E1193">
        <v>20</v>
      </c>
      <c r="F1193" t="s">
        <v>174</v>
      </c>
      <c r="G1193" t="s">
        <v>29</v>
      </c>
      <c r="H1193">
        <f t="shared" si="36"/>
        <v>1</v>
      </c>
      <c r="I1193">
        <f t="shared" si="37"/>
        <v>20</v>
      </c>
      <c r="J1193">
        <f>INDEX(Clustering!$A$2:$B$32,MATCH('Filtered Data'!F1193,_xlfn.ANCHORARRAY(Clustering!$A$2),0),2)</f>
        <v>1</v>
      </c>
    </row>
    <row r="1194" spans="1:10" x14ac:dyDescent="0.3">
      <c r="A1194" t="s">
        <v>1175</v>
      </c>
      <c r="B1194" t="s">
        <v>489</v>
      </c>
      <c r="C1194" t="s">
        <v>50</v>
      </c>
      <c r="D1194" t="s">
        <v>492</v>
      </c>
      <c r="E1194">
        <v>20</v>
      </c>
      <c r="F1194" t="s">
        <v>174</v>
      </c>
      <c r="G1194" t="s">
        <v>14</v>
      </c>
      <c r="H1194">
        <f t="shared" si="36"/>
        <v>2</v>
      </c>
      <c r="I1194">
        <f t="shared" si="37"/>
        <v>40</v>
      </c>
      <c r="J1194">
        <f>INDEX(Clustering!$A$2:$B$32,MATCH('Filtered Data'!F1194,_xlfn.ANCHORARRAY(Clustering!$A$2),0),2)</f>
        <v>1</v>
      </c>
    </row>
    <row r="1195" spans="1:10" x14ac:dyDescent="0.3">
      <c r="A1195" t="s">
        <v>1176</v>
      </c>
      <c r="B1195" t="s">
        <v>489</v>
      </c>
      <c r="C1195" t="s">
        <v>38</v>
      </c>
      <c r="D1195" t="s">
        <v>492</v>
      </c>
      <c r="E1195">
        <v>18</v>
      </c>
      <c r="F1195" t="s">
        <v>174</v>
      </c>
      <c r="G1195" t="s">
        <v>14</v>
      </c>
      <c r="H1195">
        <f t="shared" si="36"/>
        <v>2</v>
      </c>
      <c r="I1195">
        <f t="shared" si="37"/>
        <v>36</v>
      </c>
      <c r="J1195">
        <f>INDEX(Clustering!$A$2:$B$32,MATCH('Filtered Data'!F1195,_xlfn.ANCHORARRAY(Clustering!$A$2),0),2)</f>
        <v>1</v>
      </c>
    </row>
    <row r="1196" spans="1:10" x14ac:dyDescent="0.3">
      <c r="A1196" t="s">
        <v>1177</v>
      </c>
      <c r="B1196" t="s">
        <v>489</v>
      </c>
      <c r="C1196" t="s">
        <v>25</v>
      </c>
      <c r="D1196" t="s">
        <v>504</v>
      </c>
      <c r="E1196">
        <v>17</v>
      </c>
      <c r="F1196" t="s">
        <v>174</v>
      </c>
      <c r="G1196" t="s">
        <v>27</v>
      </c>
      <c r="H1196">
        <f t="shared" si="36"/>
        <v>1</v>
      </c>
      <c r="I1196">
        <f t="shared" si="37"/>
        <v>17</v>
      </c>
      <c r="J1196">
        <f>INDEX(Clustering!$A$2:$B$32,MATCH('Filtered Data'!F1196,_xlfn.ANCHORARRAY(Clustering!$A$2),0),2)</f>
        <v>1</v>
      </c>
    </row>
    <row r="1197" spans="1:10" x14ac:dyDescent="0.3">
      <c r="A1197" t="s">
        <v>1177</v>
      </c>
      <c r="B1197" t="s">
        <v>489</v>
      </c>
      <c r="C1197" t="s">
        <v>28</v>
      </c>
      <c r="D1197" t="s">
        <v>504</v>
      </c>
      <c r="E1197">
        <v>17</v>
      </c>
      <c r="F1197" t="s">
        <v>174</v>
      </c>
      <c r="G1197" t="s">
        <v>29</v>
      </c>
      <c r="H1197">
        <f t="shared" si="36"/>
        <v>1</v>
      </c>
      <c r="I1197">
        <f t="shared" si="37"/>
        <v>17</v>
      </c>
      <c r="J1197">
        <f>INDEX(Clustering!$A$2:$B$32,MATCH('Filtered Data'!F1197,_xlfn.ANCHORARRAY(Clustering!$A$2),0),2)</f>
        <v>1</v>
      </c>
    </row>
    <row r="1198" spans="1:10" x14ac:dyDescent="0.3">
      <c r="A1198" t="s">
        <v>1177</v>
      </c>
      <c r="B1198" t="s">
        <v>550</v>
      </c>
      <c r="C1198" t="s">
        <v>16</v>
      </c>
      <c r="D1198" t="s">
        <v>1167</v>
      </c>
      <c r="E1198">
        <v>19</v>
      </c>
      <c r="F1198" t="s">
        <v>13</v>
      </c>
      <c r="G1198" t="s">
        <v>14</v>
      </c>
      <c r="H1198">
        <f t="shared" si="36"/>
        <v>2</v>
      </c>
      <c r="I1198">
        <f t="shared" si="37"/>
        <v>38</v>
      </c>
      <c r="J1198">
        <f>INDEX(Clustering!$A$2:$B$32,MATCH('Filtered Data'!F1198,_xlfn.ANCHORARRAY(Clustering!$A$2),0),2)</f>
        <v>5</v>
      </c>
    </row>
    <row r="1199" spans="1:10" x14ac:dyDescent="0.3">
      <c r="A1199" t="s">
        <v>1177</v>
      </c>
      <c r="B1199" t="s">
        <v>491</v>
      </c>
      <c r="C1199" t="s">
        <v>195</v>
      </c>
      <c r="D1199" t="s">
        <v>510</v>
      </c>
      <c r="E1199">
        <v>17</v>
      </c>
      <c r="F1199" t="s">
        <v>13</v>
      </c>
      <c r="G1199" t="s">
        <v>198</v>
      </c>
      <c r="H1199">
        <f t="shared" si="36"/>
        <v>2</v>
      </c>
      <c r="I1199">
        <f t="shared" si="37"/>
        <v>34</v>
      </c>
      <c r="J1199">
        <f>INDEX(Clustering!$A$2:$B$32,MATCH('Filtered Data'!F1199,_xlfn.ANCHORARRAY(Clustering!$A$2),0),2)</f>
        <v>5</v>
      </c>
    </row>
    <row r="1200" spans="1:10" x14ac:dyDescent="0.3">
      <c r="A1200" t="s">
        <v>1177</v>
      </c>
      <c r="B1200" t="s">
        <v>551</v>
      </c>
      <c r="C1200" t="s">
        <v>46</v>
      </c>
      <c r="D1200" t="s">
        <v>496</v>
      </c>
      <c r="E1200">
        <v>20</v>
      </c>
      <c r="F1200" t="s">
        <v>174</v>
      </c>
      <c r="G1200" t="s">
        <v>23</v>
      </c>
      <c r="H1200">
        <f t="shared" si="36"/>
        <v>2</v>
      </c>
      <c r="I1200">
        <f t="shared" si="37"/>
        <v>40</v>
      </c>
      <c r="J1200">
        <f>INDEX(Clustering!$A$2:$B$32,MATCH('Filtered Data'!F1200,_xlfn.ANCHORARRAY(Clustering!$A$2),0),2)</f>
        <v>1</v>
      </c>
    </row>
    <row r="1201" spans="1:10" x14ac:dyDescent="0.3">
      <c r="A1201" t="s">
        <v>1177</v>
      </c>
      <c r="B1201" t="s">
        <v>493</v>
      </c>
      <c r="C1201" t="s">
        <v>42</v>
      </c>
      <c r="D1201" t="s">
        <v>510</v>
      </c>
      <c r="E1201">
        <v>19</v>
      </c>
      <c r="F1201" t="s">
        <v>13</v>
      </c>
      <c r="G1201" t="s">
        <v>23</v>
      </c>
      <c r="H1201">
        <f t="shared" si="36"/>
        <v>2</v>
      </c>
      <c r="I1201">
        <f t="shared" si="37"/>
        <v>38</v>
      </c>
      <c r="J1201">
        <f>INDEX(Clustering!$A$2:$B$32,MATCH('Filtered Data'!F1201,_xlfn.ANCHORARRAY(Clustering!$A$2),0),2)</f>
        <v>5</v>
      </c>
    </row>
    <row r="1202" spans="1:10" ht="26" x14ac:dyDescent="0.3">
      <c r="A1202" t="s">
        <v>1178</v>
      </c>
      <c r="B1202" t="s">
        <v>489</v>
      </c>
      <c r="C1202" s="1" t="s">
        <v>1179</v>
      </c>
      <c r="D1202" t="s">
        <v>173</v>
      </c>
      <c r="E1202">
        <v>19</v>
      </c>
      <c r="F1202" t="s">
        <v>174</v>
      </c>
      <c r="G1202" t="s">
        <v>23</v>
      </c>
      <c r="H1202">
        <f t="shared" si="36"/>
        <v>2</v>
      </c>
      <c r="I1202">
        <f t="shared" si="37"/>
        <v>38</v>
      </c>
      <c r="J1202">
        <f>INDEX(Clustering!$A$2:$B$32,MATCH('Filtered Data'!F1202,_xlfn.ANCHORARRAY(Clustering!$A$2),0),2)</f>
        <v>1</v>
      </c>
    </row>
    <row r="1203" spans="1:10" x14ac:dyDescent="0.3">
      <c r="A1203" t="s">
        <v>1178</v>
      </c>
      <c r="B1203" t="s">
        <v>550</v>
      </c>
      <c r="C1203" t="s">
        <v>38</v>
      </c>
      <c r="D1203" t="s">
        <v>1167</v>
      </c>
      <c r="E1203">
        <v>20</v>
      </c>
      <c r="F1203" t="s">
        <v>13</v>
      </c>
      <c r="G1203" t="s">
        <v>14</v>
      </c>
      <c r="H1203">
        <f t="shared" si="36"/>
        <v>2</v>
      </c>
      <c r="I1203">
        <f t="shared" si="37"/>
        <v>40</v>
      </c>
      <c r="J1203">
        <f>INDEX(Clustering!$A$2:$B$32,MATCH('Filtered Data'!F1203,_xlfn.ANCHORARRAY(Clustering!$A$2),0),2)</f>
        <v>5</v>
      </c>
    </row>
    <row r="1204" spans="1:10" x14ac:dyDescent="0.3">
      <c r="A1204" t="s">
        <v>1178</v>
      </c>
      <c r="B1204" t="s">
        <v>491</v>
      </c>
      <c r="C1204" t="s">
        <v>16</v>
      </c>
      <c r="D1204" t="s">
        <v>1180</v>
      </c>
      <c r="E1204">
        <v>15</v>
      </c>
      <c r="F1204" t="s">
        <v>72</v>
      </c>
      <c r="G1204" t="s">
        <v>14</v>
      </c>
      <c r="H1204">
        <f t="shared" si="36"/>
        <v>2</v>
      </c>
      <c r="I1204">
        <f t="shared" si="37"/>
        <v>30</v>
      </c>
      <c r="J1204">
        <f>INDEX(Clustering!$A$2:$B$32,MATCH('Filtered Data'!F1204,_xlfn.ANCHORARRAY(Clustering!$A$2),0),2)</f>
        <v>3</v>
      </c>
    </row>
    <row r="1205" spans="1:10" x14ac:dyDescent="0.3">
      <c r="A1205" t="s">
        <v>1178</v>
      </c>
      <c r="B1205" t="s">
        <v>551</v>
      </c>
      <c r="C1205" t="s">
        <v>50</v>
      </c>
      <c r="D1205" t="s">
        <v>1167</v>
      </c>
      <c r="E1205">
        <v>18</v>
      </c>
      <c r="F1205" t="s">
        <v>13</v>
      </c>
      <c r="G1205" t="s">
        <v>14</v>
      </c>
      <c r="H1205">
        <f t="shared" si="36"/>
        <v>2</v>
      </c>
      <c r="I1205">
        <f t="shared" si="37"/>
        <v>36</v>
      </c>
      <c r="J1205">
        <f>INDEX(Clustering!$A$2:$B$32,MATCH('Filtered Data'!F1205,_xlfn.ANCHORARRAY(Clustering!$A$2),0),2)</f>
        <v>5</v>
      </c>
    </row>
    <row r="1206" spans="1:10" x14ac:dyDescent="0.3">
      <c r="A1206" t="s">
        <v>1181</v>
      </c>
      <c r="B1206" t="s">
        <v>489</v>
      </c>
      <c r="C1206" t="s">
        <v>38</v>
      </c>
      <c r="D1206" t="s">
        <v>512</v>
      </c>
      <c r="E1206">
        <v>16</v>
      </c>
      <c r="F1206" t="s">
        <v>13</v>
      </c>
      <c r="G1206" t="s">
        <v>14</v>
      </c>
      <c r="H1206">
        <f t="shared" si="36"/>
        <v>2</v>
      </c>
      <c r="I1206">
        <f t="shared" si="37"/>
        <v>32</v>
      </c>
      <c r="J1206">
        <f>INDEX(Clustering!$A$2:$B$32,MATCH('Filtered Data'!F1206,_xlfn.ANCHORARRAY(Clustering!$A$2),0),2)</f>
        <v>5</v>
      </c>
    </row>
    <row r="1207" spans="1:10" x14ac:dyDescent="0.3">
      <c r="A1207" t="s">
        <v>1181</v>
      </c>
      <c r="B1207" t="s">
        <v>550</v>
      </c>
      <c r="C1207" t="s">
        <v>18</v>
      </c>
      <c r="D1207" t="s">
        <v>512</v>
      </c>
      <c r="E1207">
        <v>15</v>
      </c>
      <c r="F1207" t="s">
        <v>13</v>
      </c>
      <c r="G1207" t="s">
        <v>14</v>
      </c>
      <c r="H1207">
        <f t="shared" si="36"/>
        <v>2</v>
      </c>
      <c r="I1207">
        <f t="shared" si="37"/>
        <v>30</v>
      </c>
      <c r="J1207">
        <f>INDEX(Clustering!$A$2:$B$32,MATCH('Filtered Data'!F1207,_xlfn.ANCHORARRAY(Clustering!$A$2),0),2)</f>
        <v>5</v>
      </c>
    </row>
    <row r="1208" spans="1:10" x14ac:dyDescent="0.3">
      <c r="A1208" t="s">
        <v>1181</v>
      </c>
      <c r="B1208" t="s">
        <v>491</v>
      </c>
      <c r="C1208" t="s">
        <v>56</v>
      </c>
      <c r="D1208" t="s">
        <v>1167</v>
      </c>
      <c r="E1208">
        <v>16</v>
      </c>
      <c r="F1208" t="s">
        <v>13</v>
      </c>
      <c r="G1208" t="s">
        <v>27</v>
      </c>
      <c r="H1208">
        <f t="shared" si="36"/>
        <v>1</v>
      </c>
      <c r="I1208">
        <f t="shared" si="37"/>
        <v>16</v>
      </c>
      <c r="J1208">
        <f>INDEX(Clustering!$A$2:$B$32,MATCH('Filtered Data'!F1208,_xlfn.ANCHORARRAY(Clustering!$A$2),0),2)</f>
        <v>5</v>
      </c>
    </row>
    <row r="1209" spans="1:10" x14ac:dyDescent="0.3">
      <c r="A1209" t="s">
        <v>1181</v>
      </c>
      <c r="B1209" t="s">
        <v>491</v>
      </c>
      <c r="C1209" t="s">
        <v>57</v>
      </c>
      <c r="D1209" t="s">
        <v>1167</v>
      </c>
      <c r="E1209">
        <v>16</v>
      </c>
      <c r="F1209" t="s">
        <v>13</v>
      </c>
      <c r="G1209" t="s">
        <v>29</v>
      </c>
      <c r="H1209">
        <f t="shared" si="36"/>
        <v>1</v>
      </c>
      <c r="I1209">
        <f t="shared" si="37"/>
        <v>16</v>
      </c>
      <c r="J1209">
        <f>INDEX(Clustering!$A$2:$B$32,MATCH('Filtered Data'!F1209,_xlfn.ANCHORARRAY(Clustering!$A$2),0),2)</f>
        <v>5</v>
      </c>
    </row>
    <row r="1210" spans="1:10" x14ac:dyDescent="0.3">
      <c r="A1210" t="s">
        <v>1181</v>
      </c>
      <c r="B1210" t="s">
        <v>551</v>
      </c>
      <c r="C1210" t="s">
        <v>25</v>
      </c>
      <c r="D1210" t="s">
        <v>512</v>
      </c>
      <c r="E1210">
        <v>16</v>
      </c>
      <c r="F1210" t="s">
        <v>13</v>
      </c>
      <c r="G1210" t="s">
        <v>27</v>
      </c>
      <c r="H1210">
        <f t="shared" si="36"/>
        <v>1</v>
      </c>
      <c r="I1210">
        <f t="shared" si="37"/>
        <v>16</v>
      </c>
      <c r="J1210">
        <f>INDEX(Clustering!$A$2:$B$32,MATCH('Filtered Data'!F1210,_xlfn.ANCHORARRAY(Clustering!$A$2),0),2)</f>
        <v>5</v>
      </c>
    </row>
    <row r="1211" spans="1:10" x14ac:dyDescent="0.3">
      <c r="A1211" t="s">
        <v>1181</v>
      </c>
      <c r="B1211" t="s">
        <v>551</v>
      </c>
      <c r="C1211" t="s">
        <v>28</v>
      </c>
      <c r="D1211" t="s">
        <v>512</v>
      </c>
      <c r="E1211">
        <v>16</v>
      </c>
      <c r="F1211" t="s">
        <v>13</v>
      </c>
      <c r="G1211" t="s">
        <v>29</v>
      </c>
      <c r="H1211">
        <f t="shared" si="36"/>
        <v>1</v>
      </c>
      <c r="I1211">
        <f t="shared" si="37"/>
        <v>16</v>
      </c>
      <c r="J1211">
        <f>INDEX(Clustering!$A$2:$B$32,MATCH('Filtered Data'!F1211,_xlfn.ANCHORARRAY(Clustering!$A$2),0),2)</f>
        <v>5</v>
      </c>
    </row>
    <row r="1212" spans="1:10" x14ac:dyDescent="0.3">
      <c r="A1212" t="s">
        <v>1181</v>
      </c>
      <c r="B1212" t="s">
        <v>493</v>
      </c>
      <c r="C1212" t="s">
        <v>229</v>
      </c>
      <c r="D1212" t="s">
        <v>670</v>
      </c>
      <c r="E1212">
        <v>16</v>
      </c>
      <c r="F1212" t="s">
        <v>174</v>
      </c>
      <c r="G1212" t="s">
        <v>198</v>
      </c>
      <c r="H1212">
        <f t="shared" si="36"/>
        <v>2</v>
      </c>
      <c r="I1212">
        <f t="shared" si="37"/>
        <v>32</v>
      </c>
      <c r="J1212">
        <f>INDEX(Clustering!$A$2:$B$32,MATCH('Filtered Data'!F1212,_xlfn.ANCHORARRAY(Clustering!$A$2),0),2)</f>
        <v>1</v>
      </c>
    </row>
    <row r="1213" spans="1:10" x14ac:dyDescent="0.3">
      <c r="A1213" t="s">
        <v>1181</v>
      </c>
      <c r="B1213" t="s">
        <v>553</v>
      </c>
      <c r="C1213" t="s">
        <v>42</v>
      </c>
      <c r="D1213" t="s">
        <v>512</v>
      </c>
      <c r="E1213">
        <v>14</v>
      </c>
      <c r="F1213" t="s">
        <v>13</v>
      </c>
      <c r="G1213" t="s">
        <v>23</v>
      </c>
      <c r="H1213">
        <f t="shared" si="36"/>
        <v>2</v>
      </c>
      <c r="I1213">
        <f t="shared" si="37"/>
        <v>28</v>
      </c>
      <c r="J1213">
        <f>INDEX(Clustering!$A$2:$B$32,MATCH('Filtered Data'!F1213,_xlfn.ANCHORARRAY(Clustering!$A$2),0),2)</f>
        <v>5</v>
      </c>
    </row>
    <row r="1214" spans="1:10" x14ac:dyDescent="0.3">
      <c r="A1214" t="s">
        <v>1181</v>
      </c>
      <c r="B1214" t="s">
        <v>495</v>
      </c>
      <c r="C1214" t="s">
        <v>20</v>
      </c>
      <c r="D1214" t="s">
        <v>512</v>
      </c>
      <c r="E1214">
        <v>16</v>
      </c>
      <c r="F1214" t="s">
        <v>13</v>
      </c>
      <c r="G1214" t="s">
        <v>23</v>
      </c>
      <c r="H1214">
        <f t="shared" si="36"/>
        <v>2</v>
      </c>
      <c r="I1214">
        <f t="shared" si="37"/>
        <v>32</v>
      </c>
      <c r="J1214">
        <f>INDEX(Clustering!$A$2:$B$32,MATCH('Filtered Data'!F1214,_xlfn.ANCHORARRAY(Clustering!$A$2),0),2)</f>
        <v>5</v>
      </c>
    </row>
    <row r="1215" spans="1:10" x14ac:dyDescent="0.3">
      <c r="A1215" t="s">
        <v>1181</v>
      </c>
      <c r="B1215" t="s">
        <v>555</v>
      </c>
      <c r="C1215" t="s">
        <v>46</v>
      </c>
      <c r="D1215" t="s">
        <v>512</v>
      </c>
      <c r="E1215">
        <v>15</v>
      </c>
      <c r="F1215" t="s">
        <v>13</v>
      </c>
      <c r="G1215" t="s">
        <v>23</v>
      </c>
      <c r="H1215">
        <f t="shared" si="36"/>
        <v>2</v>
      </c>
      <c r="I1215">
        <f t="shared" si="37"/>
        <v>30</v>
      </c>
      <c r="J1215">
        <f>INDEX(Clustering!$A$2:$B$32,MATCH('Filtered Data'!F1215,_xlfn.ANCHORARRAY(Clustering!$A$2),0),2)</f>
        <v>5</v>
      </c>
    </row>
    <row r="1216" spans="1:10" x14ac:dyDescent="0.3">
      <c r="A1216" t="s">
        <v>1181</v>
      </c>
      <c r="B1216" t="s">
        <v>497</v>
      </c>
      <c r="C1216" t="s">
        <v>11</v>
      </c>
      <c r="D1216" t="s">
        <v>492</v>
      </c>
      <c r="E1216">
        <v>16</v>
      </c>
      <c r="F1216" t="s">
        <v>174</v>
      </c>
      <c r="G1216" t="s">
        <v>14</v>
      </c>
      <c r="H1216">
        <f t="shared" si="36"/>
        <v>2</v>
      </c>
      <c r="I1216">
        <f t="shared" si="37"/>
        <v>32</v>
      </c>
      <c r="J1216">
        <f>INDEX(Clustering!$A$2:$B$32,MATCH('Filtered Data'!F1216,_xlfn.ANCHORARRAY(Clustering!$A$2),0),2)</f>
        <v>1</v>
      </c>
    </row>
    <row r="1217" spans="1:10" x14ac:dyDescent="0.3">
      <c r="A1217" t="s">
        <v>1181</v>
      </c>
      <c r="B1217" t="s">
        <v>557</v>
      </c>
      <c r="C1217" t="s">
        <v>16</v>
      </c>
      <c r="D1217" t="s">
        <v>673</v>
      </c>
      <c r="E1217">
        <v>16</v>
      </c>
      <c r="F1217" t="s">
        <v>174</v>
      </c>
      <c r="G1217" t="s">
        <v>14</v>
      </c>
      <c r="H1217">
        <f t="shared" si="36"/>
        <v>2</v>
      </c>
      <c r="I1217">
        <f t="shared" si="37"/>
        <v>32</v>
      </c>
      <c r="J1217">
        <f>INDEX(Clustering!$A$2:$B$32,MATCH('Filtered Data'!F1217,_xlfn.ANCHORARRAY(Clustering!$A$2),0),2)</f>
        <v>1</v>
      </c>
    </row>
    <row r="1218" spans="1:10" x14ac:dyDescent="0.3">
      <c r="A1218" t="s">
        <v>1181</v>
      </c>
      <c r="B1218" t="s">
        <v>499</v>
      </c>
      <c r="C1218" t="s">
        <v>370</v>
      </c>
      <c r="D1218" t="s">
        <v>677</v>
      </c>
      <c r="E1218">
        <v>16</v>
      </c>
      <c r="F1218" t="s">
        <v>174</v>
      </c>
      <c r="G1218" t="s">
        <v>198</v>
      </c>
      <c r="H1218">
        <f t="shared" si="36"/>
        <v>2</v>
      </c>
      <c r="I1218">
        <f t="shared" si="37"/>
        <v>32</v>
      </c>
      <c r="J1218">
        <f>INDEX(Clustering!$A$2:$B$32,MATCH('Filtered Data'!F1218,_xlfn.ANCHORARRAY(Clustering!$A$2),0),2)</f>
        <v>1</v>
      </c>
    </row>
    <row r="1219" spans="1:10" x14ac:dyDescent="0.3">
      <c r="A1219" t="s">
        <v>1181</v>
      </c>
      <c r="B1219" t="s">
        <v>1160</v>
      </c>
      <c r="C1219" t="s">
        <v>195</v>
      </c>
      <c r="D1219" t="s">
        <v>672</v>
      </c>
      <c r="E1219">
        <v>17</v>
      </c>
      <c r="F1219" t="s">
        <v>174</v>
      </c>
      <c r="G1219" t="s">
        <v>198</v>
      </c>
      <c r="H1219">
        <f t="shared" ref="H1219:H1282" si="38">LEN(G1219)/2</f>
        <v>2</v>
      </c>
      <c r="I1219">
        <f t="shared" ref="I1219:I1282" si="39">E1219*H1219</f>
        <v>34</v>
      </c>
      <c r="J1219">
        <f>INDEX(Clustering!$A$2:$B$32,MATCH('Filtered Data'!F1219,_xlfn.ANCHORARRAY(Clustering!$A$2),0),2)</f>
        <v>1</v>
      </c>
    </row>
    <row r="1220" spans="1:10" x14ac:dyDescent="0.3">
      <c r="A1220" t="s">
        <v>1181</v>
      </c>
      <c r="B1220" t="s">
        <v>501</v>
      </c>
      <c r="C1220" t="s">
        <v>34</v>
      </c>
      <c r="D1220" t="s">
        <v>496</v>
      </c>
      <c r="E1220">
        <v>15</v>
      </c>
      <c r="F1220" t="s">
        <v>174</v>
      </c>
      <c r="G1220" t="s">
        <v>14</v>
      </c>
      <c r="H1220">
        <f t="shared" si="38"/>
        <v>2</v>
      </c>
      <c r="I1220">
        <f t="shared" si="39"/>
        <v>30</v>
      </c>
      <c r="J1220">
        <f>INDEX(Clustering!$A$2:$B$32,MATCH('Filtered Data'!F1220,_xlfn.ANCHORARRAY(Clustering!$A$2),0),2)</f>
        <v>1</v>
      </c>
    </row>
    <row r="1221" spans="1:10" x14ac:dyDescent="0.3">
      <c r="A1221" t="s">
        <v>1181</v>
      </c>
      <c r="B1221" t="s">
        <v>1161</v>
      </c>
      <c r="C1221" t="s">
        <v>50</v>
      </c>
      <c r="D1221" t="s">
        <v>508</v>
      </c>
      <c r="E1221">
        <v>16</v>
      </c>
      <c r="F1221" t="s">
        <v>13</v>
      </c>
      <c r="G1221" t="s">
        <v>14</v>
      </c>
      <c r="H1221">
        <f t="shared" si="38"/>
        <v>2</v>
      </c>
      <c r="I1221">
        <f t="shared" si="39"/>
        <v>32</v>
      </c>
      <c r="J1221">
        <f>INDEX(Clustering!$A$2:$B$32,MATCH('Filtered Data'!F1221,_xlfn.ANCHORARRAY(Clustering!$A$2),0),2)</f>
        <v>5</v>
      </c>
    </row>
    <row r="1222" spans="1:10" x14ac:dyDescent="0.3">
      <c r="A1222" t="s">
        <v>1182</v>
      </c>
      <c r="B1222" t="s">
        <v>489</v>
      </c>
      <c r="C1222" t="s">
        <v>46</v>
      </c>
      <c r="D1222" t="s">
        <v>1180</v>
      </c>
      <c r="E1222">
        <v>20</v>
      </c>
      <c r="F1222" t="s">
        <v>72</v>
      </c>
      <c r="G1222" t="s">
        <v>23</v>
      </c>
      <c r="H1222">
        <f t="shared" si="38"/>
        <v>2</v>
      </c>
      <c r="I1222">
        <f t="shared" si="39"/>
        <v>40</v>
      </c>
      <c r="J1222">
        <f>INDEX(Clustering!$A$2:$B$32,MATCH('Filtered Data'!F1222,_xlfn.ANCHORARRAY(Clustering!$A$2),0),2)</f>
        <v>3</v>
      </c>
    </row>
    <row r="1223" spans="1:10" x14ac:dyDescent="0.3">
      <c r="A1223" t="s">
        <v>1182</v>
      </c>
      <c r="B1223" t="s">
        <v>550</v>
      </c>
      <c r="C1223" t="s">
        <v>46</v>
      </c>
      <c r="D1223" t="s">
        <v>508</v>
      </c>
      <c r="E1223">
        <v>19</v>
      </c>
      <c r="F1223" t="s">
        <v>13</v>
      </c>
      <c r="G1223" t="s">
        <v>23</v>
      </c>
      <c r="H1223">
        <f t="shared" si="38"/>
        <v>2</v>
      </c>
      <c r="I1223">
        <f t="shared" si="39"/>
        <v>38</v>
      </c>
      <c r="J1223">
        <f>INDEX(Clustering!$A$2:$B$32,MATCH('Filtered Data'!F1223,_xlfn.ANCHORARRAY(Clustering!$A$2),0),2)</f>
        <v>5</v>
      </c>
    </row>
    <row r="1224" spans="1:10" x14ac:dyDescent="0.3">
      <c r="A1224" t="s">
        <v>1182</v>
      </c>
      <c r="B1224" t="s">
        <v>491</v>
      </c>
      <c r="C1224" t="s">
        <v>46</v>
      </c>
      <c r="D1224" t="s">
        <v>1167</v>
      </c>
      <c r="E1224">
        <v>21</v>
      </c>
      <c r="F1224" t="s">
        <v>13</v>
      </c>
      <c r="G1224" t="s">
        <v>23</v>
      </c>
      <c r="H1224">
        <f t="shared" si="38"/>
        <v>2</v>
      </c>
      <c r="I1224">
        <f t="shared" si="39"/>
        <v>42</v>
      </c>
      <c r="J1224">
        <f>INDEX(Clustering!$A$2:$B$32,MATCH('Filtered Data'!F1224,_xlfn.ANCHORARRAY(Clustering!$A$2),0),2)</f>
        <v>5</v>
      </c>
    </row>
    <row r="1225" spans="1:10" x14ac:dyDescent="0.3">
      <c r="A1225" t="s">
        <v>1182</v>
      </c>
      <c r="B1225" t="s">
        <v>551</v>
      </c>
      <c r="C1225" t="s">
        <v>46</v>
      </c>
      <c r="D1225" t="s">
        <v>668</v>
      </c>
      <c r="E1225">
        <v>20</v>
      </c>
      <c r="F1225" t="s">
        <v>174</v>
      </c>
      <c r="G1225" t="s">
        <v>23</v>
      </c>
      <c r="H1225">
        <f t="shared" si="38"/>
        <v>2</v>
      </c>
      <c r="I1225">
        <f t="shared" si="39"/>
        <v>40</v>
      </c>
      <c r="J1225">
        <f>INDEX(Clustering!$A$2:$B$32,MATCH('Filtered Data'!F1225,_xlfn.ANCHORARRAY(Clustering!$A$2),0),2)</f>
        <v>1</v>
      </c>
    </row>
    <row r="1226" spans="1:10" x14ac:dyDescent="0.3">
      <c r="A1226" t="s">
        <v>1182</v>
      </c>
      <c r="B1226" t="s">
        <v>493</v>
      </c>
      <c r="C1226" t="s">
        <v>20</v>
      </c>
      <c r="D1226" t="s">
        <v>1172</v>
      </c>
      <c r="E1226">
        <v>21</v>
      </c>
      <c r="F1226" t="s">
        <v>72</v>
      </c>
      <c r="G1226" t="s">
        <v>23</v>
      </c>
      <c r="H1226">
        <f t="shared" si="38"/>
        <v>2</v>
      </c>
      <c r="I1226">
        <f t="shared" si="39"/>
        <v>42</v>
      </c>
      <c r="J1226">
        <f>INDEX(Clustering!$A$2:$B$32,MATCH('Filtered Data'!F1226,_xlfn.ANCHORARRAY(Clustering!$A$2),0),2)</f>
        <v>3</v>
      </c>
    </row>
    <row r="1227" spans="1:10" x14ac:dyDescent="0.3">
      <c r="A1227" t="s">
        <v>1182</v>
      </c>
      <c r="B1227" t="s">
        <v>553</v>
      </c>
      <c r="C1227" t="s">
        <v>42</v>
      </c>
      <c r="D1227" t="s">
        <v>680</v>
      </c>
      <c r="E1227">
        <v>14</v>
      </c>
      <c r="F1227" t="s">
        <v>174</v>
      </c>
      <c r="G1227" t="s">
        <v>23</v>
      </c>
      <c r="H1227">
        <f t="shared" si="38"/>
        <v>2</v>
      </c>
      <c r="I1227">
        <f t="shared" si="39"/>
        <v>28</v>
      </c>
      <c r="J1227">
        <f>INDEX(Clustering!$A$2:$B$32,MATCH('Filtered Data'!F1227,_xlfn.ANCHORARRAY(Clustering!$A$2),0),2)</f>
        <v>1</v>
      </c>
    </row>
    <row r="1228" spans="1:10" x14ac:dyDescent="0.3">
      <c r="A1228" t="s">
        <v>1182</v>
      </c>
      <c r="B1228" t="s">
        <v>495</v>
      </c>
      <c r="C1228" t="s">
        <v>42</v>
      </c>
      <c r="D1228" t="s">
        <v>1172</v>
      </c>
      <c r="E1228">
        <v>15</v>
      </c>
      <c r="F1228" t="s">
        <v>72</v>
      </c>
      <c r="G1228" t="s">
        <v>23</v>
      </c>
      <c r="H1228">
        <f t="shared" si="38"/>
        <v>2</v>
      </c>
      <c r="I1228">
        <f t="shared" si="39"/>
        <v>30</v>
      </c>
      <c r="J1228">
        <f>INDEX(Clustering!$A$2:$B$32,MATCH('Filtered Data'!F1228,_xlfn.ANCHORARRAY(Clustering!$A$2),0),2)</f>
        <v>3</v>
      </c>
    </row>
    <row r="1229" spans="1:10" x14ac:dyDescent="0.3">
      <c r="A1229" t="s">
        <v>1182</v>
      </c>
      <c r="B1229" t="s">
        <v>555</v>
      </c>
      <c r="C1229" t="s">
        <v>18</v>
      </c>
      <c r="D1229" t="s">
        <v>669</v>
      </c>
      <c r="E1229">
        <v>18</v>
      </c>
      <c r="F1229" t="s">
        <v>174</v>
      </c>
      <c r="G1229" t="s">
        <v>14</v>
      </c>
      <c r="H1229">
        <f t="shared" si="38"/>
        <v>2</v>
      </c>
      <c r="I1229">
        <f t="shared" si="39"/>
        <v>36</v>
      </c>
      <c r="J1229">
        <f>INDEX(Clustering!$A$2:$B$32,MATCH('Filtered Data'!F1229,_xlfn.ANCHORARRAY(Clustering!$A$2),0),2)</f>
        <v>1</v>
      </c>
    </row>
    <row r="1230" spans="1:10" x14ac:dyDescent="0.3">
      <c r="A1230" t="s">
        <v>1182</v>
      </c>
      <c r="B1230" t="s">
        <v>497</v>
      </c>
      <c r="C1230" t="s">
        <v>20</v>
      </c>
      <c r="D1230" t="s">
        <v>500</v>
      </c>
      <c r="E1230">
        <v>19</v>
      </c>
      <c r="F1230" t="s">
        <v>174</v>
      </c>
      <c r="G1230" t="s">
        <v>23</v>
      </c>
      <c r="H1230">
        <f t="shared" si="38"/>
        <v>2</v>
      </c>
      <c r="I1230">
        <f t="shared" si="39"/>
        <v>38</v>
      </c>
      <c r="J1230">
        <f>INDEX(Clustering!$A$2:$B$32,MATCH('Filtered Data'!F1230,_xlfn.ANCHORARRAY(Clustering!$A$2),0),2)</f>
        <v>1</v>
      </c>
    </row>
    <row r="1231" spans="1:10" x14ac:dyDescent="0.3">
      <c r="A1231" t="s">
        <v>1182</v>
      </c>
      <c r="B1231" t="s">
        <v>557</v>
      </c>
      <c r="C1231" t="s">
        <v>46</v>
      </c>
      <c r="D1231" t="s">
        <v>498</v>
      </c>
      <c r="E1231">
        <v>20</v>
      </c>
      <c r="F1231" t="s">
        <v>174</v>
      </c>
      <c r="G1231" t="s">
        <v>23</v>
      </c>
      <c r="H1231">
        <f t="shared" si="38"/>
        <v>2</v>
      </c>
      <c r="I1231">
        <f t="shared" si="39"/>
        <v>40</v>
      </c>
      <c r="J1231">
        <f>INDEX(Clustering!$A$2:$B$32,MATCH('Filtered Data'!F1231,_xlfn.ANCHORARRAY(Clustering!$A$2),0),2)</f>
        <v>1</v>
      </c>
    </row>
    <row r="1232" spans="1:10" x14ac:dyDescent="0.3">
      <c r="A1232" t="s">
        <v>1182</v>
      </c>
      <c r="B1232" t="s">
        <v>499</v>
      </c>
      <c r="C1232" t="s">
        <v>56</v>
      </c>
      <c r="D1232" t="s">
        <v>152</v>
      </c>
      <c r="E1232">
        <v>19</v>
      </c>
      <c r="F1232" t="s">
        <v>72</v>
      </c>
      <c r="G1232" t="s">
        <v>27</v>
      </c>
      <c r="H1232">
        <f t="shared" si="38"/>
        <v>1</v>
      </c>
      <c r="I1232">
        <f t="shared" si="39"/>
        <v>19</v>
      </c>
      <c r="J1232">
        <f>INDEX(Clustering!$A$2:$B$32,MATCH('Filtered Data'!F1232,_xlfn.ANCHORARRAY(Clustering!$A$2),0),2)</f>
        <v>3</v>
      </c>
    </row>
    <row r="1233" spans="1:10" x14ac:dyDescent="0.3">
      <c r="A1233" t="s">
        <v>1182</v>
      </c>
      <c r="B1233" t="s">
        <v>499</v>
      </c>
      <c r="C1233" t="s">
        <v>57</v>
      </c>
      <c r="D1233" t="s">
        <v>152</v>
      </c>
      <c r="E1233">
        <v>19</v>
      </c>
      <c r="F1233" t="s">
        <v>72</v>
      </c>
      <c r="G1233" t="s">
        <v>29</v>
      </c>
      <c r="H1233">
        <f t="shared" si="38"/>
        <v>1</v>
      </c>
      <c r="I1233">
        <f t="shared" si="39"/>
        <v>19</v>
      </c>
      <c r="J1233">
        <f>INDEX(Clustering!$A$2:$B$32,MATCH('Filtered Data'!F1233,_xlfn.ANCHORARRAY(Clustering!$A$2),0),2)</f>
        <v>3</v>
      </c>
    </row>
    <row r="1234" spans="1:10" x14ac:dyDescent="0.3">
      <c r="A1234" t="s">
        <v>1182</v>
      </c>
      <c r="B1234" t="s">
        <v>1160</v>
      </c>
      <c r="C1234" t="s">
        <v>18</v>
      </c>
      <c r="D1234" t="s">
        <v>1180</v>
      </c>
      <c r="E1234">
        <v>19</v>
      </c>
      <c r="F1234" t="s">
        <v>72</v>
      </c>
      <c r="G1234" t="s">
        <v>14</v>
      </c>
      <c r="H1234">
        <f t="shared" si="38"/>
        <v>2</v>
      </c>
      <c r="I1234">
        <f t="shared" si="39"/>
        <v>38</v>
      </c>
      <c r="J1234">
        <f>INDEX(Clustering!$A$2:$B$32,MATCH('Filtered Data'!F1234,_xlfn.ANCHORARRAY(Clustering!$A$2),0),2)</f>
        <v>3</v>
      </c>
    </row>
    <row r="1235" spans="1:10" x14ac:dyDescent="0.3">
      <c r="A1235" t="s">
        <v>1182</v>
      </c>
      <c r="B1235" t="s">
        <v>501</v>
      </c>
      <c r="C1235" t="s">
        <v>20</v>
      </c>
      <c r="D1235" t="s">
        <v>669</v>
      </c>
      <c r="E1235">
        <v>21</v>
      </c>
      <c r="F1235" t="s">
        <v>174</v>
      </c>
      <c r="G1235" t="s">
        <v>23</v>
      </c>
      <c r="H1235">
        <f t="shared" si="38"/>
        <v>2</v>
      </c>
      <c r="I1235">
        <f t="shared" si="39"/>
        <v>42</v>
      </c>
      <c r="J1235">
        <f>INDEX(Clustering!$A$2:$B$32,MATCH('Filtered Data'!F1235,_xlfn.ANCHORARRAY(Clustering!$A$2),0),2)</f>
        <v>1</v>
      </c>
    </row>
    <row r="1236" spans="1:10" x14ac:dyDescent="0.3">
      <c r="A1236" t="s">
        <v>1182</v>
      </c>
      <c r="B1236" t="s">
        <v>1161</v>
      </c>
      <c r="C1236" t="s">
        <v>42</v>
      </c>
      <c r="D1236" t="s">
        <v>668</v>
      </c>
      <c r="E1236">
        <v>16</v>
      </c>
      <c r="F1236" t="s">
        <v>174</v>
      </c>
      <c r="G1236" t="s">
        <v>23</v>
      </c>
      <c r="H1236">
        <f t="shared" si="38"/>
        <v>2</v>
      </c>
      <c r="I1236">
        <f t="shared" si="39"/>
        <v>32</v>
      </c>
      <c r="J1236">
        <f>INDEX(Clustering!$A$2:$B$32,MATCH('Filtered Data'!F1236,_xlfn.ANCHORARRAY(Clustering!$A$2),0),2)</f>
        <v>1</v>
      </c>
    </row>
    <row r="1237" spans="1:10" x14ac:dyDescent="0.3">
      <c r="A1237" t="s">
        <v>1182</v>
      </c>
      <c r="B1237" t="s">
        <v>503</v>
      </c>
      <c r="C1237" t="s">
        <v>18</v>
      </c>
      <c r="D1237" t="s">
        <v>1172</v>
      </c>
      <c r="E1237">
        <v>14</v>
      </c>
      <c r="F1237" t="s">
        <v>72</v>
      </c>
      <c r="G1237" t="s">
        <v>14</v>
      </c>
      <c r="H1237">
        <f t="shared" si="38"/>
        <v>2</v>
      </c>
      <c r="I1237">
        <f t="shared" si="39"/>
        <v>28</v>
      </c>
      <c r="J1237">
        <f>INDEX(Clustering!$A$2:$B$32,MATCH('Filtered Data'!F1237,_xlfn.ANCHORARRAY(Clustering!$A$2),0),2)</f>
        <v>3</v>
      </c>
    </row>
    <row r="1238" spans="1:10" x14ac:dyDescent="0.3">
      <c r="A1238" t="s">
        <v>1182</v>
      </c>
      <c r="B1238" t="s">
        <v>1162</v>
      </c>
      <c r="C1238" t="s">
        <v>20</v>
      </c>
      <c r="D1238" t="s">
        <v>508</v>
      </c>
      <c r="E1238">
        <v>21</v>
      </c>
      <c r="F1238" t="s">
        <v>13</v>
      </c>
      <c r="G1238" t="s">
        <v>23</v>
      </c>
      <c r="H1238">
        <f t="shared" si="38"/>
        <v>2</v>
      </c>
      <c r="I1238">
        <f t="shared" si="39"/>
        <v>42</v>
      </c>
      <c r="J1238">
        <f>INDEX(Clustering!$A$2:$B$32,MATCH('Filtered Data'!F1238,_xlfn.ANCHORARRAY(Clustering!$A$2),0),2)</f>
        <v>5</v>
      </c>
    </row>
    <row r="1239" spans="1:10" x14ac:dyDescent="0.3">
      <c r="A1239" t="s">
        <v>1182</v>
      </c>
      <c r="B1239" t="s">
        <v>505</v>
      </c>
      <c r="C1239" t="s">
        <v>38</v>
      </c>
      <c r="D1239" t="s">
        <v>669</v>
      </c>
      <c r="E1239">
        <v>21</v>
      </c>
      <c r="F1239" t="s">
        <v>174</v>
      </c>
      <c r="G1239" t="s">
        <v>14</v>
      </c>
      <c r="H1239">
        <f t="shared" si="38"/>
        <v>2</v>
      </c>
      <c r="I1239">
        <f t="shared" si="39"/>
        <v>42</v>
      </c>
      <c r="J1239">
        <f>INDEX(Clustering!$A$2:$B$32,MATCH('Filtered Data'!F1239,_xlfn.ANCHORARRAY(Clustering!$A$2),0),2)</f>
        <v>1</v>
      </c>
    </row>
    <row r="1240" spans="1:10" x14ac:dyDescent="0.3">
      <c r="A1240" t="s">
        <v>1182</v>
      </c>
      <c r="B1240" t="s">
        <v>1163</v>
      </c>
      <c r="C1240" t="s">
        <v>56</v>
      </c>
      <c r="D1240" t="s">
        <v>496</v>
      </c>
      <c r="E1240">
        <v>20</v>
      </c>
      <c r="F1240" t="s">
        <v>174</v>
      </c>
      <c r="G1240" t="s">
        <v>27</v>
      </c>
      <c r="H1240">
        <f t="shared" si="38"/>
        <v>1</v>
      </c>
      <c r="I1240">
        <f t="shared" si="39"/>
        <v>20</v>
      </c>
      <c r="J1240">
        <f>INDEX(Clustering!$A$2:$B$32,MATCH('Filtered Data'!F1240,_xlfn.ANCHORARRAY(Clustering!$A$2),0),2)</f>
        <v>1</v>
      </c>
    </row>
    <row r="1241" spans="1:10" x14ac:dyDescent="0.3">
      <c r="A1241" t="s">
        <v>1182</v>
      </c>
      <c r="B1241" t="s">
        <v>1163</v>
      </c>
      <c r="C1241" t="s">
        <v>57</v>
      </c>
      <c r="D1241" t="s">
        <v>496</v>
      </c>
      <c r="E1241">
        <v>20</v>
      </c>
      <c r="F1241" t="s">
        <v>174</v>
      </c>
      <c r="G1241" t="s">
        <v>29</v>
      </c>
      <c r="H1241">
        <f t="shared" si="38"/>
        <v>1</v>
      </c>
      <c r="I1241">
        <f t="shared" si="39"/>
        <v>20</v>
      </c>
      <c r="J1241">
        <f>INDEX(Clustering!$A$2:$B$32,MATCH('Filtered Data'!F1241,_xlfn.ANCHORARRAY(Clustering!$A$2),0),2)</f>
        <v>1</v>
      </c>
    </row>
    <row r="1242" spans="1:10" x14ac:dyDescent="0.3">
      <c r="A1242" t="s">
        <v>1182</v>
      </c>
      <c r="B1242" t="s">
        <v>507</v>
      </c>
      <c r="C1242" t="s">
        <v>25</v>
      </c>
      <c r="D1242" t="s">
        <v>678</v>
      </c>
      <c r="E1242">
        <v>19</v>
      </c>
      <c r="F1242" t="s">
        <v>174</v>
      </c>
      <c r="G1242" t="s">
        <v>27</v>
      </c>
      <c r="H1242">
        <f t="shared" si="38"/>
        <v>1</v>
      </c>
      <c r="I1242">
        <f t="shared" si="39"/>
        <v>19</v>
      </c>
      <c r="J1242">
        <f>INDEX(Clustering!$A$2:$B$32,MATCH('Filtered Data'!F1242,_xlfn.ANCHORARRAY(Clustering!$A$2),0),2)</f>
        <v>1</v>
      </c>
    </row>
    <row r="1243" spans="1:10" x14ac:dyDescent="0.3">
      <c r="A1243" t="s">
        <v>1182</v>
      </c>
      <c r="B1243" t="s">
        <v>507</v>
      </c>
      <c r="C1243" t="s">
        <v>28</v>
      </c>
      <c r="D1243" t="s">
        <v>678</v>
      </c>
      <c r="E1243">
        <v>19</v>
      </c>
      <c r="F1243" t="s">
        <v>174</v>
      </c>
      <c r="G1243" t="s">
        <v>29</v>
      </c>
      <c r="H1243">
        <f t="shared" si="38"/>
        <v>1</v>
      </c>
      <c r="I1243">
        <f t="shared" si="39"/>
        <v>19</v>
      </c>
      <c r="J1243">
        <f>INDEX(Clustering!$A$2:$B$32,MATCH('Filtered Data'!F1243,_xlfn.ANCHORARRAY(Clustering!$A$2),0),2)</f>
        <v>1</v>
      </c>
    </row>
    <row r="1244" spans="1:10" x14ac:dyDescent="0.3">
      <c r="A1244" t="s">
        <v>1182</v>
      </c>
      <c r="B1244" t="s">
        <v>1164</v>
      </c>
      <c r="C1244" t="s">
        <v>25</v>
      </c>
      <c r="D1244" t="s">
        <v>492</v>
      </c>
      <c r="E1244">
        <v>20</v>
      </c>
      <c r="F1244" t="s">
        <v>174</v>
      </c>
      <c r="G1244" t="s">
        <v>27</v>
      </c>
      <c r="H1244">
        <f t="shared" si="38"/>
        <v>1</v>
      </c>
      <c r="I1244">
        <f t="shared" si="39"/>
        <v>20</v>
      </c>
      <c r="J1244">
        <f>INDEX(Clustering!$A$2:$B$32,MATCH('Filtered Data'!F1244,_xlfn.ANCHORARRAY(Clustering!$A$2),0),2)</f>
        <v>1</v>
      </c>
    </row>
    <row r="1245" spans="1:10" x14ac:dyDescent="0.3">
      <c r="A1245" t="s">
        <v>1182</v>
      </c>
      <c r="B1245" t="s">
        <v>1164</v>
      </c>
      <c r="C1245" t="s">
        <v>28</v>
      </c>
      <c r="D1245" t="s">
        <v>492</v>
      </c>
      <c r="E1245">
        <v>20</v>
      </c>
      <c r="F1245" t="s">
        <v>174</v>
      </c>
      <c r="G1245" t="s">
        <v>29</v>
      </c>
      <c r="H1245">
        <f t="shared" si="38"/>
        <v>1</v>
      </c>
      <c r="I1245">
        <f t="shared" si="39"/>
        <v>20</v>
      </c>
      <c r="J1245">
        <f>INDEX(Clustering!$A$2:$B$32,MATCH('Filtered Data'!F1245,_xlfn.ANCHORARRAY(Clustering!$A$2),0),2)</f>
        <v>1</v>
      </c>
    </row>
    <row r="1246" spans="1:10" x14ac:dyDescent="0.3">
      <c r="A1246" t="s">
        <v>1182</v>
      </c>
      <c r="B1246" t="s">
        <v>509</v>
      </c>
      <c r="C1246" t="s">
        <v>25</v>
      </c>
      <c r="D1246" t="s">
        <v>152</v>
      </c>
      <c r="E1246">
        <v>19</v>
      </c>
      <c r="F1246" t="s">
        <v>72</v>
      </c>
      <c r="G1246" t="s">
        <v>27</v>
      </c>
      <c r="H1246">
        <f t="shared" si="38"/>
        <v>1</v>
      </c>
      <c r="I1246">
        <f t="shared" si="39"/>
        <v>19</v>
      </c>
      <c r="J1246">
        <f>INDEX(Clustering!$A$2:$B$32,MATCH('Filtered Data'!F1246,_xlfn.ANCHORARRAY(Clustering!$A$2),0),2)</f>
        <v>3</v>
      </c>
    </row>
    <row r="1247" spans="1:10" x14ac:dyDescent="0.3">
      <c r="A1247" t="s">
        <v>1182</v>
      </c>
      <c r="B1247" t="s">
        <v>509</v>
      </c>
      <c r="C1247" t="s">
        <v>28</v>
      </c>
      <c r="D1247" t="s">
        <v>152</v>
      </c>
      <c r="E1247">
        <v>19</v>
      </c>
      <c r="F1247" t="s">
        <v>72</v>
      </c>
      <c r="G1247" t="s">
        <v>29</v>
      </c>
      <c r="H1247">
        <f t="shared" si="38"/>
        <v>1</v>
      </c>
      <c r="I1247">
        <f t="shared" si="39"/>
        <v>19</v>
      </c>
      <c r="J1247">
        <f>INDEX(Clustering!$A$2:$B$32,MATCH('Filtered Data'!F1247,_xlfn.ANCHORARRAY(Clustering!$A$2),0),2)</f>
        <v>3</v>
      </c>
    </row>
    <row r="1248" spans="1:10" x14ac:dyDescent="0.3">
      <c r="A1248" t="s">
        <v>1182</v>
      </c>
      <c r="B1248" t="s">
        <v>1165</v>
      </c>
      <c r="C1248" t="s">
        <v>18</v>
      </c>
      <c r="D1248" t="s">
        <v>152</v>
      </c>
      <c r="E1248">
        <v>20</v>
      </c>
      <c r="F1248" t="s">
        <v>72</v>
      </c>
      <c r="G1248" t="s">
        <v>14</v>
      </c>
      <c r="H1248">
        <f t="shared" si="38"/>
        <v>2</v>
      </c>
      <c r="I1248">
        <f t="shared" si="39"/>
        <v>40</v>
      </c>
      <c r="J1248">
        <f>INDEX(Clustering!$A$2:$B$32,MATCH('Filtered Data'!F1248,_xlfn.ANCHORARRAY(Clustering!$A$2),0),2)</f>
        <v>3</v>
      </c>
    </row>
    <row r="1249" spans="1:10" x14ac:dyDescent="0.3">
      <c r="A1249" t="s">
        <v>1182</v>
      </c>
      <c r="B1249" t="s">
        <v>511</v>
      </c>
      <c r="C1249" t="s">
        <v>38</v>
      </c>
      <c r="D1249" t="s">
        <v>152</v>
      </c>
      <c r="E1249">
        <v>21</v>
      </c>
      <c r="F1249" t="s">
        <v>72</v>
      </c>
      <c r="G1249" t="s">
        <v>14</v>
      </c>
      <c r="H1249">
        <f t="shared" si="38"/>
        <v>2</v>
      </c>
      <c r="I1249">
        <f t="shared" si="39"/>
        <v>42</v>
      </c>
      <c r="J1249">
        <f>INDEX(Clustering!$A$2:$B$32,MATCH('Filtered Data'!F1249,_xlfn.ANCHORARRAY(Clustering!$A$2),0),2)</f>
        <v>3</v>
      </c>
    </row>
    <row r="1250" spans="1:10" x14ac:dyDescent="0.3">
      <c r="A1250" t="s">
        <v>1182</v>
      </c>
      <c r="B1250" t="s">
        <v>1166</v>
      </c>
      <c r="C1250" t="s">
        <v>42</v>
      </c>
      <c r="D1250" t="s">
        <v>671</v>
      </c>
      <c r="E1250">
        <v>16</v>
      </c>
      <c r="F1250" t="s">
        <v>174</v>
      </c>
      <c r="G1250" t="s">
        <v>23</v>
      </c>
      <c r="H1250">
        <f t="shared" si="38"/>
        <v>2</v>
      </c>
      <c r="I1250">
        <f t="shared" si="39"/>
        <v>32</v>
      </c>
      <c r="J1250">
        <f>INDEX(Clustering!$A$2:$B$32,MATCH('Filtered Data'!F1250,_xlfn.ANCHORARRAY(Clustering!$A$2),0),2)</f>
        <v>1</v>
      </c>
    </row>
    <row r="1251" spans="1:10" x14ac:dyDescent="0.3">
      <c r="A1251" t="s">
        <v>1182</v>
      </c>
      <c r="B1251" t="s">
        <v>679</v>
      </c>
      <c r="C1251" t="s">
        <v>229</v>
      </c>
      <c r="D1251" t="s">
        <v>674</v>
      </c>
      <c r="E1251">
        <v>20</v>
      </c>
      <c r="F1251" t="s">
        <v>174</v>
      </c>
      <c r="G1251" t="s">
        <v>198</v>
      </c>
      <c r="H1251">
        <f t="shared" si="38"/>
        <v>2</v>
      </c>
      <c r="I1251">
        <f t="shared" si="39"/>
        <v>40</v>
      </c>
      <c r="J1251">
        <f>INDEX(Clustering!$A$2:$B$32,MATCH('Filtered Data'!F1251,_xlfn.ANCHORARRAY(Clustering!$A$2),0),2)</f>
        <v>1</v>
      </c>
    </row>
    <row r="1252" spans="1:10" x14ac:dyDescent="0.3">
      <c r="A1252" t="s">
        <v>1182</v>
      </c>
      <c r="B1252" t="s">
        <v>1168</v>
      </c>
      <c r="C1252" t="s">
        <v>56</v>
      </c>
      <c r="D1252" t="s">
        <v>676</v>
      </c>
      <c r="E1252">
        <v>15</v>
      </c>
      <c r="F1252" t="s">
        <v>174</v>
      </c>
      <c r="G1252" t="s">
        <v>27</v>
      </c>
      <c r="H1252">
        <f t="shared" si="38"/>
        <v>1</v>
      </c>
      <c r="I1252">
        <f t="shared" si="39"/>
        <v>15</v>
      </c>
      <c r="J1252">
        <f>INDEX(Clustering!$A$2:$B$32,MATCH('Filtered Data'!F1252,_xlfn.ANCHORARRAY(Clustering!$A$2),0),2)</f>
        <v>1</v>
      </c>
    </row>
    <row r="1253" spans="1:10" x14ac:dyDescent="0.3">
      <c r="A1253" t="s">
        <v>1182</v>
      </c>
      <c r="B1253" t="s">
        <v>1168</v>
      </c>
      <c r="C1253" t="s">
        <v>57</v>
      </c>
      <c r="D1253" t="s">
        <v>676</v>
      </c>
      <c r="E1253">
        <v>15</v>
      </c>
      <c r="F1253" t="s">
        <v>174</v>
      </c>
      <c r="G1253" t="s">
        <v>29</v>
      </c>
      <c r="H1253">
        <f t="shared" si="38"/>
        <v>1</v>
      </c>
      <c r="I1253">
        <f t="shared" si="39"/>
        <v>15</v>
      </c>
      <c r="J1253">
        <f>INDEX(Clustering!$A$2:$B$32,MATCH('Filtered Data'!F1253,_xlfn.ANCHORARRAY(Clustering!$A$2),0),2)</f>
        <v>1</v>
      </c>
    </row>
    <row r="1254" spans="1:10" x14ac:dyDescent="0.3">
      <c r="A1254" t="s">
        <v>1182</v>
      </c>
      <c r="B1254" t="s">
        <v>1183</v>
      </c>
      <c r="C1254" t="s">
        <v>229</v>
      </c>
      <c r="D1254" t="s">
        <v>676</v>
      </c>
      <c r="E1254">
        <v>16</v>
      </c>
      <c r="F1254" t="s">
        <v>174</v>
      </c>
      <c r="G1254" t="s">
        <v>198</v>
      </c>
      <c r="H1254">
        <f t="shared" si="38"/>
        <v>2</v>
      </c>
      <c r="I1254">
        <f t="shared" si="39"/>
        <v>32</v>
      </c>
      <c r="J1254">
        <f>INDEX(Clustering!$A$2:$B$32,MATCH('Filtered Data'!F1254,_xlfn.ANCHORARRAY(Clustering!$A$2),0),2)</f>
        <v>1</v>
      </c>
    </row>
    <row r="1255" spans="1:10" x14ac:dyDescent="0.3">
      <c r="A1255" t="s">
        <v>1182</v>
      </c>
      <c r="B1255" t="s">
        <v>1184</v>
      </c>
      <c r="C1255" t="s">
        <v>42</v>
      </c>
      <c r="D1255" t="s">
        <v>1167</v>
      </c>
      <c r="E1255">
        <v>14</v>
      </c>
      <c r="F1255" t="s">
        <v>13</v>
      </c>
      <c r="G1255" t="s">
        <v>23</v>
      </c>
      <c r="H1255">
        <f t="shared" si="38"/>
        <v>2</v>
      </c>
      <c r="I1255">
        <f t="shared" si="39"/>
        <v>28</v>
      </c>
      <c r="J1255">
        <f>INDEX(Clustering!$A$2:$B$32,MATCH('Filtered Data'!F1255,_xlfn.ANCHORARRAY(Clustering!$A$2),0),2)</f>
        <v>5</v>
      </c>
    </row>
    <row r="1256" spans="1:10" x14ac:dyDescent="0.3">
      <c r="A1256" t="s">
        <v>1182</v>
      </c>
      <c r="B1256" t="s">
        <v>1185</v>
      </c>
      <c r="C1256" t="s">
        <v>20</v>
      </c>
      <c r="D1256" t="s">
        <v>1167</v>
      </c>
      <c r="E1256">
        <v>21</v>
      </c>
      <c r="F1256" t="s">
        <v>13</v>
      </c>
      <c r="G1256" t="s">
        <v>23</v>
      </c>
      <c r="H1256">
        <f t="shared" si="38"/>
        <v>2</v>
      </c>
      <c r="I1256">
        <f t="shared" si="39"/>
        <v>42</v>
      </c>
      <c r="J1256">
        <f>INDEX(Clustering!$A$2:$B$32,MATCH('Filtered Data'!F1256,_xlfn.ANCHORARRAY(Clustering!$A$2),0),2)</f>
        <v>5</v>
      </c>
    </row>
    <row r="1257" spans="1:10" x14ac:dyDescent="0.3">
      <c r="A1257" t="s">
        <v>1182</v>
      </c>
      <c r="B1257" t="s">
        <v>1186</v>
      </c>
      <c r="C1257" t="s">
        <v>56</v>
      </c>
      <c r="D1257" t="s">
        <v>508</v>
      </c>
      <c r="E1257">
        <v>20</v>
      </c>
      <c r="F1257" t="s">
        <v>13</v>
      </c>
      <c r="G1257" t="s">
        <v>27</v>
      </c>
      <c r="H1257">
        <f t="shared" si="38"/>
        <v>1</v>
      </c>
      <c r="I1257">
        <f t="shared" si="39"/>
        <v>20</v>
      </c>
      <c r="J1257">
        <f>INDEX(Clustering!$A$2:$B$32,MATCH('Filtered Data'!F1257,_xlfn.ANCHORARRAY(Clustering!$A$2),0),2)</f>
        <v>5</v>
      </c>
    </row>
    <row r="1258" spans="1:10" x14ac:dyDescent="0.3">
      <c r="A1258" t="s">
        <v>1182</v>
      </c>
      <c r="B1258" t="s">
        <v>1186</v>
      </c>
      <c r="C1258" t="s">
        <v>57</v>
      </c>
      <c r="D1258" t="s">
        <v>508</v>
      </c>
      <c r="E1258">
        <v>20</v>
      </c>
      <c r="F1258" t="s">
        <v>13</v>
      </c>
      <c r="G1258" t="s">
        <v>29</v>
      </c>
      <c r="H1258">
        <f t="shared" si="38"/>
        <v>1</v>
      </c>
      <c r="I1258">
        <f t="shared" si="39"/>
        <v>20</v>
      </c>
      <c r="J1258">
        <f>INDEX(Clustering!$A$2:$B$32,MATCH('Filtered Data'!F1258,_xlfn.ANCHORARRAY(Clustering!$A$2),0),2)</f>
        <v>5</v>
      </c>
    </row>
    <row r="1259" spans="1:10" x14ac:dyDescent="0.3">
      <c r="A1259" t="s">
        <v>1182</v>
      </c>
      <c r="B1259" t="s">
        <v>1187</v>
      </c>
      <c r="C1259" t="s">
        <v>25</v>
      </c>
      <c r="D1259" t="s">
        <v>1167</v>
      </c>
      <c r="E1259">
        <v>20</v>
      </c>
      <c r="F1259" t="s">
        <v>13</v>
      </c>
      <c r="G1259" t="s">
        <v>27</v>
      </c>
      <c r="H1259">
        <f t="shared" si="38"/>
        <v>1</v>
      </c>
      <c r="I1259">
        <f t="shared" si="39"/>
        <v>20</v>
      </c>
      <c r="J1259">
        <f>INDEX(Clustering!$A$2:$B$32,MATCH('Filtered Data'!F1259,_xlfn.ANCHORARRAY(Clustering!$A$2),0),2)</f>
        <v>5</v>
      </c>
    </row>
    <row r="1260" spans="1:10" x14ac:dyDescent="0.3">
      <c r="A1260" t="s">
        <v>1182</v>
      </c>
      <c r="B1260" t="s">
        <v>1187</v>
      </c>
      <c r="C1260" t="s">
        <v>28</v>
      </c>
      <c r="D1260" t="s">
        <v>1167</v>
      </c>
      <c r="E1260">
        <v>20</v>
      </c>
      <c r="F1260" t="s">
        <v>13</v>
      </c>
      <c r="G1260" t="s">
        <v>29</v>
      </c>
      <c r="H1260">
        <f t="shared" si="38"/>
        <v>1</v>
      </c>
      <c r="I1260">
        <f t="shared" si="39"/>
        <v>20</v>
      </c>
      <c r="J1260">
        <f>INDEX(Clustering!$A$2:$B$32,MATCH('Filtered Data'!F1260,_xlfn.ANCHORARRAY(Clustering!$A$2),0),2)</f>
        <v>5</v>
      </c>
    </row>
    <row r="1261" spans="1:10" x14ac:dyDescent="0.3">
      <c r="A1261" t="s">
        <v>1182</v>
      </c>
      <c r="B1261" t="s">
        <v>1188</v>
      </c>
      <c r="C1261" t="s">
        <v>18</v>
      </c>
      <c r="D1261" t="s">
        <v>1167</v>
      </c>
      <c r="E1261">
        <v>16</v>
      </c>
      <c r="F1261" t="s">
        <v>13</v>
      </c>
      <c r="G1261" t="s">
        <v>14</v>
      </c>
      <c r="H1261">
        <f t="shared" si="38"/>
        <v>2</v>
      </c>
      <c r="I1261">
        <f t="shared" si="39"/>
        <v>32</v>
      </c>
      <c r="J1261">
        <f>INDEX(Clustering!$A$2:$B$32,MATCH('Filtered Data'!F1261,_xlfn.ANCHORARRAY(Clustering!$A$2),0),2)</f>
        <v>5</v>
      </c>
    </row>
    <row r="1262" spans="1:10" x14ac:dyDescent="0.3">
      <c r="A1262" t="s">
        <v>1182</v>
      </c>
      <c r="B1262" t="s">
        <v>1189</v>
      </c>
      <c r="C1262" t="s">
        <v>195</v>
      </c>
      <c r="D1262" t="s">
        <v>673</v>
      </c>
      <c r="E1262">
        <v>13</v>
      </c>
      <c r="F1262" t="s">
        <v>174</v>
      </c>
      <c r="G1262" t="s">
        <v>198</v>
      </c>
      <c r="H1262">
        <f t="shared" si="38"/>
        <v>2</v>
      </c>
      <c r="I1262">
        <f t="shared" si="39"/>
        <v>26</v>
      </c>
      <c r="J1262">
        <f>INDEX(Clustering!$A$2:$B$32,MATCH('Filtered Data'!F1262,_xlfn.ANCHORARRAY(Clustering!$A$2),0),2)</f>
        <v>1</v>
      </c>
    </row>
    <row r="1263" spans="1:10" x14ac:dyDescent="0.3">
      <c r="A1263" t="s">
        <v>1182</v>
      </c>
      <c r="B1263" t="s">
        <v>1190</v>
      </c>
      <c r="C1263" t="s">
        <v>195</v>
      </c>
      <c r="D1263" t="s">
        <v>674</v>
      </c>
      <c r="E1263">
        <v>18</v>
      </c>
      <c r="F1263" t="s">
        <v>174</v>
      </c>
      <c r="G1263" t="s">
        <v>198</v>
      </c>
      <c r="H1263">
        <f t="shared" si="38"/>
        <v>2</v>
      </c>
      <c r="I1263">
        <f t="shared" si="39"/>
        <v>36</v>
      </c>
      <c r="J1263">
        <f>INDEX(Clustering!$A$2:$B$32,MATCH('Filtered Data'!F1263,_xlfn.ANCHORARRAY(Clustering!$A$2),0),2)</f>
        <v>1</v>
      </c>
    </row>
    <row r="1264" spans="1:10" x14ac:dyDescent="0.3">
      <c r="A1264" t="s">
        <v>1182</v>
      </c>
      <c r="B1264" t="s">
        <v>1191</v>
      </c>
      <c r="C1264" t="s">
        <v>195</v>
      </c>
      <c r="D1264" t="s">
        <v>675</v>
      </c>
      <c r="E1264">
        <v>20</v>
      </c>
      <c r="F1264" t="s">
        <v>174</v>
      </c>
      <c r="G1264" t="s">
        <v>198</v>
      </c>
      <c r="H1264">
        <f t="shared" si="38"/>
        <v>2</v>
      </c>
      <c r="I1264">
        <f t="shared" si="39"/>
        <v>40</v>
      </c>
      <c r="J1264">
        <f>INDEX(Clustering!$A$2:$B$32,MATCH('Filtered Data'!F1264,_xlfn.ANCHORARRAY(Clustering!$A$2),0),2)</f>
        <v>1</v>
      </c>
    </row>
    <row r="1265" spans="1:10" x14ac:dyDescent="0.3">
      <c r="A1265" t="s">
        <v>1182</v>
      </c>
      <c r="B1265" t="s">
        <v>1192</v>
      </c>
      <c r="C1265" t="s">
        <v>195</v>
      </c>
      <c r="D1265" t="s">
        <v>261</v>
      </c>
      <c r="E1265">
        <v>18</v>
      </c>
      <c r="F1265" t="s">
        <v>262</v>
      </c>
      <c r="G1265" t="s">
        <v>198</v>
      </c>
      <c r="H1265">
        <f t="shared" si="38"/>
        <v>2</v>
      </c>
      <c r="I1265">
        <f t="shared" si="39"/>
        <v>36</v>
      </c>
      <c r="J1265">
        <f>INDEX(Clustering!$A$2:$B$32,MATCH('Filtered Data'!F1265,_xlfn.ANCHORARRAY(Clustering!$A$2),0),2)</f>
        <v>4</v>
      </c>
    </row>
    <row r="1266" spans="1:10" x14ac:dyDescent="0.3">
      <c r="A1266" t="s">
        <v>1182</v>
      </c>
      <c r="B1266" t="s">
        <v>1193</v>
      </c>
      <c r="C1266" t="s">
        <v>195</v>
      </c>
      <c r="D1266" t="s">
        <v>498</v>
      </c>
      <c r="E1266">
        <v>13</v>
      </c>
      <c r="F1266" t="s">
        <v>174</v>
      </c>
      <c r="G1266" t="s">
        <v>198</v>
      </c>
      <c r="H1266">
        <f t="shared" si="38"/>
        <v>2</v>
      </c>
      <c r="I1266">
        <f t="shared" si="39"/>
        <v>26</v>
      </c>
      <c r="J1266">
        <f>INDEX(Clustering!$A$2:$B$32,MATCH('Filtered Data'!F1266,_xlfn.ANCHORARRAY(Clustering!$A$2),0),2)</f>
        <v>1</v>
      </c>
    </row>
    <row r="1267" spans="1:10" x14ac:dyDescent="0.3">
      <c r="A1267" t="s">
        <v>1182</v>
      </c>
      <c r="B1267" t="s">
        <v>1194</v>
      </c>
      <c r="C1267" t="s">
        <v>229</v>
      </c>
      <c r="D1267" t="s">
        <v>672</v>
      </c>
      <c r="E1267">
        <v>18</v>
      </c>
      <c r="F1267" t="s">
        <v>174</v>
      </c>
      <c r="G1267" t="s">
        <v>198</v>
      </c>
      <c r="H1267">
        <f t="shared" si="38"/>
        <v>2</v>
      </c>
      <c r="I1267">
        <f t="shared" si="39"/>
        <v>36</v>
      </c>
      <c r="J1267">
        <f>INDEX(Clustering!$A$2:$B$32,MATCH('Filtered Data'!F1267,_xlfn.ANCHORARRAY(Clustering!$A$2),0),2)</f>
        <v>1</v>
      </c>
    </row>
    <row r="1268" spans="1:10" x14ac:dyDescent="0.3">
      <c r="A1268" t="s">
        <v>1182</v>
      </c>
      <c r="B1268" t="s">
        <v>1195</v>
      </c>
      <c r="C1268" t="s">
        <v>229</v>
      </c>
      <c r="D1268" t="s">
        <v>671</v>
      </c>
      <c r="E1268">
        <v>17</v>
      </c>
      <c r="F1268" t="s">
        <v>174</v>
      </c>
      <c r="G1268" t="s">
        <v>198</v>
      </c>
      <c r="H1268">
        <f t="shared" si="38"/>
        <v>2</v>
      </c>
      <c r="I1268">
        <f t="shared" si="39"/>
        <v>34</v>
      </c>
      <c r="J1268">
        <f>INDEX(Clustering!$A$2:$B$32,MATCH('Filtered Data'!F1268,_xlfn.ANCHORARRAY(Clustering!$A$2),0),2)</f>
        <v>1</v>
      </c>
    </row>
    <row r="1269" spans="1:10" x14ac:dyDescent="0.3">
      <c r="A1269" t="s">
        <v>1182</v>
      </c>
      <c r="B1269" t="s">
        <v>1196</v>
      </c>
      <c r="C1269" t="s">
        <v>229</v>
      </c>
      <c r="D1269" t="s">
        <v>673</v>
      </c>
      <c r="E1269">
        <v>17</v>
      </c>
      <c r="F1269" t="s">
        <v>174</v>
      </c>
      <c r="G1269" t="s">
        <v>198</v>
      </c>
      <c r="H1269">
        <f t="shared" si="38"/>
        <v>2</v>
      </c>
      <c r="I1269">
        <f t="shared" si="39"/>
        <v>34</v>
      </c>
      <c r="J1269">
        <f>INDEX(Clustering!$A$2:$B$32,MATCH('Filtered Data'!F1269,_xlfn.ANCHORARRAY(Clustering!$A$2),0),2)</f>
        <v>1</v>
      </c>
    </row>
    <row r="1270" spans="1:10" x14ac:dyDescent="0.3">
      <c r="A1270" t="s">
        <v>1182</v>
      </c>
      <c r="B1270" t="s">
        <v>1197</v>
      </c>
      <c r="C1270" t="s">
        <v>16</v>
      </c>
      <c r="D1270" t="s">
        <v>678</v>
      </c>
      <c r="E1270">
        <v>16</v>
      </c>
      <c r="F1270" t="s">
        <v>174</v>
      </c>
      <c r="G1270" t="s">
        <v>14</v>
      </c>
      <c r="H1270">
        <f t="shared" si="38"/>
        <v>2</v>
      </c>
      <c r="I1270">
        <f t="shared" si="39"/>
        <v>32</v>
      </c>
      <c r="J1270">
        <f>INDEX(Clustering!$A$2:$B$32,MATCH('Filtered Data'!F1270,_xlfn.ANCHORARRAY(Clustering!$A$2),0),2)</f>
        <v>1</v>
      </c>
    </row>
    <row r="1271" spans="1:10" x14ac:dyDescent="0.3">
      <c r="A1271" t="s">
        <v>1182</v>
      </c>
      <c r="B1271" t="s">
        <v>1198</v>
      </c>
      <c r="C1271" t="s">
        <v>38</v>
      </c>
      <c r="D1271" t="s">
        <v>504</v>
      </c>
      <c r="E1271">
        <v>21</v>
      </c>
      <c r="F1271" t="s">
        <v>174</v>
      </c>
      <c r="G1271" t="s">
        <v>14</v>
      </c>
      <c r="H1271">
        <f t="shared" si="38"/>
        <v>2</v>
      </c>
      <c r="I1271">
        <f t="shared" si="39"/>
        <v>42</v>
      </c>
      <c r="J1271">
        <f>INDEX(Clustering!$A$2:$B$32,MATCH('Filtered Data'!F1271,_xlfn.ANCHORARRAY(Clustering!$A$2),0),2)</f>
        <v>1</v>
      </c>
    </row>
    <row r="1272" spans="1:10" x14ac:dyDescent="0.3">
      <c r="A1272" t="s">
        <v>1182</v>
      </c>
      <c r="B1272" t="s">
        <v>1199</v>
      </c>
      <c r="C1272" t="s">
        <v>370</v>
      </c>
      <c r="D1272" t="s">
        <v>678</v>
      </c>
      <c r="E1272">
        <v>18</v>
      </c>
      <c r="F1272" t="s">
        <v>174</v>
      </c>
      <c r="G1272" t="s">
        <v>198</v>
      </c>
      <c r="H1272">
        <f t="shared" si="38"/>
        <v>2</v>
      </c>
      <c r="I1272">
        <f t="shared" si="39"/>
        <v>36</v>
      </c>
      <c r="J1272">
        <f>INDEX(Clustering!$A$2:$B$32,MATCH('Filtered Data'!F1272,_xlfn.ANCHORARRAY(Clustering!$A$2),0),2)</f>
        <v>1</v>
      </c>
    </row>
    <row r="1273" spans="1:10" x14ac:dyDescent="0.3">
      <c r="A1273" t="s">
        <v>1182</v>
      </c>
      <c r="B1273" t="s">
        <v>1200</v>
      </c>
      <c r="C1273" t="s">
        <v>370</v>
      </c>
      <c r="D1273" t="s">
        <v>680</v>
      </c>
      <c r="E1273">
        <v>20</v>
      </c>
      <c r="F1273" t="s">
        <v>174</v>
      </c>
      <c r="G1273" t="s">
        <v>198</v>
      </c>
      <c r="H1273">
        <f t="shared" si="38"/>
        <v>2</v>
      </c>
      <c r="I1273">
        <f t="shared" si="39"/>
        <v>40</v>
      </c>
      <c r="J1273">
        <f>INDEX(Clustering!$A$2:$B$32,MATCH('Filtered Data'!F1273,_xlfn.ANCHORARRAY(Clustering!$A$2),0),2)</f>
        <v>1</v>
      </c>
    </row>
    <row r="1274" spans="1:10" x14ac:dyDescent="0.3">
      <c r="A1274" t="s">
        <v>1182</v>
      </c>
      <c r="B1274" t="s">
        <v>1201</v>
      </c>
      <c r="C1274" t="s">
        <v>370</v>
      </c>
      <c r="D1274" t="s">
        <v>490</v>
      </c>
      <c r="E1274">
        <v>19</v>
      </c>
      <c r="F1274" t="s">
        <v>174</v>
      </c>
      <c r="G1274" t="s">
        <v>198</v>
      </c>
      <c r="H1274">
        <f t="shared" si="38"/>
        <v>2</v>
      </c>
      <c r="I1274">
        <f t="shared" si="39"/>
        <v>38</v>
      </c>
      <c r="J1274">
        <f>INDEX(Clustering!$A$2:$B$32,MATCH('Filtered Data'!F1274,_xlfn.ANCHORARRAY(Clustering!$A$2),0),2)</f>
        <v>1</v>
      </c>
    </row>
    <row r="1275" spans="1:10" x14ac:dyDescent="0.3">
      <c r="A1275" t="s">
        <v>1182</v>
      </c>
      <c r="B1275" t="s">
        <v>1202</v>
      </c>
      <c r="C1275" t="s">
        <v>370</v>
      </c>
      <c r="D1275" t="s">
        <v>272</v>
      </c>
      <c r="E1275">
        <v>20</v>
      </c>
      <c r="F1275" t="s">
        <v>72</v>
      </c>
      <c r="G1275" t="s">
        <v>198</v>
      </c>
      <c r="H1275">
        <f t="shared" si="38"/>
        <v>2</v>
      </c>
      <c r="I1275">
        <f t="shared" si="39"/>
        <v>40</v>
      </c>
      <c r="J1275">
        <f>INDEX(Clustering!$A$2:$B$32,MATCH('Filtered Data'!F1275,_xlfn.ANCHORARRAY(Clustering!$A$2),0),2)</f>
        <v>3</v>
      </c>
    </row>
    <row r="1276" spans="1:10" x14ac:dyDescent="0.3">
      <c r="A1276" t="s">
        <v>1182</v>
      </c>
      <c r="B1276" t="s">
        <v>1203</v>
      </c>
      <c r="C1276" t="s">
        <v>370</v>
      </c>
      <c r="D1276" t="s">
        <v>496</v>
      </c>
      <c r="E1276">
        <v>19</v>
      </c>
      <c r="F1276" t="s">
        <v>174</v>
      </c>
      <c r="G1276" t="s">
        <v>198</v>
      </c>
      <c r="H1276">
        <f t="shared" si="38"/>
        <v>2</v>
      </c>
      <c r="I1276">
        <f t="shared" si="39"/>
        <v>38</v>
      </c>
      <c r="J1276">
        <f>INDEX(Clustering!$A$2:$B$32,MATCH('Filtered Data'!F1276,_xlfn.ANCHORARRAY(Clustering!$A$2),0),2)</f>
        <v>1</v>
      </c>
    </row>
    <row r="1277" spans="1:10" x14ac:dyDescent="0.3">
      <c r="A1277" t="s">
        <v>1182</v>
      </c>
      <c r="B1277" t="s">
        <v>1204</v>
      </c>
      <c r="C1277" t="s">
        <v>195</v>
      </c>
      <c r="D1277" t="s">
        <v>671</v>
      </c>
      <c r="E1277">
        <v>19</v>
      </c>
      <c r="F1277" t="s">
        <v>174</v>
      </c>
      <c r="G1277" t="s">
        <v>198</v>
      </c>
      <c r="H1277">
        <f t="shared" si="38"/>
        <v>2</v>
      </c>
      <c r="I1277">
        <f t="shared" si="39"/>
        <v>38</v>
      </c>
      <c r="J1277">
        <f>INDEX(Clustering!$A$2:$B$32,MATCH('Filtered Data'!F1277,_xlfn.ANCHORARRAY(Clustering!$A$2),0),2)</f>
        <v>1</v>
      </c>
    </row>
    <row r="1278" spans="1:10" x14ac:dyDescent="0.3">
      <c r="A1278" t="s">
        <v>1182</v>
      </c>
      <c r="B1278" t="s">
        <v>1205</v>
      </c>
      <c r="C1278" t="s">
        <v>16</v>
      </c>
      <c r="D1278" t="s">
        <v>173</v>
      </c>
      <c r="E1278">
        <v>11</v>
      </c>
      <c r="F1278" t="s">
        <v>174</v>
      </c>
      <c r="G1278" t="s">
        <v>14</v>
      </c>
      <c r="H1278">
        <f t="shared" si="38"/>
        <v>2</v>
      </c>
      <c r="I1278">
        <f t="shared" si="39"/>
        <v>22</v>
      </c>
      <c r="J1278">
        <f>INDEX(Clustering!$A$2:$B$32,MATCH('Filtered Data'!F1278,_xlfn.ANCHORARRAY(Clustering!$A$2),0),2)</f>
        <v>1</v>
      </c>
    </row>
    <row r="1279" spans="1:10" x14ac:dyDescent="0.3">
      <c r="A1279" t="s">
        <v>1182</v>
      </c>
      <c r="B1279" t="s">
        <v>1206</v>
      </c>
      <c r="C1279" t="s">
        <v>11</v>
      </c>
      <c r="D1279" t="s">
        <v>494</v>
      </c>
      <c r="E1279">
        <v>18</v>
      </c>
      <c r="F1279" t="s">
        <v>174</v>
      </c>
      <c r="G1279" t="s">
        <v>14</v>
      </c>
      <c r="H1279">
        <f t="shared" si="38"/>
        <v>2</v>
      </c>
      <c r="I1279">
        <f t="shared" si="39"/>
        <v>36</v>
      </c>
      <c r="J1279">
        <f>INDEX(Clustering!$A$2:$B$32,MATCH('Filtered Data'!F1279,_xlfn.ANCHORARRAY(Clustering!$A$2),0),2)</f>
        <v>1</v>
      </c>
    </row>
    <row r="1280" spans="1:10" x14ac:dyDescent="0.3">
      <c r="A1280" t="s">
        <v>1182</v>
      </c>
      <c r="B1280" t="s">
        <v>1207</v>
      </c>
      <c r="C1280" t="s">
        <v>11</v>
      </c>
      <c r="D1280" t="s">
        <v>496</v>
      </c>
      <c r="E1280">
        <v>20</v>
      </c>
      <c r="F1280" t="s">
        <v>174</v>
      </c>
      <c r="G1280" t="s">
        <v>14</v>
      </c>
      <c r="H1280">
        <f t="shared" si="38"/>
        <v>2</v>
      </c>
      <c r="I1280">
        <f t="shared" si="39"/>
        <v>40</v>
      </c>
      <c r="J1280">
        <f>INDEX(Clustering!$A$2:$B$32,MATCH('Filtered Data'!F1280,_xlfn.ANCHORARRAY(Clustering!$A$2),0),2)</f>
        <v>1</v>
      </c>
    </row>
    <row r="1281" spans="1:10" x14ac:dyDescent="0.3">
      <c r="A1281" t="s">
        <v>1182</v>
      </c>
      <c r="B1281" t="s">
        <v>1208</v>
      </c>
      <c r="C1281" t="s">
        <v>11</v>
      </c>
      <c r="D1281" t="s">
        <v>512</v>
      </c>
      <c r="E1281">
        <v>20</v>
      </c>
      <c r="F1281" t="s">
        <v>13</v>
      </c>
      <c r="G1281" t="s">
        <v>14</v>
      </c>
      <c r="H1281">
        <f t="shared" si="38"/>
        <v>2</v>
      </c>
      <c r="I1281">
        <f t="shared" si="39"/>
        <v>40</v>
      </c>
      <c r="J1281">
        <f>INDEX(Clustering!$A$2:$B$32,MATCH('Filtered Data'!F1281,_xlfn.ANCHORARRAY(Clustering!$A$2),0),2)</f>
        <v>5</v>
      </c>
    </row>
    <row r="1282" spans="1:10" x14ac:dyDescent="0.3">
      <c r="A1282" t="s">
        <v>1182</v>
      </c>
      <c r="B1282" t="s">
        <v>1209</v>
      </c>
      <c r="C1282" t="s">
        <v>11</v>
      </c>
      <c r="D1282" t="s">
        <v>500</v>
      </c>
      <c r="E1282">
        <v>21</v>
      </c>
      <c r="F1282" t="s">
        <v>174</v>
      </c>
      <c r="G1282" t="s">
        <v>14</v>
      </c>
      <c r="H1282">
        <f t="shared" si="38"/>
        <v>2</v>
      </c>
      <c r="I1282">
        <f t="shared" si="39"/>
        <v>42</v>
      </c>
      <c r="J1282">
        <f>INDEX(Clustering!$A$2:$B$32,MATCH('Filtered Data'!F1282,_xlfn.ANCHORARRAY(Clustering!$A$2),0),2)</f>
        <v>1</v>
      </c>
    </row>
    <row r="1283" spans="1:10" x14ac:dyDescent="0.3">
      <c r="A1283" t="s">
        <v>1182</v>
      </c>
      <c r="B1283" t="s">
        <v>1210</v>
      </c>
      <c r="C1283" t="s">
        <v>11</v>
      </c>
      <c r="D1283" t="s">
        <v>502</v>
      </c>
      <c r="E1283">
        <v>20</v>
      </c>
      <c r="F1283" t="s">
        <v>174</v>
      </c>
      <c r="G1283" t="s">
        <v>14</v>
      </c>
      <c r="H1283">
        <f t="shared" ref="H1283:H1346" si="40">LEN(G1283)/2</f>
        <v>2</v>
      </c>
      <c r="I1283">
        <f t="shared" ref="I1283:I1346" si="41">E1283*H1283</f>
        <v>40</v>
      </c>
      <c r="J1283">
        <f>INDEX(Clustering!$A$2:$B$32,MATCH('Filtered Data'!F1283,_xlfn.ANCHORARRAY(Clustering!$A$2),0),2)</f>
        <v>1</v>
      </c>
    </row>
    <row r="1284" spans="1:10" x14ac:dyDescent="0.3">
      <c r="A1284" t="s">
        <v>1182</v>
      </c>
      <c r="B1284" t="s">
        <v>1211</v>
      </c>
      <c r="C1284" t="s">
        <v>11</v>
      </c>
      <c r="D1284" t="s">
        <v>504</v>
      </c>
      <c r="E1284">
        <v>20</v>
      </c>
      <c r="F1284" t="s">
        <v>174</v>
      </c>
      <c r="G1284" t="s">
        <v>14</v>
      </c>
      <c r="H1284">
        <f t="shared" si="40"/>
        <v>2</v>
      </c>
      <c r="I1284">
        <f t="shared" si="41"/>
        <v>40</v>
      </c>
      <c r="J1284">
        <f>INDEX(Clustering!$A$2:$B$32,MATCH('Filtered Data'!F1284,_xlfn.ANCHORARRAY(Clustering!$A$2),0),2)</f>
        <v>1</v>
      </c>
    </row>
    <row r="1285" spans="1:10" x14ac:dyDescent="0.3">
      <c r="A1285" t="s">
        <v>1182</v>
      </c>
      <c r="B1285" t="s">
        <v>1212</v>
      </c>
      <c r="C1285" t="s">
        <v>16</v>
      </c>
      <c r="D1285" t="s">
        <v>674</v>
      </c>
      <c r="E1285">
        <v>16</v>
      </c>
      <c r="F1285" t="s">
        <v>174</v>
      </c>
      <c r="G1285" t="s">
        <v>14</v>
      </c>
      <c r="H1285">
        <f t="shared" si="40"/>
        <v>2</v>
      </c>
      <c r="I1285">
        <f t="shared" si="41"/>
        <v>32</v>
      </c>
      <c r="J1285">
        <f>INDEX(Clustering!$A$2:$B$32,MATCH('Filtered Data'!F1285,_xlfn.ANCHORARRAY(Clustering!$A$2),0),2)</f>
        <v>1</v>
      </c>
    </row>
    <row r="1286" spans="1:10" x14ac:dyDescent="0.3">
      <c r="A1286" t="s">
        <v>1182</v>
      </c>
      <c r="B1286" t="s">
        <v>1213</v>
      </c>
      <c r="C1286" t="s">
        <v>16</v>
      </c>
      <c r="D1286" t="s">
        <v>675</v>
      </c>
      <c r="E1286">
        <v>17</v>
      </c>
      <c r="F1286" t="s">
        <v>174</v>
      </c>
      <c r="G1286" t="s">
        <v>14</v>
      </c>
      <c r="H1286">
        <f t="shared" si="40"/>
        <v>2</v>
      </c>
      <c r="I1286">
        <f t="shared" si="41"/>
        <v>34</v>
      </c>
      <c r="J1286">
        <f>INDEX(Clustering!$A$2:$B$32,MATCH('Filtered Data'!F1286,_xlfn.ANCHORARRAY(Clustering!$A$2),0),2)</f>
        <v>1</v>
      </c>
    </row>
    <row r="1287" spans="1:10" x14ac:dyDescent="0.3">
      <c r="A1287" t="s">
        <v>1182</v>
      </c>
      <c r="B1287" t="s">
        <v>1214</v>
      </c>
      <c r="C1287" t="s">
        <v>16</v>
      </c>
      <c r="D1287" t="s">
        <v>676</v>
      </c>
      <c r="E1287">
        <v>19</v>
      </c>
      <c r="F1287" t="s">
        <v>174</v>
      </c>
      <c r="G1287" t="s">
        <v>14</v>
      </c>
      <c r="H1287">
        <f t="shared" si="40"/>
        <v>2</v>
      </c>
      <c r="I1287">
        <f t="shared" si="41"/>
        <v>38</v>
      </c>
      <c r="J1287">
        <f>INDEX(Clustering!$A$2:$B$32,MATCH('Filtered Data'!F1287,_xlfn.ANCHORARRAY(Clustering!$A$2),0),2)</f>
        <v>1</v>
      </c>
    </row>
    <row r="1288" spans="1:10" x14ac:dyDescent="0.3">
      <c r="A1288" t="s">
        <v>1182</v>
      </c>
      <c r="B1288" t="s">
        <v>1215</v>
      </c>
      <c r="C1288" t="s">
        <v>50</v>
      </c>
      <c r="D1288" t="s">
        <v>500</v>
      </c>
      <c r="E1288">
        <v>21</v>
      </c>
      <c r="F1288" t="s">
        <v>174</v>
      </c>
      <c r="G1288" t="s">
        <v>14</v>
      </c>
      <c r="H1288">
        <f t="shared" si="40"/>
        <v>2</v>
      </c>
      <c r="I1288">
        <f t="shared" si="41"/>
        <v>42</v>
      </c>
      <c r="J1288">
        <f>INDEX(Clustering!$A$2:$B$32,MATCH('Filtered Data'!F1288,_xlfn.ANCHORARRAY(Clustering!$A$2),0),2)</f>
        <v>1</v>
      </c>
    </row>
    <row r="1289" spans="1:10" x14ac:dyDescent="0.3">
      <c r="A1289" t="s">
        <v>1182</v>
      </c>
      <c r="B1289" t="s">
        <v>1216</v>
      </c>
      <c r="C1289" t="s">
        <v>50</v>
      </c>
      <c r="D1289" t="s">
        <v>502</v>
      </c>
      <c r="E1289">
        <v>21</v>
      </c>
      <c r="F1289" t="s">
        <v>174</v>
      </c>
      <c r="G1289" t="s">
        <v>14</v>
      </c>
      <c r="H1289">
        <f t="shared" si="40"/>
        <v>2</v>
      </c>
      <c r="I1289">
        <f t="shared" si="41"/>
        <v>42</v>
      </c>
      <c r="J1289">
        <f>INDEX(Clustering!$A$2:$B$32,MATCH('Filtered Data'!F1289,_xlfn.ANCHORARRAY(Clustering!$A$2),0),2)</f>
        <v>1</v>
      </c>
    </row>
    <row r="1290" spans="1:10" x14ac:dyDescent="0.3">
      <c r="A1290" t="s">
        <v>1182</v>
      </c>
      <c r="B1290" t="s">
        <v>1217</v>
      </c>
      <c r="C1290" t="s">
        <v>50</v>
      </c>
      <c r="D1290" t="s">
        <v>504</v>
      </c>
      <c r="E1290">
        <v>19</v>
      </c>
      <c r="F1290" t="s">
        <v>174</v>
      </c>
      <c r="G1290" t="s">
        <v>14</v>
      </c>
      <c r="H1290">
        <f t="shared" si="40"/>
        <v>2</v>
      </c>
      <c r="I1290">
        <f t="shared" si="41"/>
        <v>38</v>
      </c>
      <c r="J1290">
        <f>INDEX(Clustering!$A$2:$B$32,MATCH('Filtered Data'!F1290,_xlfn.ANCHORARRAY(Clustering!$A$2),0),2)</f>
        <v>1</v>
      </c>
    </row>
    <row r="1291" spans="1:10" x14ac:dyDescent="0.3">
      <c r="A1291" t="s">
        <v>1182</v>
      </c>
      <c r="B1291" t="s">
        <v>1218</v>
      </c>
      <c r="C1291" t="s">
        <v>34</v>
      </c>
      <c r="D1291" t="s">
        <v>498</v>
      </c>
      <c r="E1291">
        <v>19</v>
      </c>
      <c r="F1291" t="s">
        <v>174</v>
      </c>
      <c r="G1291" t="s">
        <v>14</v>
      </c>
      <c r="H1291">
        <f t="shared" si="40"/>
        <v>2</v>
      </c>
      <c r="I1291">
        <f t="shared" si="41"/>
        <v>38</v>
      </c>
      <c r="J1291">
        <f>INDEX(Clustering!$A$2:$B$32,MATCH('Filtered Data'!F1291,_xlfn.ANCHORARRAY(Clustering!$A$2),0),2)</f>
        <v>1</v>
      </c>
    </row>
    <row r="1292" spans="1:10" x14ac:dyDescent="0.3">
      <c r="A1292" t="s">
        <v>1182</v>
      </c>
      <c r="B1292" t="s">
        <v>1219</v>
      </c>
      <c r="C1292" t="s">
        <v>34</v>
      </c>
      <c r="D1292" t="s">
        <v>500</v>
      </c>
      <c r="E1292">
        <v>20</v>
      </c>
      <c r="F1292" t="s">
        <v>174</v>
      </c>
      <c r="G1292" t="s">
        <v>14</v>
      </c>
      <c r="H1292">
        <f t="shared" si="40"/>
        <v>2</v>
      </c>
      <c r="I1292">
        <f t="shared" si="41"/>
        <v>40</v>
      </c>
      <c r="J1292">
        <f>INDEX(Clustering!$A$2:$B$32,MATCH('Filtered Data'!F1292,_xlfn.ANCHORARRAY(Clustering!$A$2),0),2)</f>
        <v>1</v>
      </c>
    </row>
    <row r="1293" spans="1:10" x14ac:dyDescent="0.3">
      <c r="A1293" t="s">
        <v>1182</v>
      </c>
      <c r="B1293" t="s">
        <v>1220</v>
      </c>
      <c r="C1293" t="s">
        <v>34</v>
      </c>
      <c r="D1293" t="s">
        <v>502</v>
      </c>
      <c r="E1293">
        <v>19</v>
      </c>
      <c r="F1293" t="s">
        <v>174</v>
      </c>
      <c r="G1293" t="s">
        <v>14</v>
      </c>
      <c r="H1293">
        <f t="shared" si="40"/>
        <v>2</v>
      </c>
      <c r="I1293">
        <f t="shared" si="41"/>
        <v>38</v>
      </c>
      <c r="J1293">
        <f>INDEX(Clustering!$A$2:$B$32,MATCH('Filtered Data'!F1293,_xlfn.ANCHORARRAY(Clustering!$A$2),0),2)</f>
        <v>1</v>
      </c>
    </row>
    <row r="1294" spans="1:10" x14ac:dyDescent="0.3">
      <c r="A1294" t="s">
        <v>1182</v>
      </c>
      <c r="B1294" t="s">
        <v>1221</v>
      </c>
      <c r="C1294" t="s">
        <v>34</v>
      </c>
      <c r="D1294" t="s">
        <v>504</v>
      </c>
      <c r="E1294">
        <v>20</v>
      </c>
      <c r="F1294" t="s">
        <v>174</v>
      </c>
      <c r="G1294" t="s">
        <v>14</v>
      </c>
      <c r="H1294">
        <f t="shared" si="40"/>
        <v>2</v>
      </c>
      <c r="I1294">
        <f t="shared" si="41"/>
        <v>40</v>
      </c>
      <c r="J1294">
        <f>INDEX(Clustering!$A$2:$B$32,MATCH('Filtered Data'!F1294,_xlfn.ANCHORARRAY(Clustering!$A$2),0),2)</f>
        <v>1</v>
      </c>
    </row>
    <row r="1295" spans="1:10" x14ac:dyDescent="0.3">
      <c r="A1295" t="s">
        <v>1182</v>
      </c>
      <c r="B1295" t="s">
        <v>1222</v>
      </c>
      <c r="C1295" t="s">
        <v>34</v>
      </c>
      <c r="D1295" t="s">
        <v>506</v>
      </c>
      <c r="E1295">
        <v>20</v>
      </c>
      <c r="F1295" t="s">
        <v>174</v>
      </c>
      <c r="G1295" t="s">
        <v>14</v>
      </c>
      <c r="H1295">
        <f t="shared" si="40"/>
        <v>2</v>
      </c>
      <c r="I1295">
        <f t="shared" si="41"/>
        <v>40</v>
      </c>
      <c r="J1295">
        <f>INDEX(Clustering!$A$2:$B$32,MATCH('Filtered Data'!F1295,_xlfn.ANCHORARRAY(Clustering!$A$2),0),2)</f>
        <v>1</v>
      </c>
    </row>
    <row r="1296" spans="1:10" x14ac:dyDescent="0.3">
      <c r="A1296" t="s">
        <v>1182</v>
      </c>
      <c r="B1296" t="s">
        <v>1223</v>
      </c>
      <c r="C1296" t="s">
        <v>34</v>
      </c>
      <c r="D1296" t="s">
        <v>510</v>
      </c>
      <c r="E1296">
        <v>20</v>
      </c>
      <c r="F1296" t="s">
        <v>13</v>
      </c>
      <c r="G1296" t="s">
        <v>14</v>
      </c>
      <c r="H1296">
        <f t="shared" si="40"/>
        <v>2</v>
      </c>
      <c r="I1296">
        <f t="shared" si="41"/>
        <v>40</v>
      </c>
      <c r="J1296">
        <f>INDEX(Clustering!$A$2:$B$32,MATCH('Filtered Data'!F1296,_xlfn.ANCHORARRAY(Clustering!$A$2),0),2)</f>
        <v>5</v>
      </c>
    </row>
    <row r="1297" spans="1:10" x14ac:dyDescent="0.3">
      <c r="A1297" t="s">
        <v>1182</v>
      </c>
      <c r="B1297" t="s">
        <v>1224</v>
      </c>
      <c r="C1297" t="s">
        <v>50</v>
      </c>
      <c r="D1297" t="s">
        <v>496</v>
      </c>
      <c r="E1297">
        <v>20</v>
      </c>
      <c r="F1297" t="s">
        <v>174</v>
      </c>
      <c r="G1297" t="s">
        <v>14</v>
      </c>
      <c r="H1297">
        <f t="shared" si="40"/>
        <v>2</v>
      </c>
      <c r="I1297">
        <f t="shared" si="41"/>
        <v>40</v>
      </c>
      <c r="J1297">
        <f>INDEX(Clustering!$A$2:$B$32,MATCH('Filtered Data'!F1297,_xlfn.ANCHORARRAY(Clustering!$A$2),0),2)</f>
        <v>1</v>
      </c>
    </row>
    <row r="1298" spans="1:10" x14ac:dyDescent="0.3">
      <c r="A1298" t="s">
        <v>1182</v>
      </c>
      <c r="B1298" t="s">
        <v>1225</v>
      </c>
      <c r="C1298" t="s">
        <v>50</v>
      </c>
      <c r="D1298" t="s">
        <v>498</v>
      </c>
      <c r="E1298">
        <v>19</v>
      </c>
      <c r="F1298" t="s">
        <v>174</v>
      </c>
      <c r="G1298" t="s">
        <v>14</v>
      </c>
      <c r="H1298">
        <f t="shared" si="40"/>
        <v>2</v>
      </c>
      <c r="I1298">
        <f t="shared" si="41"/>
        <v>38</v>
      </c>
      <c r="J1298">
        <f>INDEX(Clustering!$A$2:$B$32,MATCH('Filtered Data'!F1298,_xlfn.ANCHORARRAY(Clustering!$A$2),0),2)</f>
        <v>1</v>
      </c>
    </row>
    <row r="1299" spans="1:10" x14ac:dyDescent="0.3">
      <c r="A1299" t="s">
        <v>1182</v>
      </c>
      <c r="B1299" t="s">
        <v>1226</v>
      </c>
      <c r="C1299" t="s">
        <v>46</v>
      </c>
      <c r="D1299" t="s">
        <v>490</v>
      </c>
      <c r="E1299">
        <v>21</v>
      </c>
      <c r="F1299" t="s">
        <v>174</v>
      </c>
      <c r="G1299" t="s">
        <v>23</v>
      </c>
      <c r="H1299">
        <f t="shared" si="40"/>
        <v>2</v>
      </c>
      <c r="I1299">
        <f t="shared" si="41"/>
        <v>42</v>
      </c>
      <c r="J1299">
        <f>INDEX(Clustering!$A$2:$B$32,MATCH('Filtered Data'!F1299,_xlfn.ANCHORARRAY(Clustering!$A$2),0),2)</f>
        <v>1</v>
      </c>
    </row>
    <row r="1300" spans="1:10" x14ac:dyDescent="0.3">
      <c r="A1300" t="s">
        <v>1182</v>
      </c>
      <c r="B1300" t="s">
        <v>1227</v>
      </c>
      <c r="C1300" t="s">
        <v>56</v>
      </c>
      <c r="D1300" t="s">
        <v>492</v>
      </c>
      <c r="E1300">
        <v>18</v>
      </c>
      <c r="F1300" t="s">
        <v>174</v>
      </c>
      <c r="G1300" t="s">
        <v>27</v>
      </c>
      <c r="H1300">
        <f t="shared" si="40"/>
        <v>1</v>
      </c>
      <c r="I1300">
        <f t="shared" si="41"/>
        <v>18</v>
      </c>
      <c r="J1300">
        <f>INDEX(Clustering!$A$2:$B$32,MATCH('Filtered Data'!F1300,_xlfn.ANCHORARRAY(Clustering!$A$2),0),2)</f>
        <v>1</v>
      </c>
    </row>
    <row r="1301" spans="1:10" x14ac:dyDescent="0.3">
      <c r="A1301" t="s">
        <v>1182</v>
      </c>
      <c r="B1301" t="s">
        <v>1227</v>
      </c>
      <c r="C1301" t="s">
        <v>57</v>
      </c>
      <c r="D1301" t="s">
        <v>492</v>
      </c>
      <c r="E1301">
        <v>18</v>
      </c>
      <c r="F1301" t="s">
        <v>174</v>
      </c>
      <c r="G1301" t="s">
        <v>29</v>
      </c>
      <c r="H1301">
        <f t="shared" si="40"/>
        <v>1</v>
      </c>
      <c r="I1301">
        <f t="shared" si="41"/>
        <v>18</v>
      </c>
      <c r="J1301">
        <f>INDEX(Clustering!$A$2:$B$32,MATCH('Filtered Data'!F1301,_xlfn.ANCHORARRAY(Clustering!$A$2),0),2)</f>
        <v>1</v>
      </c>
    </row>
    <row r="1302" spans="1:10" x14ac:dyDescent="0.3">
      <c r="A1302" t="s">
        <v>1182</v>
      </c>
      <c r="B1302" t="s">
        <v>1228</v>
      </c>
      <c r="C1302" t="s">
        <v>25</v>
      </c>
      <c r="D1302" t="s">
        <v>500</v>
      </c>
      <c r="E1302">
        <v>21</v>
      </c>
      <c r="F1302" t="s">
        <v>174</v>
      </c>
      <c r="G1302" t="s">
        <v>27</v>
      </c>
      <c r="H1302">
        <f t="shared" si="40"/>
        <v>1</v>
      </c>
      <c r="I1302">
        <f t="shared" si="41"/>
        <v>21</v>
      </c>
      <c r="J1302">
        <f>INDEX(Clustering!$A$2:$B$32,MATCH('Filtered Data'!F1302,_xlfn.ANCHORARRAY(Clustering!$A$2),0),2)</f>
        <v>1</v>
      </c>
    </row>
    <row r="1303" spans="1:10" x14ac:dyDescent="0.3">
      <c r="A1303" t="s">
        <v>1182</v>
      </c>
      <c r="B1303" t="s">
        <v>1228</v>
      </c>
      <c r="C1303" t="s">
        <v>28</v>
      </c>
      <c r="D1303" t="s">
        <v>500</v>
      </c>
      <c r="E1303">
        <v>21</v>
      </c>
      <c r="F1303" t="s">
        <v>174</v>
      </c>
      <c r="G1303" t="s">
        <v>29</v>
      </c>
      <c r="H1303">
        <f t="shared" si="40"/>
        <v>1</v>
      </c>
      <c r="I1303">
        <f t="shared" si="41"/>
        <v>21</v>
      </c>
      <c r="J1303">
        <f>INDEX(Clustering!$A$2:$B$32,MATCH('Filtered Data'!F1303,_xlfn.ANCHORARRAY(Clustering!$A$2),0),2)</f>
        <v>1</v>
      </c>
    </row>
    <row r="1304" spans="1:10" x14ac:dyDescent="0.3">
      <c r="A1304" t="s">
        <v>1182</v>
      </c>
      <c r="B1304" t="s">
        <v>1229</v>
      </c>
      <c r="C1304" t="s">
        <v>18</v>
      </c>
      <c r="D1304" t="s">
        <v>504</v>
      </c>
      <c r="E1304">
        <v>19</v>
      </c>
      <c r="F1304" t="s">
        <v>174</v>
      </c>
      <c r="G1304" t="s">
        <v>14</v>
      </c>
      <c r="H1304">
        <f t="shared" si="40"/>
        <v>2</v>
      </c>
      <c r="I1304">
        <f t="shared" si="41"/>
        <v>38</v>
      </c>
      <c r="J1304">
        <f>INDEX(Clustering!$A$2:$B$32,MATCH('Filtered Data'!F1304,_xlfn.ANCHORARRAY(Clustering!$A$2),0),2)</f>
        <v>1</v>
      </c>
    </row>
    <row r="1305" spans="1:10" x14ac:dyDescent="0.3">
      <c r="A1305" t="s">
        <v>1182</v>
      </c>
      <c r="B1305" t="s">
        <v>1230</v>
      </c>
      <c r="C1305" t="s">
        <v>38</v>
      </c>
      <c r="D1305" t="s">
        <v>494</v>
      </c>
      <c r="E1305">
        <v>19</v>
      </c>
      <c r="F1305" t="s">
        <v>174</v>
      </c>
      <c r="G1305" t="s">
        <v>14</v>
      </c>
      <c r="H1305">
        <f t="shared" si="40"/>
        <v>2</v>
      </c>
      <c r="I1305">
        <f t="shared" si="41"/>
        <v>38</v>
      </c>
      <c r="J1305">
        <f>INDEX(Clustering!$A$2:$B$32,MATCH('Filtered Data'!F1305,_xlfn.ANCHORARRAY(Clustering!$A$2),0),2)</f>
        <v>1</v>
      </c>
    </row>
    <row r="1306" spans="1:10" x14ac:dyDescent="0.3">
      <c r="A1306" t="s">
        <v>1182</v>
      </c>
      <c r="B1306" t="s">
        <v>1231</v>
      </c>
      <c r="C1306" t="s">
        <v>50</v>
      </c>
      <c r="D1306" t="s">
        <v>680</v>
      </c>
      <c r="E1306">
        <v>20</v>
      </c>
      <c r="F1306" t="s">
        <v>174</v>
      </c>
      <c r="G1306" t="s">
        <v>14</v>
      </c>
      <c r="H1306">
        <f t="shared" si="40"/>
        <v>2</v>
      </c>
      <c r="I1306">
        <f t="shared" si="41"/>
        <v>40</v>
      </c>
      <c r="J1306">
        <f>INDEX(Clustering!$A$2:$B$32,MATCH('Filtered Data'!F1306,_xlfn.ANCHORARRAY(Clustering!$A$2),0),2)</f>
        <v>1</v>
      </c>
    </row>
    <row r="1307" spans="1:10" x14ac:dyDescent="0.3">
      <c r="A1307" t="s">
        <v>1182</v>
      </c>
      <c r="B1307" t="s">
        <v>1232</v>
      </c>
      <c r="C1307" t="s">
        <v>42</v>
      </c>
      <c r="D1307" t="s">
        <v>504</v>
      </c>
      <c r="E1307">
        <v>16</v>
      </c>
      <c r="F1307" t="s">
        <v>174</v>
      </c>
      <c r="G1307" t="s">
        <v>23</v>
      </c>
      <c r="H1307">
        <f t="shared" si="40"/>
        <v>2</v>
      </c>
      <c r="I1307">
        <f t="shared" si="41"/>
        <v>32</v>
      </c>
      <c r="J1307">
        <f>INDEX(Clustering!$A$2:$B$32,MATCH('Filtered Data'!F1307,_xlfn.ANCHORARRAY(Clustering!$A$2),0),2)</f>
        <v>1</v>
      </c>
    </row>
    <row r="1308" spans="1:10" x14ac:dyDescent="0.3">
      <c r="A1308" t="s">
        <v>1182</v>
      </c>
      <c r="B1308" t="s">
        <v>1233</v>
      </c>
      <c r="C1308" t="s">
        <v>46</v>
      </c>
      <c r="D1308" t="s">
        <v>504</v>
      </c>
      <c r="E1308">
        <v>20</v>
      </c>
      <c r="F1308" t="s">
        <v>174</v>
      </c>
      <c r="G1308" t="s">
        <v>23</v>
      </c>
      <c r="H1308">
        <f t="shared" si="40"/>
        <v>2</v>
      </c>
      <c r="I1308">
        <f t="shared" si="41"/>
        <v>40</v>
      </c>
      <c r="J1308">
        <f>INDEX(Clustering!$A$2:$B$32,MATCH('Filtered Data'!F1308,_xlfn.ANCHORARRAY(Clustering!$A$2),0),2)</f>
        <v>1</v>
      </c>
    </row>
    <row r="1309" spans="1:10" x14ac:dyDescent="0.3">
      <c r="A1309" t="s">
        <v>1182</v>
      </c>
      <c r="B1309" t="s">
        <v>1234</v>
      </c>
      <c r="C1309" t="s">
        <v>229</v>
      </c>
      <c r="D1309" t="s">
        <v>678</v>
      </c>
      <c r="E1309">
        <v>20</v>
      </c>
      <c r="F1309" t="s">
        <v>174</v>
      </c>
      <c r="G1309" t="s">
        <v>198</v>
      </c>
      <c r="H1309">
        <f t="shared" si="40"/>
        <v>2</v>
      </c>
      <c r="I1309">
        <f t="shared" si="41"/>
        <v>40</v>
      </c>
      <c r="J1309">
        <f>INDEX(Clustering!$A$2:$B$32,MATCH('Filtered Data'!F1309,_xlfn.ANCHORARRAY(Clustering!$A$2),0),2)</f>
        <v>1</v>
      </c>
    </row>
    <row r="1310" spans="1:10" x14ac:dyDescent="0.3">
      <c r="A1310" t="s">
        <v>1182</v>
      </c>
      <c r="B1310" t="s">
        <v>1235</v>
      </c>
      <c r="C1310" t="s">
        <v>25</v>
      </c>
      <c r="D1310" t="s">
        <v>671</v>
      </c>
      <c r="E1310">
        <v>22</v>
      </c>
      <c r="F1310" t="s">
        <v>174</v>
      </c>
      <c r="G1310" t="s">
        <v>27</v>
      </c>
      <c r="H1310">
        <f t="shared" si="40"/>
        <v>1</v>
      </c>
      <c r="I1310">
        <f t="shared" si="41"/>
        <v>22</v>
      </c>
      <c r="J1310">
        <f>INDEX(Clustering!$A$2:$B$32,MATCH('Filtered Data'!F1310,_xlfn.ANCHORARRAY(Clustering!$A$2),0),2)</f>
        <v>1</v>
      </c>
    </row>
    <row r="1311" spans="1:10" x14ac:dyDescent="0.3">
      <c r="A1311" t="s">
        <v>1182</v>
      </c>
      <c r="B1311" t="s">
        <v>1235</v>
      </c>
      <c r="C1311" t="s">
        <v>28</v>
      </c>
      <c r="D1311" t="s">
        <v>671</v>
      </c>
      <c r="E1311">
        <v>22</v>
      </c>
      <c r="F1311" t="s">
        <v>174</v>
      </c>
      <c r="G1311" t="s">
        <v>29</v>
      </c>
      <c r="H1311">
        <f t="shared" si="40"/>
        <v>1</v>
      </c>
      <c r="I1311">
        <f t="shared" si="41"/>
        <v>22</v>
      </c>
      <c r="J1311">
        <f>INDEX(Clustering!$A$2:$B$32,MATCH('Filtered Data'!F1311,_xlfn.ANCHORARRAY(Clustering!$A$2),0),2)</f>
        <v>1</v>
      </c>
    </row>
    <row r="1312" spans="1:10" x14ac:dyDescent="0.3">
      <c r="A1312" t="s">
        <v>1182</v>
      </c>
      <c r="B1312" t="s">
        <v>1236</v>
      </c>
      <c r="C1312" t="s">
        <v>195</v>
      </c>
      <c r="D1312" t="s">
        <v>504</v>
      </c>
      <c r="E1312">
        <v>18</v>
      </c>
      <c r="F1312" t="s">
        <v>174</v>
      </c>
      <c r="G1312" t="s">
        <v>198</v>
      </c>
      <c r="H1312">
        <f t="shared" si="40"/>
        <v>2</v>
      </c>
      <c r="I1312">
        <f t="shared" si="41"/>
        <v>36</v>
      </c>
      <c r="J1312">
        <f>INDEX(Clustering!$A$2:$B$32,MATCH('Filtered Data'!F1312,_xlfn.ANCHORARRAY(Clustering!$A$2),0),2)</f>
        <v>1</v>
      </c>
    </row>
    <row r="1313" spans="1:10" x14ac:dyDescent="0.3">
      <c r="A1313" t="s">
        <v>1237</v>
      </c>
      <c r="B1313" t="s">
        <v>489</v>
      </c>
      <c r="C1313" t="s">
        <v>42</v>
      </c>
      <c r="D1313" t="s">
        <v>1180</v>
      </c>
      <c r="E1313">
        <v>20</v>
      </c>
      <c r="F1313" t="s">
        <v>72</v>
      </c>
      <c r="G1313" t="s">
        <v>23</v>
      </c>
      <c r="H1313">
        <f t="shared" si="40"/>
        <v>2</v>
      </c>
      <c r="I1313">
        <f t="shared" si="41"/>
        <v>40</v>
      </c>
      <c r="J1313">
        <f>INDEX(Clustering!$A$2:$B$32,MATCH('Filtered Data'!F1313,_xlfn.ANCHORARRAY(Clustering!$A$2),0),2)</f>
        <v>3</v>
      </c>
    </row>
    <row r="1314" spans="1:10" x14ac:dyDescent="0.3">
      <c r="A1314" t="s">
        <v>1237</v>
      </c>
      <c r="B1314" t="s">
        <v>550</v>
      </c>
      <c r="C1314" t="s">
        <v>20</v>
      </c>
      <c r="D1314" t="s">
        <v>1180</v>
      </c>
      <c r="E1314">
        <v>17</v>
      </c>
      <c r="F1314" t="s">
        <v>72</v>
      </c>
      <c r="G1314" t="s">
        <v>23</v>
      </c>
      <c r="H1314">
        <f t="shared" si="40"/>
        <v>2</v>
      </c>
      <c r="I1314">
        <f t="shared" si="41"/>
        <v>34</v>
      </c>
      <c r="J1314">
        <f>INDEX(Clustering!$A$2:$B$32,MATCH('Filtered Data'!F1314,_xlfn.ANCHORARRAY(Clustering!$A$2),0),2)</f>
        <v>3</v>
      </c>
    </row>
    <row r="1315" spans="1:10" x14ac:dyDescent="0.3">
      <c r="A1315" t="s">
        <v>1237</v>
      </c>
      <c r="B1315" t="s">
        <v>491</v>
      </c>
      <c r="C1315" t="s">
        <v>46</v>
      </c>
      <c r="D1315" t="s">
        <v>673</v>
      </c>
      <c r="E1315">
        <v>20</v>
      </c>
      <c r="F1315" t="s">
        <v>174</v>
      </c>
      <c r="G1315" t="s">
        <v>23</v>
      </c>
      <c r="H1315">
        <f t="shared" si="40"/>
        <v>2</v>
      </c>
      <c r="I1315">
        <f t="shared" si="41"/>
        <v>40</v>
      </c>
      <c r="J1315">
        <f>INDEX(Clustering!$A$2:$B$32,MATCH('Filtered Data'!F1315,_xlfn.ANCHORARRAY(Clustering!$A$2),0),2)</f>
        <v>1</v>
      </c>
    </row>
    <row r="1316" spans="1:10" x14ac:dyDescent="0.3">
      <c r="A1316" t="s">
        <v>1237</v>
      </c>
      <c r="B1316" t="s">
        <v>551</v>
      </c>
      <c r="C1316" t="s">
        <v>25</v>
      </c>
      <c r="D1316" t="s">
        <v>1180</v>
      </c>
      <c r="E1316">
        <v>19</v>
      </c>
      <c r="F1316" t="s">
        <v>72</v>
      </c>
      <c r="G1316" t="s">
        <v>27</v>
      </c>
      <c r="H1316">
        <f t="shared" si="40"/>
        <v>1</v>
      </c>
      <c r="I1316">
        <f t="shared" si="41"/>
        <v>19</v>
      </c>
      <c r="J1316">
        <f>INDEX(Clustering!$A$2:$B$32,MATCH('Filtered Data'!F1316,_xlfn.ANCHORARRAY(Clustering!$A$2),0),2)</f>
        <v>3</v>
      </c>
    </row>
    <row r="1317" spans="1:10" x14ac:dyDescent="0.3">
      <c r="A1317" t="s">
        <v>1237</v>
      </c>
      <c r="B1317" t="s">
        <v>551</v>
      </c>
      <c r="C1317" t="s">
        <v>28</v>
      </c>
      <c r="D1317" t="s">
        <v>1180</v>
      </c>
      <c r="E1317">
        <v>19</v>
      </c>
      <c r="F1317" t="s">
        <v>72</v>
      </c>
      <c r="G1317" t="s">
        <v>29</v>
      </c>
      <c r="H1317">
        <f t="shared" si="40"/>
        <v>1</v>
      </c>
      <c r="I1317">
        <f t="shared" si="41"/>
        <v>19</v>
      </c>
      <c r="J1317">
        <f>INDEX(Clustering!$A$2:$B$32,MATCH('Filtered Data'!F1317,_xlfn.ANCHORARRAY(Clustering!$A$2),0),2)</f>
        <v>3</v>
      </c>
    </row>
    <row r="1318" spans="1:10" x14ac:dyDescent="0.3">
      <c r="A1318" t="s">
        <v>1237</v>
      </c>
      <c r="B1318" t="s">
        <v>493</v>
      </c>
      <c r="C1318" t="s">
        <v>11</v>
      </c>
      <c r="D1318" t="s">
        <v>498</v>
      </c>
      <c r="E1318">
        <v>20</v>
      </c>
      <c r="F1318" t="s">
        <v>174</v>
      </c>
      <c r="G1318" t="s">
        <v>14</v>
      </c>
      <c r="H1318">
        <f t="shared" si="40"/>
        <v>2</v>
      </c>
      <c r="I1318">
        <f t="shared" si="41"/>
        <v>40</v>
      </c>
      <c r="J1318">
        <f>INDEX(Clustering!$A$2:$B$32,MATCH('Filtered Data'!F1318,_xlfn.ANCHORARRAY(Clustering!$A$2),0),2)</f>
        <v>1</v>
      </c>
    </row>
    <row r="1319" spans="1:10" x14ac:dyDescent="0.3">
      <c r="A1319" t="s">
        <v>1237</v>
      </c>
      <c r="B1319" t="s">
        <v>553</v>
      </c>
      <c r="C1319" t="s">
        <v>18</v>
      </c>
      <c r="D1319" t="s">
        <v>668</v>
      </c>
      <c r="E1319">
        <v>20</v>
      </c>
      <c r="F1319" t="s">
        <v>174</v>
      </c>
      <c r="G1319" t="s">
        <v>14</v>
      </c>
      <c r="H1319">
        <f t="shared" si="40"/>
        <v>2</v>
      </c>
      <c r="I1319">
        <f t="shared" si="41"/>
        <v>40</v>
      </c>
      <c r="J1319">
        <f>INDEX(Clustering!$A$2:$B$32,MATCH('Filtered Data'!F1319,_xlfn.ANCHORARRAY(Clustering!$A$2),0),2)</f>
        <v>1</v>
      </c>
    </row>
    <row r="1320" spans="1:10" x14ac:dyDescent="0.3">
      <c r="A1320" t="s">
        <v>1237</v>
      </c>
      <c r="B1320" t="s">
        <v>495</v>
      </c>
      <c r="C1320" t="s">
        <v>38</v>
      </c>
      <c r="D1320" t="s">
        <v>508</v>
      </c>
      <c r="E1320">
        <v>20</v>
      </c>
      <c r="F1320" t="s">
        <v>13</v>
      </c>
      <c r="G1320" t="s">
        <v>14</v>
      </c>
      <c r="H1320">
        <f t="shared" si="40"/>
        <v>2</v>
      </c>
      <c r="I1320">
        <f t="shared" si="41"/>
        <v>40</v>
      </c>
      <c r="J1320">
        <f>INDEX(Clustering!$A$2:$B$32,MATCH('Filtered Data'!F1320,_xlfn.ANCHORARRAY(Clustering!$A$2),0),2)</f>
        <v>5</v>
      </c>
    </row>
    <row r="1321" spans="1:10" x14ac:dyDescent="0.3">
      <c r="A1321" t="s">
        <v>1237</v>
      </c>
      <c r="B1321" t="s">
        <v>555</v>
      </c>
      <c r="C1321" t="s">
        <v>56</v>
      </c>
      <c r="D1321" t="s">
        <v>502</v>
      </c>
      <c r="E1321">
        <v>19</v>
      </c>
      <c r="F1321" t="s">
        <v>174</v>
      </c>
      <c r="G1321" t="s">
        <v>27</v>
      </c>
      <c r="H1321">
        <f t="shared" si="40"/>
        <v>1</v>
      </c>
      <c r="I1321">
        <f t="shared" si="41"/>
        <v>19</v>
      </c>
      <c r="J1321">
        <f>INDEX(Clustering!$A$2:$B$32,MATCH('Filtered Data'!F1321,_xlfn.ANCHORARRAY(Clustering!$A$2),0),2)</f>
        <v>1</v>
      </c>
    </row>
    <row r="1322" spans="1:10" x14ac:dyDescent="0.3">
      <c r="A1322" t="s">
        <v>1237</v>
      </c>
      <c r="B1322" t="s">
        <v>555</v>
      </c>
      <c r="C1322" t="s">
        <v>57</v>
      </c>
      <c r="D1322" t="s">
        <v>502</v>
      </c>
      <c r="E1322">
        <v>19</v>
      </c>
      <c r="F1322" t="s">
        <v>174</v>
      </c>
      <c r="G1322" t="s">
        <v>29</v>
      </c>
      <c r="H1322">
        <f t="shared" si="40"/>
        <v>1</v>
      </c>
      <c r="I1322">
        <f t="shared" si="41"/>
        <v>19</v>
      </c>
      <c r="J1322">
        <f>INDEX(Clustering!$A$2:$B$32,MATCH('Filtered Data'!F1322,_xlfn.ANCHORARRAY(Clustering!$A$2),0),2)</f>
        <v>1</v>
      </c>
    </row>
    <row r="1323" spans="1:10" x14ac:dyDescent="0.3">
      <c r="A1323" t="s">
        <v>1237</v>
      </c>
      <c r="B1323" t="s">
        <v>497</v>
      </c>
      <c r="C1323" t="s">
        <v>50</v>
      </c>
      <c r="D1323" t="s">
        <v>510</v>
      </c>
      <c r="E1323">
        <v>19</v>
      </c>
      <c r="F1323" t="s">
        <v>13</v>
      </c>
      <c r="G1323" t="s">
        <v>14</v>
      </c>
      <c r="H1323">
        <f t="shared" si="40"/>
        <v>2</v>
      </c>
      <c r="I1323">
        <f t="shared" si="41"/>
        <v>38</v>
      </c>
      <c r="J1323">
        <f>INDEX(Clustering!$A$2:$B$32,MATCH('Filtered Data'!F1323,_xlfn.ANCHORARRAY(Clustering!$A$2),0),2)</f>
        <v>5</v>
      </c>
    </row>
    <row r="1324" spans="1:10" x14ac:dyDescent="0.3">
      <c r="A1324" t="s">
        <v>1237</v>
      </c>
      <c r="B1324" t="s">
        <v>557</v>
      </c>
      <c r="C1324" t="s">
        <v>16</v>
      </c>
      <c r="D1324" t="s">
        <v>498</v>
      </c>
      <c r="E1324">
        <v>20</v>
      </c>
      <c r="F1324" t="s">
        <v>174</v>
      </c>
      <c r="G1324" t="s">
        <v>14</v>
      </c>
      <c r="H1324">
        <f t="shared" si="40"/>
        <v>2</v>
      </c>
      <c r="I1324">
        <f t="shared" si="41"/>
        <v>40</v>
      </c>
      <c r="J1324">
        <f>INDEX(Clustering!$A$2:$B$32,MATCH('Filtered Data'!F1324,_xlfn.ANCHORARRAY(Clustering!$A$2),0),2)</f>
        <v>1</v>
      </c>
    </row>
    <row r="1325" spans="1:10" x14ac:dyDescent="0.3">
      <c r="A1325" t="s">
        <v>1237</v>
      </c>
      <c r="B1325" t="s">
        <v>499</v>
      </c>
      <c r="C1325" t="s">
        <v>370</v>
      </c>
      <c r="D1325" t="s">
        <v>500</v>
      </c>
      <c r="E1325">
        <v>19</v>
      </c>
      <c r="F1325" t="s">
        <v>174</v>
      </c>
      <c r="G1325" t="s">
        <v>198</v>
      </c>
      <c r="H1325">
        <f t="shared" si="40"/>
        <v>2</v>
      </c>
      <c r="I1325">
        <f t="shared" si="41"/>
        <v>38</v>
      </c>
      <c r="J1325">
        <f>INDEX(Clustering!$A$2:$B$32,MATCH('Filtered Data'!F1325,_xlfn.ANCHORARRAY(Clustering!$A$2),0),2)</f>
        <v>1</v>
      </c>
    </row>
    <row r="1326" spans="1:10" x14ac:dyDescent="0.3">
      <c r="A1326" t="s">
        <v>1237</v>
      </c>
      <c r="B1326" t="s">
        <v>1160</v>
      </c>
      <c r="C1326" t="s">
        <v>195</v>
      </c>
      <c r="D1326" t="s">
        <v>490</v>
      </c>
      <c r="E1326">
        <v>19</v>
      </c>
      <c r="F1326" t="s">
        <v>174</v>
      </c>
      <c r="G1326" t="s">
        <v>198</v>
      </c>
      <c r="H1326">
        <f t="shared" si="40"/>
        <v>2</v>
      </c>
      <c r="I1326">
        <f t="shared" si="41"/>
        <v>38</v>
      </c>
      <c r="J1326">
        <f>INDEX(Clustering!$A$2:$B$32,MATCH('Filtered Data'!F1326,_xlfn.ANCHORARRAY(Clustering!$A$2),0),2)</f>
        <v>1</v>
      </c>
    </row>
    <row r="1327" spans="1:10" x14ac:dyDescent="0.3">
      <c r="A1327" t="s">
        <v>1237</v>
      </c>
      <c r="B1327" t="s">
        <v>501</v>
      </c>
      <c r="C1327" t="s">
        <v>229</v>
      </c>
      <c r="D1327" t="s">
        <v>677</v>
      </c>
      <c r="E1327">
        <v>17</v>
      </c>
      <c r="F1327" t="s">
        <v>174</v>
      </c>
      <c r="G1327" t="s">
        <v>198</v>
      </c>
      <c r="H1327">
        <f t="shared" si="40"/>
        <v>2</v>
      </c>
      <c r="I1327">
        <f t="shared" si="41"/>
        <v>34</v>
      </c>
      <c r="J1327">
        <f>INDEX(Clustering!$A$2:$B$32,MATCH('Filtered Data'!F1327,_xlfn.ANCHORARRAY(Clustering!$A$2),0),2)</f>
        <v>1</v>
      </c>
    </row>
    <row r="1328" spans="1:10" x14ac:dyDescent="0.3">
      <c r="A1328" t="s">
        <v>1237</v>
      </c>
      <c r="B1328" t="s">
        <v>1161</v>
      </c>
      <c r="C1328" t="s">
        <v>34</v>
      </c>
      <c r="D1328" t="s">
        <v>512</v>
      </c>
      <c r="E1328">
        <v>20</v>
      </c>
      <c r="F1328" t="s">
        <v>13</v>
      </c>
      <c r="G1328" t="s">
        <v>14</v>
      </c>
      <c r="H1328">
        <f t="shared" si="40"/>
        <v>2</v>
      </c>
      <c r="I1328">
        <f t="shared" si="41"/>
        <v>40</v>
      </c>
      <c r="J1328">
        <f>INDEX(Clustering!$A$2:$B$32,MATCH('Filtered Data'!F1328,_xlfn.ANCHORARRAY(Clustering!$A$2),0),2)</f>
        <v>5</v>
      </c>
    </row>
    <row r="1329" spans="1:10" x14ac:dyDescent="0.3">
      <c r="A1329" t="s">
        <v>1237</v>
      </c>
      <c r="B1329" t="s">
        <v>503</v>
      </c>
      <c r="C1329" t="s">
        <v>195</v>
      </c>
      <c r="D1329" t="s">
        <v>506</v>
      </c>
      <c r="E1329">
        <v>19</v>
      </c>
      <c r="F1329" t="s">
        <v>174</v>
      </c>
      <c r="G1329" t="s">
        <v>198</v>
      </c>
      <c r="H1329">
        <f t="shared" si="40"/>
        <v>2</v>
      </c>
      <c r="I1329">
        <f t="shared" si="41"/>
        <v>38</v>
      </c>
      <c r="J1329">
        <f>INDEX(Clustering!$A$2:$B$32,MATCH('Filtered Data'!F1329,_xlfn.ANCHORARRAY(Clustering!$A$2),0),2)</f>
        <v>1</v>
      </c>
    </row>
    <row r="1330" spans="1:10" x14ac:dyDescent="0.3">
      <c r="A1330" t="s">
        <v>1237</v>
      </c>
      <c r="B1330" t="s">
        <v>1162</v>
      </c>
      <c r="C1330" t="s">
        <v>38</v>
      </c>
      <c r="D1330" t="s">
        <v>496</v>
      </c>
      <c r="E1330">
        <v>20</v>
      </c>
      <c r="F1330" t="s">
        <v>174</v>
      </c>
      <c r="G1330" t="s">
        <v>14</v>
      </c>
      <c r="H1330">
        <f t="shared" si="40"/>
        <v>2</v>
      </c>
      <c r="I1330">
        <f t="shared" si="41"/>
        <v>40</v>
      </c>
      <c r="J1330">
        <f>INDEX(Clustering!$A$2:$B$32,MATCH('Filtered Data'!F1330,_xlfn.ANCHORARRAY(Clustering!$A$2),0),2)</f>
        <v>1</v>
      </c>
    </row>
    <row r="1331" spans="1:10" x14ac:dyDescent="0.3">
      <c r="A1331" t="s">
        <v>1237</v>
      </c>
      <c r="B1331" t="s">
        <v>505</v>
      </c>
      <c r="C1331" t="s">
        <v>56</v>
      </c>
      <c r="D1331" t="s">
        <v>675</v>
      </c>
      <c r="E1331">
        <v>19</v>
      </c>
      <c r="F1331" t="s">
        <v>174</v>
      </c>
      <c r="G1331" t="s">
        <v>27</v>
      </c>
      <c r="H1331">
        <f t="shared" si="40"/>
        <v>1</v>
      </c>
      <c r="I1331">
        <f t="shared" si="41"/>
        <v>19</v>
      </c>
      <c r="J1331">
        <f>INDEX(Clustering!$A$2:$B$32,MATCH('Filtered Data'!F1331,_xlfn.ANCHORARRAY(Clustering!$A$2),0),2)</f>
        <v>1</v>
      </c>
    </row>
    <row r="1332" spans="1:10" x14ac:dyDescent="0.3">
      <c r="A1332" t="s">
        <v>1237</v>
      </c>
      <c r="B1332" t="s">
        <v>505</v>
      </c>
      <c r="C1332" t="s">
        <v>57</v>
      </c>
      <c r="D1332" t="s">
        <v>675</v>
      </c>
      <c r="E1332">
        <v>19</v>
      </c>
      <c r="F1332" t="s">
        <v>174</v>
      </c>
      <c r="G1332" t="s">
        <v>29</v>
      </c>
      <c r="H1332">
        <f t="shared" si="40"/>
        <v>1</v>
      </c>
      <c r="I1332">
        <f t="shared" si="41"/>
        <v>19</v>
      </c>
      <c r="J1332">
        <f>INDEX(Clustering!$A$2:$B$32,MATCH('Filtered Data'!F1332,_xlfn.ANCHORARRAY(Clustering!$A$2),0),2)</f>
        <v>1</v>
      </c>
    </row>
    <row r="1333" spans="1:10" x14ac:dyDescent="0.3">
      <c r="A1333" t="s">
        <v>1237</v>
      </c>
      <c r="B1333" t="s">
        <v>1163</v>
      </c>
      <c r="C1333" t="s">
        <v>25</v>
      </c>
      <c r="D1333" t="s">
        <v>506</v>
      </c>
      <c r="E1333">
        <v>19</v>
      </c>
      <c r="F1333" t="s">
        <v>174</v>
      </c>
      <c r="G1333" t="s">
        <v>27</v>
      </c>
      <c r="H1333">
        <f t="shared" si="40"/>
        <v>1</v>
      </c>
      <c r="I1333">
        <f t="shared" si="41"/>
        <v>19</v>
      </c>
      <c r="J1333">
        <f>INDEX(Clustering!$A$2:$B$32,MATCH('Filtered Data'!F1333,_xlfn.ANCHORARRAY(Clustering!$A$2),0),2)</f>
        <v>1</v>
      </c>
    </row>
    <row r="1334" spans="1:10" x14ac:dyDescent="0.3">
      <c r="A1334" t="s">
        <v>1237</v>
      </c>
      <c r="B1334" t="s">
        <v>1163</v>
      </c>
      <c r="C1334" t="s">
        <v>28</v>
      </c>
      <c r="D1334" t="s">
        <v>506</v>
      </c>
      <c r="E1334">
        <v>19</v>
      </c>
      <c r="F1334" t="s">
        <v>174</v>
      </c>
      <c r="G1334" t="s">
        <v>29</v>
      </c>
      <c r="H1334">
        <f t="shared" si="40"/>
        <v>1</v>
      </c>
      <c r="I1334">
        <f t="shared" si="41"/>
        <v>19</v>
      </c>
      <c r="J1334">
        <f>INDEX(Clustering!$A$2:$B$32,MATCH('Filtered Data'!F1334,_xlfn.ANCHORARRAY(Clustering!$A$2),0),2)</f>
        <v>1</v>
      </c>
    </row>
    <row r="1335" spans="1:10" x14ac:dyDescent="0.3">
      <c r="A1335" t="s">
        <v>1238</v>
      </c>
      <c r="B1335" t="s">
        <v>489</v>
      </c>
      <c r="C1335" t="s">
        <v>16</v>
      </c>
      <c r="D1335" t="s">
        <v>668</v>
      </c>
      <c r="E1335">
        <v>20</v>
      </c>
      <c r="F1335" t="s">
        <v>174</v>
      </c>
      <c r="G1335" t="s">
        <v>14</v>
      </c>
      <c r="H1335">
        <f t="shared" si="40"/>
        <v>2</v>
      </c>
      <c r="I1335">
        <f t="shared" si="41"/>
        <v>40</v>
      </c>
      <c r="J1335">
        <f>INDEX(Clustering!$A$2:$B$32,MATCH('Filtered Data'!F1335,_xlfn.ANCHORARRAY(Clustering!$A$2),0),2)</f>
        <v>1</v>
      </c>
    </row>
    <row r="1336" spans="1:10" x14ac:dyDescent="0.3">
      <c r="A1336" t="s">
        <v>1238</v>
      </c>
      <c r="B1336" t="s">
        <v>550</v>
      </c>
      <c r="C1336" t="s">
        <v>18</v>
      </c>
      <c r="D1336" t="s">
        <v>673</v>
      </c>
      <c r="E1336">
        <v>21</v>
      </c>
      <c r="F1336" t="s">
        <v>174</v>
      </c>
      <c r="G1336" t="s">
        <v>14</v>
      </c>
      <c r="H1336">
        <f t="shared" si="40"/>
        <v>2</v>
      </c>
      <c r="I1336">
        <f t="shared" si="41"/>
        <v>42</v>
      </c>
      <c r="J1336">
        <f>INDEX(Clustering!$A$2:$B$32,MATCH('Filtered Data'!F1336,_xlfn.ANCHORARRAY(Clustering!$A$2),0),2)</f>
        <v>1</v>
      </c>
    </row>
    <row r="1337" spans="1:10" x14ac:dyDescent="0.3">
      <c r="A1337" t="s">
        <v>1238</v>
      </c>
      <c r="B1337" t="s">
        <v>491</v>
      </c>
      <c r="C1337" t="s">
        <v>370</v>
      </c>
      <c r="D1337" t="s">
        <v>672</v>
      </c>
      <c r="E1337">
        <v>20</v>
      </c>
      <c r="F1337" t="s">
        <v>174</v>
      </c>
      <c r="G1337" t="s">
        <v>198</v>
      </c>
      <c r="H1337">
        <f t="shared" si="40"/>
        <v>2</v>
      </c>
      <c r="I1337">
        <f t="shared" si="41"/>
        <v>40</v>
      </c>
      <c r="J1337">
        <f>INDEX(Clustering!$A$2:$B$32,MATCH('Filtered Data'!F1337,_xlfn.ANCHORARRAY(Clustering!$A$2),0),2)</f>
        <v>1</v>
      </c>
    </row>
    <row r="1338" spans="1:10" x14ac:dyDescent="0.3">
      <c r="A1338" t="s">
        <v>1238</v>
      </c>
      <c r="B1338" t="s">
        <v>551</v>
      </c>
      <c r="C1338" t="s">
        <v>25</v>
      </c>
      <c r="D1338" t="s">
        <v>670</v>
      </c>
      <c r="E1338">
        <v>20</v>
      </c>
      <c r="F1338" t="s">
        <v>174</v>
      </c>
      <c r="G1338" t="s">
        <v>27</v>
      </c>
      <c r="H1338">
        <f t="shared" si="40"/>
        <v>1</v>
      </c>
      <c r="I1338">
        <f t="shared" si="41"/>
        <v>20</v>
      </c>
      <c r="J1338">
        <f>INDEX(Clustering!$A$2:$B$32,MATCH('Filtered Data'!F1338,_xlfn.ANCHORARRAY(Clustering!$A$2),0),2)</f>
        <v>1</v>
      </c>
    </row>
    <row r="1339" spans="1:10" x14ac:dyDescent="0.3">
      <c r="A1339" t="s">
        <v>1238</v>
      </c>
      <c r="B1339" t="s">
        <v>551</v>
      </c>
      <c r="C1339" t="s">
        <v>28</v>
      </c>
      <c r="D1339" t="s">
        <v>670</v>
      </c>
      <c r="E1339">
        <v>20</v>
      </c>
      <c r="F1339" t="s">
        <v>174</v>
      </c>
      <c r="G1339" t="s">
        <v>29</v>
      </c>
      <c r="H1339">
        <f t="shared" si="40"/>
        <v>1</v>
      </c>
      <c r="I1339">
        <f t="shared" si="41"/>
        <v>20</v>
      </c>
      <c r="J1339">
        <f>INDEX(Clustering!$A$2:$B$32,MATCH('Filtered Data'!F1339,_xlfn.ANCHORARRAY(Clustering!$A$2),0),2)</f>
        <v>1</v>
      </c>
    </row>
    <row r="1340" spans="1:10" x14ac:dyDescent="0.3">
      <c r="A1340" t="s">
        <v>1238</v>
      </c>
      <c r="B1340" t="s">
        <v>493</v>
      </c>
      <c r="C1340" t="s">
        <v>195</v>
      </c>
      <c r="D1340" t="s">
        <v>508</v>
      </c>
      <c r="E1340">
        <v>20</v>
      </c>
      <c r="F1340" t="s">
        <v>13</v>
      </c>
      <c r="G1340" t="s">
        <v>198</v>
      </c>
      <c r="H1340">
        <f t="shared" si="40"/>
        <v>2</v>
      </c>
      <c r="I1340">
        <f t="shared" si="41"/>
        <v>40</v>
      </c>
      <c r="J1340">
        <f>INDEX(Clustering!$A$2:$B$32,MATCH('Filtered Data'!F1340,_xlfn.ANCHORARRAY(Clustering!$A$2),0),2)</f>
        <v>5</v>
      </c>
    </row>
    <row r="1341" spans="1:10" x14ac:dyDescent="0.3">
      <c r="A1341" t="s">
        <v>1238</v>
      </c>
      <c r="B1341" t="s">
        <v>553</v>
      </c>
      <c r="C1341" t="s">
        <v>370</v>
      </c>
      <c r="D1341" t="s">
        <v>669</v>
      </c>
      <c r="E1341">
        <v>21</v>
      </c>
      <c r="F1341" t="s">
        <v>174</v>
      </c>
      <c r="G1341" t="s">
        <v>198</v>
      </c>
      <c r="H1341">
        <f t="shared" si="40"/>
        <v>2</v>
      </c>
      <c r="I1341">
        <f t="shared" si="41"/>
        <v>42</v>
      </c>
      <c r="J1341">
        <f>INDEX(Clustering!$A$2:$B$32,MATCH('Filtered Data'!F1341,_xlfn.ANCHORARRAY(Clustering!$A$2),0),2)</f>
        <v>1</v>
      </c>
    </row>
    <row r="1342" spans="1:10" x14ac:dyDescent="0.3">
      <c r="A1342" t="s">
        <v>1238</v>
      </c>
      <c r="B1342" t="s">
        <v>495</v>
      </c>
      <c r="C1342" t="s">
        <v>18</v>
      </c>
      <c r="D1342" t="s">
        <v>671</v>
      </c>
      <c r="E1342">
        <v>20</v>
      </c>
      <c r="F1342" t="s">
        <v>174</v>
      </c>
      <c r="G1342" t="s">
        <v>14</v>
      </c>
      <c r="H1342">
        <f t="shared" si="40"/>
        <v>2</v>
      </c>
      <c r="I1342">
        <f t="shared" si="41"/>
        <v>40</v>
      </c>
      <c r="J1342">
        <f>INDEX(Clustering!$A$2:$B$32,MATCH('Filtered Data'!F1342,_xlfn.ANCHORARRAY(Clustering!$A$2),0),2)</f>
        <v>1</v>
      </c>
    </row>
    <row r="1343" spans="1:10" x14ac:dyDescent="0.3">
      <c r="A1343" t="s">
        <v>1238</v>
      </c>
      <c r="B1343" t="s">
        <v>555</v>
      </c>
      <c r="C1343" t="s">
        <v>229</v>
      </c>
      <c r="D1343" t="s">
        <v>669</v>
      </c>
      <c r="E1343">
        <v>20</v>
      </c>
      <c r="F1343" t="s">
        <v>174</v>
      </c>
      <c r="G1343" t="s">
        <v>198</v>
      </c>
      <c r="H1343">
        <f t="shared" si="40"/>
        <v>2</v>
      </c>
      <c r="I1343">
        <f t="shared" si="41"/>
        <v>40</v>
      </c>
      <c r="J1343">
        <f>INDEX(Clustering!$A$2:$B$32,MATCH('Filtered Data'!F1343,_xlfn.ANCHORARRAY(Clustering!$A$2),0),2)</f>
        <v>1</v>
      </c>
    </row>
    <row r="1344" spans="1:10" x14ac:dyDescent="0.3">
      <c r="A1344" t="s">
        <v>1238</v>
      </c>
      <c r="B1344" t="s">
        <v>497</v>
      </c>
      <c r="C1344" t="s">
        <v>50</v>
      </c>
      <c r="D1344" t="s">
        <v>668</v>
      </c>
      <c r="E1344">
        <v>20</v>
      </c>
      <c r="F1344" t="s">
        <v>174</v>
      </c>
      <c r="G1344" t="s">
        <v>14</v>
      </c>
      <c r="H1344">
        <f t="shared" si="40"/>
        <v>2</v>
      </c>
      <c r="I1344">
        <f t="shared" si="41"/>
        <v>40</v>
      </c>
      <c r="J1344">
        <f>INDEX(Clustering!$A$2:$B$32,MATCH('Filtered Data'!F1344,_xlfn.ANCHORARRAY(Clustering!$A$2),0),2)</f>
        <v>1</v>
      </c>
    </row>
    <row r="1345" spans="1:10" x14ac:dyDescent="0.3">
      <c r="A1345" t="s">
        <v>1238</v>
      </c>
      <c r="B1345" t="s">
        <v>557</v>
      </c>
      <c r="C1345" t="s">
        <v>38</v>
      </c>
      <c r="D1345" t="s">
        <v>672</v>
      </c>
      <c r="E1345">
        <v>21</v>
      </c>
      <c r="F1345" t="s">
        <v>174</v>
      </c>
      <c r="G1345" t="s">
        <v>14</v>
      </c>
      <c r="H1345">
        <f t="shared" si="40"/>
        <v>2</v>
      </c>
      <c r="I1345">
        <f t="shared" si="41"/>
        <v>42</v>
      </c>
      <c r="J1345">
        <f>INDEX(Clustering!$A$2:$B$32,MATCH('Filtered Data'!F1345,_xlfn.ANCHORARRAY(Clustering!$A$2),0),2)</f>
        <v>1</v>
      </c>
    </row>
    <row r="1346" spans="1:10" x14ac:dyDescent="0.3">
      <c r="A1346" t="s">
        <v>1238</v>
      </c>
      <c r="B1346" t="s">
        <v>499</v>
      </c>
      <c r="C1346" t="s">
        <v>56</v>
      </c>
      <c r="D1346" t="s">
        <v>672</v>
      </c>
      <c r="E1346">
        <v>21</v>
      </c>
      <c r="F1346" t="s">
        <v>174</v>
      </c>
      <c r="G1346" t="s">
        <v>27</v>
      </c>
      <c r="H1346">
        <f t="shared" si="40"/>
        <v>1</v>
      </c>
      <c r="I1346">
        <f t="shared" si="41"/>
        <v>21</v>
      </c>
      <c r="J1346">
        <f>INDEX(Clustering!$A$2:$B$32,MATCH('Filtered Data'!F1346,_xlfn.ANCHORARRAY(Clustering!$A$2),0),2)</f>
        <v>1</v>
      </c>
    </row>
    <row r="1347" spans="1:10" x14ac:dyDescent="0.3">
      <c r="A1347" t="s">
        <v>1238</v>
      </c>
      <c r="B1347" t="s">
        <v>499</v>
      </c>
      <c r="C1347" t="s">
        <v>57</v>
      </c>
      <c r="D1347" t="s">
        <v>672</v>
      </c>
      <c r="E1347">
        <v>21</v>
      </c>
      <c r="F1347" t="s">
        <v>174</v>
      </c>
      <c r="G1347" t="s">
        <v>29</v>
      </c>
      <c r="H1347">
        <f t="shared" ref="H1347:H1410" si="42">LEN(G1347)/2</f>
        <v>1</v>
      </c>
      <c r="I1347">
        <f t="shared" ref="I1347:I1410" si="43">E1347*H1347</f>
        <v>21</v>
      </c>
      <c r="J1347">
        <f>INDEX(Clustering!$A$2:$B$32,MATCH('Filtered Data'!F1347,_xlfn.ANCHORARRAY(Clustering!$A$2),0),2)</f>
        <v>1</v>
      </c>
    </row>
    <row r="1348" spans="1:10" x14ac:dyDescent="0.3">
      <c r="A1348" t="s">
        <v>1238</v>
      </c>
      <c r="B1348" t="s">
        <v>1160</v>
      </c>
      <c r="C1348" t="s">
        <v>42</v>
      </c>
      <c r="D1348" t="s">
        <v>669</v>
      </c>
      <c r="E1348">
        <v>20</v>
      </c>
      <c r="F1348" t="s">
        <v>174</v>
      </c>
      <c r="G1348" t="s">
        <v>23</v>
      </c>
      <c r="H1348">
        <f t="shared" si="42"/>
        <v>2</v>
      </c>
      <c r="I1348">
        <f t="shared" si="43"/>
        <v>40</v>
      </c>
      <c r="J1348">
        <f>INDEX(Clustering!$A$2:$B$32,MATCH('Filtered Data'!F1348,_xlfn.ANCHORARRAY(Clustering!$A$2),0),2)</f>
        <v>1</v>
      </c>
    </row>
    <row r="1349" spans="1:10" x14ac:dyDescent="0.3">
      <c r="A1349" t="s">
        <v>1238</v>
      </c>
      <c r="B1349" t="s">
        <v>501</v>
      </c>
      <c r="C1349" t="s">
        <v>25</v>
      </c>
      <c r="D1349" t="s">
        <v>669</v>
      </c>
      <c r="E1349">
        <v>21</v>
      </c>
      <c r="F1349" t="s">
        <v>174</v>
      </c>
      <c r="G1349" t="s">
        <v>27</v>
      </c>
      <c r="H1349">
        <f t="shared" si="42"/>
        <v>1</v>
      </c>
      <c r="I1349">
        <f t="shared" si="43"/>
        <v>21</v>
      </c>
      <c r="J1349">
        <f>INDEX(Clustering!$A$2:$B$32,MATCH('Filtered Data'!F1349,_xlfn.ANCHORARRAY(Clustering!$A$2),0),2)</f>
        <v>1</v>
      </c>
    </row>
    <row r="1350" spans="1:10" x14ac:dyDescent="0.3">
      <c r="A1350" t="s">
        <v>1238</v>
      </c>
      <c r="B1350" t="s">
        <v>501</v>
      </c>
      <c r="C1350" t="s">
        <v>28</v>
      </c>
      <c r="D1350" t="s">
        <v>669</v>
      </c>
      <c r="E1350">
        <v>21</v>
      </c>
      <c r="F1350" t="s">
        <v>174</v>
      </c>
      <c r="G1350" t="s">
        <v>29</v>
      </c>
      <c r="H1350">
        <f t="shared" si="42"/>
        <v>1</v>
      </c>
      <c r="I1350">
        <f t="shared" si="43"/>
        <v>21</v>
      </c>
      <c r="J1350">
        <f>INDEX(Clustering!$A$2:$B$32,MATCH('Filtered Data'!F1350,_xlfn.ANCHORARRAY(Clustering!$A$2),0),2)</f>
        <v>1</v>
      </c>
    </row>
    <row r="1351" spans="1:10" x14ac:dyDescent="0.3">
      <c r="A1351" t="s">
        <v>1238</v>
      </c>
      <c r="B1351" t="s">
        <v>1161</v>
      </c>
      <c r="C1351" t="s">
        <v>56</v>
      </c>
      <c r="D1351" t="s">
        <v>670</v>
      </c>
      <c r="E1351">
        <v>20</v>
      </c>
      <c r="F1351" t="s">
        <v>174</v>
      </c>
      <c r="G1351" t="s">
        <v>27</v>
      </c>
      <c r="H1351">
        <f t="shared" si="42"/>
        <v>1</v>
      </c>
      <c r="I1351">
        <f t="shared" si="43"/>
        <v>20</v>
      </c>
      <c r="J1351">
        <f>INDEX(Clustering!$A$2:$B$32,MATCH('Filtered Data'!F1351,_xlfn.ANCHORARRAY(Clustering!$A$2),0),2)</f>
        <v>1</v>
      </c>
    </row>
    <row r="1352" spans="1:10" x14ac:dyDescent="0.3">
      <c r="A1352" t="s">
        <v>1238</v>
      </c>
      <c r="B1352" t="s">
        <v>1161</v>
      </c>
      <c r="C1352" t="s">
        <v>57</v>
      </c>
      <c r="D1352" t="s">
        <v>670</v>
      </c>
      <c r="E1352">
        <v>20</v>
      </c>
      <c r="F1352" t="s">
        <v>174</v>
      </c>
      <c r="G1352" t="s">
        <v>29</v>
      </c>
      <c r="H1352">
        <f t="shared" si="42"/>
        <v>1</v>
      </c>
      <c r="I1352">
        <f t="shared" si="43"/>
        <v>20</v>
      </c>
      <c r="J1352">
        <f>INDEX(Clustering!$A$2:$B$32,MATCH('Filtered Data'!F1352,_xlfn.ANCHORARRAY(Clustering!$A$2),0),2)</f>
        <v>1</v>
      </c>
    </row>
    <row r="1353" spans="1:10" x14ac:dyDescent="0.3">
      <c r="A1353" t="s">
        <v>1238</v>
      </c>
      <c r="B1353" t="s">
        <v>503</v>
      </c>
      <c r="C1353" t="s">
        <v>20</v>
      </c>
      <c r="D1353" t="s">
        <v>674</v>
      </c>
      <c r="E1353">
        <v>20</v>
      </c>
      <c r="F1353" t="s">
        <v>174</v>
      </c>
      <c r="G1353" t="s">
        <v>23</v>
      </c>
      <c r="H1353">
        <f t="shared" si="42"/>
        <v>2</v>
      </c>
      <c r="I1353">
        <f t="shared" si="43"/>
        <v>40</v>
      </c>
      <c r="J1353">
        <f>INDEX(Clustering!$A$2:$B$32,MATCH('Filtered Data'!F1353,_xlfn.ANCHORARRAY(Clustering!$A$2),0),2)</f>
        <v>1</v>
      </c>
    </row>
    <row r="1354" spans="1:10" x14ac:dyDescent="0.3">
      <c r="A1354" t="s">
        <v>1238</v>
      </c>
      <c r="B1354" t="s">
        <v>1162</v>
      </c>
      <c r="C1354" t="s">
        <v>46</v>
      </c>
      <c r="D1354" t="s">
        <v>669</v>
      </c>
      <c r="E1354">
        <v>20</v>
      </c>
      <c r="F1354" t="s">
        <v>174</v>
      </c>
      <c r="G1354" t="s">
        <v>23</v>
      </c>
      <c r="H1354">
        <f t="shared" si="42"/>
        <v>2</v>
      </c>
      <c r="I1354">
        <f t="shared" si="43"/>
        <v>40</v>
      </c>
      <c r="J1354">
        <f>INDEX(Clustering!$A$2:$B$32,MATCH('Filtered Data'!F1354,_xlfn.ANCHORARRAY(Clustering!$A$2),0),2)</f>
        <v>1</v>
      </c>
    </row>
    <row r="1355" spans="1:10" x14ac:dyDescent="0.3">
      <c r="A1355" t="s">
        <v>1238</v>
      </c>
      <c r="B1355" t="s">
        <v>505</v>
      </c>
      <c r="C1355" t="s">
        <v>34</v>
      </c>
      <c r="D1355" t="s">
        <v>671</v>
      </c>
      <c r="E1355">
        <v>21</v>
      </c>
      <c r="F1355" t="s">
        <v>174</v>
      </c>
      <c r="G1355" t="s">
        <v>14</v>
      </c>
      <c r="H1355">
        <f t="shared" si="42"/>
        <v>2</v>
      </c>
      <c r="I1355">
        <f t="shared" si="43"/>
        <v>42</v>
      </c>
      <c r="J1355">
        <f>INDEX(Clustering!$A$2:$B$32,MATCH('Filtered Data'!F1355,_xlfn.ANCHORARRAY(Clustering!$A$2),0),2)</f>
        <v>1</v>
      </c>
    </row>
    <row r="1356" spans="1:10" x14ac:dyDescent="0.3">
      <c r="A1356" t="s">
        <v>1238</v>
      </c>
      <c r="B1356" t="s">
        <v>1163</v>
      </c>
      <c r="C1356" t="s">
        <v>11</v>
      </c>
      <c r="D1356" t="s">
        <v>669</v>
      </c>
      <c r="E1356">
        <v>20</v>
      </c>
      <c r="F1356" t="s">
        <v>174</v>
      </c>
      <c r="G1356" t="s">
        <v>14</v>
      </c>
      <c r="H1356">
        <f t="shared" si="42"/>
        <v>2</v>
      </c>
      <c r="I1356">
        <f t="shared" si="43"/>
        <v>40</v>
      </c>
      <c r="J1356">
        <f>INDEX(Clustering!$A$2:$B$32,MATCH('Filtered Data'!F1356,_xlfn.ANCHORARRAY(Clustering!$A$2),0),2)</f>
        <v>1</v>
      </c>
    </row>
    <row r="1357" spans="1:10" x14ac:dyDescent="0.3">
      <c r="A1357" t="s">
        <v>1238</v>
      </c>
      <c r="B1357" t="s">
        <v>507</v>
      </c>
      <c r="C1357" t="s">
        <v>11</v>
      </c>
      <c r="D1357" t="s">
        <v>670</v>
      </c>
      <c r="E1357">
        <v>20</v>
      </c>
      <c r="F1357" t="s">
        <v>174</v>
      </c>
      <c r="G1357" t="s">
        <v>14</v>
      </c>
      <c r="H1357">
        <f t="shared" si="42"/>
        <v>2</v>
      </c>
      <c r="I1357">
        <f t="shared" si="43"/>
        <v>40</v>
      </c>
      <c r="J1357">
        <f>INDEX(Clustering!$A$2:$B$32,MATCH('Filtered Data'!F1357,_xlfn.ANCHORARRAY(Clustering!$A$2),0),2)</f>
        <v>1</v>
      </c>
    </row>
    <row r="1358" spans="1:10" x14ac:dyDescent="0.3">
      <c r="A1358" t="s">
        <v>1238</v>
      </c>
      <c r="B1358" t="s">
        <v>1164</v>
      </c>
      <c r="C1358" t="s">
        <v>46</v>
      </c>
      <c r="D1358" t="s">
        <v>670</v>
      </c>
      <c r="E1358">
        <v>21</v>
      </c>
      <c r="F1358" t="s">
        <v>174</v>
      </c>
      <c r="G1358" t="s">
        <v>23</v>
      </c>
      <c r="H1358">
        <f t="shared" si="42"/>
        <v>2</v>
      </c>
      <c r="I1358">
        <f t="shared" si="43"/>
        <v>42</v>
      </c>
      <c r="J1358">
        <f>INDEX(Clustering!$A$2:$B$32,MATCH('Filtered Data'!F1358,_xlfn.ANCHORARRAY(Clustering!$A$2),0),2)</f>
        <v>1</v>
      </c>
    </row>
    <row r="1359" spans="1:10" x14ac:dyDescent="0.3">
      <c r="A1359" t="s">
        <v>1238</v>
      </c>
      <c r="B1359" t="s">
        <v>509</v>
      </c>
      <c r="C1359" t="s">
        <v>50</v>
      </c>
      <c r="D1359" t="s">
        <v>669</v>
      </c>
      <c r="E1359">
        <v>21</v>
      </c>
      <c r="F1359" t="s">
        <v>174</v>
      </c>
      <c r="G1359" t="s">
        <v>14</v>
      </c>
      <c r="H1359">
        <f t="shared" si="42"/>
        <v>2</v>
      </c>
      <c r="I1359">
        <f t="shared" si="43"/>
        <v>42</v>
      </c>
      <c r="J1359">
        <f>INDEX(Clustering!$A$2:$B$32,MATCH('Filtered Data'!F1359,_xlfn.ANCHORARRAY(Clustering!$A$2),0),2)</f>
        <v>1</v>
      </c>
    </row>
    <row r="1360" spans="1:10" x14ac:dyDescent="0.3">
      <c r="A1360" t="s">
        <v>1238</v>
      </c>
      <c r="B1360" t="s">
        <v>1165</v>
      </c>
      <c r="C1360" t="s">
        <v>229</v>
      </c>
      <c r="D1360" t="s">
        <v>668</v>
      </c>
      <c r="E1360">
        <v>20</v>
      </c>
      <c r="F1360" t="s">
        <v>174</v>
      </c>
      <c r="G1360" t="s">
        <v>198</v>
      </c>
      <c r="H1360">
        <f t="shared" si="42"/>
        <v>2</v>
      </c>
      <c r="I1360">
        <f t="shared" si="43"/>
        <v>40</v>
      </c>
      <c r="J1360">
        <f>INDEX(Clustering!$A$2:$B$32,MATCH('Filtered Data'!F1360,_xlfn.ANCHORARRAY(Clustering!$A$2),0),2)</f>
        <v>1</v>
      </c>
    </row>
    <row r="1361" spans="1:10" x14ac:dyDescent="0.3">
      <c r="A1361" t="s">
        <v>1238</v>
      </c>
      <c r="B1361" t="s">
        <v>511</v>
      </c>
      <c r="C1361" t="s">
        <v>195</v>
      </c>
      <c r="D1361" t="s">
        <v>668</v>
      </c>
      <c r="E1361">
        <v>20</v>
      </c>
      <c r="F1361" t="s">
        <v>174</v>
      </c>
      <c r="G1361" t="s">
        <v>198</v>
      </c>
      <c r="H1361">
        <f t="shared" si="42"/>
        <v>2</v>
      </c>
      <c r="I1361">
        <f t="shared" si="43"/>
        <v>40</v>
      </c>
      <c r="J1361">
        <f>INDEX(Clustering!$A$2:$B$32,MATCH('Filtered Data'!F1361,_xlfn.ANCHORARRAY(Clustering!$A$2),0),2)</f>
        <v>1</v>
      </c>
    </row>
    <row r="1362" spans="1:10" x14ac:dyDescent="0.3">
      <c r="A1362" t="s">
        <v>1238</v>
      </c>
      <c r="B1362" t="s">
        <v>1166</v>
      </c>
      <c r="C1362" t="s">
        <v>42</v>
      </c>
      <c r="D1362" t="s">
        <v>670</v>
      </c>
      <c r="E1362">
        <v>20</v>
      </c>
      <c r="F1362" t="s">
        <v>174</v>
      </c>
      <c r="G1362" t="s">
        <v>23</v>
      </c>
      <c r="H1362">
        <f t="shared" si="42"/>
        <v>2</v>
      </c>
      <c r="I1362">
        <f t="shared" si="43"/>
        <v>40</v>
      </c>
      <c r="J1362">
        <f>INDEX(Clustering!$A$2:$B$32,MATCH('Filtered Data'!F1362,_xlfn.ANCHORARRAY(Clustering!$A$2),0),2)</f>
        <v>1</v>
      </c>
    </row>
    <row r="1363" spans="1:10" x14ac:dyDescent="0.3">
      <c r="A1363" t="s">
        <v>1238</v>
      </c>
      <c r="B1363" t="s">
        <v>679</v>
      </c>
      <c r="C1363" t="s">
        <v>20</v>
      </c>
      <c r="D1363" t="s">
        <v>673</v>
      </c>
      <c r="E1363">
        <v>21</v>
      </c>
      <c r="F1363" t="s">
        <v>174</v>
      </c>
      <c r="G1363" t="s">
        <v>23</v>
      </c>
      <c r="H1363">
        <f t="shared" si="42"/>
        <v>2</v>
      </c>
      <c r="I1363">
        <f t="shared" si="43"/>
        <v>42</v>
      </c>
      <c r="J1363">
        <f>INDEX(Clustering!$A$2:$B$32,MATCH('Filtered Data'!F1363,_xlfn.ANCHORARRAY(Clustering!$A$2),0),2)</f>
        <v>1</v>
      </c>
    </row>
    <row r="1364" spans="1:10" x14ac:dyDescent="0.3">
      <c r="A1364" t="s">
        <v>1238</v>
      </c>
      <c r="B1364" t="s">
        <v>1168</v>
      </c>
      <c r="C1364" t="s">
        <v>38</v>
      </c>
      <c r="D1364" t="s">
        <v>510</v>
      </c>
      <c r="E1364">
        <v>21</v>
      </c>
      <c r="F1364" t="s">
        <v>13</v>
      </c>
      <c r="G1364" t="s">
        <v>14</v>
      </c>
      <c r="H1364">
        <f t="shared" si="42"/>
        <v>2</v>
      </c>
      <c r="I1364">
        <f t="shared" si="43"/>
        <v>42</v>
      </c>
      <c r="J1364">
        <f>INDEX(Clustering!$A$2:$B$32,MATCH('Filtered Data'!F1364,_xlfn.ANCHORARRAY(Clustering!$A$2),0),2)</f>
        <v>5</v>
      </c>
    </row>
    <row r="1365" spans="1:10" x14ac:dyDescent="0.3">
      <c r="A1365" t="s">
        <v>1238</v>
      </c>
      <c r="B1365" t="s">
        <v>1183</v>
      </c>
      <c r="C1365" t="s">
        <v>34</v>
      </c>
      <c r="D1365" t="s">
        <v>670</v>
      </c>
      <c r="E1365">
        <v>19</v>
      </c>
      <c r="F1365" t="s">
        <v>174</v>
      </c>
      <c r="G1365" t="s">
        <v>14</v>
      </c>
      <c r="H1365">
        <f t="shared" si="42"/>
        <v>2</v>
      </c>
      <c r="I1365">
        <f t="shared" si="43"/>
        <v>38</v>
      </c>
      <c r="J1365">
        <f>INDEX(Clustering!$A$2:$B$32,MATCH('Filtered Data'!F1365,_xlfn.ANCHORARRAY(Clustering!$A$2),0),2)</f>
        <v>1</v>
      </c>
    </row>
    <row r="1366" spans="1:10" x14ac:dyDescent="0.3">
      <c r="A1366" t="s">
        <v>1238</v>
      </c>
      <c r="B1366" t="s">
        <v>1184</v>
      </c>
      <c r="C1366" t="s">
        <v>16</v>
      </c>
      <c r="D1366" t="s">
        <v>669</v>
      </c>
      <c r="E1366">
        <v>21</v>
      </c>
      <c r="F1366" t="s">
        <v>174</v>
      </c>
      <c r="G1366" t="s">
        <v>14</v>
      </c>
      <c r="H1366">
        <f t="shared" si="42"/>
        <v>2</v>
      </c>
      <c r="I1366">
        <f t="shared" si="43"/>
        <v>42</v>
      </c>
      <c r="J1366">
        <f>INDEX(Clustering!$A$2:$B$32,MATCH('Filtered Data'!F1366,_xlfn.ANCHORARRAY(Clustering!$A$2),0),2)</f>
        <v>1</v>
      </c>
    </row>
    <row r="1367" spans="1:10" x14ac:dyDescent="0.3">
      <c r="A1367" t="s">
        <v>1238</v>
      </c>
      <c r="B1367" t="s">
        <v>1185</v>
      </c>
      <c r="C1367" t="s">
        <v>370</v>
      </c>
      <c r="D1367" t="s">
        <v>671</v>
      </c>
      <c r="E1367">
        <v>21</v>
      </c>
      <c r="F1367" t="s">
        <v>174</v>
      </c>
      <c r="G1367" t="s">
        <v>198</v>
      </c>
      <c r="H1367">
        <f t="shared" si="42"/>
        <v>2</v>
      </c>
      <c r="I1367">
        <f t="shared" si="43"/>
        <v>42</v>
      </c>
      <c r="J1367">
        <f>INDEX(Clustering!$A$2:$B$32,MATCH('Filtered Data'!F1367,_xlfn.ANCHORARRAY(Clustering!$A$2),0),2)</f>
        <v>1</v>
      </c>
    </row>
    <row r="1368" spans="1:10" x14ac:dyDescent="0.3">
      <c r="A1368" t="s">
        <v>1238</v>
      </c>
      <c r="B1368" t="s">
        <v>1186</v>
      </c>
      <c r="C1368" t="s">
        <v>11</v>
      </c>
      <c r="D1368" t="s">
        <v>506</v>
      </c>
      <c r="E1368">
        <v>22</v>
      </c>
      <c r="F1368" t="s">
        <v>174</v>
      </c>
      <c r="G1368" t="s">
        <v>14</v>
      </c>
      <c r="H1368">
        <f t="shared" si="42"/>
        <v>2</v>
      </c>
      <c r="I1368">
        <f t="shared" si="43"/>
        <v>44</v>
      </c>
      <c r="J1368">
        <f>INDEX(Clustering!$A$2:$B$32,MATCH('Filtered Data'!F1368,_xlfn.ANCHORARRAY(Clustering!$A$2),0),2)</f>
        <v>1</v>
      </c>
    </row>
    <row r="1369" spans="1:10" x14ac:dyDescent="0.3">
      <c r="A1369" t="s">
        <v>1238</v>
      </c>
      <c r="B1369" t="s">
        <v>1187</v>
      </c>
      <c r="C1369" t="s">
        <v>38</v>
      </c>
      <c r="D1369" t="s">
        <v>671</v>
      </c>
      <c r="E1369">
        <v>20</v>
      </c>
      <c r="F1369" t="s">
        <v>174</v>
      </c>
      <c r="G1369" t="s">
        <v>14</v>
      </c>
      <c r="H1369">
        <f t="shared" si="42"/>
        <v>2</v>
      </c>
      <c r="I1369">
        <f t="shared" si="43"/>
        <v>40</v>
      </c>
      <c r="J1369">
        <f>INDEX(Clustering!$A$2:$B$32,MATCH('Filtered Data'!F1369,_xlfn.ANCHORARRAY(Clustering!$A$2),0),2)</f>
        <v>1</v>
      </c>
    </row>
    <row r="1370" spans="1:10" x14ac:dyDescent="0.3">
      <c r="A1370" t="s">
        <v>1239</v>
      </c>
      <c r="B1370" t="s">
        <v>10</v>
      </c>
      <c r="C1370" t="s">
        <v>32</v>
      </c>
      <c r="D1370" t="s">
        <v>119</v>
      </c>
      <c r="E1370">
        <v>40</v>
      </c>
      <c r="F1370" t="s">
        <v>13</v>
      </c>
      <c r="G1370" t="s">
        <v>29</v>
      </c>
      <c r="H1370">
        <f t="shared" si="42"/>
        <v>1</v>
      </c>
      <c r="I1370">
        <f t="shared" si="43"/>
        <v>40</v>
      </c>
      <c r="J1370">
        <f>INDEX(Clustering!$A$2:$B$32,MATCH('Filtered Data'!F1370,_xlfn.ANCHORARRAY(Clustering!$A$2),0),2)</f>
        <v>5</v>
      </c>
    </row>
    <row r="1371" spans="1:10" x14ac:dyDescent="0.3">
      <c r="A1371" t="s">
        <v>1239</v>
      </c>
      <c r="B1371" t="s">
        <v>15</v>
      </c>
      <c r="C1371" t="s">
        <v>1240</v>
      </c>
      <c r="D1371" t="s">
        <v>722</v>
      </c>
      <c r="E1371">
        <v>33</v>
      </c>
      <c r="F1371" t="s">
        <v>13</v>
      </c>
      <c r="G1371" t="s">
        <v>80</v>
      </c>
      <c r="H1371">
        <f t="shared" si="42"/>
        <v>1</v>
      </c>
      <c r="I1371">
        <f t="shared" si="43"/>
        <v>33</v>
      </c>
      <c r="J1371">
        <f>INDEX(Clustering!$A$2:$B$32,MATCH('Filtered Data'!F1371,_xlfn.ANCHORARRAY(Clustering!$A$2),0),2)</f>
        <v>5</v>
      </c>
    </row>
    <row r="1372" spans="1:10" x14ac:dyDescent="0.3">
      <c r="A1372" t="s">
        <v>1241</v>
      </c>
      <c r="B1372" t="s">
        <v>489</v>
      </c>
      <c r="C1372" t="s">
        <v>20</v>
      </c>
      <c r="D1372" t="s">
        <v>492</v>
      </c>
      <c r="E1372">
        <v>16</v>
      </c>
      <c r="F1372" t="s">
        <v>174</v>
      </c>
      <c r="G1372" t="s">
        <v>23</v>
      </c>
      <c r="H1372">
        <f t="shared" si="42"/>
        <v>2</v>
      </c>
      <c r="I1372">
        <f t="shared" si="43"/>
        <v>32</v>
      </c>
      <c r="J1372">
        <f>INDEX(Clustering!$A$2:$B$32,MATCH('Filtered Data'!F1372,_xlfn.ANCHORARRAY(Clustering!$A$2),0),2)</f>
        <v>1</v>
      </c>
    </row>
    <row r="1373" spans="1:10" x14ac:dyDescent="0.3">
      <c r="A1373" t="s">
        <v>1241</v>
      </c>
      <c r="B1373" t="s">
        <v>550</v>
      </c>
      <c r="C1373" t="s">
        <v>38</v>
      </c>
      <c r="D1373" t="s">
        <v>675</v>
      </c>
      <c r="E1373">
        <v>17</v>
      </c>
      <c r="F1373" t="s">
        <v>174</v>
      </c>
      <c r="G1373" t="s">
        <v>14</v>
      </c>
      <c r="H1373">
        <f t="shared" si="42"/>
        <v>2</v>
      </c>
      <c r="I1373">
        <f t="shared" si="43"/>
        <v>34</v>
      </c>
      <c r="J1373">
        <f>INDEX(Clustering!$A$2:$B$32,MATCH('Filtered Data'!F1373,_xlfn.ANCHORARRAY(Clustering!$A$2),0),2)</f>
        <v>1</v>
      </c>
    </row>
    <row r="1374" spans="1:10" x14ac:dyDescent="0.3">
      <c r="A1374" t="s">
        <v>1241</v>
      </c>
      <c r="B1374" t="s">
        <v>491</v>
      </c>
      <c r="C1374" t="s">
        <v>25</v>
      </c>
      <c r="D1374" t="s">
        <v>677</v>
      </c>
      <c r="E1374">
        <v>14</v>
      </c>
      <c r="F1374" t="s">
        <v>174</v>
      </c>
      <c r="G1374" t="s">
        <v>27</v>
      </c>
      <c r="H1374">
        <f t="shared" si="42"/>
        <v>1</v>
      </c>
      <c r="I1374">
        <f t="shared" si="43"/>
        <v>14</v>
      </c>
      <c r="J1374">
        <f>INDEX(Clustering!$A$2:$B$32,MATCH('Filtered Data'!F1374,_xlfn.ANCHORARRAY(Clustering!$A$2),0),2)</f>
        <v>1</v>
      </c>
    </row>
    <row r="1375" spans="1:10" x14ac:dyDescent="0.3">
      <c r="A1375" t="s">
        <v>1241</v>
      </c>
      <c r="B1375" t="s">
        <v>491</v>
      </c>
      <c r="C1375" t="s">
        <v>28</v>
      </c>
      <c r="D1375" t="s">
        <v>677</v>
      </c>
      <c r="E1375">
        <v>14</v>
      </c>
      <c r="F1375" t="s">
        <v>174</v>
      </c>
      <c r="G1375" t="s">
        <v>29</v>
      </c>
      <c r="H1375">
        <f t="shared" si="42"/>
        <v>1</v>
      </c>
      <c r="I1375">
        <f t="shared" si="43"/>
        <v>14</v>
      </c>
      <c r="J1375">
        <f>INDEX(Clustering!$A$2:$B$32,MATCH('Filtered Data'!F1375,_xlfn.ANCHORARRAY(Clustering!$A$2),0),2)</f>
        <v>1</v>
      </c>
    </row>
    <row r="1376" spans="1:10" x14ac:dyDescent="0.3">
      <c r="A1376" t="s">
        <v>1241</v>
      </c>
      <c r="B1376" t="s">
        <v>551</v>
      </c>
      <c r="C1376" t="s">
        <v>370</v>
      </c>
      <c r="D1376" t="s">
        <v>502</v>
      </c>
      <c r="E1376">
        <v>18</v>
      </c>
      <c r="F1376" t="s">
        <v>174</v>
      </c>
      <c r="G1376" t="s">
        <v>198</v>
      </c>
      <c r="H1376">
        <f t="shared" si="42"/>
        <v>2</v>
      </c>
      <c r="I1376">
        <f t="shared" si="43"/>
        <v>36</v>
      </c>
      <c r="J1376">
        <f>INDEX(Clustering!$A$2:$B$32,MATCH('Filtered Data'!F1376,_xlfn.ANCHORARRAY(Clustering!$A$2),0),2)</f>
        <v>1</v>
      </c>
    </row>
    <row r="1377" spans="1:10" x14ac:dyDescent="0.3">
      <c r="A1377" t="s">
        <v>1241</v>
      </c>
      <c r="B1377" t="s">
        <v>493</v>
      </c>
      <c r="C1377" t="s">
        <v>20</v>
      </c>
      <c r="D1377" t="s">
        <v>504</v>
      </c>
      <c r="E1377">
        <v>20</v>
      </c>
      <c r="F1377" t="s">
        <v>174</v>
      </c>
      <c r="G1377" t="s">
        <v>23</v>
      </c>
      <c r="H1377">
        <f t="shared" si="42"/>
        <v>2</v>
      </c>
      <c r="I1377">
        <f t="shared" si="43"/>
        <v>40</v>
      </c>
      <c r="J1377">
        <f>INDEX(Clustering!$A$2:$B$32,MATCH('Filtered Data'!F1377,_xlfn.ANCHORARRAY(Clustering!$A$2),0),2)</f>
        <v>1</v>
      </c>
    </row>
    <row r="1378" spans="1:10" x14ac:dyDescent="0.3">
      <c r="A1378" t="s">
        <v>1242</v>
      </c>
      <c r="B1378" t="s">
        <v>489</v>
      </c>
      <c r="C1378" t="s">
        <v>195</v>
      </c>
      <c r="D1378" t="s">
        <v>1167</v>
      </c>
      <c r="E1378">
        <v>13</v>
      </c>
      <c r="F1378" t="s">
        <v>13</v>
      </c>
      <c r="G1378" t="s">
        <v>198</v>
      </c>
      <c r="H1378">
        <f t="shared" si="42"/>
        <v>2</v>
      </c>
      <c r="I1378">
        <f t="shared" si="43"/>
        <v>26</v>
      </c>
      <c r="J1378">
        <f>INDEX(Clustering!$A$2:$B$32,MATCH('Filtered Data'!F1378,_xlfn.ANCHORARRAY(Clustering!$A$2),0),2)</f>
        <v>5</v>
      </c>
    </row>
    <row r="1379" spans="1:10" x14ac:dyDescent="0.3">
      <c r="A1379" t="s">
        <v>1242</v>
      </c>
      <c r="B1379" t="s">
        <v>550</v>
      </c>
      <c r="C1379" t="s">
        <v>38</v>
      </c>
      <c r="D1379" t="s">
        <v>490</v>
      </c>
      <c r="E1379">
        <v>17</v>
      </c>
      <c r="F1379" t="s">
        <v>174</v>
      </c>
      <c r="G1379" t="s">
        <v>14</v>
      </c>
      <c r="H1379">
        <f t="shared" si="42"/>
        <v>2</v>
      </c>
      <c r="I1379">
        <f t="shared" si="43"/>
        <v>34</v>
      </c>
      <c r="J1379">
        <f>INDEX(Clustering!$A$2:$B$32,MATCH('Filtered Data'!F1379,_xlfn.ANCHORARRAY(Clustering!$A$2),0),2)</f>
        <v>1</v>
      </c>
    </row>
    <row r="1380" spans="1:10" x14ac:dyDescent="0.3">
      <c r="A1380" t="s">
        <v>1242</v>
      </c>
      <c r="B1380" t="s">
        <v>491</v>
      </c>
      <c r="C1380" t="s">
        <v>56</v>
      </c>
      <c r="D1380" t="s">
        <v>506</v>
      </c>
      <c r="E1380">
        <v>14</v>
      </c>
      <c r="F1380" t="s">
        <v>174</v>
      </c>
      <c r="G1380" t="s">
        <v>27</v>
      </c>
      <c r="H1380">
        <f t="shared" si="42"/>
        <v>1</v>
      </c>
      <c r="I1380">
        <f t="shared" si="43"/>
        <v>14</v>
      </c>
      <c r="J1380">
        <f>INDEX(Clustering!$A$2:$B$32,MATCH('Filtered Data'!F1380,_xlfn.ANCHORARRAY(Clustering!$A$2),0),2)</f>
        <v>1</v>
      </c>
    </row>
    <row r="1381" spans="1:10" x14ac:dyDescent="0.3">
      <c r="A1381" t="s">
        <v>1242</v>
      </c>
      <c r="B1381" t="s">
        <v>491</v>
      </c>
      <c r="C1381" t="s">
        <v>57</v>
      </c>
      <c r="D1381" t="s">
        <v>506</v>
      </c>
      <c r="E1381">
        <v>14</v>
      </c>
      <c r="F1381" t="s">
        <v>174</v>
      </c>
      <c r="G1381" t="s">
        <v>29</v>
      </c>
      <c r="H1381">
        <f t="shared" si="42"/>
        <v>1</v>
      </c>
      <c r="I1381">
        <f t="shared" si="43"/>
        <v>14</v>
      </c>
      <c r="J1381">
        <f>INDEX(Clustering!$A$2:$B$32,MATCH('Filtered Data'!F1381,_xlfn.ANCHORARRAY(Clustering!$A$2),0),2)</f>
        <v>1</v>
      </c>
    </row>
    <row r="1382" spans="1:10" x14ac:dyDescent="0.3">
      <c r="A1382" t="s">
        <v>1243</v>
      </c>
      <c r="B1382" t="s">
        <v>489</v>
      </c>
      <c r="C1382" t="s">
        <v>38</v>
      </c>
      <c r="D1382" t="s">
        <v>498</v>
      </c>
      <c r="E1382">
        <v>20</v>
      </c>
      <c r="F1382" t="s">
        <v>174</v>
      </c>
      <c r="G1382" t="s">
        <v>14</v>
      </c>
      <c r="H1382">
        <f t="shared" si="42"/>
        <v>2</v>
      </c>
      <c r="I1382">
        <f t="shared" si="43"/>
        <v>40</v>
      </c>
      <c r="J1382">
        <f>INDEX(Clustering!$A$2:$B$32,MATCH('Filtered Data'!F1382,_xlfn.ANCHORARRAY(Clustering!$A$2),0),2)</f>
        <v>1</v>
      </c>
    </row>
    <row r="1383" spans="1:10" x14ac:dyDescent="0.3">
      <c r="A1383" t="s">
        <v>1243</v>
      </c>
      <c r="B1383" t="s">
        <v>550</v>
      </c>
      <c r="C1383" t="s">
        <v>25</v>
      </c>
      <c r="D1383" t="s">
        <v>510</v>
      </c>
      <c r="E1383">
        <v>17</v>
      </c>
      <c r="F1383" t="s">
        <v>13</v>
      </c>
      <c r="G1383" t="s">
        <v>27</v>
      </c>
      <c r="H1383">
        <f t="shared" si="42"/>
        <v>1</v>
      </c>
      <c r="I1383">
        <f t="shared" si="43"/>
        <v>17</v>
      </c>
      <c r="J1383">
        <f>INDEX(Clustering!$A$2:$B$32,MATCH('Filtered Data'!F1383,_xlfn.ANCHORARRAY(Clustering!$A$2),0),2)</f>
        <v>5</v>
      </c>
    </row>
    <row r="1384" spans="1:10" x14ac:dyDescent="0.3">
      <c r="A1384" t="s">
        <v>1243</v>
      </c>
      <c r="B1384" t="s">
        <v>550</v>
      </c>
      <c r="C1384" t="s">
        <v>28</v>
      </c>
      <c r="D1384" t="s">
        <v>510</v>
      </c>
      <c r="E1384">
        <v>17</v>
      </c>
      <c r="F1384" t="s">
        <v>13</v>
      </c>
      <c r="G1384" t="s">
        <v>29</v>
      </c>
      <c r="H1384">
        <f t="shared" si="42"/>
        <v>1</v>
      </c>
      <c r="I1384">
        <f t="shared" si="43"/>
        <v>17</v>
      </c>
      <c r="J1384">
        <f>INDEX(Clustering!$A$2:$B$32,MATCH('Filtered Data'!F1384,_xlfn.ANCHORARRAY(Clustering!$A$2),0),2)</f>
        <v>5</v>
      </c>
    </row>
    <row r="1385" spans="1:10" x14ac:dyDescent="0.3">
      <c r="A1385" t="s">
        <v>1243</v>
      </c>
      <c r="B1385" t="s">
        <v>491</v>
      </c>
      <c r="C1385" t="s">
        <v>46</v>
      </c>
      <c r="D1385" t="s">
        <v>506</v>
      </c>
      <c r="E1385">
        <v>20</v>
      </c>
      <c r="F1385" t="s">
        <v>174</v>
      </c>
      <c r="G1385" t="s">
        <v>23</v>
      </c>
      <c r="H1385">
        <f t="shared" si="42"/>
        <v>2</v>
      </c>
      <c r="I1385">
        <f t="shared" si="43"/>
        <v>40</v>
      </c>
      <c r="J1385">
        <f>INDEX(Clustering!$A$2:$B$32,MATCH('Filtered Data'!F1385,_xlfn.ANCHORARRAY(Clustering!$A$2),0),2)</f>
        <v>1</v>
      </c>
    </row>
    <row r="1386" spans="1:10" x14ac:dyDescent="0.3">
      <c r="A1386" t="s">
        <v>1244</v>
      </c>
      <c r="B1386" t="s">
        <v>489</v>
      </c>
      <c r="C1386" t="s">
        <v>46</v>
      </c>
      <c r="D1386" t="s">
        <v>492</v>
      </c>
      <c r="E1386">
        <v>18</v>
      </c>
      <c r="F1386" t="s">
        <v>174</v>
      </c>
      <c r="G1386" t="s">
        <v>23</v>
      </c>
      <c r="H1386">
        <f t="shared" si="42"/>
        <v>2</v>
      </c>
      <c r="I1386">
        <f t="shared" si="43"/>
        <v>36</v>
      </c>
      <c r="J1386">
        <f>INDEX(Clustering!$A$2:$B$32,MATCH('Filtered Data'!F1386,_xlfn.ANCHORARRAY(Clustering!$A$2),0),2)</f>
        <v>1</v>
      </c>
    </row>
    <row r="1387" spans="1:10" x14ac:dyDescent="0.3">
      <c r="A1387" t="s">
        <v>1244</v>
      </c>
      <c r="B1387" t="s">
        <v>550</v>
      </c>
      <c r="C1387" t="s">
        <v>370</v>
      </c>
      <c r="D1387" t="s">
        <v>492</v>
      </c>
      <c r="E1387">
        <v>10</v>
      </c>
      <c r="F1387" t="s">
        <v>174</v>
      </c>
      <c r="G1387" t="s">
        <v>198</v>
      </c>
      <c r="H1387">
        <f t="shared" si="42"/>
        <v>2</v>
      </c>
      <c r="I1387">
        <f t="shared" si="43"/>
        <v>20</v>
      </c>
      <c r="J1387">
        <f>INDEX(Clustering!$A$2:$B$32,MATCH('Filtered Data'!F1387,_xlfn.ANCHORARRAY(Clustering!$A$2),0),2)</f>
        <v>1</v>
      </c>
    </row>
    <row r="1388" spans="1:10" x14ac:dyDescent="0.3">
      <c r="A1388" t="s">
        <v>1244</v>
      </c>
      <c r="B1388" t="s">
        <v>491</v>
      </c>
      <c r="C1388" t="s">
        <v>56</v>
      </c>
      <c r="D1388" t="s">
        <v>678</v>
      </c>
      <c r="E1388">
        <v>11</v>
      </c>
      <c r="F1388" t="s">
        <v>174</v>
      </c>
      <c r="G1388" t="s">
        <v>27</v>
      </c>
      <c r="H1388">
        <f t="shared" si="42"/>
        <v>1</v>
      </c>
      <c r="I1388">
        <f t="shared" si="43"/>
        <v>11</v>
      </c>
      <c r="J1388">
        <f>INDEX(Clustering!$A$2:$B$32,MATCH('Filtered Data'!F1388,_xlfn.ANCHORARRAY(Clustering!$A$2),0),2)</f>
        <v>1</v>
      </c>
    </row>
    <row r="1389" spans="1:10" x14ac:dyDescent="0.3">
      <c r="A1389" t="s">
        <v>1244</v>
      </c>
      <c r="B1389" t="s">
        <v>491</v>
      </c>
      <c r="C1389" t="s">
        <v>57</v>
      </c>
      <c r="D1389" t="s">
        <v>678</v>
      </c>
      <c r="E1389">
        <v>11</v>
      </c>
      <c r="F1389" t="s">
        <v>174</v>
      </c>
      <c r="G1389" t="s">
        <v>29</v>
      </c>
      <c r="H1389">
        <f t="shared" si="42"/>
        <v>1</v>
      </c>
      <c r="I1389">
        <f t="shared" si="43"/>
        <v>11</v>
      </c>
      <c r="J1389">
        <f>INDEX(Clustering!$A$2:$B$32,MATCH('Filtered Data'!F1389,_xlfn.ANCHORARRAY(Clustering!$A$2),0),2)</f>
        <v>1</v>
      </c>
    </row>
    <row r="1390" spans="1:10" x14ac:dyDescent="0.3">
      <c r="A1390" t="s">
        <v>1244</v>
      </c>
      <c r="B1390" t="s">
        <v>551</v>
      </c>
      <c r="C1390" t="s">
        <v>42</v>
      </c>
      <c r="D1390" t="s">
        <v>490</v>
      </c>
      <c r="E1390">
        <v>20</v>
      </c>
      <c r="F1390" t="s">
        <v>174</v>
      </c>
      <c r="G1390" t="s">
        <v>23</v>
      </c>
      <c r="H1390">
        <f t="shared" si="42"/>
        <v>2</v>
      </c>
      <c r="I1390">
        <f t="shared" si="43"/>
        <v>40</v>
      </c>
      <c r="J1390">
        <f>INDEX(Clustering!$A$2:$B$32,MATCH('Filtered Data'!F1390,_xlfn.ANCHORARRAY(Clustering!$A$2),0),2)</f>
        <v>1</v>
      </c>
    </row>
    <row r="1391" spans="1:10" x14ac:dyDescent="0.3">
      <c r="A1391" t="s">
        <v>1245</v>
      </c>
      <c r="B1391" t="s">
        <v>489</v>
      </c>
      <c r="C1391" t="s">
        <v>38</v>
      </c>
      <c r="D1391" t="s">
        <v>500</v>
      </c>
      <c r="E1391">
        <v>20</v>
      </c>
      <c r="F1391" t="s">
        <v>174</v>
      </c>
      <c r="G1391" t="s">
        <v>14</v>
      </c>
      <c r="H1391">
        <f t="shared" si="42"/>
        <v>2</v>
      </c>
      <c r="I1391">
        <f t="shared" si="43"/>
        <v>40</v>
      </c>
      <c r="J1391">
        <f>INDEX(Clustering!$A$2:$B$32,MATCH('Filtered Data'!F1391,_xlfn.ANCHORARRAY(Clustering!$A$2),0),2)</f>
        <v>1</v>
      </c>
    </row>
    <row r="1392" spans="1:10" x14ac:dyDescent="0.3">
      <c r="A1392" t="s">
        <v>1245</v>
      </c>
      <c r="B1392" t="s">
        <v>550</v>
      </c>
      <c r="C1392" t="s">
        <v>56</v>
      </c>
      <c r="D1392" t="s">
        <v>510</v>
      </c>
      <c r="E1392">
        <v>9</v>
      </c>
      <c r="F1392" t="s">
        <v>13</v>
      </c>
      <c r="G1392" t="s">
        <v>27</v>
      </c>
      <c r="H1392">
        <f t="shared" si="42"/>
        <v>1</v>
      </c>
      <c r="I1392">
        <f t="shared" si="43"/>
        <v>9</v>
      </c>
      <c r="J1392">
        <f>INDEX(Clustering!$A$2:$B$32,MATCH('Filtered Data'!F1392,_xlfn.ANCHORARRAY(Clustering!$A$2),0),2)</f>
        <v>5</v>
      </c>
    </row>
    <row r="1393" spans="1:10" x14ac:dyDescent="0.3">
      <c r="A1393" t="s">
        <v>1245</v>
      </c>
      <c r="B1393" t="s">
        <v>550</v>
      </c>
      <c r="C1393" t="s">
        <v>57</v>
      </c>
      <c r="D1393" t="s">
        <v>510</v>
      </c>
      <c r="E1393">
        <v>9</v>
      </c>
      <c r="F1393" t="s">
        <v>13</v>
      </c>
      <c r="G1393" t="s">
        <v>29</v>
      </c>
      <c r="H1393">
        <f t="shared" si="42"/>
        <v>1</v>
      </c>
      <c r="I1393">
        <f t="shared" si="43"/>
        <v>9</v>
      </c>
      <c r="J1393">
        <f>INDEX(Clustering!$A$2:$B$32,MATCH('Filtered Data'!F1393,_xlfn.ANCHORARRAY(Clustering!$A$2),0),2)</f>
        <v>5</v>
      </c>
    </row>
    <row r="1394" spans="1:10" x14ac:dyDescent="0.3">
      <c r="A1394" t="s">
        <v>1245</v>
      </c>
      <c r="B1394" t="s">
        <v>491</v>
      </c>
      <c r="C1394" t="s">
        <v>46</v>
      </c>
      <c r="D1394" t="s">
        <v>510</v>
      </c>
      <c r="E1394">
        <v>13</v>
      </c>
      <c r="F1394" t="s">
        <v>13</v>
      </c>
      <c r="G1394" t="s">
        <v>23</v>
      </c>
      <c r="H1394">
        <f t="shared" si="42"/>
        <v>2</v>
      </c>
      <c r="I1394">
        <f t="shared" si="43"/>
        <v>26</v>
      </c>
      <c r="J1394">
        <f>INDEX(Clustering!$A$2:$B$32,MATCH('Filtered Data'!F1394,_xlfn.ANCHORARRAY(Clustering!$A$2),0),2)</f>
        <v>5</v>
      </c>
    </row>
    <row r="1395" spans="1:10" x14ac:dyDescent="0.3">
      <c r="A1395" t="s">
        <v>1246</v>
      </c>
      <c r="B1395" t="s">
        <v>489</v>
      </c>
      <c r="C1395" t="s">
        <v>370</v>
      </c>
      <c r="D1395" t="s">
        <v>676</v>
      </c>
      <c r="E1395">
        <v>20</v>
      </c>
      <c r="F1395" t="s">
        <v>174</v>
      </c>
      <c r="G1395" t="s">
        <v>198</v>
      </c>
      <c r="H1395">
        <f t="shared" si="42"/>
        <v>2</v>
      </c>
      <c r="I1395">
        <f t="shared" si="43"/>
        <v>40</v>
      </c>
      <c r="J1395">
        <f>INDEX(Clustering!$A$2:$B$32,MATCH('Filtered Data'!F1395,_xlfn.ANCHORARRAY(Clustering!$A$2),0),2)</f>
        <v>1</v>
      </c>
    </row>
    <row r="1396" spans="1:10" x14ac:dyDescent="0.3">
      <c r="A1396" t="s">
        <v>1246</v>
      </c>
      <c r="B1396" t="s">
        <v>550</v>
      </c>
      <c r="C1396" t="s">
        <v>16</v>
      </c>
      <c r="D1396" t="s">
        <v>671</v>
      </c>
      <c r="E1396">
        <v>20</v>
      </c>
      <c r="F1396" t="s">
        <v>174</v>
      </c>
      <c r="G1396" t="s">
        <v>14</v>
      </c>
      <c r="H1396">
        <f t="shared" si="42"/>
        <v>2</v>
      </c>
      <c r="I1396">
        <f t="shared" si="43"/>
        <v>40</v>
      </c>
      <c r="J1396">
        <f>INDEX(Clustering!$A$2:$B$32,MATCH('Filtered Data'!F1396,_xlfn.ANCHORARRAY(Clustering!$A$2),0),2)</f>
        <v>1</v>
      </c>
    </row>
    <row r="1397" spans="1:10" x14ac:dyDescent="0.3">
      <c r="A1397" t="s">
        <v>1246</v>
      </c>
      <c r="B1397" t="s">
        <v>491</v>
      </c>
      <c r="C1397" t="s">
        <v>34</v>
      </c>
      <c r="D1397" t="s">
        <v>676</v>
      </c>
      <c r="E1397">
        <v>20</v>
      </c>
      <c r="F1397" t="s">
        <v>174</v>
      </c>
      <c r="G1397" t="s">
        <v>14</v>
      </c>
      <c r="H1397">
        <f t="shared" si="42"/>
        <v>2</v>
      </c>
      <c r="I1397">
        <f t="shared" si="43"/>
        <v>40</v>
      </c>
      <c r="J1397">
        <f>INDEX(Clustering!$A$2:$B$32,MATCH('Filtered Data'!F1397,_xlfn.ANCHORARRAY(Clustering!$A$2),0),2)</f>
        <v>1</v>
      </c>
    </row>
    <row r="1398" spans="1:10" x14ac:dyDescent="0.3">
      <c r="A1398" t="s">
        <v>1246</v>
      </c>
      <c r="B1398" t="s">
        <v>551</v>
      </c>
      <c r="C1398" t="s">
        <v>11</v>
      </c>
      <c r="D1398" t="s">
        <v>676</v>
      </c>
      <c r="E1398">
        <v>20</v>
      </c>
      <c r="F1398" t="s">
        <v>174</v>
      </c>
      <c r="G1398" t="s">
        <v>14</v>
      </c>
      <c r="H1398">
        <f t="shared" si="42"/>
        <v>2</v>
      </c>
      <c r="I1398">
        <f t="shared" si="43"/>
        <v>40</v>
      </c>
      <c r="J1398">
        <f>INDEX(Clustering!$A$2:$B$32,MATCH('Filtered Data'!F1398,_xlfn.ANCHORARRAY(Clustering!$A$2),0),2)</f>
        <v>1</v>
      </c>
    </row>
    <row r="1399" spans="1:10" x14ac:dyDescent="0.3">
      <c r="A1399" t="s">
        <v>1246</v>
      </c>
      <c r="B1399" t="s">
        <v>493</v>
      </c>
      <c r="C1399" t="s">
        <v>25</v>
      </c>
      <c r="D1399" t="s">
        <v>490</v>
      </c>
      <c r="E1399">
        <v>19</v>
      </c>
      <c r="F1399" t="s">
        <v>174</v>
      </c>
      <c r="G1399" t="s">
        <v>27</v>
      </c>
      <c r="H1399">
        <f t="shared" si="42"/>
        <v>1</v>
      </c>
      <c r="I1399">
        <f t="shared" si="43"/>
        <v>19</v>
      </c>
      <c r="J1399">
        <f>INDEX(Clustering!$A$2:$B$32,MATCH('Filtered Data'!F1399,_xlfn.ANCHORARRAY(Clustering!$A$2),0),2)</f>
        <v>1</v>
      </c>
    </row>
    <row r="1400" spans="1:10" x14ac:dyDescent="0.3">
      <c r="A1400" t="s">
        <v>1246</v>
      </c>
      <c r="B1400" t="s">
        <v>493</v>
      </c>
      <c r="C1400" t="s">
        <v>28</v>
      </c>
      <c r="D1400" t="s">
        <v>490</v>
      </c>
      <c r="E1400">
        <v>19</v>
      </c>
      <c r="F1400" t="s">
        <v>174</v>
      </c>
      <c r="G1400" t="s">
        <v>29</v>
      </c>
      <c r="H1400">
        <f t="shared" si="42"/>
        <v>1</v>
      </c>
      <c r="I1400">
        <f t="shared" si="43"/>
        <v>19</v>
      </c>
      <c r="J1400">
        <f>INDEX(Clustering!$A$2:$B$32,MATCH('Filtered Data'!F1400,_xlfn.ANCHORARRAY(Clustering!$A$2),0),2)</f>
        <v>1</v>
      </c>
    </row>
    <row r="1401" spans="1:10" x14ac:dyDescent="0.3">
      <c r="A1401" t="s">
        <v>1246</v>
      </c>
      <c r="B1401" t="s">
        <v>553</v>
      </c>
      <c r="C1401" t="s">
        <v>18</v>
      </c>
      <c r="D1401" t="s">
        <v>494</v>
      </c>
      <c r="E1401">
        <v>20</v>
      </c>
      <c r="F1401" t="s">
        <v>174</v>
      </c>
      <c r="G1401" t="s">
        <v>14</v>
      </c>
      <c r="H1401">
        <f t="shared" si="42"/>
        <v>2</v>
      </c>
      <c r="I1401">
        <f t="shared" si="43"/>
        <v>40</v>
      </c>
      <c r="J1401">
        <f>INDEX(Clustering!$A$2:$B$32,MATCH('Filtered Data'!F1401,_xlfn.ANCHORARRAY(Clustering!$A$2),0),2)</f>
        <v>1</v>
      </c>
    </row>
    <row r="1402" spans="1:10" x14ac:dyDescent="0.3">
      <c r="A1402" t="s">
        <v>1246</v>
      </c>
      <c r="B1402" t="s">
        <v>495</v>
      </c>
      <c r="C1402" t="s">
        <v>38</v>
      </c>
      <c r="D1402" t="s">
        <v>677</v>
      </c>
      <c r="E1402">
        <v>20</v>
      </c>
      <c r="F1402" t="s">
        <v>174</v>
      </c>
      <c r="G1402" t="s">
        <v>14</v>
      </c>
      <c r="H1402">
        <f t="shared" si="42"/>
        <v>2</v>
      </c>
      <c r="I1402">
        <f t="shared" si="43"/>
        <v>40</v>
      </c>
      <c r="J1402">
        <f>INDEX(Clustering!$A$2:$B$32,MATCH('Filtered Data'!F1402,_xlfn.ANCHORARRAY(Clustering!$A$2),0),2)</f>
        <v>1</v>
      </c>
    </row>
    <row r="1403" spans="1:10" x14ac:dyDescent="0.3">
      <c r="A1403" t="s">
        <v>1247</v>
      </c>
      <c r="B1403" t="s">
        <v>489</v>
      </c>
      <c r="C1403" t="s">
        <v>229</v>
      </c>
      <c r="D1403" t="s">
        <v>675</v>
      </c>
      <c r="E1403">
        <v>15</v>
      </c>
      <c r="F1403" t="s">
        <v>174</v>
      </c>
      <c r="G1403" t="s">
        <v>198</v>
      </c>
      <c r="H1403">
        <f t="shared" si="42"/>
        <v>2</v>
      </c>
      <c r="I1403">
        <f t="shared" si="43"/>
        <v>30</v>
      </c>
      <c r="J1403">
        <f>INDEX(Clustering!$A$2:$B$32,MATCH('Filtered Data'!F1403,_xlfn.ANCHORARRAY(Clustering!$A$2),0),2)</f>
        <v>1</v>
      </c>
    </row>
    <row r="1404" spans="1:10" x14ac:dyDescent="0.3">
      <c r="A1404" t="s">
        <v>1248</v>
      </c>
      <c r="B1404" t="s">
        <v>489</v>
      </c>
      <c r="C1404" t="s">
        <v>20</v>
      </c>
      <c r="D1404" t="s">
        <v>490</v>
      </c>
      <c r="E1404">
        <v>20</v>
      </c>
      <c r="F1404" t="s">
        <v>174</v>
      </c>
      <c r="G1404" t="s">
        <v>23</v>
      </c>
      <c r="H1404">
        <f t="shared" si="42"/>
        <v>2</v>
      </c>
      <c r="I1404">
        <f t="shared" si="43"/>
        <v>40</v>
      </c>
      <c r="J1404">
        <f>INDEX(Clustering!$A$2:$B$32,MATCH('Filtered Data'!F1404,_xlfn.ANCHORARRAY(Clustering!$A$2),0),2)</f>
        <v>1</v>
      </c>
    </row>
    <row r="1405" spans="1:10" x14ac:dyDescent="0.3">
      <c r="A1405" t="s">
        <v>1248</v>
      </c>
      <c r="B1405" t="s">
        <v>550</v>
      </c>
      <c r="C1405" t="s">
        <v>46</v>
      </c>
      <c r="D1405" t="s">
        <v>1172</v>
      </c>
      <c r="E1405">
        <v>20</v>
      </c>
      <c r="F1405" t="s">
        <v>72</v>
      </c>
      <c r="G1405" t="s">
        <v>23</v>
      </c>
      <c r="H1405">
        <f t="shared" si="42"/>
        <v>2</v>
      </c>
      <c r="I1405">
        <f t="shared" si="43"/>
        <v>40</v>
      </c>
      <c r="J1405">
        <f>INDEX(Clustering!$A$2:$B$32,MATCH('Filtered Data'!F1405,_xlfn.ANCHORARRAY(Clustering!$A$2),0),2)</f>
        <v>3</v>
      </c>
    </row>
    <row r="1406" spans="1:10" x14ac:dyDescent="0.3">
      <c r="A1406" t="s">
        <v>1248</v>
      </c>
      <c r="B1406" t="s">
        <v>491</v>
      </c>
      <c r="C1406" t="s">
        <v>18</v>
      </c>
      <c r="D1406" t="s">
        <v>670</v>
      </c>
      <c r="E1406">
        <v>20</v>
      </c>
      <c r="F1406" t="s">
        <v>174</v>
      </c>
      <c r="G1406" t="s">
        <v>14</v>
      </c>
      <c r="H1406">
        <f t="shared" si="42"/>
        <v>2</v>
      </c>
      <c r="I1406">
        <f t="shared" si="43"/>
        <v>40</v>
      </c>
      <c r="J1406">
        <f>INDEX(Clustering!$A$2:$B$32,MATCH('Filtered Data'!F1406,_xlfn.ANCHORARRAY(Clustering!$A$2),0),2)</f>
        <v>1</v>
      </c>
    </row>
    <row r="1407" spans="1:10" x14ac:dyDescent="0.3">
      <c r="A1407" t="s">
        <v>1248</v>
      </c>
      <c r="B1407" t="s">
        <v>551</v>
      </c>
      <c r="C1407" t="s">
        <v>25</v>
      </c>
      <c r="D1407" t="s">
        <v>1172</v>
      </c>
      <c r="E1407">
        <v>20</v>
      </c>
      <c r="F1407" t="s">
        <v>72</v>
      </c>
      <c r="G1407" t="s">
        <v>27</v>
      </c>
      <c r="H1407">
        <f t="shared" si="42"/>
        <v>1</v>
      </c>
      <c r="I1407">
        <f t="shared" si="43"/>
        <v>20</v>
      </c>
      <c r="J1407">
        <f>INDEX(Clustering!$A$2:$B$32,MATCH('Filtered Data'!F1407,_xlfn.ANCHORARRAY(Clustering!$A$2),0),2)</f>
        <v>3</v>
      </c>
    </row>
    <row r="1408" spans="1:10" x14ac:dyDescent="0.3">
      <c r="A1408" t="s">
        <v>1248</v>
      </c>
      <c r="B1408" t="s">
        <v>551</v>
      </c>
      <c r="C1408" t="s">
        <v>28</v>
      </c>
      <c r="D1408" t="s">
        <v>1172</v>
      </c>
      <c r="E1408">
        <v>20</v>
      </c>
      <c r="F1408" t="s">
        <v>72</v>
      </c>
      <c r="G1408" t="s">
        <v>29</v>
      </c>
      <c r="H1408">
        <f t="shared" si="42"/>
        <v>1</v>
      </c>
      <c r="I1408">
        <f t="shared" si="43"/>
        <v>20</v>
      </c>
      <c r="J1408">
        <f>INDEX(Clustering!$A$2:$B$32,MATCH('Filtered Data'!F1408,_xlfn.ANCHORARRAY(Clustering!$A$2),0),2)</f>
        <v>3</v>
      </c>
    </row>
    <row r="1409" spans="1:10" x14ac:dyDescent="0.3">
      <c r="A1409" t="s">
        <v>1248</v>
      </c>
      <c r="B1409" t="s">
        <v>493</v>
      </c>
      <c r="C1409" t="s">
        <v>11</v>
      </c>
      <c r="D1409" t="s">
        <v>1167</v>
      </c>
      <c r="E1409">
        <v>20</v>
      </c>
      <c r="F1409" t="s">
        <v>13</v>
      </c>
      <c r="G1409" t="s">
        <v>14</v>
      </c>
      <c r="H1409">
        <f t="shared" si="42"/>
        <v>2</v>
      </c>
      <c r="I1409">
        <f t="shared" si="43"/>
        <v>40</v>
      </c>
      <c r="J1409">
        <f>INDEX(Clustering!$A$2:$B$32,MATCH('Filtered Data'!F1409,_xlfn.ANCHORARRAY(Clustering!$A$2),0),2)</f>
        <v>5</v>
      </c>
    </row>
    <row r="1410" spans="1:10" x14ac:dyDescent="0.3">
      <c r="A1410" t="s">
        <v>1248</v>
      </c>
      <c r="B1410" t="s">
        <v>553</v>
      </c>
      <c r="C1410" t="s">
        <v>56</v>
      </c>
      <c r="D1410" t="s">
        <v>669</v>
      </c>
      <c r="E1410">
        <v>20</v>
      </c>
      <c r="F1410" t="s">
        <v>174</v>
      </c>
      <c r="G1410" t="s">
        <v>27</v>
      </c>
      <c r="H1410">
        <f t="shared" si="42"/>
        <v>1</v>
      </c>
      <c r="I1410">
        <f t="shared" si="43"/>
        <v>20</v>
      </c>
      <c r="J1410">
        <f>INDEX(Clustering!$A$2:$B$32,MATCH('Filtered Data'!F1410,_xlfn.ANCHORARRAY(Clustering!$A$2),0),2)</f>
        <v>1</v>
      </c>
    </row>
    <row r="1411" spans="1:10" x14ac:dyDescent="0.3">
      <c r="A1411" t="s">
        <v>1248</v>
      </c>
      <c r="B1411" t="s">
        <v>553</v>
      </c>
      <c r="C1411" t="s">
        <v>57</v>
      </c>
      <c r="D1411" t="s">
        <v>669</v>
      </c>
      <c r="E1411">
        <v>20</v>
      </c>
      <c r="F1411" t="s">
        <v>174</v>
      </c>
      <c r="G1411" t="s">
        <v>29</v>
      </c>
      <c r="H1411">
        <f t="shared" ref="H1411:H1474" si="44">LEN(G1411)/2</f>
        <v>1</v>
      </c>
      <c r="I1411">
        <f t="shared" ref="I1411:I1474" si="45">E1411*H1411</f>
        <v>20</v>
      </c>
      <c r="J1411">
        <f>INDEX(Clustering!$A$2:$B$32,MATCH('Filtered Data'!F1411,_xlfn.ANCHORARRAY(Clustering!$A$2),0),2)</f>
        <v>1</v>
      </c>
    </row>
    <row r="1412" spans="1:10" x14ac:dyDescent="0.3">
      <c r="A1412" t="s">
        <v>1248</v>
      </c>
      <c r="B1412" t="s">
        <v>495</v>
      </c>
      <c r="C1412" t="s">
        <v>42</v>
      </c>
      <c r="D1412" t="s">
        <v>673</v>
      </c>
      <c r="E1412">
        <v>20</v>
      </c>
      <c r="F1412" t="s">
        <v>174</v>
      </c>
      <c r="G1412" t="s">
        <v>23</v>
      </c>
      <c r="H1412">
        <f t="shared" si="44"/>
        <v>2</v>
      </c>
      <c r="I1412">
        <f t="shared" si="45"/>
        <v>40</v>
      </c>
      <c r="J1412">
        <f>INDEX(Clustering!$A$2:$B$32,MATCH('Filtered Data'!F1412,_xlfn.ANCHORARRAY(Clustering!$A$2),0),2)</f>
        <v>1</v>
      </c>
    </row>
    <row r="1413" spans="1:10" x14ac:dyDescent="0.3">
      <c r="A1413" t="s">
        <v>1248</v>
      </c>
      <c r="B1413" t="s">
        <v>555</v>
      </c>
      <c r="C1413" t="s">
        <v>38</v>
      </c>
      <c r="D1413" t="s">
        <v>1172</v>
      </c>
      <c r="E1413">
        <v>20</v>
      </c>
      <c r="F1413" t="s">
        <v>72</v>
      </c>
      <c r="G1413" t="s">
        <v>14</v>
      </c>
      <c r="H1413">
        <f t="shared" si="44"/>
        <v>2</v>
      </c>
      <c r="I1413">
        <f t="shared" si="45"/>
        <v>40</v>
      </c>
      <c r="J1413">
        <f>INDEX(Clustering!$A$2:$B$32,MATCH('Filtered Data'!F1413,_xlfn.ANCHORARRAY(Clustering!$A$2),0),2)</f>
        <v>3</v>
      </c>
    </row>
    <row r="1414" spans="1:10" x14ac:dyDescent="0.3">
      <c r="A1414" t="s">
        <v>1248</v>
      </c>
      <c r="B1414" t="s">
        <v>497</v>
      </c>
      <c r="C1414" t="s">
        <v>370</v>
      </c>
      <c r="D1414" t="s">
        <v>360</v>
      </c>
      <c r="E1414">
        <v>20</v>
      </c>
      <c r="F1414" t="s">
        <v>262</v>
      </c>
      <c r="G1414" t="s">
        <v>198</v>
      </c>
      <c r="H1414">
        <f t="shared" si="44"/>
        <v>2</v>
      </c>
      <c r="I1414">
        <f t="shared" si="45"/>
        <v>40</v>
      </c>
      <c r="J1414">
        <f>INDEX(Clustering!$A$2:$B$32,MATCH('Filtered Data'!F1414,_xlfn.ANCHORARRAY(Clustering!$A$2),0),2)</f>
        <v>4</v>
      </c>
    </row>
    <row r="1415" spans="1:10" x14ac:dyDescent="0.3">
      <c r="A1415" t="s">
        <v>1248</v>
      </c>
      <c r="B1415" t="s">
        <v>557</v>
      </c>
      <c r="C1415" t="s">
        <v>195</v>
      </c>
      <c r="D1415" t="s">
        <v>494</v>
      </c>
      <c r="E1415">
        <v>20</v>
      </c>
      <c r="F1415" t="s">
        <v>174</v>
      </c>
      <c r="G1415" t="s">
        <v>198</v>
      </c>
      <c r="H1415">
        <f t="shared" si="44"/>
        <v>2</v>
      </c>
      <c r="I1415">
        <f t="shared" si="45"/>
        <v>40</v>
      </c>
      <c r="J1415">
        <f>INDEX(Clustering!$A$2:$B$32,MATCH('Filtered Data'!F1415,_xlfn.ANCHORARRAY(Clustering!$A$2),0),2)</f>
        <v>1</v>
      </c>
    </row>
    <row r="1416" spans="1:10" x14ac:dyDescent="0.3">
      <c r="A1416" t="s">
        <v>1248</v>
      </c>
      <c r="B1416" t="s">
        <v>499</v>
      </c>
      <c r="C1416" t="s">
        <v>229</v>
      </c>
      <c r="D1416" t="s">
        <v>680</v>
      </c>
      <c r="E1416">
        <v>20</v>
      </c>
      <c r="F1416" t="s">
        <v>174</v>
      </c>
      <c r="G1416" t="s">
        <v>198</v>
      </c>
      <c r="H1416">
        <f t="shared" si="44"/>
        <v>2</v>
      </c>
      <c r="I1416">
        <f t="shared" si="45"/>
        <v>40</v>
      </c>
      <c r="J1416">
        <f>INDEX(Clustering!$A$2:$B$32,MATCH('Filtered Data'!F1416,_xlfn.ANCHORARRAY(Clustering!$A$2),0),2)</f>
        <v>1</v>
      </c>
    </row>
    <row r="1417" spans="1:10" x14ac:dyDescent="0.3">
      <c r="A1417" t="s">
        <v>1248</v>
      </c>
      <c r="B1417" t="s">
        <v>1160</v>
      </c>
      <c r="C1417" t="s">
        <v>50</v>
      </c>
      <c r="D1417" t="s">
        <v>512</v>
      </c>
      <c r="E1417">
        <v>20</v>
      </c>
      <c r="F1417" t="s">
        <v>13</v>
      </c>
      <c r="G1417" t="s">
        <v>14</v>
      </c>
      <c r="H1417">
        <f t="shared" si="44"/>
        <v>2</v>
      </c>
      <c r="I1417">
        <f t="shared" si="45"/>
        <v>40</v>
      </c>
      <c r="J1417">
        <f>INDEX(Clustering!$A$2:$B$32,MATCH('Filtered Data'!F1417,_xlfn.ANCHORARRAY(Clustering!$A$2),0),2)</f>
        <v>5</v>
      </c>
    </row>
    <row r="1418" spans="1:10" x14ac:dyDescent="0.3">
      <c r="A1418" t="s">
        <v>1249</v>
      </c>
      <c r="B1418" t="s">
        <v>489</v>
      </c>
      <c r="C1418" t="s">
        <v>11</v>
      </c>
      <c r="D1418" t="s">
        <v>490</v>
      </c>
      <c r="E1418">
        <v>20</v>
      </c>
      <c r="F1418" t="s">
        <v>174</v>
      </c>
      <c r="G1418" t="s">
        <v>14</v>
      </c>
      <c r="H1418">
        <f t="shared" si="44"/>
        <v>2</v>
      </c>
      <c r="I1418">
        <f t="shared" si="45"/>
        <v>40</v>
      </c>
      <c r="J1418">
        <f>INDEX(Clustering!$A$2:$B$32,MATCH('Filtered Data'!F1418,_xlfn.ANCHORARRAY(Clustering!$A$2),0),2)</f>
        <v>1</v>
      </c>
    </row>
    <row r="1419" spans="1:10" x14ac:dyDescent="0.3">
      <c r="A1419" t="s">
        <v>1249</v>
      </c>
      <c r="B1419" t="s">
        <v>550</v>
      </c>
      <c r="C1419" t="s">
        <v>34</v>
      </c>
      <c r="D1419" t="s">
        <v>677</v>
      </c>
      <c r="E1419">
        <v>20</v>
      </c>
      <c r="F1419" t="s">
        <v>174</v>
      </c>
      <c r="G1419" t="s">
        <v>14</v>
      </c>
      <c r="H1419">
        <f t="shared" si="44"/>
        <v>2</v>
      </c>
      <c r="I1419">
        <f t="shared" si="45"/>
        <v>40</v>
      </c>
      <c r="J1419">
        <f>INDEX(Clustering!$A$2:$B$32,MATCH('Filtered Data'!F1419,_xlfn.ANCHORARRAY(Clustering!$A$2),0),2)</f>
        <v>1</v>
      </c>
    </row>
    <row r="1420" spans="1:10" x14ac:dyDescent="0.3">
      <c r="A1420" t="s">
        <v>1249</v>
      </c>
      <c r="B1420" t="s">
        <v>491</v>
      </c>
      <c r="C1420" t="s">
        <v>16</v>
      </c>
      <c r="D1420" t="s">
        <v>680</v>
      </c>
      <c r="E1420">
        <v>20</v>
      </c>
      <c r="F1420" t="s">
        <v>174</v>
      </c>
      <c r="G1420" t="s">
        <v>14</v>
      </c>
      <c r="H1420">
        <f t="shared" si="44"/>
        <v>2</v>
      </c>
      <c r="I1420">
        <f t="shared" si="45"/>
        <v>40</v>
      </c>
      <c r="J1420">
        <f>INDEX(Clustering!$A$2:$B$32,MATCH('Filtered Data'!F1420,_xlfn.ANCHORARRAY(Clustering!$A$2),0),2)</f>
        <v>1</v>
      </c>
    </row>
    <row r="1421" spans="1:10" x14ac:dyDescent="0.3">
      <c r="A1421" t="s">
        <v>1249</v>
      </c>
      <c r="B1421" t="s">
        <v>551</v>
      </c>
      <c r="C1421" t="s">
        <v>25</v>
      </c>
      <c r="D1421" t="s">
        <v>498</v>
      </c>
      <c r="E1421">
        <v>20</v>
      </c>
      <c r="F1421" t="s">
        <v>174</v>
      </c>
      <c r="G1421" t="s">
        <v>27</v>
      </c>
      <c r="H1421">
        <f t="shared" si="44"/>
        <v>1</v>
      </c>
      <c r="I1421">
        <f t="shared" si="45"/>
        <v>20</v>
      </c>
      <c r="J1421">
        <f>INDEX(Clustering!$A$2:$B$32,MATCH('Filtered Data'!F1421,_xlfn.ANCHORARRAY(Clustering!$A$2),0),2)</f>
        <v>1</v>
      </c>
    </row>
    <row r="1422" spans="1:10" x14ac:dyDescent="0.3">
      <c r="A1422" t="s">
        <v>1249</v>
      </c>
      <c r="B1422" t="s">
        <v>551</v>
      </c>
      <c r="C1422" t="s">
        <v>28</v>
      </c>
      <c r="D1422" t="s">
        <v>498</v>
      </c>
      <c r="E1422">
        <v>20</v>
      </c>
      <c r="F1422" t="s">
        <v>174</v>
      </c>
      <c r="G1422" t="s">
        <v>29</v>
      </c>
      <c r="H1422">
        <f t="shared" si="44"/>
        <v>1</v>
      </c>
      <c r="I1422">
        <f t="shared" si="45"/>
        <v>20</v>
      </c>
      <c r="J1422">
        <f>INDEX(Clustering!$A$2:$B$32,MATCH('Filtered Data'!F1422,_xlfn.ANCHORARRAY(Clustering!$A$2),0),2)</f>
        <v>1</v>
      </c>
    </row>
    <row r="1423" spans="1:10" x14ac:dyDescent="0.3">
      <c r="A1423" t="s">
        <v>1249</v>
      </c>
      <c r="B1423" t="s">
        <v>493</v>
      </c>
      <c r="C1423" t="s">
        <v>18</v>
      </c>
      <c r="D1423" t="s">
        <v>502</v>
      </c>
      <c r="E1423">
        <v>20</v>
      </c>
      <c r="F1423" t="s">
        <v>174</v>
      </c>
      <c r="G1423" t="s">
        <v>14</v>
      </c>
      <c r="H1423">
        <f t="shared" si="44"/>
        <v>2</v>
      </c>
      <c r="I1423">
        <f t="shared" si="45"/>
        <v>40</v>
      </c>
      <c r="J1423">
        <f>INDEX(Clustering!$A$2:$B$32,MATCH('Filtered Data'!F1423,_xlfn.ANCHORARRAY(Clustering!$A$2),0),2)</f>
        <v>1</v>
      </c>
    </row>
    <row r="1424" spans="1:10" x14ac:dyDescent="0.3">
      <c r="A1424" t="s">
        <v>1249</v>
      </c>
      <c r="B1424" t="s">
        <v>553</v>
      </c>
      <c r="C1424" t="s">
        <v>20</v>
      </c>
      <c r="D1424" t="s">
        <v>502</v>
      </c>
      <c r="E1424">
        <v>20</v>
      </c>
      <c r="F1424" t="s">
        <v>174</v>
      </c>
      <c r="G1424" t="s">
        <v>23</v>
      </c>
      <c r="H1424">
        <f t="shared" si="44"/>
        <v>2</v>
      </c>
      <c r="I1424">
        <f t="shared" si="45"/>
        <v>40</v>
      </c>
      <c r="J1424">
        <f>INDEX(Clustering!$A$2:$B$32,MATCH('Filtered Data'!F1424,_xlfn.ANCHORARRAY(Clustering!$A$2),0),2)</f>
        <v>1</v>
      </c>
    </row>
    <row r="1425" spans="1:10" x14ac:dyDescent="0.3">
      <c r="A1425" t="s">
        <v>1249</v>
      </c>
      <c r="B1425" t="s">
        <v>495</v>
      </c>
      <c r="C1425" t="s">
        <v>46</v>
      </c>
      <c r="D1425" t="s">
        <v>494</v>
      </c>
      <c r="E1425">
        <v>19</v>
      </c>
      <c r="F1425" t="s">
        <v>174</v>
      </c>
      <c r="G1425" t="s">
        <v>23</v>
      </c>
      <c r="H1425">
        <f t="shared" si="44"/>
        <v>2</v>
      </c>
      <c r="I1425">
        <f t="shared" si="45"/>
        <v>38</v>
      </c>
      <c r="J1425">
        <f>INDEX(Clustering!$A$2:$B$32,MATCH('Filtered Data'!F1425,_xlfn.ANCHORARRAY(Clustering!$A$2),0),2)</f>
        <v>1</v>
      </c>
    </row>
    <row r="1426" spans="1:10" x14ac:dyDescent="0.3">
      <c r="A1426" t="s">
        <v>1250</v>
      </c>
      <c r="B1426" t="s">
        <v>489</v>
      </c>
      <c r="C1426" t="s">
        <v>11</v>
      </c>
      <c r="D1426" t="s">
        <v>680</v>
      </c>
      <c r="E1426">
        <v>20</v>
      </c>
      <c r="F1426" t="s">
        <v>174</v>
      </c>
      <c r="G1426" t="s">
        <v>14</v>
      </c>
      <c r="H1426">
        <f t="shared" si="44"/>
        <v>2</v>
      </c>
      <c r="I1426">
        <f t="shared" si="45"/>
        <v>40</v>
      </c>
      <c r="J1426">
        <f>INDEX(Clustering!$A$2:$B$32,MATCH('Filtered Data'!F1426,_xlfn.ANCHORARRAY(Clustering!$A$2),0),2)</f>
        <v>1</v>
      </c>
    </row>
    <row r="1427" spans="1:10" x14ac:dyDescent="0.3">
      <c r="A1427" t="s">
        <v>1250</v>
      </c>
      <c r="B1427" t="s">
        <v>550</v>
      </c>
      <c r="C1427" t="s">
        <v>38</v>
      </c>
      <c r="D1427" t="s">
        <v>502</v>
      </c>
      <c r="E1427">
        <v>19</v>
      </c>
      <c r="F1427" t="s">
        <v>174</v>
      </c>
      <c r="G1427" t="s">
        <v>14</v>
      </c>
      <c r="H1427">
        <f t="shared" si="44"/>
        <v>2</v>
      </c>
      <c r="I1427">
        <f t="shared" si="45"/>
        <v>38</v>
      </c>
      <c r="J1427">
        <f>INDEX(Clustering!$A$2:$B$32,MATCH('Filtered Data'!F1427,_xlfn.ANCHORARRAY(Clustering!$A$2),0),2)</f>
        <v>1</v>
      </c>
    </row>
    <row r="1428" spans="1:10" x14ac:dyDescent="0.3">
      <c r="A1428" t="s">
        <v>1250</v>
      </c>
      <c r="B1428" t="s">
        <v>491</v>
      </c>
      <c r="C1428" t="s">
        <v>50</v>
      </c>
      <c r="D1428" t="s">
        <v>677</v>
      </c>
      <c r="E1428">
        <v>20</v>
      </c>
      <c r="F1428" t="s">
        <v>174</v>
      </c>
      <c r="G1428" t="s">
        <v>14</v>
      </c>
      <c r="H1428">
        <f t="shared" si="44"/>
        <v>2</v>
      </c>
      <c r="I1428">
        <f t="shared" si="45"/>
        <v>40</v>
      </c>
      <c r="J1428">
        <f>INDEX(Clustering!$A$2:$B$32,MATCH('Filtered Data'!F1428,_xlfn.ANCHORARRAY(Clustering!$A$2),0),2)</f>
        <v>1</v>
      </c>
    </row>
    <row r="1429" spans="1:10" x14ac:dyDescent="0.3">
      <c r="A1429" t="s">
        <v>1250</v>
      </c>
      <c r="B1429" t="s">
        <v>551</v>
      </c>
      <c r="C1429" t="s">
        <v>25</v>
      </c>
      <c r="D1429" t="s">
        <v>496</v>
      </c>
      <c r="E1429">
        <v>20</v>
      </c>
      <c r="F1429" t="s">
        <v>174</v>
      </c>
      <c r="G1429" t="s">
        <v>27</v>
      </c>
      <c r="H1429">
        <f t="shared" si="44"/>
        <v>1</v>
      </c>
      <c r="I1429">
        <f t="shared" si="45"/>
        <v>20</v>
      </c>
      <c r="J1429">
        <f>INDEX(Clustering!$A$2:$B$32,MATCH('Filtered Data'!F1429,_xlfn.ANCHORARRAY(Clustering!$A$2),0),2)</f>
        <v>1</v>
      </c>
    </row>
    <row r="1430" spans="1:10" x14ac:dyDescent="0.3">
      <c r="A1430" t="s">
        <v>1250</v>
      </c>
      <c r="B1430" t="s">
        <v>551</v>
      </c>
      <c r="C1430" t="s">
        <v>28</v>
      </c>
      <c r="D1430" t="s">
        <v>496</v>
      </c>
      <c r="E1430">
        <v>20</v>
      </c>
      <c r="F1430" t="s">
        <v>174</v>
      </c>
      <c r="G1430" t="s">
        <v>29</v>
      </c>
      <c r="H1430">
        <f t="shared" si="44"/>
        <v>1</v>
      </c>
      <c r="I1430">
        <f t="shared" si="45"/>
        <v>20</v>
      </c>
      <c r="J1430">
        <f>INDEX(Clustering!$A$2:$B$32,MATCH('Filtered Data'!F1430,_xlfn.ANCHORARRAY(Clustering!$A$2),0),2)</f>
        <v>1</v>
      </c>
    </row>
    <row r="1431" spans="1:10" x14ac:dyDescent="0.3">
      <c r="A1431" t="s">
        <v>1250</v>
      </c>
      <c r="B1431" t="s">
        <v>493</v>
      </c>
      <c r="C1431" t="s">
        <v>18</v>
      </c>
      <c r="D1431" t="s">
        <v>500</v>
      </c>
      <c r="E1431">
        <v>20</v>
      </c>
      <c r="F1431" t="s">
        <v>174</v>
      </c>
      <c r="G1431" t="s">
        <v>14</v>
      </c>
      <c r="H1431">
        <f t="shared" si="44"/>
        <v>2</v>
      </c>
      <c r="I1431">
        <f t="shared" si="45"/>
        <v>40</v>
      </c>
      <c r="J1431">
        <f>INDEX(Clustering!$A$2:$B$32,MATCH('Filtered Data'!F1431,_xlfn.ANCHORARRAY(Clustering!$A$2),0),2)</f>
        <v>1</v>
      </c>
    </row>
    <row r="1432" spans="1:10" x14ac:dyDescent="0.3">
      <c r="A1432" t="s">
        <v>1250</v>
      </c>
      <c r="B1432" t="s">
        <v>553</v>
      </c>
      <c r="C1432" t="s">
        <v>42</v>
      </c>
      <c r="D1432" t="s">
        <v>500</v>
      </c>
      <c r="E1432">
        <v>20</v>
      </c>
      <c r="F1432" t="s">
        <v>174</v>
      </c>
      <c r="G1432" t="s">
        <v>23</v>
      </c>
      <c r="H1432">
        <f t="shared" si="44"/>
        <v>2</v>
      </c>
      <c r="I1432">
        <f t="shared" si="45"/>
        <v>40</v>
      </c>
      <c r="J1432">
        <f>INDEX(Clustering!$A$2:$B$32,MATCH('Filtered Data'!F1432,_xlfn.ANCHORARRAY(Clustering!$A$2),0),2)</f>
        <v>1</v>
      </c>
    </row>
    <row r="1433" spans="1:10" x14ac:dyDescent="0.3">
      <c r="A1433" t="s">
        <v>1251</v>
      </c>
      <c r="B1433" t="s">
        <v>489</v>
      </c>
      <c r="C1433" t="s">
        <v>11</v>
      </c>
      <c r="D1433" t="s">
        <v>678</v>
      </c>
      <c r="E1433">
        <v>20</v>
      </c>
      <c r="F1433" t="s">
        <v>174</v>
      </c>
      <c r="G1433" t="s">
        <v>14</v>
      </c>
      <c r="H1433">
        <f t="shared" si="44"/>
        <v>2</v>
      </c>
      <c r="I1433">
        <f t="shared" si="45"/>
        <v>40</v>
      </c>
      <c r="J1433">
        <f>INDEX(Clustering!$A$2:$B$32,MATCH('Filtered Data'!F1433,_xlfn.ANCHORARRAY(Clustering!$A$2),0),2)</f>
        <v>1</v>
      </c>
    </row>
    <row r="1434" spans="1:10" x14ac:dyDescent="0.3">
      <c r="A1434" t="s">
        <v>1251</v>
      </c>
      <c r="B1434" t="s">
        <v>550</v>
      </c>
      <c r="C1434" t="s">
        <v>38</v>
      </c>
      <c r="D1434" t="s">
        <v>680</v>
      </c>
      <c r="E1434">
        <v>20</v>
      </c>
      <c r="F1434" t="s">
        <v>174</v>
      </c>
      <c r="G1434" t="s">
        <v>14</v>
      </c>
      <c r="H1434">
        <f t="shared" si="44"/>
        <v>2</v>
      </c>
      <c r="I1434">
        <f t="shared" si="45"/>
        <v>40</v>
      </c>
      <c r="J1434">
        <f>INDEX(Clustering!$A$2:$B$32,MATCH('Filtered Data'!F1434,_xlfn.ANCHORARRAY(Clustering!$A$2),0),2)</f>
        <v>1</v>
      </c>
    </row>
    <row r="1435" spans="1:10" x14ac:dyDescent="0.3">
      <c r="A1435" t="s">
        <v>1251</v>
      </c>
      <c r="B1435" t="s">
        <v>491</v>
      </c>
      <c r="C1435" t="s">
        <v>50</v>
      </c>
      <c r="D1435" t="s">
        <v>676</v>
      </c>
      <c r="E1435">
        <v>20</v>
      </c>
      <c r="F1435" t="s">
        <v>174</v>
      </c>
      <c r="G1435" t="s">
        <v>14</v>
      </c>
      <c r="H1435">
        <f t="shared" si="44"/>
        <v>2</v>
      </c>
      <c r="I1435">
        <f t="shared" si="45"/>
        <v>40</v>
      </c>
      <c r="J1435">
        <f>INDEX(Clustering!$A$2:$B$32,MATCH('Filtered Data'!F1435,_xlfn.ANCHORARRAY(Clustering!$A$2),0),2)</f>
        <v>1</v>
      </c>
    </row>
    <row r="1436" spans="1:10" x14ac:dyDescent="0.3">
      <c r="A1436" t="s">
        <v>1251</v>
      </c>
      <c r="B1436" t="s">
        <v>551</v>
      </c>
      <c r="C1436" t="s">
        <v>25</v>
      </c>
      <c r="D1436" t="s">
        <v>494</v>
      </c>
      <c r="E1436">
        <v>20</v>
      </c>
      <c r="F1436" t="s">
        <v>174</v>
      </c>
      <c r="G1436" t="s">
        <v>27</v>
      </c>
      <c r="H1436">
        <f t="shared" si="44"/>
        <v>1</v>
      </c>
      <c r="I1436">
        <f t="shared" si="45"/>
        <v>20</v>
      </c>
      <c r="J1436">
        <f>INDEX(Clustering!$A$2:$B$32,MATCH('Filtered Data'!F1436,_xlfn.ANCHORARRAY(Clustering!$A$2),0),2)</f>
        <v>1</v>
      </c>
    </row>
    <row r="1437" spans="1:10" x14ac:dyDescent="0.3">
      <c r="A1437" t="s">
        <v>1251</v>
      </c>
      <c r="B1437" t="s">
        <v>551</v>
      </c>
      <c r="C1437" t="s">
        <v>28</v>
      </c>
      <c r="D1437" t="s">
        <v>494</v>
      </c>
      <c r="E1437">
        <v>20</v>
      </c>
      <c r="F1437" t="s">
        <v>174</v>
      </c>
      <c r="G1437" t="s">
        <v>29</v>
      </c>
      <c r="H1437">
        <f t="shared" si="44"/>
        <v>1</v>
      </c>
      <c r="I1437">
        <f t="shared" si="45"/>
        <v>20</v>
      </c>
      <c r="J1437">
        <f>INDEX(Clustering!$A$2:$B$32,MATCH('Filtered Data'!F1437,_xlfn.ANCHORARRAY(Clustering!$A$2),0),2)</f>
        <v>1</v>
      </c>
    </row>
    <row r="1438" spans="1:10" x14ac:dyDescent="0.3">
      <c r="A1438" t="s">
        <v>1251</v>
      </c>
      <c r="B1438" t="s">
        <v>493</v>
      </c>
      <c r="C1438" t="s">
        <v>18</v>
      </c>
      <c r="D1438" t="s">
        <v>498</v>
      </c>
      <c r="E1438">
        <v>17</v>
      </c>
      <c r="F1438" t="s">
        <v>174</v>
      </c>
      <c r="G1438" t="s">
        <v>14</v>
      </c>
      <c r="H1438">
        <f t="shared" si="44"/>
        <v>2</v>
      </c>
      <c r="I1438">
        <f t="shared" si="45"/>
        <v>34</v>
      </c>
      <c r="J1438">
        <f>INDEX(Clustering!$A$2:$B$32,MATCH('Filtered Data'!F1438,_xlfn.ANCHORARRAY(Clustering!$A$2),0),2)</f>
        <v>1</v>
      </c>
    </row>
    <row r="1439" spans="1:10" x14ac:dyDescent="0.3">
      <c r="A1439" t="s">
        <v>1251</v>
      </c>
      <c r="B1439" t="s">
        <v>553</v>
      </c>
      <c r="C1439" t="s">
        <v>42</v>
      </c>
      <c r="D1439" t="s">
        <v>498</v>
      </c>
      <c r="E1439">
        <v>19</v>
      </c>
      <c r="F1439" t="s">
        <v>174</v>
      </c>
      <c r="G1439" t="s">
        <v>23</v>
      </c>
      <c r="H1439">
        <f t="shared" si="44"/>
        <v>2</v>
      </c>
      <c r="I1439">
        <f t="shared" si="45"/>
        <v>38</v>
      </c>
      <c r="J1439">
        <f>INDEX(Clustering!$A$2:$B$32,MATCH('Filtered Data'!F1439,_xlfn.ANCHORARRAY(Clustering!$A$2),0),2)</f>
        <v>1</v>
      </c>
    </row>
    <row r="1440" spans="1:10" x14ac:dyDescent="0.3">
      <c r="A1440" t="s">
        <v>1251</v>
      </c>
      <c r="B1440" t="s">
        <v>495</v>
      </c>
      <c r="C1440" t="s">
        <v>20</v>
      </c>
      <c r="D1440" t="s">
        <v>498</v>
      </c>
      <c r="E1440">
        <v>20</v>
      </c>
      <c r="F1440" t="s">
        <v>174</v>
      </c>
      <c r="G1440" t="s">
        <v>23</v>
      </c>
      <c r="H1440">
        <f t="shared" si="44"/>
        <v>2</v>
      </c>
      <c r="I1440">
        <f t="shared" si="45"/>
        <v>40</v>
      </c>
      <c r="J1440">
        <f>INDEX(Clustering!$A$2:$B$32,MATCH('Filtered Data'!F1440,_xlfn.ANCHORARRAY(Clustering!$A$2),0),2)</f>
        <v>1</v>
      </c>
    </row>
    <row r="1441" spans="1:10" x14ac:dyDescent="0.3">
      <c r="A1441" t="s">
        <v>1251</v>
      </c>
      <c r="B1441" t="s">
        <v>555</v>
      </c>
      <c r="C1441" t="s">
        <v>370</v>
      </c>
      <c r="D1441" t="s">
        <v>494</v>
      </c>
      <c r="E1441">
        <v>20</v>
      </c>
      <c r="F1441" t="s">
        <v>174</v>
      </c>
      <c r="G1441" t="s">
        <v>198</v>
      </c>
      <c r="H1441">
        <f t="shared" si="44"/>
        <v>2</v>
      </c>
      <c r="I1441">
        <f t="shared" si="45"/>
        <v>40</v>
      </c>
      <c r="J1441">
        <f>INDEX(Clustering!$A$2:$B$32,MATCH('Filtered Data'!F1441,_xlfn.ANCHORARRAY(Clustering!$A$2),0),2)</f>
        <v>1</v>
      </c>
    </row>
    <row r="1442" spans="1:10" x14ac:dyDescent="0.3">
      <c r="A1442" t="s">
        <v>1252</v>
      </c>
      <c r="B1442" t="s">
        <v>489</v>
      </c>
      <c r="C1442" t="s">
        <v>16</v>
      </c>
      <c r="D1442" t="s">
        <v>508</v>
      </c>
      <c r="E1442">
        <v>19</v>
      </c>
      <c r="F1442" t="s">
        <v>13</v>
      </c>
      <c r="G1442" t="s">
        <v>14</v>
      </c>
      <c r="H1442">
        <f t="shared" si="44"/>
        <v>2</v>
      </c>
      <c r="I1442">
        <f t="shared" si="45"/>
        <v>38</v>
      </c>
      <c r="J1442">
        <f>INDEX(Clustering!$A$2:$B$32,MATCH('Filtered Data'!F1442,_xlfn.ANCHORARRAY(Clustering!$A$2),0),2)</f>
        <v>5</v>
      </c>
    </row>
    <row r="1443" spans="1:10" x14ac:dyDescent="0.3">
      <c r="A1443" t="s">
        <v>1252</v>
      </c>
      <c r="B1443" t="s">
        <v>550</v>
      </c>
      <c r="C1443" t="s">
        <v>20</v>
      </c>
      <c r="D1443" t="s">
        <v>494</v>
      </c>
      <c r="E1443">
        <v>20</v>
      </c>
      <c r="F1443" t="s">
        <v>174</v>
      </c>
      <c r="G1443" t="s">
        <v>23</v>
      </c>
      <c r="H1443">
        <f t="shared" si="44"/>
        <v>2</v>
      </c>
      <c r="I1443">
        <f t="shared" si="45"/>
        <v>40</v>
      </c>
      <c r="J1443">
        <f>INDEX(Clustering!$A$2:$B$32,MATCH('Filtered Data'!F1443,_xlfn.ANCHORARRAY(Clustering!$A$2),0),2)</f>
        <v>1</v>
      </c>
    </row>
    <row r="1444" spans="1:10" x14ac:dyDescent="0.3">
      <c r="A1444" t="s">
        <v>1253</v>
      </c>
      <c r="B1444" t="s">
        <v>489</v>
      </c>
      <c r="C1444" t="s">
        <v>38</v>
      </c>
      <c r="D1444" t="s">
        <v>678</v>
      </c>
      <c r="E1444">
        <v>20</v>
      </c>
      <c r="F1444" t="s">
        <v>174</v>
      </c>
      <c r="G1444" t="s">
        <v>14</v>
      </c>
      <c r="H1444">
        <f t="shared" si="44"/>
        <v>2</v>
      </c>
      <c r="I1444">
        <f t="shared" si="45"/>
        <v>40</v>
      </c>
      <c r="J1444">
        <f>INDEX(Clustering!$A$2:$B$32,MATCH('Filtered Data'!F1444,_xlfn.ANCHORARRAY(Clustering!$A$2),0),2)</f>
        <v>1</v>
      </c>
    </row>
    <row r="1445" spans="1:10" x14ac:dyDescent="0.3">
      <c r="A1445" t="s">
        <v>1253</v>
      </c>
      <c r="B1445" t="s">
        <v>550</v>
      </c>
      <c r="C1445" t="s">
        <v>56</v>
      </c>
      <c r="D1445" t="s">
        <v>490</v>
      </c>
      <c r="E1445">
        <v>20</v>
      </c>
      <c r="F1445" t="s">
        <v>174</v>
      </c>
      <c r="G1445" t="s">
        <v>27</v>
      </c>
      <c r="H1445">
        <f t="shared" si="44"/>
        <v>1</v>
      </c>
      <c r="I1445">
        <f t="shared" si="45"/>
        <v>20</v>
      </c>
      <c r="J1445">
        <f>INDEX(Clustering!$A$2:$B$32,MATCH('Filtered Data'!F1445,_xlfn.ANCHORARRAY(Clustering!$A$2),0),2)</f>
        <v>1</v>
      </c>
    </row>
    <row r="1446" spans="1:10" x14ac:dyDescent="0.3">
      <c r="A1446" t="s">
        <v>1253</v>
      </c>
      <c r="B1446" t="s">
        <v>550</v>
      </c>
      <c r="C1446" t="s">
        <v>57</v>
      </c>
      <c r="D1446" t="s">
        <v>490</v>
      </c>
      <c r="E1446">
        <v>20</v>
      </c>
      <c r="F1446" t="s">
        <v>174</v>
      </c>
      <c r="G1446" t="s">
        <v>29</v>
      </c>
      <c r="H1446">
        <f t="shared" si="44"/>
        <v>1</v>
      </c>
      <c r="I1446">
        <f t="shared" si="45"/>
        <v>20</v>
      </c>
      <c r="J1446">
        <f>INDEX(Clustering!$A$2:$B$32,MATCH('Filtered Data'!F1446,_xlfn.ANCHORARRAY(Clustering!$A$2),0),2)</f>
        <v>1</v>
      </c>
    </row>
    <row r="1447" spans="1:10" x14ac:dyDescent="0.3">
      <c r="A1447" t="s">
        <v>1253</v>
      </c>
      <c r="B1447" t="s">
        <v>491</v>
      </c>
      <c r="C1447" t="s">
        <v>370</v>
      </c>
      <c r="D1447" t="s">
        <v>506</v>
      </c>
      <c r="E1447">
        <v>20</v>
      </c>
      <c r="F1447" t="s">
        <v>174</v>
      </c>
      <c r="G1447" t="s">
        <v>198</v>
      </c>
      <c r="H1447">
        <f t="shared" si="44"/>
        <v>2</v>
      </c>
      <c r="I1447">
        <f t="shared" si="45"/>
        <v>40</v>
      </c>
      <c r="J1447">
        <f>INDEX(Clustering!$A$2:$B$32,MATCH('Filtered Data'!F1447,_xlfn.ANCHORARRAY(Clustering!$A$2),0),2)</f>
        <v>1</v>
      </c>
    </row>
    <row r="1448" spans="1:10" x14ac:dyDescent="0.3">
      <c r="A1448" t="s">
        <v>1253</v>
      </c>
      <c r="B1448" t="s">
        <v>551</v>
      </c>
      <c r="C1448" t="s">
        <v>20</v>
      </c>
      <c r="D1448" t="s">
        <v>496</v>
      </c>
      <c r="E1448">
        <v>20</v>
      </c>
      <c r="F1448" t="s">
        <v>174</v>
      </c>
      <c r="G1448" t="s">
        <v>23</v>
      </c>
      <c r="H1448">
        <f t="shared" si="44"/>
        <v>2</v>
      </c>
      <c r="I1448">
        <f t="shared" si="45"/>
        <v>40</v>
      </c>
      <c r="J1448">
        <f>INDEX(Clustering!$A$2:$B$32,MATCH('Filtered Data'!F1448,_xlfn.ANCHORARRAY(Clustering!$A$2),0),2)</f>
        <v>1</v>
      </c>
    </row>
    <row r="1449" spans="1:10" x14ac:dyDescent="0.3">
      <c r="A1449" t="s">
        <v>1254</v>
      </c>
      <c r="B1449" t="s">
        <v>489</v>
      </c>
      <c r="C1449" t="s">
        <v>18</v>
      </c>
      <c r="D1449" t="s">
        <v>490</v>
      </c>
      <c r="E1449">
        <v>19</v>
      </c>
      <c r="F1449" t="s">
        <v>174</v>
      </c>
      <c r="G1449" t="s">
        <v>14</v>
      </c>
      <c r="H1449">
        <f t="shared" si="44"/>
        <v>2</v>
      </c>
      <c r="I1449">
        <f t="shared" si="45"/>
        <v>38</v>
      </c>
      <c r="J1449">
        <f>INDEX(Clustering!$A$2:$B$32,MATCH('Filtered Data'!F1449,_xlfn.ANCHORARRAY(Clustering!$A$2),0),2)</f>
        <v>1</v>
      </c>
    </row>
    <row r="1450" spans="1:10" x14ac:dyDescent="0.3">
      <c r="A1450" t="s">
        <v>1254</v>
      </c>
      <c r="B1450" t="s">
        <v>550</v>
      </c>
      <c r="C1450" t="s">
        <v>18</v>
      </c>
      <c r="D1450" t="s">
        <v>508</v>
      </c>
      <c r="E1450">
        <v>20</v>
      </c>
      <c r="F1450" t="s">
        <v>13</v>
      </c>
      <c r="G1450" t="s">
        <v>14</v>
      </c>
      <c r="H1450">
        <f t="shared" si="44"/>
        <v>2</v>
      </c>
      <c r="I1450">
        <f t="shared" si="45"/>
        <v>40</v>
      </c>
      <c r="J1450">
        <f>INDEX(Clustering!$A$2:$B$32,MATCH('Filtered Data'!F1450,_xlfn.ANCHORARRAY(Clustering!$A$2),0),2)</f>
        <v>5</v>
      </c>
    </row>
    <row r="1451" spans="1:10" x14ac:dyDescent="0.3">
      <c r="A1451" t="s">
        <v>1254</v>
      </c>
      <c r="B1451" t="s">
        <v>491</v>
      </c>
      <c r="C1451" t="s">
        <v>11</v>
      </c>
      <c r="D1451" t="s">
        <v>1180</v>
      </c>
      <c r="E1451">
        <v>20</v>
      </c>
      <c r="F1451" t="s">
        <v>72</v>
      </c>
      <c r="G1451" t="s">
        <v>14</v>
      </c>
      <c r="H1451">
        <f t="shared" si="44"/>
        <v>2</v>
      </c>
      <c r="I1451">
        <f t="shared" si="45"/>
        <v>40</v>
      </c>
      <c r="J1451">
        <f>INDEX(Clustering!$A$2:$B$32,MATCH('Filtered Data'!F1451,_xlfn.ANCHORARRAY(Clustering!$A$2),0),2)</f>
        <v>3</v>
      </c>
    </row>
    <row r="1452" spans="1:10" x14ac:dyDescent="0.3">
      <c r="A1452" t="s">
        <v>1254</v>
      </c>
      <c r="B1452" t="s">
        <v>551</v>
      </c>
      <c r="C1452" t="s">
        <v>34</v>
      </c>
      <c r="D1452" t="s">
        <v>680</v>
      </c>
      <c r="E1452">
        <v>20</v>
      </c>
      <c r="F1452" t="s">
        <v>174</v>
      </c>
      <c r="G1452" t="s">
        <v>14</v>
      </c>
      <c r="H1452">
        <f t="shared" si="44"/>
        <v>2</v>
      </c>
      <c r="I1452">
        <f t="shared" si="45"/>
        <v>40</v>
      </c>
      <c r="J1452">
        <f>INDEX(Clustering!$A$2:$B$32,MATCH('Filtered Data'!F1452,_xlfn.ANCHORARRAY(Clustering!$A$2),0),2)</f>
        <v>1</v>
      </c>
    </row>
    <row r="1453" spans="1:10" x14ac:dyDescent="0.3">
      <c r="A1453" t="s">
        <v>1254</v>
      </c>
      <c r="B1453" t="s">
        <v>493</v>
      </c>
      <c r="C1453" t="s">
        <v>195</v>
      </c>
      <c r="D1453" t="s">
        <v>360</v>
      </c>
      <c r="E1453">
        <v>20</v>
      </c>
      <c r="F1453" t="s">
        <v>262</v>
      </c>
      <c r="G1453" t="s">
        <v>198</v>
      </c>
      <c r="H1453">
        <f t="shared" si="44"/>
        <v>2</v>
      </c>
      <c r="I1453">
        <f t="shared" si="45"/>
        <v>40</v>
      </c>
      <c r="J1453">
        <f>INDEX(Clustering!$A$2:$B$32,MATCH('Filtered Data'!F1453,_xlfn.ANCHORARRAY(Clustering!$A$2),0),2)</f>
        <v>4</v>
      </c>
    </row>
    <row r="1454" spans="1:10" x14ac:dyDescent="0.3">
      <c r="A1454" t="s">
        <v>1254</v>
      </c>
      <c r="B1454" t="s">
        <v>553</v>
      </c>
      <c r="C1454" t="s">
        <v>46</v>
      </c>
      <c r="D1454" t="s">
        <v>671</v>
      </c>
      <c r="E1454">
        <v>20</v>
      </c>
      <c r="F1454" t="s">
        <v>174</v>
      </c>
      <c r="G1454" t="s">
        <v>23</v>
      </c>
      <c r="H1454">
        <f t="shared" si="44"/>
        <v>2</v>
      </c>
      <c r="I1454">
        <f t="shared" si="45"/>
        <v>40</v>
      </c>
      <c r="J1454">
        <f>INDEX(Clustering!$A$2:$B$32,MATCH('Filtered Data'!F1454,_xlfn.ANCHORARRAY(Clustering!$A$2),0),2)</f>
        <v>1</v>
      </c>
    </row>
    <row r="1455" spans="1:10" x14ac:dyDescent="0.3">
      <c r="A1455" t="s">
        <v>1254</v>
      </c>
      <c r="B1455" t="s">
        <v>495</v>
      </c>
      <c r="C1455" t="s">
        <v>16</v>
      </c>
      <c r="D1455" t="s">
        <v>496</v>
      </c>
      <c r="E1455">
        <v>18</v>
      </c>
      <c r="F1455" t="s">
        <v>174</v>
      </c>
      <c r="G1455" t="s">
        <v>14</v>
      </c>
      <c r="H1455">
        <f t="shared" si="44"/>
        <v>2</v>
      </c>
      <c r="I1455">
        <f t="shared" si="45"/>
        <v>36</v>
      </c>
      <c r="J1455">
        <f>INDEX(Clustering!$A$2:$B$32,MATCH('Filtered Data'!F1455,_xlfn.ANCHORARRAY(Clustering!$A$2),0),2)</f>
        <v>1</v>
      </c>
    </row>
    <row r="1456" spans="1:10" x14ac:dyDescent="0.3">
      <c r="A1456" t="s">
        <v>1254</v>
      </c>
      <c r="B1456" t="s">
        <v>555</v>
      </c>
      <c r="C1456" t="s">
        <v>20</v>
      </c>
      <c r="D1456" t="s">
        <v>668</v>
      </c>
      <c r="E1456">
        <v>20</v>
      </c>
      <c r="F1456" t="s">
        <v>174</v>
      </c>
      <c r="G1456" t="s">
        <v>23</v>
      </c>
      <c r="H1456">
        <f t="shared" si="44"/>
        <v>2</v>
      </c>
      <c r="I1456">
        <f t="shared" si="45"/>
        <v>40</v>
      </c>
      <c r="J1456">
        <f>INDEX(Clustering!$A$2:$B$32,MATCH('Filtered Data'!F1456,_xlfn.ANCHORARRAY(Clustering!$A$2),0),2)</f>
        <v>1</v>
      </c>
    </row>
    <row r="1457" spans="1:10" x14ac:dyDescent="0.3">
      <c r="A1457" t="s">
        <v>1254</v>
      </c>
      <c r="B1457" t="s">
        <v>497</v>
      </c>
      <c r="C1457" t="s">
        <v>38</v>
      </c>
      <c r="D1457" t="s">
        <v>670</v>
      </c>
      <c r="E1457">
        <v>20</v>
      </c>
      <c r="F1457" t="s">
        <v>174</v>
      </c>
      <c r="G1457" t="s">
        <v>14</v>
      </c>
      <c r="H1457">
        <f t="shared" si="44"/>
        <v>2</v>
      </c>
      <c r="I1457">
        <f t="shared" si="45"/>
        <v>40</v>
      </c>
      <c r="J1457">
        <f>INDEX(Clustering!$A$2:$B$32,MATCH('Filtered Data'!F1457,_xlfn.ANCHORARRAY(Clustering!$A$2),0),2)</f>
        <v>1</v>
      </c>
    </row>
    <row r="1458" spans="1:10" x14ac:dyDescent="0.3">
      <c r="A1458" t="s">
        <v>1254</v>
      </c>
      <c r="B1458" t="s">
        <v>557</v>
      </c>
      <c r="C1458" t="s">
        <v>11</v>
      </c>
      <c r="D1458" t="s">
        <v>510</v>
      </c>
      <c r="E1458">
        <v>20</v>
      </c>
      <c r="F1458" t="s">
        <v>13</v>
      </c>
      <c r="G1458" t="s">
        <v>14</v>
      </c>
      <c r="H1458">
        <f t="shared" si="44"/>
        <v>2</v>
      </c>
      <c r="I1458">
        <f t="shared" si="45"/>
        <v>40</v>
      </c>
      <c r="J1458">
        <f>INDEX(Clustering!$A$2:$B$32,MATCH('Filtered Data'!F1458,_xlfn.ANCHORARRAY(Clustering!$A$2),0),2)</f>
        <v>5</v>
      </c>
    </row>
    <row r="1459" spans="1:10" x14ac:dyDescent="0.3">
      <c r="A1459" t="s">
        <v>1254</v>
      </c>
      <c r="B1459" t="s">
        <v>499</v>
      </c>
      <c r="C1459" t="s">
        <v>56</v>
      </c>
      <c r="D1459" t="s">
        <v>668</v>
      </c>
      <c r="E1459">
        <v>20</v>
      </c>
      <c r="F1459" t="s">
        <v>174</v>
      </c>
      <c r="G1459" t="s">
        <v>27</v>
      </c>
      <c r="H1459">
        <f t="shared" si="44"/>
        <v>1</v>
      </c>
      <c r="I1459">
        <f t="shared" si="45"/>
        <v>20</v>
      </c>
      <c r="J1459">
        <f>INDEX(Clustering!$A$2:$B$32,MATCH('Filtered Data'!F1459,_xlfn.ANCHORARRAY(Clustering!$A$2),0),2)</f>
        <v>1</v>
      </c>
    </row>
    <row r="1460" spans="1:10" x14ac:dyDescent="0.3">
      <c r="A1460" t="s">
        <v>1254</v>
      </c>
      <c r="B1460" t="s">
        <v>499</v>
      </c>
      <c r="C1460" t="s">
        <v>57</v>
      </c>
      <c r="D1460" t="s">
        <v>668</v>
      </c>
      <c r="E1460">
        <v>20</v>
      </c>
      <c r="F1460" t="s">
        <v>174</v>
      </c>
      <c r="G1460" t="s">
        <v>29</v>
      </c>
      <c r="H1460">
        <f t="shared" si="44"/>
        <v>1</v>
      </c>
      <c r="I1460">
        <f t="shared" si="45"/>
        <v>20</v>
      </c>
      <c r="J1460">
        <f>INDEX(Clustering!$A$2:$B$32,MATCH('Filtered Data'!F1460,_xlfn.ANCHORARRAY(Clustering!$A$2),0),2)</f>
        <v>1</v>
      </c>
    </row>
    <row r="1461" spans="1:10" x14ac:dyDescent="0.3">
      <c r="A1461" t="s">
        <v>1254</v>
      </c>
      <c r="B1461" t="s">
        <v>1160</v>
      </c>
      <c r="C1461" t="s">
        <v>50</v>
      </c>
      <c r="D1461" t="s">
        <v>1180</v>
      </c>
      <c r="E1461">
        <v>20</v>
      </c>
      <c r="F1461" t="s">
        <v>72</v>
      </c>
      <c r="G1461" t="s">
        <v>14</v>
      </c>
      <c r="H1461">
        <f t="shared" si="44"/>
        <v>2</v>
      </c>
      <c r="I1461">
        <f t="shared" si="45"/>
        <v>40</v>
      </c>
      <c r="J1461">
        <f>INDEX(Clustering!$A$2:$B$32,MATCH('Filtered Data'!F1461,_xlfn.ANCHORARRAY(Clustering!$A$2),0),2)</f>
        <v>3</v>
      </c>
    </row>
    <row r="1462" spans="1:10" x14ac:dyDescent="0.3">
      <c r="A1462" t="s">
        <v>1254</v>
      </c>
      <c r="B1462" t="s">
        <v>501</v>
      </c>
      <c r="C1462" t="s">
        <v>229</v>
      </c>
      <c r="D1462" t="s">
        <v>1172</v>
      </c>
      <c r="E1462">
        <v>20</v>
      </c>
      <c r="F1462" t="s">
        <v>72</v>
      </c>
      <c r="G1462" t="s">
        <v>198</v>
      </c>
      <c r="H1462">
        <f t="shared" si="44"/>
        <v>2</v>
      </c>
      <c r="I1462">
        <f t="shared" si="45"/>
        <v>40</v>
      </c>
      <c r="J1462">
        <f>INDEX(Clustering!$A$2:$B$32,MATCH('Filtered Data'!F1462,_xlfn.ANCHORARRAY(Clustering!$A$2),0),2)</f>
        <v>3</v>
      </c>
    </row>
    <row r="1463" spans="1:10" x14ac:dyDescent="0.3">
      <c r="A1463" t="s">
        <v>1254</v>
      </c>
      <c r="B1463" t="s">
        <v>1161</v>
      </c>
      <c r="C1463" t="s">
        <v>34</v>
      </c>
      <c r="D1463" t="s">
        <v>668</v>
      </c>
      <c r="E1463">
        <v>19</v>
      </c>
      <c r="F1463" t="s">
        <v>174</v>
      </c>
      <c r="G1463" t="s">
        <v>14</v>
      </c>
      <c r="H1463">
        <f t="shared" si="44"/>
        <v>2</v>
      </c>
      <c r="I1463">
        <f t="shared" si="45"/>
        <v>38</v>
      </c>
      <c r="J1463">
        <f>INDEX(Clustering!$A$2:$B$32,MATCH('Filtered Data'!F1463,_xlfn.ANCHORARRAY(Clustering!$A$2),0),2)</f>
        <v>1</v>
      </c>
    </row>
    <row r="1464" spans="1:10" x14ac:dyDescent="0.3">
      <c r="A1464" t="s">
        <v>1254</v>
      </c>
      <c r="B1464" t="s">
        <v>503</v>
      </c>
      <c r="C1464" t="s">
        <v>16</v>
      </c>
      <c r="D1464" t="s">
        <v>490</v>
      </c>
      <c r="E1464">
        <v>18</v>
      </c>
      <c r="F1464" t="s">
        <v>174</v>
      </c>
      <c r="G1464" t="s">
        <v>14</v>
      </c>
      <c r="H1464">
        <f t="shared" si="44"/>
        <v>2</v>
      </c>
      <c r="I1464">
        <f t="shared" si="45"/>
        <v>36</v>
      </c>
      <c r="J1464">
        <f>INDEX(Clustering!$A$2:$B$32,MATCH('Filtered Data'!F1464,_xlfn.ANCHORARRAY(Clustering!$A$2),0),2)</f>
        <v>1</v>
      </c>
    </row>
    <row r="1465" spans="1:10" x14ac:dyDescent="0.3">
      <c r="A1465" t="s">
        <v>1254</v>
      </c>
      <c r="B1465" t="s">
        <v>1162</v>
      </c>
      <c r="C1465" t="s">
        <v>370</v>
      </c>
      <c r="D1465" t="s">
        <v>498</v>
      </c>
      <c r="E1465">
        <v>20</v>
      </c>
      <c r="F1465" t="s">
        <v>174</v>
      </c>
      <c r="G1465" t="s">
        <v>198</v>
      </c>
      <c r="H1465">
        <f t="shared" si="44"/>
        <v>2</v>
      </c>
      <c r="I1465">
        <f t="shared" si="45"/>
        <v>40</v>
      </c>
      <c r="J1465">
        <f>INDEX(Clustering!$A$2:$B$32,MATCH('Filtered Data'!F1465,_xlfn.ANCHORARRAY(Clustering!$A$2),0),2)</f>
        <v>1</v>
      </c>
    </row>
    <row r="1466" spans="1:10" x14ac:dyDescent="0.3">
      <c r="A1466" t="s">
        <v>1254</v>
      </c>
      <c r="B1466" t="s">
        <v>505</v>
      </c>
      <c r="C1466" t="s">
        <v>195</v>
      </c>
      <c r="D1466" t="s">
        <v>1180</v>
      </c>
      <c r="E1466">
        <v>20</v>
      </c>
      <c r="F1466" t="s">
        <v>72</v>
      </c>
      <c r="G1466" t="s">
        <v>198</v>
      </c>
      <c r="H1466">
        <f t="shared" si="44"/>
        <v>2</v>
      </c>
      <c r="I1466">
        <f t="shared" si="45"/>
        <v>40</v>
      </c>
      <c r="J1466">
        <f>INDEX(Clustering!$A$2:$B$32,MATCH('Filtered Data'!F1466,_xlfn.ANCHORARRAY(Clustering!$A$2),0),2)</f>
        <v>3</v>
      </c>
    </row>
    <row r="1467" spans="1:10" x14ac:dyDescent="0.3">
      <c r="A1467" t="s">
        <v>1255</v>
      </c>
      <c r="B1467" t="s">
        <v>489</v>
      </c>
      <c r="C1467" t="s">
        <v>50</v>
      </c>
      <c r="D1467" t="s">
        <v>1172</v>
      </c>
      <c r="E1467">
        <v>19</v>
      </c>
      <c r="F1467" t="s">
        <v>72</v>
      </c>
      <c r="G1467" t="s">
        <v>14</v>
      </c>
      <c r="H1467">
        <f t="shared" si="44"/>
        <v>2</v>
      </c>
      <c r="I1467">
        <f t="shared" si="45"/>
        <v>38</v>
      </c>
      <c r="J1467">
        <f>INDEX(Clustering!$A$2:$B$32,MATCH('Filtered Data'!F1467,_xlfn.ANCHORARRAY(Clustering!$A$2),0),2)</f>
        <v>3</v>
      </c>
    </row>
    <row r="1468" spans="1:10" x14ac:dyDescent="0.3">
      <c r="A1468" t="s">
        <v>1255</v>
      </c>
      <c r="B1468" t="s">
        <v>550</v>
      </c>
      <c r="C1468" t="s">
        <v>20</v>
      </c>
      <c r="D1468" t="s">
        <v>670</v>
      </c>
      <c r="E1468">
        <v>20</v>
      </c>
      <c r="F1468" t="s">
        <v>174</v>
      </c>
      <c r="G1468" t="s">
        <v>23</v>
      </c>
      <c r="H1468">
        <f t="shared" si="44"/>
        <v>2</v>
      </c>
      <c r="I1468">
        <f t="shared" si="45"/>
        <v>40</v>
      </c>
      <c r="J1468">
        <f>INDEX(Clustering!$A$2:$B$32,MATCH('Filtered Data'!F1468,_xlfn.ANCHORARRAY(Clustering!$A$2),0),2)</f>
        <v>1</v>
      </c>
    </row>
    <row r="1469" spans="1:10" x14ac:dyDescent="0.3">
      <c r="A1469" t="s">
        <v>1255</v>
      </c>
      <c r="B1469" t="s">
        <v>491</v>
      </c>
      <c r="C1469" t="s">
        <v>42</v>
      </c>
      <c r="D1469" t="s">
        <v>508</v>
      </c>
      <c r="E1469">
        <v>20</v>
      </c>
      <c r="F1469" t="s">
        <v>13</v>
      </c>
      <c r="G1469" t="s">
        <v>23</v>
      </c>
      <c r="H1469">
        <f t="shared" si="44"/>
        <v>2</v>
      </c>
      <c r="I1469">
        <f t="shared" si="45"/>
        <v>40</v>
      </c>
      <c r="J1469">
        <f>INDEX(Clustering!$A$2:$B$32,MATCH('Filtered Data'!F1469,_xlfn.ANCHORARRAY(Clustering!$A$2),0),2)</f>
        <v>5</v>
      </c>
    </row>
    <row r="1470" spans="1:10" x14ac:dyDescent="0.3">
      <c r="A1470" t="s">
        <v>1256</v>
      </c>
      <c r="B1470" t="s">
        <v>489</v>
      </c>
      <c r="C1470" t="s">
        <v>20</v>
      </c>
      <c r="D1470" t="s">
        <v>676</v>
      </c>
      <c r="E1470">
        <v>20</v>
      </c>
      <c r="F1470" t="s">
        <v>174</v>
      </c>
      <c r="G1470" t="s">
        <v>23</v>
      </c>
      <c r="H1470">
        <f t="shared" si="44"/>
        <v>2</v>
      </c>
      <c r="I1470">
        <f t="shared" si="45"/>
        <v>40</v>
      </c>
      <c r="J1470">
        <f>INDEX(Clustering!$A$2:$B$32,MATCH('Filtered Data'!F1470,_xlfn.ANCHORARRAY(Clustering!$A$2),0),2)</f>
        <v>1</v>
      </c>
    </row>
    <row r="1471" spans="1:10" x14ac:dyDescent="0.3">
      <c r="A1471" t="s">
        <v>1256</v>
      </c>
      <c r="B1471" t="s">
        <v>550</v>
      </c>
      <c r="C1471" t="s">
        <v>20</v>
      </c>
      <c r="D1471" t="s">
        <v>677</v>
      </c>
      <c r="E1471">
        <v>20</v>
      </c>
      <c r="F1471" t="s">
        <v>174</v>
      </c>
      <c r="G1471" t="s">
        <v>23</v>
      </c>
      <c r="H1471">
        <f t="shared" si="44"/>
        <v>2</v>
      </c>
      <c r="I1471">
        <f t="shared" si="45"/>
        <v>40</v>
      </c>
      <c r="J1471">
        <f>INDEX(Clustering!$A$2:$B$32,MATCH('Filtered Data'!F1471,_xlfn.ANCHORARRAY(Clustering!$A$2),0),2)</f>
        <v>1</v>
      </c>
    </row>
    <row r="1472" spans="1:10" x14ac:dyDescent="0.3">
      <c r="A1472" t="s">
        <v>1256</v>
      </c>
      <c r="B1472" t="s">
        <v>491</v>
      </c>
      <c r="C1472" t="s">
        <v>46</v>
      </c>
      <c r="D1472" t="s">
        <v>675</v>
      </c>
      <c r="E1472">
        <v>20</v>
      </c>
      <c r="F1472" t="s">
        <v>174</v>
      </c>
      <c r="G1472" t="s">
        <v>23</v>
      </c>
      <c r="H1472">
        <f t="shared" si="44"/>
        <v>2</v>
      </c>
      <c r="I1472">
        <f t="shared" si="45"/>
        <v>40</v>
      </c>
      <c r="J1472">
        <f>INDEX(Clustering!$A$2:$B$32,MATCH('Filtered Data'!F1472,_xlfn.ANCHORARRAY(Clustering!$A$2),0),2)</f>
        <v>1</v>
      </c>
    </row>
    <row r="1473" spans="1:10" x14ac:dyDescent="0.3">
      <c r="A1473" t="s">
        <v>1256</v>
      </c>
      <c r="B1473" t="s">
        <v>551</v>
      </c>
      <c r="C1473" t="s">
        <v>46</v>
      </c>
      <c r="D1473" t="s">
        <v>674</v>
      </c>
      <c r="E1473">
        <v>20</v>
      </c>
      <c r="F1473" t="s">
        <v>174</v>
      </c>
      <c r="G1473" t="s">
        <v>23</v>
      </c>
      <c r="H1473">
        <f t="shared" si="44"/>
        <v>2</v>
      </c>
      <c r="I1473">
        <f t="shared" si="45"/>
        <v>40</v>
      </c>
      <c r="J1473">
        <f>INDEX(Clustering!$A$2:$B$32,MATCH('Filtered Data'!F1473,_xlfn.ANCHORARRAY(Clustering!$A$2),0),2)</f>
        <v>1</v>
      </c>
    </row>
    <row r="1474" spans="1:10" x14ac:dyDescent="0.3">
      <c r="A1474" t="s">
        <v>1256</v>
      </c>
      <c r="B1474" t="s">
        <v>493</v>
      </c>
      <c r="C1474" t="s">
        <v>42</v>
      </c>
      <c r="D1474" t="s">
        <v>677</v>
      </c>
      <c r="E1474">
        <v>20</v>
      </c>
      <c r="F1474" t="s">
        <v>174</v>
      </c>
      <c r="G1474" t="s">
        <v>23</v>
      </c>
      <c r="H1474">
        <f t="shared" si="44"/>
        <v>2</v>
      </c>
      <c r="I1474">
        <f t="shared" si="45"/>
        <v>40</v>
      </c>
      <c r="J1474">
        <f>INDEX(Clustering!$A$2:$B$32,MATCH('Filtered Data'!F1474,_xlfn.ANCHORARRAY(Clustering!$A$2),0),2)</f>
        <v>1</v>
      </c>
    </row>
    <row r="1475" spans="1:10" x14ac:dyDescent="0.3">
      <c r="A1475" t="s">
        <v>1256</v>
      </c>
      <c r="B1475" t="s">
        <v>553</v>
      </c>
      <c r="C1475" t="s">
        <v>42</v>
      </c>
      <c r="D1475" t="s">
        <v>676</v>
      </c>
      <c r="E1475">
        <v>20</v>
      </c>
      <c r="F1475" t="s">
        <v>174</v>
      </c>
      <c r="G1475" t="s">
        <v>23</v>
      </c>
      <c r="H1475">
        <f t="shared" ref="H1475:H1538" si="46">LEN(G1475)/2</f>
        <v>2</v>
      </c>
      <c r="I1475">
        <f t="shared" ref="I1475:I1538" si="47">E1475*H1475</f>
        <v>40</v>
      </c>
      <c r="J1475">
        <f>INDEX(Clustering!$A$2:$B$32,MATCH('Filtered Data'!F1475,_xlfn.ANCHORARRAY(Clustering!$A$2),0),2)</f>
        <v>1</v>
      </c>
    </row>
    <row r="1476" spans="1:10" x14ac:dyDescent="0.3">
      <c r="A1476" t="s">
        <v>1256</v>
      </c>
      <c r="B1476" t="s">
        <v>495</v>
      </c>
      <c r="C1476" t="s">
        <v>18</v>
      </c>
      <c r="D1476" t="s">
        <v>675</v>
      </c>
      <c r="E1476">
        <v>20</v>
      </c>
      <c r="F1476" t="s">
        <v>174</v>
      </c>
      <c r="G1476" t="s">
        <v>14</v>
      </c>
      <c r="H1476">
        <f t="shared" si="46"/>
        <v>2</v>
      </c>
      <c r="I1476">
        <f t="shared" si="47"/>
        <v>40</v>
      </c>
      <c r="J1476">
        <f>INDEX(Clustering!$A$2:$B$32,MATCH('Filtered Data'!F1476,_xlfn.ANCHORARRAY(Clustering!$A$2),0),2)</f>
        <v>1</v>
      </c>
    </row>
    <row r="1477" spans="1:10" x14ac:dyDescent="0.3">
      <c r="A1477" t="s">
        <v>1256</v>
      </c>
      <c r="B1477" t="s">
        <v>555</v>
      </c>
      <c r="C1477" t="s">
        <v>18</v>
      </c>
      <c r="D1477" t="s">
        <v>674</v>
      </c>
      <c r="E1477">
        <v>20</v>
      </c>
      <c r="F1477" t="s">
        <v>174</v>
      </c>
      <c r="G1477" t="s">
        <v>14</v>
      </c>
      <c r="H1477">
        <f t="shared" si="46"/>
        <v>2</v>
      </c>
      <c r="I1477">
        <f t="shared" si="47"/>
        <v>40</v>
      </c>
      <c r="J1477">
        <f>INDEX(Clustering!$A$2:$B$32,MATCH('Filtered Data'!F1477,_xlfn.ANCHORARRAY(Clustering!$A$2),0),2)</f>
        <v>1</v>
      </c>
    </row>
    <row r="1478" spans="1:10" x14ac:dyDescent="0.3">
      <c r="A1478" t="s">
        <v>1256</v>
      </c>
      <c r="B1478" t="s">
        <v>497</v>
      </c>
      <c r="C1478" t="s">
        <v>50</v>
      </c>
      <c r="D1478" t="s">
        <v>678</v>
      </c>
      <c r="E1478">
        <v>20</v>
      </c>
      <c r="F1478" t="s">
        <v>174</v>
      </c>
      <c r="G1478" t="s">
        <v>14</v>
      </c>
      <c r="H1478">
        <f t="shared" si="46"/>
        <v>2</v>
      </c>
      <c r="I1478">
        <f t="shared" si="47"/>
        <v>40</v>
      </c>
      <c r="J1478">
        <f>INDEX(Clustering!$A$2:$B$32,MATCH('Filtered Data'!F1478,_xlfn.ANCHORARRAY(Clustering!$A$2),0),2)</f>
        <v>1</v>
      </c>
    </row>
    <row r="1479" spans="1:10" x14ac:dyDescent="0.3">
      <c r="A1479" t="s">
        <v>1256</v>
      </c>
      <c r="B1479" t="s">
        <v>557</v>
      </c>
      <c r="C1479" t="s">
        <v>50</v>
      </c>
      <c r="D1479" t="s">
        <v>272</v>
      </c>
      <c r="E1479">
        <v>20</v>
      </c>
      <c r="F1479" t="s">
        <v>72</v>
      </c>
      <c r="G1479" t="s">
        <v>14</v>
      </c>
      <c r="H1479">
        <f t="shared" si="46"/>
        <v>2</v>
      </c>
      <c r="I1479">
        <f t="shared" si="47"/>
        <v>40</v>
      </c>
      <c r="J1479">
        <f>INDEX(Clustering!$A$2:$B$32,MATCH('Filtered Data'!F1479,_xlfn.ANCHORARRAY(Clustering!$A$2),0),2)</f>
        <v>3</v>
      </c>
    </row>
    <row r="1480" spans="1:10" x14ac:dyDescent="0.3">
      <c r="A1480" t="s">
        <v>1256</v>
      </c>
      <c r="B1480" t="s">
        <v>499</v>
      </c>
      <c r="C1480" t="s">
        <v>34</v>
      </c>
      <c r="D1480" t="s">
        <v>152</v>
      </c>
      <c r="E1480">
        <v>20</v>
      </c>
      <c r="F1480" t="s">
        <v>72</v>
      </c>
      <c r="G1480" t="s">
        <v>14</v>
      </c>
      <c r="H1480">
        <f t="shared" si="46"/>
        <v>2</v>
      </c>
      <c r="I1480">
        <f t="shared" si="47"/>
        <v>40</v>
      </c>
      <c r="J1480">
        <f>INDEX(Clustering!$A$2:$B$32,MATCH('Filtered Data'!F1480,_xlfn.ANCHORARRAY(Clustering!$A$2),0),2)</f>
        <v>3</v>
      </c>
    </row>
    <row r="1481" spans="1:10" x14ac:dyDescent="0.3">
      <c r="A1481" t="s">
        <v>1256</v>
      </c>
      <c r="B1481" t="s">
        <v>1160</v>
      </c>
      <c r="C1481" t="s">
        <v>11</v>
      </c>
      <c r="D1481" t="s">
        <v>677</v>
      </c>
      <c r="E1481">
        <v>20</v>
      </c>
      <c r="F1481" t="s">
        <v>174</v>
      </c>
      <c r="G1481" t="s">
        <v>14</v>
      </c>
      <c r="H1481">
        <f t="shared" si="46"/>
        <v>2</v>
      </c>
      <c r="I1481">
        <f t="shared" si="47"/>
        <v>40</v>
      </c>
      <c r="J1481">
        <f>INDEX(Clustering!$A$2:$B$32,MATCH('Filtered Data'!F1481,_xlfn.ANCHORARRAY(Clustering!$A$2),0),2)</f>
        <v>1</v>
      </c>
    </row>
    <row r="1482" spans="1:10" x14ac:dyDescent="0.3">
      <c r="A1482" t="s">
        <v>1256</v>
      </c>
      <c r="B1482" t="s">
        <v>501</v>
      </c>
      <c r="C1482" t="s">
        <v>56</v>
      </c>
      <c r="D1482" t="s">
        <v>673</v>
      </c>
      <c r="E1482">
        <v>15</v>
      </c>
      <c r="F1482" t="s">
        <v>174</v>
      </c>
      <c r="G1482" t="s">
        <v>27</v>
      </c>
      <c r="H1482">
        <f t="shared" si="46"/>
        <v>1</v>
      </c>
      <c r="I1482">
        <f t="shared" si="47"/>
        <v>15</v>
      </c>
      <c r="J1482">
        <f>INDEX(Clustering!$A$2:$B$32,MATCH('Filtered Data'!F1482,_xlfn.ANCHORARRAY(Clustering!$A$2),0),2)</f>
        <v>1</v>
      </c>
    </row>
    <row r="1483" spans="1:10" x14ac:dyDescent="0.3">
      <c r="A1483" t="s">
        <v>1256</v>
      </c>
      <c r="B1483" t="s">
        <v>501</v>
      </c>
      <c r="C1483" t="s">
        <v>57</v>
      </c>
      <c r="D1483" t="s">
        <v>673</v>
      </c>
      <c r="E1483">
        <v>15</v>
      </c>
      <c r="F1483" t="s">
        <v>174</v>
      </c>
      <c r="G1483" t="s">
        <v>29</v>
      </c>
      <c r="H1483">
        <f t="shared" si="46"/>
        <v>1</v>
      </c>
      <c r="I1483">
        <f t="shared" si="47"/>
        <v>15</v>
      </c>
      <c r="J1483">
        <f>INDEX(Clustering!$A$2:$B$32,MATCH('Filtered Data'!F1483,_xlfn.ANCHORARRAY(Clustering!$A$2),0),2)</f>
        <v>1</v>
      </c>
    </row>
    <row r="1484" spans="1:10" x14ac:dyDescent="0.3">
      <c r="A1484" t="s">
        <v>1256</v>
      </c>
      <c r="B1484" t="s">
        <v>1161</v>
      </c>
      <c r="C1484" t="s">
        <v>56</v>
      </c>
      <c r="D1484" t="s">
        <v>671</v>
      </c>
      <c r="E1484">
        <v>18</v>
      </c>
      <c r="F1484" t="s">
        <v>174</v>
      </c>
      <c r="G1484" t="s">
        <v>27</v>
      </c>
      <c r="H1484">
        <f t="shared" si="46"/>
        <v>1</v>
      </c>
      <c r="I1484">
        <f t="shared" si="47"/>
        <v>18</v>
      </c>
      <c r="J1484">
        <f>INDEX(Clustering!$A$2:$B$32,MATCH('Filtered Data'!F1484,_xlfn.ANCHORARRAY(Clustering!$A$2),0),2)</f>
        <v>1</v>
      </c>
    </row>
    <row r="1485" spans="1:10" x14ac:dyDescent="0.3">
      <c r="A1485" t="s">
        <v>1256</v>
      </c>
      <c r="B1485" t="s">
        <v>1161</v>
      </c>
      <c r="C1485" t="s">
        <v>57</v>
      </c>
      <c r="D1485" t="s">
        <v>671</v>
      </c>
      <c r="E1485">
        <v>18</v>
      </c>
      <c r="F1485" t="s">
        <v>174</v>
      </c>
      <c r="G1485" t="s">
        <v>29</v>
      </c>
      <c r="H1485">
        <f t="shared" si="46"/>
        <v>1</v>
      </c>
      <c r="I1485">
        <f t="shared" si="47"/>
        <v>18</v>
      </c>
      <c r="J1485">
        <f>INDEX(Clustering!$A$2:$B$32,MATCH('Filtered Data'!F1485,_xlfn.ANCHORARRAY(Clustering!$A$2),0),2)</f>
        <v>1</v>
      </c>
    </row>
    <row r="1486" spans="1:10" x14ac:dyDescent="0.3">
      <c r="A1486" t="s">
        <v>1256</v>
      </c>
      <c r="B1486" t="s">
        <v>503</v>
      </c>
      <c r="C1486" t="s">
        <v>370</v>
      </c>
      <c r="D1486" t="s">
        <v>504</v>
      </c>
      <c r="E1486">
        <v>20</v>
      </c>
      <c r="F1486" t="s">
        <v>174</v>
      </c>
      <c r="G1486" t="s">
        <v>198</v>
      </c>
      <c r="H1486">
        <f t="shared" si="46"/>
        <v>2</v>
      </c>
      <c r="I1486">
        <f t="shared" si="47"/>
        <v>40</v>
      </c>
      <c r="J1486">
        <f>INDEX(Clustering!$A$2:$B$32,MATCH('Filtered Data'!F1486,_xlfn.ANCHORARRAY(Clustering!$A$2),0),2)</f>
        <v>1</v>
      </c>
    </row>
    <row r="1487" spans="1:10" x14ac:dyDescent="0.3">
      <c r="A1487" t="s">
        <v>1256</v>
      </c>
      <c r="B1487" t="s">
        <v>1162</v>
      </c>
      <c r="C1487" t="s">
        <v>195</v>
      </c>
      <c r="D1487" t="s">
        <v>677</v>
      </c>
      <c r="E1487">
        <v>19</v>
      </c>
      <c r="F1487" t="s">
        <v>174</v>
      </c>
      <c r="G1487" t="s">
        <v>198</v>
      </c>
      <c r="H1487">
        <f t="shared" si="46"/>
        <v>2</v>
      </c>
      <c r="I1487">
        <f t="shared" si="47"/>
        <v>38</v>
      </c>
      <c r="J1487">
        <f>INDEX(Clustering!$A$2:$B$32,MATCH('Filtered Data'!F1487,_xlfn.ANCHORARRAY(Clustering!$A$2),0),2)</f>
        <v>1</v>
      </c>
    </row>
    <row r="1488" spans="1:10" x14ac:dyDescent="0.3">
      <c r="A1488" t="s">
        <v>1256</v>
      </c>
      <c r="B1488" t="s">
        <v>505</v>
      </c>
      <c r="C1488" t="s">
        <v>195</v>
      </c>
      <c r="D1488" t="s">
        <v>678</v>
      </c>
      <c r="E1488">
        <v>20</v>
      </c>
      <c r="F1488" t="s">
        <v>174</v>
      </c>
      <c r="G1488" t="s">
        <v>198</v>
      </c>
      <c r="H1488">
        <f t="shared" si="46"/>
        <v>2</v>
      </c>
      <c r="I1488">
        <f t="shared" si="47"/>
        <v>40</v>
      </c>
      <c r="J1488">
        <f>INDEX(Clustering!$A$2:$B$32,MATCH('Filtered Data'!F1488,_xlfn.ANCHORARRAY(Clustering!$A$2),0),2)</f>
        <v>1</v>
      </c>
    </row>
    <row r="1489" spans="1:10" x14ac:dyDescent="0.3">
      <c r="A1489" t="s">
        <v>1256</v>
      </c>
      <c r="B1489" t="s">
        <v>1163</v>
      </c>
      <c r="C1489" t="s">
        <v>229</v>
      </c>
      <c r="D1489" t="s">
        <v>494</v>
      </c>
      <c r="E1489">
        <v>19</v>
      </c>
      <c r="F1489" t="s">
        <v>174</v>
      </c>
      <c r="G1489" t="s">
        <v>198</v>
      </c>
      <c r="H1489">
        <f t="shared" si="46"/>
        <v>2</v>
      </c>
      <c r="I1489">
        <f t="shared" si="47"/>
        <v>38</v>
      </c>
      <c r="J1489">
        <f>INDEX(Clustering!$A$2:$B$32,MATCH('Filtered Data'!F1489,_xlfn.ANCHORARRAY(Clustering!$A$2),0),2)</f>
        <v>1</v>
      </c>
    </row>
    <row r="1490" spans="1:10" x14ac:dyDescent="0.3">
      <c r="A1490" t="s">
        <v>1256</v>
      </c>
      <c r="B1490" t="s">
        <v>507</v>
      </c>
      <c r="C1490" t="s">
        <v>229</v>
      </c>
      <c r="D1490" t="s">
        <v>496</v>
      </c>
      <c r="E1490">
        <v>19</v>
      </c>
      <c r="F1490" t="s">
        <v>174</v>
      </c>
      <c r="G1490" t="s">
        <v>198</v>
      </c>
      <c r="H1490">
        <f t="shared" si="46"/>
        <v>2</v>
      </c>
      <c r="I1490">
        <f t="shared" si="47"/>
        <v>38</v>
      </c>
      <c r="J1490">
        <f>INDEX(Clustering!$A$2:$B$32,MATCH('Filtered Data'!F1490,_xlfn.ANCHORARRAY(Clustering!$A$2),0),2)</f>
        <v>1</v>
      </c>
    </row>
    <row r="1491" spans="1:10" x14ac:dyDescent="0.3">
      <c r="A1491" t="s">
        <v>1257</v>
      </c>
      <c r="B1491" t="s">
        <v>489</v>
      </c>
      <c r="C1491" t="s">
        <v>11</v>
      </c>
      <c r="D1491" t="s">
        <v>1172</v>
      </c>
      <c r="E1491">
        <v>20</v>
      </c>
      <c r="F1491" t="s">
        <v>72</v>
      </c>
      <c r="G1491" t="s">
        <v>14</v>
      </c>
      <c r="H1491">
        <f t="shared" si="46"/>
        <v>2</v>
      </c>
      <c r="I1491">
        <f t="shared" si="47"/>
        <v>40</v>
      </c>
      <c r="J1491">
        <f>INDEX(Clustering!$A$2:$B$32,MATCH('Filtered Data'!F1491,_xlfn.ANCHORARRAY(Clustering!$A$2),0),2)</f>
        <v>3</v>
      </c>
    </row>
    <row r="1492" spans="1:10" x14ac:dyDescent="0.3">
      <c r="A1492" t="s">
        <v>1257</v>
      </c>
      <c r="B1492" t="s">
        <v>550</v>
      </c>
      <c r="C1492" t="s">
        <v>370</v>
      </c>
      <c r="D1492" t="s">
        <v>1180</v>
      </c>
      <c r="E1492">
        <v>20</v>
      </c>
      <c r="F1492" t="s">
        <v>72</v>
      </c>
      <c r="G1492" t="s">
        <v>198</v>
      </c>
      <c r="H1492">
        <f t="shared" si="46"/>
        <v>2</v>
      </c>
      <c r="I1492">
        <f t="shared" si="47"/>
        <v>40</v>
      </c>
      <c r="J1492">
        <f>INDEX(Clustering!$A$2:$B$32,MATCH('Filtered Data'!F1492,_xlfn.ANCHORARRAY(Clustering!$A$2),0),2)</f>
        <v>3</v>
      </c>
    </row>
    <row r="1493" spans="1:10" x14ac:dyDescent="0.3">
      <c r="A1493" t="s">
        <v>1257</v>
      </c>
      <c r="B1493" t="s">
        <v>491</v>
      </c>
      <c r="C1493" t="s">
        <v>34</v>
      </c>
      <c r="D1493" t="s">
        <v>1180</v>
      </c>
      <c r="E1493">
        <v>20</v>
      </c>
      <c r="F1493" t="s">
        <v>72</v>
      </c>
      <c r="G1493" t="s">
        <v>14</v>
      </c>
      <c r="H1493">
        <f t="shared" si="46"/>
        <v>2</v>
      </c>
      <c r="I1493">
        <f t="shared" si="47"/>
        <v>40</v>
      </c>
      <c r="J1493">
        <f>INDEX(Clustering!$A$2:$B$32,MATCH('Filtered Data'!F1493,_xlfn.ANCHORARRAY(Clustering!$A$2),0),2)</f>
        <v>3</v>
      </c>
    </row>
    <row r="1494" spans="1:10" x14ac:dyDescent="0.3">
      <c r="A1494" t="s">
        <v>1257</v>
      </c>
      <c r="B1494" t="s">
        <v>551</v>
      </c>
      <c r="C1494" t="s">
        <v>16</v>
      </c>
      <c r="D1494" t="s">
        <v>494</v>
      </c>
      <c r="E1494">
        <v>20</v>
      </c>
      <c r="F1494" t="s">
        <v>174</v>
      </c>
      <c r="G1494" t="s">
        <v>14</v>
      </c>
      <c r="H1494">
        <f t="shared" si="46"/>
        <v>2</v>
      </c>
      <c r="I1494">
        <f t="shared" si="47"/>
        <v>40</v>
      </c>
      <c r="J1494">
        <f>INDEX(Clustering!$A$2:$B$32,MATCH('Filtered Data'!F1494,_xlfn.ANCHORARRAY(Clustering!$A$2),0),2)</f>
        <v>1</v>
      </c>
    </row>
    <row r="1495" spans="1:10" x14ac:dyDescent="0.3">
      <c r="A1495" t="s">
        <v>1257</v>
      </c>
      <c r="B1495" t="s">
        <v>493</v>
      </c>
      <c r="C1495" t="s">
        <v>16</v>
      </c>
      <c r="D1495" t="s">
        <v>512</v>
      </c>
      <c r="E1495">
        <v>19</v>
      </c>
      <c r="F1495" t="s">
        <v>13</v>
      </c>
      <c r="G1495" t="s">
        <v>14</v>
      </c>
      <c r="H1495">
        <f t="shared" si="46"/>
        <v>2</v>
      </c>
      <c r="I1495">
        <f t="shared" si="47"/>
        <v>38</v>
      </c>
      <c r="J1495">
        <f>INDEX(Clustering!$A$2:$B$32,MATCH('Filtered Data'!F1495,_xlfn.ANCHORARRAY(Clustering!$A$2),0),2)</f>
        <v>5</v>
      </c>
    </row>
    <row r="1496" spans="1:10" x14ac:dyDescent="0.3">
      <c r="A1496" t="s">
        <v>1258</v>
      </c>
      <c r="B1496" t="s">
        <v>489</v>
      </c>
      <c r="C1496" t="s">
        <v>879</v>
      </c>
      <c r="D1496" t="s">
        <v>490</v>
      </c>
      <c r="E1496">
        <v>14</v>
      </c>
      <c r="F1496" t="s">
        <v>174</v>
      </c>
      <c r="G1496" t="s">
        <v>80</v>
      </c>
      <c r="H1496">
        <f t="shared" si="46"/>
        <v>1</v>
      </c>
      <c r="I1496">
        <f t="shared" si="47"/>
        <v>14</v>
      </c>
      <c r="J1496">
        <f>INDEX(Clustering!$A$2:$B$32,MATCH('Filtered Data'!F1496,_xlfn.ANCHORARRAY(Clustering!$A$2),0),2)</f>
        <v>1</v>
      </c>
    </row>
    <row r="1497" spans="1:10" x14ac:dyDescent="0.3">
      <c r="A1497" t="s">
        <v>1258</v>
      </c>
      <c r="B1497" t="s">
        <v>550</v>
      </c>
      <c r="C1497" t="s">
        <v>1259</v>
      </c>
      <c r="D1497" t="s">
        <v>672</v>
      </c>
      <c r="E1497">
        <v>20</v>
      </c>
      <c r="F1497" t="s">
        <v>174</v>
      </c>
      <c r="G1497" t="s">
        <v>27</v>
      </c>
      <c r="H1497">
        <f t="shared" si="46"/>
        <v>1</v>
      </c>
      <c r="I1497">
        <f t="shared" si="47"/>
        <v>20</v>
      </c>
      <c r="J1497">
        <f>INDEX(Clustering!$A$2:$B$32,MATCH('Filtered Data'!F1497,_xlfn.ANCHORARRAY(Clustering!$A$2),0),2)</f>
        <v>1</v>
      </c>
    </row>
    <row r="1498" spans="1:10" x14ac:dyDescent="0.3">
      <c r="A1498" t="s">
        <v>1260</v>
      </c>
      <c r="B1498" t="s">
        <v>489</v>
      </c>
      <c r="C1498" t="s">
        <v>34</v>
      </c>
      <c r="D1498" t="s">
        <v>675</v>
      </c>
      <c r="E1498">
        <v>20</v>
      </c>
      <c r="F1498" t="s">
        <v>174</v>
      </c>
      <c r="G1498" t="s">
        <v>14</v>
      </c>
      <c r="H1498">
        <f t="shared" si="46"/>
        <v>2</v>
      </c>
      <c r="I1498">
        <f t="shared" si="47"/>
        <v>40</v>
      </c>
      <c r="J1498">
        <f>INDEX(Clustering!$A$2:$B$32,MATCH('Filtered Data'!F1498,_xlfn.ANCHORARRAY(Clustering!$A$2),0),2)</f>
        <v>1</v>
      </c>
    </row>
    <row r="1499" spans="1:10" x14ac:dyDescent="0.3">
      <c r="A1499" t="s">
        <v>1260</v>
      </c>
      <c r="B1499" t="s">
        <v>550</v>
      </c>
      <c r="C1499" t="s">
        <v>25</v>
      </c>
      <c r="D1499" t="s">
        <v>675</v>
      </c>
      <c r="E1499">
        <v>15</v>
      </c>
      <c r="F1499" t="s">
        <v>174</v>
      </c>
      <c r="G1499" t="s">
        <v>27</v>
      </c>
      <c r="H1499">
        <f t="shared" si="46"/>
        <v>1</v>
      </c>
      <c r="I1499">
        <f t="shared" si="47"/>
        <v>15</v>
      </c>
      <c r="J1499">
        <f>INDEX(Clustering!$A$2:$B$32,MATCH('Filtered Data'!F1499,_xlfn.ANCHORARRAY(Clustering!$A$2),0),2)</f>
        <v>1</v>
      </c>
    </row>
    <row r="1500" spans="1:10" x14ac:dyDescent="0.3">
      <c r="A1500" t="s">
        <v>1260</v>
      </c>
      <c r="B1500" t="s">
        <v>550</v>
      </c>
      <c r="C1500" t="s">
        <v>28</v>
      </c>
      <c r="D1500" t="s">
        <v>675</v>
      </c>
      <c r="E1500">
        <v>15</v>
      </c>
      <c r="F1500" t="s">
        <v>174</v>
      </c>
      <c r="G1500" t="s">
        <v>29</v>
      </c>
      <c r="H1500">
        <f t="shared" si="46"/>
        <v>1</v>
      </c>
      <c r="I1500">
        <f t="shared" si="47"/>
        <v>15</v>
      </c>
      <c r="J1500">
        <f>INDEX(Clustering!$A$2:$B$32,MATCH('Filtered Data'!F1500,_xlfn.ANCHORARRAY(Clustering!$A$2),0),2)</f>
        <v>1</v>
      </c>
    </row>
    <row r="1501" spans="1:10" x14ac:dyDescent="0.3">
      <c r="A1501" t="s">
        <v>1260</v>
      </c>
      <c r="B1501" t="s">
        <v>491</v>
      </c>
      <c r="C1501" t="s">
        <v>20</v>
      </c>
      <c r="D1501" t="s">
        <v>510</v>
      </c>
      <c r="E1501">
        <v>18</v>
      </c>
      <c r="F1501" t="s">
        <v>13</v>
      </c>
      <c r="G1501" t="s">
        <v>23</v>
      </c>
      <c r="H1501">
        <f t="shared" si="46"/>
        <v>2</v>
      </c>
      <c r="I1501">
        <f t="shared" si="47"/>
        <v>36</v>
      </c>
      <c r="J1501">
        <f>INDEX(Clustering!$A$2:$B$32,MATCH('Filtered Data'!F1501,_xlfn.ANCHORARRAY(Clustering!$A$2),0),2)</f>
        <v>5</v>
      </c>
    </row>
    <row r="1502" spans="1:10" x14ac:dyDescent="0.3">
      <c r="A1502" t="s">
        <v>1261</v>
      </c>
      <c r="B1502" t="s">
        <v>489</v>
      </c>
      <c r="C1502" t="s">
        <v>16</v>
      </c>
      <c r="D1502" t="s">
        <v>506</v>
      </c>
      <c r="E1502">
        <v>21</v>
      </c>
      <c r="F1502" t="s">
        <v>174</v>
      </c>
      <c r="G1502" t="s">
        <v>14</v>
      </c>
      <c r="H1502">
        <f t="shared" si="46"/>
        <v>2</v>
      </c>
      <c r="I1502">
        <f t="shared" si="47"/>
        <v>42</v>
      </c>
      <c r="J1502">
        <f>INDEX(Clustering!$A$2:$B$32,MATCH('Filtered Data'!F1502,_xlfn.ANCHORARRAY(Clustering!$A$2),0),2)</f>
        <v>1</v>
      </c>
    </row>
    <row r="1503" spans="1:10" x14ac:dyDescent="0.3">
      <c r="A1503" t="s">
        <v>1262</v>
      </c>
      <c r="B1503" t="s">
        <v>489</v>
      </c>
      <c r="C1503" t="s">
        <v>195</v>
      </c>
      <c r="D1503" t="s">
        <v>500</v>
      </c>
      <c r="E1503">
        <v>20</v>
      </c>
      <c r="F1503" t="s">
        <v>174</v>
      </c>
      <c r="G1503" t="s">
        <v>198</v>
      </c>
      <c r="H1503">
        <f t="shared" si="46"/>
        <v>2</v>
      </c>
      <c r="I1503">
        <f t="shared" si="47"/>
        <v>40</v>
      </c>
      <c r="J1503">
        <f>INDEX(Clustering!$A$2:$B$32,MATCH('Filtered Data'!F1503,_xlfn.ANCHORARRAY(Clustering!$A$2),0),2)</f>
        <v>1</v>
      </c>
    </row>
    <row r="1504" spans="1:10" x14ac:dyDescent="0.3">
      <c r="A1504" t="s">
        <v>1262</v>
      </c>
      <c r="B1504" t="s">
        <v>550</v>
      </c>
      <c r="C1504" t="s">
        <v>229</v>
      </c>
      <c r="D1504" t="s">
        <v>500</v>
      </c>
      <c r="E1504">
        <v>21</v>
      </c>
      <c r="F1504" t="s">
        <v>174</v>
      </c>
      <c r="G1504" t="s">
        <v>198</v>
      </c>
      <c r="H1504">
        <f t="shared" si="46"/>
        <v>2</v>
      </c>
      <c r="I1504">
        <f t="shared" si="47"/>
        <v>42</v>
      </c>
      <c r="J1504">
        <f>INDEX(Clustering!$A$2:$B$32,MATCH('Filtered Data'!F1504,_xlfn.ANCHORARRAY(Clustering!$A$2),0),2)</f>
        <v>1</v>
      </c>
    </row>
    <row r="1505" spans="1:10" x14ac:dyDescent="0.3">
      <c r="A1505" t="s">
        <v>1263</v>
      </c>
      <c r="B1505" t="s">
        <v>489</v>
      </c>
      <c r="C1505" t="s">
        <v>370</v>
      </c>
      <c r="D1505" t="s">
        <v>152</v>
      </c>
      <c r="E1505">
        <v>9</v>
      </c>
      <c r="F1505" t="s">
        <v>72</v>
      </c>
      <c r="G1505" t="s">
        <v>198</v>
      </c>
      <c r="H1505">
        <f t="shared" si="46"/>
        <v>2</v>
      </c>
      <c r="I1505">
        <f t="shared" si="47"/>
        <v>18</v>
      </c>
      <c r="J1505">
        <f>INDEX(Clustering!$A$2:$B$32,MATCH('Filtered Data'!F1505,_xlfn.ANCHORARRAY(Clustering!$A$2),0),2)</f>
        <v>3</v>
      </c>
    </row>
    <row r="1506" spans="1:10" x14ac:dyDescent="0.3">
      <c r="A1506" t="s">
        <v>1263</v>
      </c>
      <c r="B1506" t="s">
        <v>550</v>
      </c>
      <c r="C1506" t="s">
        <v>38</v>
      </c>
      <c r="D1506" t="s">
        <v>506</v>
      </c>
      <c r="E1506">
        <v>20</v>
      </c>
      <c r="F1506" t="s">
        <v>174</v>
      </c>
      <c r="G1506" t="s">
        <v>14</v>
      </c>
      <c r="H1506">
        <f t="shared" si="46"/>
        <v>2</v>
      </c>
      <c r="I1506">
        <f t="shared" si="47"/>
        <v>40</v>
      </c>
      <c r="J1506">
        <f>INDEX(Clustering!$A$2:$B$32,MATCH('Filtered Data'!F1506,_xlfn.ANCHORARRAY(Clustering!$A$2),0),2)</f>
        <v>1</v>
      </c>
    </row>
    <row r="1507" spans="1:10" x14ac:dyDescent="0.3">
      <c r="A1507" t="s">
        <v>1264</v>
      </c>
      <c r="B1507" t="s">
        <v>489</v>
      </c>
      <c r="C1507" t="s">
        <v>16</v>
      </c>
      <c r="D1507" t="s">
        <v>500</v>
      </c>
      <c r="E1507">
        <v>18</v>
      </c>
      <c r="F1507" t="s">
        <v>174</v>
      </c>
      <c r="G1507" t="s">
        <v>14</v>
      </c>
      <c r="H1507">
        <f t="shared" si="46"/>
        <v>2</v>
      </c>
      <c r="I1507">
        <f t="shared" si="47"/>
        <v>36</v>
      </c>
      <c r="J1507">
        <f>INDEX(Clustering!$A$2:$B$32,MATCH('Filtered Data'!F1507,_xlfn.ANCHORARRAY(Clustering!$A$2),0),2)</f>
        <v>1</v>
      </c>
    </row>
    <row r="1508" spans="1:10" x14ac:dyDescent="0.3">
      <c r="A1508" t="s">
        <v>1265</v>
      </c>
      <c r="B1508" t="s">
        <v>489</v>
      </c>
      <c r="C1508" t="s">
        <v>195</v>
      </c>
      <c r="D1508" t="s">
        <v>502</v>
      </c>
      <c r="E1508">
        <v>20</v>
      </c>
      <c r="F1508" t="s">
        <v>174</v>
      </c>
      <c r="G1508" t="s">
        <v>198</v>
      </c>
      <c r="H1508">
        <f t="shared" si="46"/>
        <v>2</v>
      </c>
      <c r="I1508">
        <f t="shared" si="47"/>
        <v>40</v>
      </c>
      <c r="J1508">
        <f>INDEX(Clustering!$A$2:$B$32,MATCH('Filtered Data'!F1508,_xlfn.ANCHORARRAY(Clustering!$A$2),0),2)</f>
        <v>1</v>
      </c>
    </row>
    <row r="1509" spans="1:10" x14ac:dyDescent="0.3">
      <c r="A1509" t="s">
        <v>1265</v>
      </c>
      <c r="B1509" t="s">
        <v>550</v>
      </c>
      <c r="C1509" t="s">
        <v>229</v>
      </c>
      <c r="D1509" t="s">
        <v>502</v>
      </c>
      <c r="E1509">
        <v>21</v>
      </c>
      <c r="F1509" t="s">
        <v>174</v>
      </c>
      <c r="G1509" t="s">
        <v>198</v>
      </c>
      <c r="H1509">
        <f t="shared" si="46"/>
        <v>2</v>
      </c>
      <c r="I1509">
        <f t="shared" si="47"/>
        <v>42</v>
      </c>
      <c r="J1509">
        <f>INDEX(Clustering!$A$2:$B$32,MATCH('Filtered Data'!F1509,_xlfn.ANCHORARRAY(Clustering!$A$2),0),2)</f>
        <v>1</v>
      </c>
    </row>
    <row r="1510" spans="1:10" x14ac:dyDescent="0.3">
      <c r="A1510" t="s">
        <v>1265</v>
      </c>
      <c r="B1510" t="s">
        <v>491</v>
      </c>
      <c r="C1510" t="s">
        <v>18</v>
      </c>
      <c r="D1510" t="s">
        <v>496</v>
      </c>
      <c r="E1510">
        <v>21</v>
      </c>
      <c r="F1510" t="s">
        <v>174</v>
      </c>
      <c r="G1510" t="s">
        <v>14</v>
      </c>
      <c r="H1510">
        <f t="shared" si="46"/>
        <v>2</v>
      </c>
      <c r="I1510">
        <f t="shared" si="47"/>
        <v>42</v>
      </c>
      <c r="J1510">
        <f>INDEX(Clustering!$A$2:$B$32,MATCH('Filtered Data'!F1510,_xlfn.ANCHORARRAY(Clustering!$A$2),0),2)</f>
        <v>1</v>
      </c>
    </row>
    <row r="1511" spans="1:10" x14ac:dyDescent="0.3">
      <c r="A1511" t="s">
        <v>1265</v>
      </c>
      <c r="B1511" t="s">
        <v>551</v>
      </c>
      <c r="C1511" t="s">
        <v>25</v>
      </c>
      <c r="D1511" t="s">
        <v>674</v>
      </c>
      <c r="E1511">
        <v>21</v>
      </c>
      <c r="F1511" t="s">
        <v>174</v>
      </c>
      <c r="G1511" t="s">
        <v>27</v>
      </c>
      <c r="H1511">
        <f t="shared" si="46"/>
        <v>1</v>
      </c>
      <c r="I1511">
        <f t="shared" si="47"/>
        <v>21</v>
      </c>
      <c r="J1511">
        <f>INDEX(Clustering!$A$2:$B$32,MATCH('Filtered Data'!F1511,_xlfn.ANCHORARRAY(Clustering!$A$2),0),2)</f>
        <v>1</v>
      </c>
    </row>
    <row r="1512" spans="1:10" x14ac:dyDescent="0.3">
      <c r="A1512" t="s">
        <v>1265</v>
      </c>
      <c r="B1512" t="s">
        <v>551</v>
      </c>
      <c r="C1512" t="s">
        <v>28</v>
      </c>
      <c r="D1512" t="s">
        <v>674</v>
      </c>
      <c r="E1512">
        <v>21</v>
      </c>
      <c r="F1512" t="s">
        <v>174</v>
      </c>
      <c r="G1512" t="s">
        <v>29</v>
      </c>
      <c r="H1512">
        <f t="shared" si="46"/>
        <v>1</v>
      </c>
      <c r="I1512">
        <f t="shared" si="47"/>
        <v>21</v>
      </c>
      <c r="J1512">
        <f>INDEX(Clustering!$A$2:$B$32,MATCH('Filtered Data'!F1512,_xlfn.ANCHORARRAY(Clustering!$A$2),0),2)</f>
        <v>1</v>
      </c>
    </row>
    <row r="1513" spans="1:10" x14ac:dyDescent="0.3">
      <c r="A1513" t="s">
        <v>1266</v>
      </c>
      <c r="B1513" t="s">
        <v>489</v>
      </c>
      <c r="C1513" t="s">
        <v>42</v>
      </c>
      <c r="D1513" t="s">
        <v>672</v>
      </c>
      <c r="E1513">
        <v>19</v>
      </c>
      <c r="F1513" t="s">
        <v>174</v>
      </c>
      <c r="G1513" t="s">
        <v>23</v>
      </c>
      <c r="H1513">
        <f t="shared" si="46"/>
        <v>2</v>
      </c>
      <c r="I1513">
        <f t="shared" si="47"/>
        <v>38</v>
      </c>
      <c r="J1513">
        <f>INDEX(Clustering!$A$2:$B$32,MATCH('Filtered Data'!F1513,_xlfn.ANCHORARRAY(Clustering!$A$2),0),2)</f>
        <v>1</v>
      </c>
    </row>
    <row r="1514" spans="1:10" x14ac:dyDescent="0.3">
      <c r="A1514" t="s">
        <v>1266</v>
      </c>
      <c r="B1514" t="s">
        <v>550</v>
      </c>
      <c r="C1514" t="s">
        <v>370</v>
      </c>
      <c r="D1514" t="s">
        <v>670</v>
      </c>
      <c r="E1514">
        <v>16</v>
      </c>
      <c r="F1514" t="s">
        <v>174</v>
      </c>
      <c r="G1514" t="s">
        <v>198</v>
      </c>
      <c r="H1514">
        <f t="shared" si="46"/>
        <v>2</v>
      </c>
      <c r="I1514">
        <f t="shared" si="47"/>
        <v>32</v>
      </c>
      <c r="J1514">
        <f>INDEX(Clustering!$A$2:$B$32,MATCH('Filtered Data'!F1514,_xlfn.ANCHORARRAY(Clustering!$A$2),0),2)</f>
        <v>1</v>
      </c>
    </row>
    <row r="1515" spans="1:10" x14ac:dyDescent="0.3">
      <c r="A1515" t="s">
        <v>1266</v>
      </c>
      <c r="B1515" t="s">
        <v>491</v>
      </c>
      <c r="C1515" t="s">
        <v>34</v>
      </c>
      <c r="D1515" t="s">
        <v>672</v>
      </c>
      <c r="E1515">
        <v>20</v>
      </c>
      <c r="F1515" t="s">
        <v>174</v>
      </c>
      <c r="G1515" t="s">
        <v>14</v>
      </c>
      <c r="H1515">
        <f t="shared" si="46"/>
        <v>2</v>
      </c>
      <c r="I1515">
        <f t="shared" si="47"/>
        <v>40</v>
      </c>
      <c r="J1515">
        <f>INDEX(Clustering!$A$2:$B$32,MATCH('Filtered Data'!F1515,_xlfn.ANCHORARRAY(Clustering!$A$2),0),2)</f>
        <v>1</v>
      </c>
    </row>
    <row r="1516" spans="1:10" x14ac:dyDescent="0.3">
      <c r="A1516" t="s">
        <v>1266</v>
      </c>
      <c r="B1516" t="s">
        <v>551</v>
      </c>
      <c r="C1516" t="s">
        <v>46</v>
      </c>
      <c r="D1516" t="s">
        <v>677</v>
      </c>
      <c r="E1516">
        <v>18</v>
      </c>
      <c r="F1516" t="s">
        <v>174</v>
      </c>
      <c r="G1516" t="s">
        <v>23</v>
      </c>
      <c r="H1516">
        <f t="shared" si="46"/>
        <v>2</v>
      </c>
      <c r="I1516">
        <f t="shared" si="47"/>
        <v>36</v>
      </c>
      <c r="J1516">
        <f>INDEX(Clustering!$A$2:$B$32,MATCH('Filtered Data'!F1516,_xlfn.ANCHORARRAY(Clustering!$A$2),0),2)</f>
        <v>1</v>
      </c>
    </row>
    <row r="1517" spans="1:10" x14ac:dyDescent="0.3">
      <c r="A1517" t="s">
        <v>1266</v>
      </c>
      <c r="B1517" t="s">
        <v>493</v>
      </c>
      <c r="C1517" t="s">
        <v>25</v>
      </c>
      <c r="D1517" t="s">
        <v>672</v>
      </c>
      <c r="E1517">
        <v>19</v>
      </c>
      <c r="F1517" t="s">
        <v>174</v>
      </c>
      <c r="G1517" t="s">
        <v>27</v>
      </c>
      <c r="H1517">
        <f t="shared" si="46"/>
        <v>1</v>
      </c>
      <c r="I1517">
        <f t="shared" si="47"/>
        <v>19</v>
      </c>
      <c r="J1517">
        <f>INDEX(Clustering!$A$2:$B$32,MATCH('Filtered Data'!F1517,_xlfn.ANCHORARRAY(Clustering!$A$2),0),2)</f>
        <v>1</v>
      </c>
    </row>
    <row r="1518" spans="1:10" x14ac:dyDescent="0.3">
      <c r="A1518" t="s">
        <v>1266</v>
      </c>
      <c r="B1518" t="s">
        <v>493</v>
      </c>
      <c r="C1518" t="s">
        <v>28</v>
      </c>
      <c r="D1518" t="s">
        <v>672</v>
      </c>
      <c r="E1518">
        <v>19</v>
      </c>
      <c r="F1518" t="s">
        <v>174</v>
      </c>
      <c r="G1518" t="s">
        <v>29</v>
      </c>
      <c r="H1518">
        <f t="shared" si="46"/>
        <v>1</v>
      </c>
      <c r="I1518">
        <f t="shared" si="47"/>
        <v>19</v>
      </c>
      <c r="J1518">
        <f>INDEX(Clustering!$A$2:$B$32,MATCH('Filtered Data'!F1518,_xlfn.ANCHORARRAY(Clustering!$A$2),0),2)</f>
        <v>1</v>
      </c>
    </row>
    <row r="1519" spans="1:10" x14ac:dyDescent="0.3">
      <c r="A1519" t="s">
        <v>1266</v>
      </c>
      <c r="B1519" t="s">
        <v>553</v>
      </c>
      <c r="C1519" t="s">
        <v>195</v>
      </c>
      <c r="D1519" t="s">
        <v>680</v>
      </c>
      <c r="E1519">
        <v>20</v>
      </c>
      <c r="F1519" t="s">
        <v>174</v>
      </c>
      <c r="G1519" t="s">
        <v>198</v>
      </c>
      <c r="H1519">
        <f t="shared" si="46"/>
        <v>2</v>
      </c>
      <c r="I1519">
        <f t="shared" si="47"/>
        <v>40</v>
      </c>
      <c r="J1519">
        <f>INDEX(Clustering!$A$2:$B$32,MATCH('Filtered Data'!F1519,_xlfn.ANCHORARRAY(Clustering!$A$2),0),2)</f>
        <v>1</v>
      </c>
    </row>
    <row r="1520" spans="1:10" x14ac:dyDescent="0.3">
      <c r="A1520" t="s">
        <v>1266</v>
      </c>
      <c r="B1520" t="s">
        <v>495</v>
      </c>
      <c r="C1520" t="s">
        <v>18</v>
      </c>
      <c r="D1520" t="s">
        <v>672</v>
      </c>
      <c r="E1520">
        <v>20</v>
      </c>
      <c r="F1520" t="s">
        <v>174</v>
      </c>
      <c r="G1520" t="s">
        <v>14</v>
      </c>
      <c r="H1520">
        <f t="shared" si="46"/>
        <v>2</v>
      </c>
      <c r="I1520">
        <f t="shared" si="47"/>
        <v>40</v>
      </c>
      <c r="J1520">
        <f>INDEX(Clustering!$A$2:$B$32,MATCH('Filtered Data'!F1520,_xlfn.ANCHORARRAY(Clustering!$A$2),0),2)</f>
        <v>1</v>
      </c>
    </row>
    <row r="1521" spans="1:10" x14ac:dyDescent="0.3">
      <c r="A1521" t="s">
        <v>1266</v>
      </c>
      <c r="B1521" t="s">
        <v>555</v>
      </c>
      <c r="C1521" t="s">
        <v>229</v>
      </c>
      <c r="D1521" t="s">
        <v>508</v>
      </c>
      <c r="E1521">
        <v>17</v>
      </c>
      <c r="F1521" t="s">
        <v>13</v>
      </c>
      <c r="G1521" t="s">
        <v>198</v>
      </c>
      <c r="H1521">
        <f t="shared" si="46"/>
        <v>2</v>
      </c>
      <c r="I1521">
        <f t="shared" si="47"/>
        <v>34</v>
      </c>
      <c r="J1521">
        <f>INDEX(Clustering!$A$2:$B$32,MATCH('Filtered Data'!F1521,_xlfn.ANCHORARRAY(Clustering!$A$2),0),2)</f>
        <v>5</v>
      </c>
    </row>
    <row r="1522" spans="1:10" x14ac:dyDescent="0.3">
      <c r="A1522" t="s">
        <v>1266</v>
      </c>
      <c r="B1522" t="s">
        <v>497</v>
      </c>
      <c r="C1522" t="s">
        <v>16</v>
      </c>
      <c r="D1522" t="s">
        <v>1172</v>
      </c>
      <c r="E1522">
        <v>20</v>
      </c>
      <c r="F1522" t="s">
        <v>72</v>
      </c>
      <c r="G1522" t="s">
        <v>14</v>
      </c>
      <c r="H1522">
        <f t="shared" si="46"/>
        <v>2</v>
      </c>
      <c r="I1522">
        <f t="shared" si="47"/>
        <v>40</v>
      </c>
      <c r="J1522">
        <f>INDEX(Clustering!$A$2:$B$32,MATCH('Filtered Data'!F1522,_xlfn.ANCHORARRAY(Clustering!$A$2),0),2)</f>
        <v>3</v>
      </c>
    </row>
    <row r="1523" spans="1:10" x14ac:dyDescent="0.3">
      <c r="A1523" t="s">
        <v>1266</v>
      </c>
      <c r="B1523" t="s">
        <v>557</v>
      </c>
      <c r="C1523" t="s">
        <v>56</v>
      </c>
      <c r="D1523" t="s">
        <v>504</v>
      </c>
      <c r="E1523">
        <v>12</v>
      </c>
      <c r="F1523" t="s">
        <v>174</v>
      </c>
      <c r="G1523" t="s">
        <v>27</v>
      </c>
      <c r="H1523">
        <f t="shared" si="46"/>
        <v>1</v>
      </c>
      <c r="I1523">
        <f t="shared" si="47"/>
        <v>12</v>
      </c>
      <c r="J1523">
        <f>INDEX(Clustering!$A$2:$B$32,MATCH('Filtered Data'!F1523,_xlfn.ANCHORARRAY(Clustering!$A$2),0),2)</f>
        <v>1</v>
      </c>
    </row>
    <row r="1524" spans="1:10" x14ac:dyDescent="0.3">
      <c r="A1524" t="s">
        <v>1266</v>
      </c>
      <c r="B1524" t="s">
        <v>557</v>
      </c>
      <c r="C1524" t="s">
        <v>57</v>
      </c>
      <c r="D1524" t="s">
        <v>504</v>
      </c>
      <c r="E1524">
        <v>12</v>
      </c>
      <c r="F1524" t="s">
        <v>174</v>
      </c>
      <c r="G1524" t="s">
        <v>29</v>
      </c>
      <c r="H1524">
        <f t="shared" si="46"/>
        <v>1</v>
      </c>
      <c r="I1524">
        <f t="shared" si="47"/>
        <v>12</v>
      </c>
      <c r="J1524">
        <f>INDEX(Clustering!$A$2:$B$32,MATCH('Filtered Data'!F1524,_xlfn.ANCHORARRAY(Clustering!$A$2),0),2)</f>
        <v>1</v>
      </c>
    </row>
    <row r="1525" spans="1:10" x14ac:dyDescent="0.3">
      <c r="A1525" t="s">
        <v>1266</v>
      </c>
      <c r="B1525" t="s">
        <v>499</v>
      </c>
      <c r="C1525" t="s">
        <v>50</v>
      </c>
      <c r="D1525" t="s">
        <v>494</v>
      </c>
      <c r="E1525">
        <v>20</v>
      </c>
      <c r="F1525" t="s">
        <v>174</v>
      </c>
      <c r="G1525" t="s">
        <v>14</v>
      </c>
      <c r="H1525">
        <f t="shared" si="46"/>
        <v>2</v>
      </c>
      <c r="I1525">
        <f t="shared" si="47"/>
        <v>40</v>
      </c>
      <c r="J1525">
        <f>INDEX(Clustering!$A$2:$B$32,MATCH('Filtered Data'!F1525,_xlfn.ANCHORARRAY(Clustering!$A$2),0),2)</f>
        <v>1</v>
      </c>
    </row>
    <row r="1526" spans="1:10" x14ac:dyDescent="0.3">
      <c r="A1526" t="s">
        <v>1266</v>
      </c>
      <c r="B1526" t="s">
        <v>1160</v>
      </c>
      <c r="C1526" t="s">
        <v>20</v>
      </c>
      <c r="D1526" t="s">
        <v>671</v>
      </c>
      <c r="E1526">
        <v>20</v>
      </c>
      <c r="F1526" t="s">
        <v>174</v>
      </c>
      <c r="G1526" t="s">
        <v>23</v>
      </c>
      <c r="H1526">
        <f t="shared" si="46"/>
        <v>2</v>
      </c>
      <c r="I1526">
        <f t="shared" si="47"/>
        <v>40</v>
      </c>
      <c r="J1526">
        <f>INDEX(Clustering!$A$2:$B$32,MATCH('Filtered Data'!F1526,_xlfn.ANCHORARRAY(Clustering!$A$2),0),2)</f>
        <v>1</v>
      </c>
    </row>
    <row r="1527" spans="1:10" x14ac:dyDescent="0.3">
      <c r="A1527" t="s">
        <v>1266</v>
      </c>
      <c r="B1527" t="s">
        <v>501</v>
      </c>
      <c r="C1527" t="s">
        <v>38</v>
      </c>
      <c r="D1527" t="s">
        <v>1180</v>
      </c>
      <c r="E1527">
        <v>20</v>
      </c>
      <c r="F1527" t="s">
        <v>72</v>
      </c>
      <c r="G1527" t="s">
        <v>14</v>
      </c>
      <c r="H1527">
        <f t="shared" si="46"/>
        <v>2</v>
      </c>
      <c r="I1527">
        <f t="shared" si="47"/>
        <v>40</v>
      </c>
      <c r="J1527">
        <f>INDEX(Clustering!$A$2:$B$32,MATCH('Filtered Data'!F1527,_xlfn.ANCHORARRAY(Clustering!$A$2),0),2)</f>
        <v>3</v>
      </c>
    </row>
    <row r="1528" spans="1:10" x14ac:dyDescent="0.3">
      <c r="A1528" t="s">
        <v>1267</v>
      </c>
      <c r="B1528" t="s">
        <v>489</v>
      </c>
      <c r="C1528" t="s">
        <v>18</v>
      </c>
      <c r="D1528" t="s">
        <v>677</v>
      </c>
      <c r="E1528">
        <v>21</v>
      </c>
      <c r="F1528" t="s">
        <v>174</v>
      </c>
      <c r="G1528" t="s">
        <v>14</v>
      </c>
      <c r="H1528">
        <f t="shared" si="46"/>
        <v>2</v>
      </c>
      <c r="I1528">
        <f t="shared" si="47"/>
        <v>42</v>
      </c>
      <c r="J1528">
        <f>INDEX(Clustering!$A$2:$B$32,MATCH('Filtered Data'!F1528,_xlfn.ANCHORARRAY(Clustering!$A$2),0),2)</f>
        <v>1</v>
      </c>
    </row>
    <row r="1529" spans="1:10" x14ac:dyDescent="0.3">
      <c r="A1529" t="s">
        <v>1267</v>
      </c>
      <c r="B1529" t="s">
        <v>550</v>
      </c>
      <c r="C1529" t="s">
        <v>25</v>
      </c>
      <c r="D1529" t="s">
        <v>673</v>
      </c>
      <c r="E1529">
        <v>21</v>
      </c>
      <c r="F1529" t="s">
        <v>174</v>
      </c>
      <c r="G1529" t="s">
        <v>27</v>
      </c>
      <c r="H1529">
        <f t="shared" si="46"/>
        <v>1</v>
      </c>
      <c r="I1529">
        <f t="shared" si="47"/>
        <v>21</v>
      </c>
      <c r="J1529">
        <f>INDEX(Clustering!$A$2:$B$32,MATCH('Filtered Data'!F1529,_xlfn.ANCHORARRAY(Clustering!$A$2),0),2)</f>
        <v>1</v>
      </c>
    </row>
    <row r="1530" spans="1:10" x14ac:dyDescent="0.3">
      <c r="A1530" t="s">
        <v>1267</v>
      </c>
      <c r="B1530" t="s">
        <v>550</v>
      </c>
      <c r="C1530" t="s">
        <v>28</v>
      </c>
      <c r="D1530" t="s">
        <v>673</v>
      </c>
      <c r="E1530">
        <v>21</v>
      </c>
      <c r="F1530" t="s">
        <v>174</v>
      </c>
      <c r="G1530" t="s">
        <v>29</v>
      </c>
      <c r="H1530">
        <f t="shared" si="46"/>
        <v>1</v>
      </c>
      <c r="I1530">
        <f t="shared" si="47"/>
        <v>21</v>
      </c>
      <c r="J1530">
        <f>INDEX(Clustering!$A$2:$B$32,MATCH('Filtered Data'!F1530,_xlfn.ANCHORARRAY(Clustering!$A$2),0),2)</f>
        <v>1</v>
      </c>
    </row>
    <row r="1531" spans="1:10" x14ac:dyDescent="0.3">
      <c r="A1531" t="s">
        <v>1267</v>
      </c>
      <c r="B1531" t="s">
        <v>491</v>
      </c>
      <c r="C1531" t="s">
        <v>195</v>
      </c>
      <c r="D1531" t="s">
        <v>492</v>
      </c>
      <c r="E1531">
        <v>21</v>
      </c>
      <c r="F1531" t="s">
        <v>174</v>
      </c>
      <c r="G1531" t="s">
        <v>198</v>
      </c>
      <c r="H1531">
        <f t="shared" si="46"/>
        <v>2</v>
      </c>
      <c r="I1531">
        <f t="shared" si="47"/>
        <v>42</v>
      </c>
      <c r="J1531">
        <f>INDEX(Clustering!$A$2:$B$32,MATCH('Filtered Data'!F1531,_xlfn.ANCHORARRAY(Clustering!$A$2),0),2)</f>
        <v>1</v>
      </c>
    </row>
    <row r="1532" spans="1:10" x14ac:dyDescent="0.3">
      <c r="A1532" t="s">
        <v>1267</v>
      </c>
      <c r="B1532" t="s">
        <v>551</v>
      </c>
      <c r="C1532" t="s">
        <v>16</v>
      </c>
      <c r="D1532" t="s">
        <v>492</v>
      </c>
      <c r="E1532">
        <v>21</v>
      </c>
      <c r="F1532" t="s">
        <v>174</v>
      </c>
      <c r="G1532" t="s">
        <v>14</v>
      </c>
      <c r="H1532">
        <f t="shared" si="46"/>
        <v>2</v>
      </c>
      <c r="I1532">
        <f t="shared" si="47"/>
        <v>42</v>
      </c>
      <c r="J1532">
        <f>INDEX(Clustering!$A$2:$B$32,MATCH('Filtered Data'!F1532,_xlfn.ANCHORARRAY(Clustering!$A$2),0),2)</f>
        <v>1</v>
      </c>
    </row>
    <row r="1533" spans="1:10" x14ac:dyDescent="0.3">
      <c r="A1533" t="s">
        <v>1267</v>
      </c>
      <c r="B1533" t="s">
        <v>493</v>
      </c>
      <c r="C1533" t="s">
        <v>50</v>
      </c>
      <c r="D1533" t="s">
        <v>674</v>
      </c>
      <c r="E1533">
        <v>19</v>
      </c>
      <c r="F1533" t="s">
        <v>174</v>
      </c>
      <c r="G1533" t="s">
        <v>14</v>
      </c>
      <c r="H1533">
        <f t="shared" si="46"/>
        <v>2</v>
      </c>
      <c r="I1533">
        <f t="shared" si="47"/>
        <v>38</v>
      </c>
      <c r="J1533">
        <f>INDEX(Clustering!$A$2:$B$32,MATCH('Filtered Data'!F1533,_xlfn.ANCHORARRAY(Clustering!$A$2),0),2)</f>
        <v>1</v>
      </c>
    </row>
    <row r="1534" spans="1:10" x14ac:dyDescent="0.3">
      <c r="A1534" t="s">
        <v>1267</v>
      </c>
      <c r="B1534" t="s">
        <v>553</v>
      </c>
      <c r="C1534" t="s">
        <v>370</v>
      </c>
      <c r="D1534" t="s">
        <v>673</v>
      </c>
      <c r="E1534">
        <v>21</v>
      </c>
      <c r="F1534" t="s">
        <v>174</v>
      </c>
      <c r="G1534" t="s">
        <v>198</v>
      </c>
      <c r="H1534">
        <f t="shared" si="46"/>
        <v>2</v>
      </c>
      <c r="I1534">
        <f t="shared" si="47"/>
        <v>42</v>
      </c>
      <c r="J1534">
        <f>INDEX(Clustering!$A$2:$B$32,MATCH('Filtered Data'!F1534,_xlfn.ANCHORARRAY(Clustering!$A$2),0),2)</f>
        <v>1</v>
      </c>
    </row>
    <row r="1535" spans="1:10" x14ac:dyDescent="0.3">
      <c r="A1535" t="s">
        <v>1267</v>
      </c>
      <c r="B1535" t="s">
        <v>495</v>
      </c>
      <c r="C1535" t="s">
        <v>229</v>
      </c>
      <c r="D1535" t="s">
        <v>492</v>
      </c>
      <c r="E1535">
        <v>19</v>
      </c>
      <c r="F1535" t="s">
        <v>174</v>
      </c>
      <c r="G1535" t="s">
        <v>198</v>
      </c>
      <c r="H1535">
        <f t="shared" si="46"/>
        <v>2</v>
      </c>
      <c r="I1535">
        <f t="shared" si="47"/>
        <v>38</v>
      </c>
      <c r="J1535">
        <f>INDEX(Clustering!$A$2:$B$32,MATCH('Filtered Data'!F1535,_xlfn.ANCHORARRAY(Clustering!$A$2),0),2)</f>
        <v>1</v>
      </c>
    </row>
    <row r="1536" spans="1:10" x14ac:dyDescent="0.3">
      <c r="A1536" t="s">
        <v>1267</v>
      </c>
      <c r="B1536" t="s">
        <v>555</v>
      </c>
      <c r="C1536" t="s">
        <v>11</v>
      </c>
      <c r="D1536" t="s">
        <v>672</v>
      </c>
      <c r="E1536">
        <v>22</v>
      </c>
      <c r="F1536" t="s">
        <v>174</v>
      </c>
      <c r="G1536" t="s">
        <v>14</v>
      </c>
      <c r="H1536">
        <f t="shared" si="46"/>
        <v>2</v>
      </c>
      <c r="I1536">
        <f t="shared" si="47"/>
        <v>44</v>
      </c>
      <c r="J1536">
        <f>INDEX(Clustering!$A$2:$B$32,MATCH('Filtered Data'!F1536,_xlfn.ANCHORARRAY(Clustering!$A$2),0),2)</f>
        <v>1</v>
      </c>
    </row>
    <row r="1537" spans="1:10" x14ac:dyDescent="0.3">
      <c r="A1537" t="s">
        <v>1268</v>
      </c>
      <c r="B1537" t="s">
        <v>489</v>
      </c>
      <c r="C1537" t="s">
        <v>370</v>
      </c>
      <c r="D1537" t="s">
        <v>668</v>
      </c>
      <c r="E1537">
        <v>21</v>
      </c>
      <c r="F1537" t="s">
        <v>174</v>
      </c>
      <c r="G1537" t="s">
        <v>198</v>
      </c>
      <c r="H1537">
        <f t="shared" si="46"/>
        <v>2</v>
      </c>
      <c r="I1537">
        <f t="shared" si="47"/>
        <v>42</v>
      </c>
      <c r="J1537">
        <f>INDEX(Clustering!$A$2:$B$32,MATCH('Filtered Data'!F1537,_xlfn.ANCHORARRAY(Clustering!$A$2),0),2)</f>
        <v>1</v>
      </c>
    </row>
    <row r="1538" spans="1:10" x14ac:dyDescent="0.3">
      <c r="A1538" t="s">
        <v>1268</v>
      </c>
      <c r="B1538" t="s">
        <v>550</v>
      </c>
      <c r="C1538" t="s">
        <v>11</v>
      </c>
      <c r="D1538" t="s">
        <v>673</v>
      </c>
      <c r="E1538">
        <v>21</v>
      </c>
      <c r="F1538" t="s">
        <v>174</v>
      </c>
      <c r="G1538" t="s">
        <v>14</v>
      </c>
      <c r="H1538">
        <f t="shared" si="46"/>
        <v>2</v>
      </c>
      <c r="I1538">
        <f t="shared" si="47"/>
        <v>42</v>
      </c>
      <c r="J1538">
        <f>INDEX(Clustering!$A$2:$B$32,MATCH('Filtered Data'!F1538,_xlfn.ANCHORARRAY(Clustering!$A$2),0),2)</f>
        <v>1</v>
      </c>
    </row>
    <row r="1539" spans="1:10" x14ac:dyDescent="0.3">
      <c r="A1539" t="s">
        <v>1268</v>
      </c>
      <c r="B1539" t="s">
        <v>491</v>
      </c>
      <c r="C1539" t="s">
        <v>38</v>
      </c>
      <c r="D1539" t="s">
        <v>673</v>
      </c>
      <c r="E1539">
        <v>21</v>
      </c>
      <c r="F1539" t="s">
        <v>174</v>
      </c>
      <c r="G1539" t="s">
        <v>14</v>
      </c>
      <c r="H1539">
        <f t="shared" ref="H1539:H1602" si="48">LEN(G1539)/2</f>
        <v>2</v>
      </c>
      <c r="I1539">
        <f t="shared" ref="I1539:I1602" si="49">E1539*H1539</f>
        <v>42</v>
      </c>
      <c r="J1539">
        <f>INDEX(Clustering!$A$2:$B$32,MATCH('Filtered Data'!F1539,_xlfn.ANCHORARRAY(Clustering!$A$2),0),2)</f>
        <v>1</v>
      </c>
    </row>
    <row r="1540" spans="1:10" x14ac:dyDescent="0.3">
      <c r="A1540" t="s">
        <v>1268</v>
      </c>
      <c r="B1540" t="s">
        <v>551</v>
      </c>
      <c r="C1540" t="s">
        <v>50</v>
      </c>
      <c r="D1540" t="s">
        <v>672</v>
      </c>
      <c r="E1540">
        <v>21</v>
      </c>
      <c r="F1540" t="s">
        <v>174</v>
      </c>
      <c r="G1540" t="s">
        <v>14</v>
      </c>
      <c r="H1540">
        <f t="shared" si="48"/>
        <v>2</v>
      </c>
      <c r="I1540">
        <f t="shared" si="49"/>
        <v>42</v>
      </c>
      <c r="J1540">
        <f>INDEX(Clustering!$A$2:$B$32,MATCH('Filtered Data'!F1540,_xlfn.ANCHORARRAY(Clustering!$A$2),0),2)</f>
        <v>1</v>
      </c>
    </row>
    <row r="1541" spans="1:10" x14ac:dyDescent="0.3">
      <c r="A1541" t="s">
        <v>1268</v>
      </c>
      <c r="B1541" t="s">
        <v>493</v>
      </c>
      <c r="C1541" t="s">
        <v>229</v>
      </c>
      <c r="D1541" t="s">
        <v>490</v>
      </c>
      <c r="E1541">
        <v>20</v>
      </c>
      <c r="F1541" t="s">
        <v>174</v>
      </c>
      <c r="G1541" t="s">
        <v>198</v>
      </c>
      <c r="H1541">
        <f t="shared" si="48"/>
        <v>2</v>
      </c>
      <c r="I1541">
        <f t="shared" si="49"/>
        <v>40</v>
      </c>
      <c r="J1541">
        <f>INDEX(Clustering!$A$2:$B$32,MATCH('Filtered Data'!F1541,_xlfn.ANCHORARRAY(Clustering!$A$2),0),2)</f>
        <v>1</v>
      </c>
    </row>
    <row r="1542" spans="1:10" x14ac:dyDescent="0.3">
      <c r="A1542" t="s">
        <v>1268</v>
      </c>
      <c r="B1542" t="s">
        <v>553</v>
      </c>
      <c r="C1542" t="s">
        <v>42</v>
      </c>
      <c r="D1542" t="s">
        <v>674</v>
      </c>
      <c r="E1542">
        <v>19</v>
      </c>
      <c r="F1542" t="s">
        <v>174</v>
      </c>
      <c r="G1542" t="s">
        <v>23</v>
      </c>
      <c r="H1542">
        <f t="shared" si="48"/>
        <v>2</v>
      </c>
      <c r="I1542">
        <f t="shared" si="49"/>
        <v>38</v>
      </c>
      <c r="J1542">
        <f>INDEX(Clustering!$A$2:$B$32,MATCH('Filtered Data'!F1542,_xlfn.ANCHORARRAY(Clustering!$A$2),0),2)</f>
        <v>1</v>
      </c>
    </row>
    <row r="1543" spans="1:10" x14ac:dyDescent="0.3">
      <c r="A1543" t="s">
        <v>1268</v>
      </c>
      <c r="B1543" t="s">
        <v>495</v>
      </c>
      <c r="C1543" t="s">
        <v>195</v>
      </c>
      <c r="D1543" t="s">
        <v>496</v>
      </c>
      <c r="E1543">
        <v>19</v>
      </c>
      <c r="F1543" t="s">
        <v>174</v>
      </c>
      <c r="G1543" t="s">
        <v>198</v>
      </c>
      <c r="H1543">
        <f t="shared" si="48"/>
        <v>2</v>
      </c>
      <c r="I1543">
        <f t="shared" si="49"/>
        <v>38</v>
      </c>
      <c r="J1543">
        <f>INDEX(Clustering!$A$2:$B$32,MATCH('Filtered Data'!F1543,_xlfn.ANCHORARRAY(Clustering!$A$2),0),2)</f>
        <v>1</v>
      </c>
    </row>
    <row r="1544" spans="1:10" x14ac:dyDescent="0.3">
      <c r="A1544" t="s">
        <v>1268</v>
      </c>
      <c r="B1544" t="s">
        <v>555</v>
      </c>
      <c r="C1544" t="s">
        <v>16</v>
      </c>
      <c r="D1544" t="s">
        <v>510</v>
      </c>
      <c r="E1544">
        <v>21</v>
      </c>
      <c r="F1544" t="s">
        <v>13</v>
      </c>
      <c r="G1544" t="s">
        <v>14</v>
      </c>
      <c r="H1544">
        <f t="shared" si="48"/>
        <v>2</v>
      </c>
      <c r="I1544">
        <f t="shared" si="49"/>
        <v>42</v>
      </c>
      <c r="J1544">
        <f>INDEX(Clustering!$A$2:$B$32,MATCH('Filtered Data'!F1544,_xlfn.ANCHORARRAY(Clustering!$A$2),0),2)</f>
        <v>5</v>
      </c>
    </row>
    <row r="1545" spans="1:10" x14ac:dyDescent="0.3">
      <c r="A1545" t="s">
        <v>1269</v>
      </c>
      <c r="B1545" t="s">
        <v>489</v>
      </c>
      <c r="C1545" t="s">
        <v>18</v>
      </c>
      <c r="D1545" t="s">
        <v>510</v>
      </c>
      <c r="E1545">
        <v>14</v>
      </c>
      <c r="F1545" t="s">
        <v>13</v>
      </c>
      <c r="G1545" t="s">
        <v>14</v>
      </c>
      <c r="H1545">
        <f t="shared" si="48"/>
        <v>2</v>
      </c>
      <c r="I1545">
        <f t="shared" si="49"/>
        <v>28</v>
      </c>
      <c r="J1545">
        <f>INDEX(Clustering!$A$2:$B$32,MATCH('Filtered Data'!F1545,_xlfn.ANCHORARRAY(Clustering!$A$2),0),2)</f>
        <v>5</v>
      </c>
    </row>
    <row r="1546" spans="1:10" x14ac:dyDescent="0.3">
      <c r="A1546" t="s">
        <v>1269</v>
      </c>
      <c r="B1546" t="s">
        <v>550</v>
      </c>
      <c r="C1546" t="s">
        <v>370</v>
      </c>
      <c r="D1546" t="s">
        <v>510</v>
      </c>
      <c r="E1546">
        <v>16</v>
      </c>
      <c r="F1546" t="s">
        <v>13</v>
      </c>
      <c r="G1546" t="s">
        <v>198</v>
      </c>
      <c r="H1546">
        <f t="shared" si="48"/>
        <v>2</v>
      </c>
      <c r="I1546">
        <f t="shared" si="49"/>
        <v>32</v>
      </c>
      <c r="J1546">
        <f>INDEX(Clustering!$A$2:$B$32,MATCH('Filtered Data'!F1546,_xlfn.ANCHORARRAY(Clustering!$A$2),0),2)</f>
        <v>5</v>
      </c>
    </row>
    <row r="1547" spans="1:10" x14ac:dyDescent="0.3">
      <c r="A1547" t="s">
        <v>1269</v>
      </c>
      <c r="B1547" t="s">
        <v>491</v>
      </c>
      <c r="C1547" t="s">
        <v>229</v>
      </c>
      <c r="D1547" t="s">
        <v>152</v>
      </c>
      <c r="E1547">
        <v>10</v>
      </c>
      <c r="F1547" t="s">
        <v>72</v>
      </c>
      <c r="G1547" t="s">
        <v>198</v>
      </c>
      <c r="H1547">
        <f t="shared" si="48"/>
        <v>2</v>
      </c>
      <c r="I1547">
        <f t="shared" si="49"/>
        <v>20</v>
      </c>
      <c r="J1547">
        <f>INDEX(Clustering!$A$2:$B$32,MATCH('Filtered Data'!F1547,_xlfn.ANCHORARRAY(Clustering!$A$2),0),2)</f>
        <v>3</v>
      </c>
    </row>
    <row r="1548" spans="1:10" x14ac:dyDescent="0.3">
      <c r="A1548" t="s">
        <v>1270</v>
      </c>
      <c r="B1548" t="s">
        <v>489</v>
      </c>
      <c r="C1548" t="s">
        <v>917</v>
      </c>
      <c r="D1548" t="s">
        <v>490</v>
      </c>
      <c r="E1548">
        <v>11</v>
      </c>
      <c r="F1548" t="s">
        <v>174</v>
      </c>
      <c r="G1548" t="s">
        <v>87</v>
      </c>
      <c r="H1548">
        <f t="shared" si="48"/>
        <v>1</v>
      </c>
      <c r="I1548">
        <f t="shared" si="49"/>
        <v>11</v>
      </c>
      <c r="J1548">
        <f>INDEX(Clustering!$A$2:$B$32,MATCH('Filtered Data'!F1548,_xlfn.ANCHORARRAY(Clustering!$A$2),0),2)</f>
        <v>1</v>
      </c>
    </row>
    <row r="1549" spans="1:10" x14ac:dyDescent="0.3">
      <c r="A1549" t="s">
        <v>1270</v>
      </c>
      <c r="B1549" t="s">
        <v>550</v>
      </c>
      <c r="C1549" t="s">
        <v>467</v>
      </c>
      <c r="D1549" t="s">
        <v>272</v>
      </c>
      <c r="E1549">
        <v>11</v>
      </c>
      <c r="F1549" t="s">
        <v>72</v>
      </c>
      <c r="G1549" t="s">
        <v>29</v>
      </c>
      <c r="H1549">
        <f t="shared" si="48"/>
        <v>1</v>
      </c>
      <c r="I1549">
        <f t="shared" si="49"/>
        <v>11</v>
      </c>
      <c r="J1549">
        <f>INDEX(Clustering!$A$2:$B$32,MATCH('Filtered Data'!F1549,_xlfn.ANCHORARRAY(Clustering!$A$2),0),2)</f>
        <v>3</v>
      </c>
    </row>
    <row r="1550" spans="1:10" x14ac:dyDescent="0.3">
      <c r="A1550" t="s">
        <v>1271</v>
      </c>
      <c r="B1550" t="s">
        <v>489</v>
      </c>
      <c r="C1550" t="s">
        <v>18</v>
      </c>
      <c r="D1550" t="s">
        <v>506</v>
      </c>
      <c r="E1550">
        <v>21</v>
      </c>
      <c r="F1550" t="s">
        <v>174</v>
      </c>
      <c r="G1550" t="s">
        <v>14</v>
      </c>
      <c r="H1550">
        <f t="shared" si="48"/>
        <v>2</v>
      </c>
      <c r="I1550">
        <f t="shared" si="49"/>
        <v>42</v>
      </c>
      <c r="J1550">
        <f>INDEX(Clustering!$A$2:$B$32,MATCH('Filtered Data'!F1550,_xlfn.ANCHORARRAY(Clustering!$A$2),0),2)</f>
        <v>1</v>
      </c>
    </row>
    <row r="1551" spans="1:10" x14ac:dyDescent="0.3">
      <c r="A1551" t="s">
        <v>1271</v>
      </c>
      <c r="B1551" t="s">
        <v>550</v>
      </c>
      <c r="C1551" t="s">
        <v>25</v>
      </c>
      <c r="D1551" t="s">
        <v>502</v>
      </c>
      <c r="E1551">
        <v>19</v>
      </c>
      <c r="F1551" t="s">
        <v>174</v>
      </c>
      <c r="G1551" t="s">
        <v>27</v>
      </c>
      <c r="H1551">
        <f t="shared" si="48"/>
        <v>1</v>
      </c>
      <c r="I1551">
        <f t="shared" si="49"/>
        <v>19</v>
      </c>
      <c r="J1551">
        <f>INDEX(Clustering!$A$2:$B$32,MATCH('Filtered Data'!F1551,_xlfn.ANCHORARRAY(Clustering!$A$2),0),2)</f>
        <v>1</v>
      </c>
    </row>
    <row r="1552" spans="1:10" x14ac:dyDescent="0.3">
      <c r="A1552" t="s">
        <v>1271</v>
      </c>
      <c r="B1552" t="s">
        <v>550</v>
      </c>
      <c r="C1552" t="s">
        <v>28</v>
      </c>
      <c r="D1552" t="s">
        <v>502</v>
      </c>
      <c r="E1552">
        <v>19</v>
      </c>
      <c r="F1552" t="s">
        <v>174</v>
      </c>
      <c r="G1552" t="s">
        <v>29</v>
      </c>
      <c r="H1552">
        <f t="shared" si="48"/>
        <v>1</v>
      </c>
      <c r="I1552">
        <f t="shared" si="49"/>
        <v>19</v>
      </c>
      <c r="J1552">
        <f>INDEX(Clustering!$A$2:$B$32,MATCH('Filtered Data'!F1552,_xlfn.ANCHORARRAY(Clustering!$A$2),0),2)</f>
        <v>1</v>
      </c>
    </row>
    <row r="1553" spans="1:10" x14ac:dyDescent="0.3">
      <c r="A1553" t="s">
        <v>1271</v>
      </c>
      <c r="B1553" t="s">
        <v>491</v>
      </c>
      <c r="C1553" t="s">
        <v>46</v>
      </c>
      <c r="D1553" t="s">
        <v>500</v>
      </c>
      <c r="E1553">
        <v>20</v>
      </c>
      <c r="F1553" t="s">
        <v>174</v>
      </c>
      <c r="G1553" t="s">
        <v>23</v>
      </c>
      <c r="H1553">
        <f t="shared" si="48"/>
        <v>2</v>
      </c>
      <c r="I1553">
        <f t="shared" si="49"/>
        <v>40</v>
      </c>
      <c r="J1553">
        <f>INDEX(Clustering!$A$2:$B$32,MATCH('Filtered Data'!F1553,_xlfn.ANCHORARRAY(Clustering!$A$2),0),2)</f>
        <v>1</v>
      </c>
    </row>
    <row r="1554" spans="1:10" x14ac:dyDescent="0.3">
      <c r="A1554" t="s">
        <v>1271</v>
      </c>
      <c r="B1554" t="s">
        <v>551</v>
      </c>
      <c r="C1554" t="s">
        <v>56</v>
      </c>
      <c r="D1554" t="s">
        <v>498</v>
      </c>
      <c r="E1554">
        <v>20</v>
      </c>
      <c r="F1554" t="s">
        <v>174</v>
      </c>
      <c r="G1554" t="s">
        <v>27</v>
      </c>
      <c r="H1554">
        <f t="shared" si="48"/>
        <v>1</v>
      </c>
      <c r="I1554">
        <f t="shared" si="49"/>
        <v>20</v>
      </c>
      <c r="J1554">
        <f>INDEX(Clustering!$A$2:$B$32,MATCH('Filtered Data'!F1554,_xlfn.ANCHORARRAY(Clustering!$A$2),0),2)</f>
        <v>1</v>
      </c>
    </row>
    <row r="1555" spans="1:10" x14ac:dyDescent="0.3">
      <c r="A1555" t="s">
        <v>1271</v>
      </c>
      <c r="B1555" t="s">
        <v>551</v>
      </c>
      <c r="C1555" t="s">
        <v>57</v>
      </c>
      <c r="D1555" t="s">
        <v>498</v>
      </c>
      <c r="E1555">
        <v>20</v>
      </c>
      <c r="F1555" t="s">
        <v>174</v>
      </c>
      <c r="G1555" t="s">
        <v>29</v>
      </c>
      <c r="H1555">
        <f t="shared" si="48"/>
        <v>1</v>
      </c>
      <c r="I1555">
        <f t="shared" si="49"/>
        <v>20</v>
      </c>
      <c r="J1555">
        <f>INDEX(Clustering!$A$2:$B$32,MATCH('Filtered Data'!F1555,_xlfn.ANCHORARRAY(Clustering!$A$2),0),2)</f>
        <v>1</v>
      </c>
    </row>
    <row r="1556" spans="1:10" x14ac:dyDescent="0.3">
      <c r="A1556" t="s">
        <v>1271</v>
      </c>
      <c r="B1556" t="s">
        <v>493</v>
      </c>
      <c r="C1556" t="s">
        <v>42</v>
      </c>
      <c r="D1556" t="s">
        <v>506</v>
      </c>
      <c r="E1556">
        <v>21</v>
      </c>
      <c r="F1556" t="s">
        <v>174</v>
      </c>
      <c r="G1556" t="s">
        <v>23</v>
      </c>
      <c r="H1556">
        <f t="shared" si="48"/>
        <v>2</v>
      </c>
      <c r="I1556">
        <f t="shared" si="49"/>
        <v>42</v>
      </c>
      <c r="J1556">
        <f>INDEX(Clustering!$A$2:$B$32,MATCH('Filtered Data'!F1556,_xlfn.ANCHORARRAY(Clustering!$A$2),0),2)</f>
        <v>1</v>
      </c>
    </row>
    <row r="1557" spans="1:10" x14ac:dyDescent="0.3">
      <c r="A1557" t="s">
        <v>1271</v>
      </c>
      <c r="B1557" t="s">
        <v>553</v>
      </c>
      <c r="C1557" t="s">
        <v>20</v>
      </c>
      <c r="D1557" t="s">
        <v>506</v>
      </c>
      <c r="E1557">
        <v>21</v>
      </c>
      <c r="F1557" t="s">
        <v>174</v>
      </c>
      <c r="G1557" t="s">
        <v>23</v>
      </c>
      <c r="H1557">
        <f t="shared" si="48"/>
        <v>2</v>
      </c>
      <c r="I1557">
        <f t="shared" si="49"/>
        <v>42</v>
      </c>
      <c r="J1557">
        <f>INDEX(Clustering!$A$2:$B$32,MATCH('Filtered Data'!F1557,_xlfn.ANCHORARRAY(Clustering!$A$2),0),2)</f>
        <v>1</v>
      </c>
    </row>
    <row r="1558" spans="1:10" x14ac:dyDescent="0.3">
      <c r="A1558" t="s">
        <v>1271</v>
      </c>
      <c r="B1558" t="s">
        <v>495</v>
      </c>
      <c r="C1558" t="s">
        <v>18</v>
      </c>
      <c r="D1558" t="s">
        <v>150</v>
      </c>
      <c r="E1558">
        <v>20</v>
      </c>
      <c r="F1558" t="s">
        <v>72</v>
      </c>
      <c r="G1558" t="s">
        <v>14</v>
      </c>
      <c r="H1558">
        <f t="shared" si="48"/>
        <v>2</v>
      </c>
      <c r="I1558">
        <f t="shared" si="49"/>
        <v>40</v>
      </c>
      <c r="J1558">
        <f>INDEX(Clustering!$A$2:$B$32,MATCH('Filtered Data'!F1558,_xlfn.ANCHORARRAY(Clustering!$A$2),0),2)</f>
        <v>3</v>
      </c>
    </row>
    <row r="1559" spans="1:10" x14ac:dyDescent="0.3">
      <c r="A1559" t="s">
        <v>1271</v>
      </c>
      <c r="B1559" t="s">
        <v>555</v>
      </c>
      <c r="C1559" t="s">
        <v>46</v>
      </c>
      <c r="D1559" t="s">
        <v>502</v>
      </c>
      <c r="E1559">
        <v>21</v>
      </c>
      <c r="F1559" t="s">
        <v>174</v>
      </c>
      <c r="G1559" t="s">
        <v>23</v>
      </c>
      <c r="H1559">
        <f t="shared" si="48"/>
        <v>2</v>
      </c>
      <c r="I1559">
        <f t="shared" si="49"/>
        <v>42</v>
      </c>
      <c r="J1559">
        <f>INDEX(Clustering!$A$2:$B$32,MATCH('Filtered Data'!F1559,_xlfn.ANCHORARRAY(Clustering!$A$2),0),2)</f>
        <v>1</v>
      </c>
    </row>
    <row r="1560" spans="1:10" x14ac:dyDescent="0.3">
      <c r="A1560" t="s">
        <v>1272</v>
      </c>
      <c r="B1560" t="s">
        <v>489</v>
      </c>
      <c r="C1560" t="s">
        <v>42</v>
      </c>
      <c r="D1560" t="s">
        <v>675</v>
      </c>
      <c r="E1560">
        <v>21</v>
      </c>
      <c r="F1560" t="s">
        <v>174</v>
      </c>
      <c r="G1560" t="s">
        <v>23</v>
      </c>
      <c r="H1560">
        <f t="shared" si="48"/>
        <v>2</v>
      </c>
      <c r="I1560">
        <f t="shared" si="49"/>
        <v>42</v>
      </c>
      <c r="J1560">
        <f>INDEX(Clustering!$A$2:$B$32,MATCH('Filtered Data'!F1560,_xlfn.ANCHORARRAY(Clustering!$A$2),0),2)</f>
        <v>1</v>
      </c>
    </row>
    <row r="1561" spans="1:10" x14ac:dyDescent="0.3">
      <c r="A1561" t="s">
        <v>1272</v>
      </c>
      <c r="B1561" t="s">
        <v>550</v>
      </c>
      <c r="C1561" t="s">
        <v>195</v>
      </c>
      <c r="D1561" t="s">
        <v>669</v>
      </c>
      <c r="E1561">
        <v>21</v>
      </c>
      <c r="F1561" t="s">
        <v>174</v>
      </c>
      <c r="G1561" t="s">
        <v>198</v>
      </c>
      <c r="H1561">
        <f t="shared" si="48"/>
        <v>2</v>
      </c>
      <c r="I1561">
        <f t="shared" si="49"/>
        <v>42</v>
      </c>
      <c r="J1561">
        <f>INDEX(Clustering!$A$2:$B$32,MATCH('Filtered Data'!F1561,_xlfn.ANCHORARRAY(Clustering!$A$2),0),2)</f>
        <v>1</v>
      </c>
    </row>
    <row r="1562" spans="1:10" x14ac:dyDescent="0.3">
      <c r="A1562" t="s">
        <v>1272</v>
      </c>
      <c r="B1562" t="s">
        <v>491</v>
      </c>
      <c r="C1562" t="s">
        <v>16</v>
      </c>
      <c r="D1562" t="s">
        <v>670</v>
      </c>
      <c r="E1562">
        <v>21</v>
      </c>
      <c r="F1562" t="s">
        <v>174</v>
      </c>
      <c r="G1562" t="s">
        <v>14</v>
      </c>
      <c r="H1562">
        <f t="shared" si="48"/>
        <v>2</v>
      </c>
      <c r="I1562">
        <f t="shared" si="49"/>
        <v>42</v>
      </c>
      <c r="J1562">
        <f>INDEX(Clustering!$A$2:$B$32,MATCH('Filtered Data'!F1562,_xlfn.ANCHORARRAY(Clustering!$A$2),0),2)</f>
        <v>1</v>
      </c>
    </row>
    <row r="1563" spans="1:10" x14ac:dyDescent="0.3">
      <c r="A1563" t="s">
        <v>1272</v>
      </c>
      <c r="B1563" t="s">
        <v>551</v>
      </c>
      <c r="C1563" t="s">
        <v>370</v>
      </c>
      <c r="D1563" t="s">
        <v>674</v>
      </c>
      <c r="E1563">
        <v>21</v>
      </c>
      <c r="F1563" t="s">
        <v>174</v>
      </c>
      <c r="G1563" t="s">
        <v>198</v>
      </c>
      <c r="H1563">
        <f t="shared" si="48"/>
        <v>2</v>
      </c>
      <c r="I1563">
        <f t="shared" si="49"/>
        <v>42</v>
      </c>
      <c r="J1563">
        <f>INDEX(Clustering!$A$2:$B$32,MATCH('Filtered Data'!F1563,_xlfn.ANCHORARRAY(Clustering!$A$2),0),2)</f>
        <v>1</v>
      </c>
    </row>
    <row r="1564" spans="1:10" x14ac:dyDescent="0.3">
      <c r="A1564" t="s">
        <v>1272</v>
      </c>
      <c r="B1564" t="s">
        <v>493</v>
      </c>
      <c r="C1564" t="s">
        <v>38</v>
      </c>
      <c r="D1564" t="s">
        <v>674</v>
      </c>
      <c r="E1564">
        <v>21</v>
      </c>
      <c r="F1564" t="s">
        <v>174</v>
      </c>
      <c r="G1564" t="s">
        <v>14</v>
      </c>
      <c r="H1564">
        <f t="shared" si="48"/>
        <v>2</v>
      </c>
      <c r="I1564">
        <f t="shared" si="49"/>
        <v>42</v>
      </c>
      <c r="J1564">
        <f>INDEX(Clustering!$A$2:$B$32,MATCH('Filtered Data'!F1564,_xlfn.ANCHORARRAY(Clustering!$A$2),0),2)</f>
        <v>1</v>
      </c>
    </row>
    <row r="1565" spans="1:10" x14ac:dyDescent="0.3">
      <c r="A1565" t="s">
        <v>1272</v>
      </c>
      <c r="B1565" t="s">
        <v>553</v>
      </c>
      <c r="C1565" t="s">
        <v>50</v>
      </c>
      <c r="D1565" t="s">
        <v>671</v>
      </c>
      <c r="E1565">
        <v>21</v>
      </c>
      <c r="F1565" t="s">
        <v>174</v>
      </c>
      <c r="G1565" t="s">
        <v>14</v>
      </c>
      <c r="H1565">
        <f t="shared" si="48"/>
        <v>2</v>
      </c>
      <c r="I1565">
        <f t="shared" si="49"/>
        <v>42</v>
      </c>
      <c r="J1565">
        <f>INDEX(Clustering!$A$2:$B$32,MATCH('Filtered Data'!F1565,_xlfn.ANCHORARRAY(Clustering!$A$2),0),2)</f>
        <v>1</v>
      </c>
    </row>
    <row r="1566" spans="1:10" x14ac:dyDescent="0.3">
      <c r="A1566" t="s">
        <v>1272</v>
      </c>
      <c r="B1566" t="s">
        <v>495</v>
      </c>
      <c r="C1566" t="s">
        <v>34</v>
      </c>
      <c r="D1566" t="s">
        <v>678</v>
      </c>
      <c r="E1566">
        <v>21</v>
      </c>
      <c r="F1566" t="s">
        <v>174</v>
      </c>
      <c r="G1566" t="s">
        <v>14</v>
      </c>
      <c r="H1566">
        <f t="shared" si="48"/>
        <v>2</v>
      </c>
      <c r="I1566">
        <f t="shared" si="49"/>
        <v>42</v>
      </c>
      <c r="J1566">
        <f>INDEX(Clustering!$A$2:$B$32,MATCH('Filtered Data'!F1566,_xlfn.ANCHORARRAY(Clustering!$A$2),0),2)</f>
        <v>1</v>
      </c>
    </row>
    <row r="1567" spans="1:10" x14ac:dyDescent="0.3">
      <c r="A1567" t="s">
        <v>1272</v>
      </c>
      <c r="B1567" t="s">
        <v>555</v>
      </c>
      <c r="C1567" t="s">
        <v>11</v>
      </c>
      <c r="D1567" t="s">
        <v>671</v>
      </c>
      <c r="E1567">
        <v>21</v>
      </c>
      <c r="F1567" t="s">
        <v>174</v>
      </c>
      <c r="G1567" t="s">
        <v>14</v>
      </c>
      <c r="H1567">
        <f t="shared" si="48"/>
        <v>2</v>
      </c>
      <c r="I1567">
        <f t="shared" si="49"/>
        <v>42</v>
      </c>
      <c r="J1567">
        <f>INDEX(Clustering!$A$2:$B$32,MATCH('Filtered Data'!F1567,_xlfn.ANCHORARRAY(Clustering!$A$2),0),2)</f>
        <v>1</v>
      </c>
    </row>
    <row r="1568" spans="1:10" x14ac:dyDescent="0.3">
      <c r="A1568" t="s">
        <v>1272</v>
      </c>
      <c r="B1568" t="s">
        <v>497</v>
      </c>
      <c r="C1568" t="s">
        <v>20</v>
      </c>
      <c r="D1568" t="s">
        <v>680</v>
      </c>
      <c r="E1568">
        <v>22</v>
      </c>
      <c r="F1568" t="s">
        <v>174</v>
      </c>
      <c r="G1568" t="s">
        <v>23</v>
      </c>
      <c r="H1568">
        <f t="shared" si="48"/>
        <v>2</v>
      </c>
      <c r="I1568">
        <f t="shared" si="49"/>
        <v>44</v>
      </c>
      <c r="J1568">
        <f>INDEX(Clustering!$A$2:$B$32,MATCH('Filtered Data'!F1568,_xlfn.ANCHORARRAY(Clustering!$A$2),0),2)</f>
        <v>1</v>
      </c>
    </row>
    <row r="1569" spans="1:10" x14ac:dyDescent="0.3">
      <c r="A1569" t="s">
        <v>1272</v>
      </c>
      <c r="B1569" t="s">
        <v>557</v>
      </c>
      <c r="C1569" t="s">
        <v>229</v>
      </c>
      <c r="D1569" t="s">
        <v>498</v>
      </c>
      <c r="E1569">
        <v>20</v>
      </c>
      <c r="F1569" t="s">
        <v>174</v>
      </c>
      <c r="G1569" t="s">
        <v>198</v>
      </c>
      <c r="H1569">
        <f t="shared" si="48"/>
        <v>2</v>
      </c>
      <c r="I1569">
        <f t="shared" si="49"/>
        <v>40</v>
      </c>
      <c r="J1569">
        <f>INDEX(Clustering!$A$2:$B$32,MATCH('Filtered Data'!F1569,_xlfn.ANCHORARRAY(Clustering!$A$2),0),2)</f>
        <v>1</v>
      </c>
    </row>
    <row r="1570" spans="1:10" x14ac:dyDescent="0.3">
      <c r="A1570" t="s">
        <v>1272</v>
      </c>
      <c r="B1570" t="s">
        <v>499</v>
      </c>
      <c r="C1570" t="s">
        <v>56</v>
      </c>
      <c r="D1570" t="s">
        <v>674</v>
      </c>
      <c r="E1570">
        <v>21</v>
      </c>
      <c r="F1570" t="s">
        <v>174</v>
      </c>
      <c r="G1570" t="s">
        <v>27</v>
      </c>
      <c r="H1570">
        <f t="shared" si="48"/>
        <v>1</v>
      </c>
      <c r="I1570">
        <f t="shared" si="49"/>
        <v>21</v>
      </c>
      <c r="J1570">
        <f>INDEX(Clustering!$A$2:$B$32,MATCH('Filtered Data'!F1570,_xlfn.ANCHORARRAY(Clustering!$A$2),0),2)</f>
        <v>1</v>
      </c>
    </row>
    <row r="1571" spans="1:10" x14ac:dyDescent="0.3">
      <c r="A1571" t="s">
        <v>1272</v>
      </c>
      <c r="B1571" t="s">
        <v>499</v>
      </c>
      <c r="C1571" t="s">
        <v>57</v>
      </c>
      <c r="D1571" t="s">
        <v>674</v>
      </c>
      <c r="E1571">
        <v>21</v>
      </c>
      <c r="F1571" t="s">
        <v>174</v>
      </c>
      <c r="G1571" t="s">
        <v>29</v>
      </c>
      <c r="H1571">
        <f t="shared" si="48"/>
        <v>1</v>
      </c>
      <c r="I1571">
        <f t="shared" si="49"/>
        <v>21</v>
      </c>
      <c r="J1571">
        <f>INDEX(Clustering!$A$2:$B$32,MATCH('Filtered Data'!F1571,_xlfn.ANCHORARRAY(Clustering!$A$2),0),2)</f>
        <v>1</v>
      </c>
    </row>
    <row r="1572" spans="1:10" x14ac:dyDescent="0.3">
      <c r="A1572" t="s">
        <v>1272</v>
      </c>
      <c r="B1572" t="s">
        <v>1160</v>
      </c>
      <c r="C1572" t="s">
        <v>25</v>
      </c>
      <c r="D1572" t="s">
        <v>676</v>
      </c>
      <c r="E1572">
        <v>21</v>
      </c>
      <c r="F1572" t="s">
        <v>174</v>
      </c>
      <c r="G1572" t="s">
        <v>27</v>
      </c>
      <c r="H1572">
        <f t="shared" si="48"/>
        <v>1</v>
      </c>
      <c r="I1572">
        <f t="shared" si="49"/>
        <v>21</v>
      </c>
      <c r="J1572">
        <f>INDEX(Clustering!$A$2:$B$32,MATCH('Filtered Data'!F1572,_xlfn.ANCHORARRAY(Clustering!$A$2),0),2)</f>
        <v>1</v>
      </c>
    </row>
    <row r="1573" spans="1:10" x14ac:dyDescent="0.3">
      <c r="A1573" t="s">
        <v>1272</v>
      </c>
      <c r="B1573" t="s">
        <v>1160</v>
      </c>
      <c r="C1573" t="s">
        <v>28</v>
      </c>
      <c r="D1573" t="s">
        <v>676</v>
      </c>
      <c r="E1573">
        <v>21</v>
      </c>
      <c r="F1573" t="s">
        <v>174</v>
      </c>
      <c r="G1573" t="s">
        <v>29</v>
      </c>
      <c r="H1573">
        <f t="shared" si="48"/>
        <v>1</v>
      </c>
      <c r="I1573">
        <f t="shared" si="49"/>
        <v>21</v>
      </c>
      <c r="J1573">
        <f>INDEX(Clustering!$A$2:$B$32,MATCH('Filtered Data'!F1573,_xlfn.ANCHORARRAY(Clustering!$A$2),0),2)</f>
        <v>1</v>
      </c>
    </row>
    <row r="1574" spans="1:10" x14ac:dyDescent="0.3">
      <c r="A1574" t="s">
        <v>1272</v>
      </c>
      <c r="B1574" t="s">
        <v>501</v>
      </c>
      <c r="C1574" t="s">
        <v>18</v>
      </c>
      <c r="D1574" t="s">
        <v>678</v>
      </c>
      <c r="E1574">
        <v>21</v>
      </c>
      <c r="F1574" t="s">
        <v>174</v>
      </c>
      <c r="G1574" t="s">
        <v>14</v>
      </c>
      <c r="H1574">
        <f t="shared" si="48"/>
        <v>2</v>
      </c>
      <c r="I1574">
        <f t="shared" si="49"/>
        <v>42</v>
      </c>
      <c r="J1574">
        <f>INDEX(Clustering!$A$2:$B$32,MATCH('Filtered Data'!F1574,_xlfn.ANCHORARRAY(Clustering!$A$2),0),2)</f>
        <v>1</v>
      </c>
    </row>
    <row r="1575" spans="1:10" x14ac:dyDescent="0.3">
      <c r="A1575" t="s">
        <v>1273</v>
      </c>
      <c r="B1575" t="s">
        <v>489</v>
      </c>
      <c r="C1575" t="s">
        <v>50</v>
      </c>
      <c r="D1575" t="s">
        <v>506</v>
      </c>
      <c r="E1575">
        <v>18</v>
      </c>
      <c r="F1575" t="s">
        <v>174</v>
      </c>
      <c r="G1575" t="s">
        <v>14</v>
      </c>
      <c r="H1575">
        <f t="shared" si="48"/>
        <v>2</v>
      </c>
      <c r="I1575">
        <f t="shared" si="49"/>
        <v>36</v>
      </c>
      <c r="J1575">
        <f>INDEX(Clustering!$A$2:$B$32,MATCH('Filtered Data'!F1575,_xlfn.ANCHORARRAY(Clustering!$A$2),0),2)</f>
        <v>1</v>
      </c>
    </row>
    <row r="1576" spans="1:10" x14ac:dyDescent="0.3">
      <c r="A1576" t="s">
        <v>1274</v>
      </c>
      <c r="B1576" t="s">
        <v>489</v>
      </c>
      <c r="C1576" t="s">
        <v>370</v>
      </c>
      <c r="D1576" t="s">
        <v>173</v>
      </c>
      <c r="E1576">
        <v>15</v>
      </c>
      <c r="F1576" t="s">
        <v>174</v>
      </c>
      <c r="G1576" t="s">
        <v>198</v>
      </c>
      <c r="H1576">
        <f t="shared" si="48"/>
        <v>2</v>
      </c>
      <c r="I1576">
        <f t="shared" si="49"/>
        <v>30</v>
      </c>
      <c r="J1576">
        <f>INDEX(Clustering!$A$2:$B$32,MATCH('Filtered Data'!F1576,_xlfn.ANCHORARRAY(Clustering!$A$2),0),2)</f>
        <v>1</v>
      </c>
    </row>
    <row r="1577" spans="1:10" x14ac:dyDescent="0.3">
      <c r="A1577" t="s">
        <v>1275</v>
      </c>
      <c r="B1577" t="s">
        <v>489</v>
      </c>
      <c r="C1577" t="s">
        <v>46</v>
      </c>
      <c r="D1577" t="s">
        <v>380</v>
      </c>
      <c r="E1577">
        <v>28</v>
      </c>
      <c r="F1577" t="s">
        <v>262</v>
      </c>
      <c r="G1577" t="s">
        <v>23</v>
      </c>
      <c r="H1577">
        <f t="shared" si="48"/>
        <v>2</v>
      </c>
      <c r="I1577">
        <f t="shared" si="49"/>
        <v>56</v>
      </c>
      <c r="J1577">
        <f>INDEX(Clustering!$A$2:$B$32,MATCH('Filtered Data'!F1577,_xlfn.ANCHORARRAY(Clustering!$A$2),0),2)</f>
        <v>4</v>
      </c>
    </row>
    <row r="1578" spans="1:10" x14ac:dyDescent="0.3">
      <c r="A1578" t="s">
        <v>1275</v>
      </c>
      <c r="B1578" t="s">
        <v>550</v>
      </c>
      <c r="C1578" t="s">
        <v>1276</v>
      </c>
      <c r="D1578" t="s">
        <v>272</v>
      </c>
      <c r="E1578">
        <v>30</v>
      </c>
      <c r="F1578" t="s">
        <v>72</v>
      </c>
      <c r="G1578" t="s">
        <v>1277</v>
      </c>
      <c r="H1578">
        <f t="shared" si="48"/>
        <v>2</v>
      </c>
      <c r="I1578">
        <f t="shared" si="49"/>
        <v>60</v>
      </c>
      <c r="J1578">
        <f>INDEX(Clustering!$A$2:$B$32,MATCH('Filtered Data'!F1578,_xlfn.ANCHORARRAY(Clustering!$A$2),0),2)</f>
        <v>3</v>
      </c>
    </row>
    <row r="1579" spans="1:10" ht="26" x14ac:dyDescent="0.3">
      <c r="A1579" t="s">
        <v>1278</v>
      </c>
      <c r="B1579" t="s">
        <v>489</v>
      </c>
      <c r="C1579" s="1" t="s">
        <v>1279</v>
      </c>
      <c r="D1579" t="s">
        <v>621</v>
      </c>
      <c r="E1579">
        <v>12</v>
      </c>
      <c r="F1579" t="s">
        <v>22</v>
      </c>
      <c r="G1579" t="s">
        <v>23</v>
      </c>
      <c r="H1579">
        <f t="shared" si="48"/>
        <v>2</v>
      </c>
      <c r="I1579">
        <f t="shared" si="49"/>
        <v>24</v>
      </c>
      <c r="J1579">
        <f>INDEX(Clustering!$A$2:$B$32,MATCH('Filtered Data'!F1579,_xlfn.ANCHORARRAY(Clustering!$A$2),0),2)</f>
        <v>6</v>
      </c>
    </row>
    <row r="1580" spans="1:10" x14ac:dyDescent="0.3">
      <c r="A1580" t="s">
        <v>1280</v>
      </c>
      <c r="B1580" t="s">
        <v>55</v>
      </c>
      <c r="C1580" t="s">
        <v>11</v>
      </c>
      <c r="D1580" t="s">
        <v>250</v>
      </c>
      <c r="E1580">
        <v>59</v>
      </c>
      <c r="F1580" t="s">
        <v>72</v>
      </c>
      <c r="G1580" t="s">
        <v>14</v>
      </c>
      <c r="H1580">
        <f t="shared" si="48"/>
        <v>2</v>
      </c>
      <c r="I1580">
        <f t="shared" si="49"/>
        <v>118</v>
      </c>
      <c r="J1580">
        <f>INDEX(Clustering!$A$2:$B$32,MATCH('Filtered Data'!F1580,_xlfn.ANCHORARRAY(Clustering!$A$2),0),2)</f>
        <v>3</v>
      </c>
    </row>
    <row r="1581" spans="1:10" x14ac:dyDescent="0.3">
      <c r="A1581" t="s">
        <v>1281</v>
      </c>
      <c r="B1581" t="s">
        <v>55</v>
      </c>
      <c r="C1581" t="s">
        <v>11</v>
      </c>
      <c r="D1581" t="s">
        <v>200</v>
      </c>
      <c r="E1581">
        <v>157</v>
      </c>
      <c r="F1581" t="s">
        <v>201</v>
      </c>
      <c r="G1581" t="s">
        <v>14</v>
      </c>
      <c r="H1581">
        <f t="shared" si="48"/>
        <v>2</v>
      </c>
      <c r="I1581">
        <f t="shared" si="49"/>
        <v>314</v>
      </c>
      <c r="J1581">
        <f>INDEX(Clustering!$A$2:$B$32,MATCH('Filtered Data'!F1581,_xlfn.ANCHORARRAY(Clustering!$A$2),0),2)</f>
        <v>8</v>
      </c>
    </row>
    <row r="1582" spans="1:10" x14ac:dyDescent="0.3">
      <c r="A1582" t="s">
        <v>1282</v>
      </c>
      <c r="B1582" t="s">
        <v>55</v>
      </c>
      <c r="C1582" t="s">
        <v>50</v>
      </c>
      <c r="D1582" t="s">
        <v>219</v>
      </c>
      <c r="E1582">
        <v>315</v>
      </c>
      <c r="F1582" t="s">
        <v>168</v>
      </c>
      <c r="G1582" t="s">
        <v>14</v>
      </c>
      <c r="H1582">
        <f t="shared" si="48"/>
        <v>2</v>
      </c>
      <c r="I1582">
        <f t="shared" si="49"/>
        <v>630</v>
      </c>
      <c r="J1582">
        <f>INDEX(Clustering!$A$2:$B$32,MATCH('Filtered Data'!F1582,_xlfn.ANCHORARRAY(Clustering!$A$2),0),2)</f>
        <v>5</v>
      </c>
    </row>
    <row r="1583" spans="1:10" x14ac:dyDescent="0.3">
      <c r="A1583" t="s">
        <v>1283</v>
      </c>
      <c r="B1583" t="s">
        <v>169</v>
      </c>
      <c r="C1583" t="s">
        <v>289</v>
      </c>
      <c r="D1583" t="s">
        <v>1284</v>
      </c>
      <c r="E1583">
        <v>26</v>
      </c>
      <c r="F1583" t="s">
        <v>1285</v>
      </c>
      <c r="G1583" t="s">
        <v>27</v>
      </c>
      <c r="H1583">
        <f t="shared" si="48"/>
        <v>1</v>
      </c>
      <c r="I1583">
        <f t="shared" si="49"/>
        <v>26</v>
      </c>
      <c r="J1583">
        <f>INDEX(Clustering!$A$2:$B$32,MATCH('Filtered Data'!F1583,_xlfn.ANCHORARRAY(Clustering!$A$2),0),2)</f>
        <v>8</v>
      </c>
    </row>
    <row r="1584" spans="1:10" x14ac:dyDescent="0.3">
      <c r="A1584" t="s">
        <v>1286</v>
      </c>
      <c r="B1584" t="s">
        <v>147</v>
      </c>
      <c r="C1584" t="s">
        <v>1287</v>
      </c>
      <c r="D1584" t="s">
        <v>751</v>
      </c>
      <c r="E1584">
        <v>30</v>
      </c>
      <c r="F1584" t="s">
        <v>262</v>
      </c>
      <c r="G1584" t="s">
        <v>69</v>
      </c>
      <c r="H1584">
        <f t="shared" si="48"/>
        <v>1</v>
      </c>
      <c r="I1584">
        <f t="shared" si="49"/>
        <v>30</v>
      </c>
      <c r="J1584">
        <f>INDEX(Clustering!$A$2:$B$32,MATCH('Filtered Data'!F1584,_xlfn.ANCHORARRAY(Clustering!$A$2),0),2)</f>
        <v>4</v>
      </c>
    </row>
    <row r="1585" spans="1:10" x14ac:dyDescent="0.3">
      <c r="A1585" t="s">
        <v>1286</v>
      </c>
      <c r="B1585" t="s">
        <v>328</v>
      </c>
      <c r="C1585" t="s">
        <v>1288</v>
      </c>
      <c r="D1585" t="s">
        <v>751</v>
      </c>
      <c r="E1585">
        <v>20</v>
      </c>
      <c r="F1585" t="s">
        <v>262</v>
      </c>
      <c r="G1585" t="s">
        <v>69</v>
      </c>
      <c r="H1585">
        <f t="shared" si="48"/>
        <v>1</v>
      </c>
      <c r="I1585">
        <f t="shared" si="49"/>
        <v>20</v>
      </c>
      <c r="J1585">
        <f>INDEX(Clustering!$A$2:$B$32,MATCH('Filtered Data'!F1585,_xlfn.ANCHORARRAY(Clustering!$A$2),0),2)</f>
        <v>4</v>
      </c>
    </row>
    <row r="1586" spans="1:10" x14ac:dyDescent="0.3">
      <c r="A1586" t="s">
        <v>1289</v>
      </c>
      <c r="B1586" t="s">
        <v>55</v>
      </c>
      <c r="C1586" t="s">
        <v>370</v>
      </c>
      <c r="D1586" t="s">
        <v>203</v>
      </c>
      <c r="E1586">
        <v>132</v>
      </c>
      <c r="F1586" t="s">
        <v>204</v>
      </c>
      <c r="G1586" t="s">
        <v>198</v>
      </c>
      <c r="H1586">
        <f t="shared" si="48"/>
        <v>2</v>
      </c>
      <c r="I1586">
        <f t="shared" si="49"/>
        <v>264</v>
      </c>
      <c r="J1586">
        <f>INDEX(Clustering!$A$2:$B$32,MATCH('Filtered Data'!F1586,_xlfn.ANCHORARRAY(Clustering!$A$2),0),2)</f>
        <v>2</v>
      </c>
    </row>
    <row r="1587" spans="1:10" x14ac:dyDescent="0.3">
      <c r="A1587" t="s">
        <v>1290</v>
      </c>
      <c r="B1587" t="s">
        <v>55</v>
      </c>
      <c r="C1587" t="s">
        <v>38</v>
      </c>
      <c r="D1587" t="s">
        <v>200</v>
      </c>
      <c r="E1587">
        <v>134</v>
      </c>
      <c r="F1587" t="s">
        <v>201</v>
      </c>
      <c r="G1587" t="s">
        <v>14</v>
      </c>
      <c r="H1587">
        <f t="shared" si="48"/>
        <v>2</v>
      </c>
      <c r="I1587">
        <f t="shared" si="49"/>
        <v>268</v>
      </c>
      <c r="J1587">
        <f>INDEX(Clustering!$A$2:$B$32,MATCH('Filtered Data'!F1587,_xlfn.ANCHORARRAY(Clustering!$A$2),0),2)</f>
        <v>8</v>
      </c>
    </row>
    <row r="1588" spans="1:10" x14ac:dyDescent="0.3">
      <c r="A1588" t="s">
        <v>1291</v>
      </c>
      <c r="B1588" t="s">
        <v>55</v>
      </c>
      <c r="C1588" t="s">
        <v>46</v>
      </c>
      <c r="D1588" t="s">
        <v>203</v>
      </c>
      <c r="E1588">
        <v>200</v>
      </c>
      <c r="F1588" t="s">
        <v>204</v>
      </c>
      <c r="G1588" t="s">
        <v>23</v>
      </c>
      <c r="H1588">
        <f t="shared" si="48"/>
        <v>2</v>
      </c>
      <c r="I1588">
        <f t="shared" si="49"/>
        <v>400</v>
      </c>
      <c r="J1588">
        <f>INDEX(Clustering!$A$2:$B$32,MATCH('Filtered Data'!F1588,_xlfn.ANCHORARRAY(Clustering!$A$2),0),2)</f>
        <v>2</v>
      </c>
    </row>
    <row r="1589" spans="1:10" x14ac:dyDescent="0.3">
      <c r="A1589" t="s">
        <v>1292</v>
      </c>
      <c r="B1589" t="s">
        <v>55</v>
      </c>
      <c r="C1589" t="s">
        <v>18</v>
      </c>
      <c r="D1589" t="s">
        <v>200</v>
      </c>
      <c r="E1589">
        <v>143</v>
      </c>
      <c r="F1589" t="s">
        <v>201</v>
      </c>
      <c r="G1589" t="s">
        <v>14</v>
      </c>
      <c r="H1589">
        <f t="shared" si="48"/>
        <v>2</v>
      </c>
      <c r="I1589">
        <f t="shared" si="49"/>
        <v>286</v>
      </c>
      <c r="J1589">
        <f>INDEX(Clustering!$A$2:$B$32,MATCH('Filtered Data'!F1589,_xlfn.ANCHORARRAY(Clustering!$A$2),0),2)</f>
        <v>8</v>
      </c>
    </row>
    <row r="1590" spans="1:10" x14ac:dyDescent="0.3">
      <c r="A1590" t="s">
        <v>1292</v>
      </c>
      <c r="B1590" t="s">
        <v>58</v>
      </c>
      <c r="C1590" t="s">
        <v>31</v>
      </c>
      <c r="D1590" t="s">
        <v>67</v>
      </c>
      <c r="E1590">
        <v>148</v>
      </c>
      <c r="F1590" t="s">
        <v>68</v>
      </c>
      <c r="G1590" t="s">
        <v>27</v>
      </c>
      <c r="H1590">
        <f t="shared" si="48"/>
        <v>1</v>
      </c>
      <c r="I1590">
        <f t="shared" si="49"/>
        <v>148</v>
      </c>
      <c r="J1590">
        <f>INDEX(Clustering!$A$2:$B$32,MATCH('Filtered Data'!F1590,_xlfn.ANCHORARRAY(Clustering!$A$2),0),2)</f>
        <v>1</v>
      </c>
    </row>
    <row r="1591" spans="1:10" x14ac:dyDescent="0.3">
      <c r="A1591" t="s">
        <v>1292</v>
      </c>
      <c r="B1591" t="s">
        <v>58</v>
      </c>
      <c r="C1591" t="s">
        <v>32</v>
      </c>
      <c r="D1591" t="s">
        <v>67</v>
      </c>
      <c r="E1591">
        <v>148</v>
      </c>
      <c r="F1591" t="s">
        <v>68</v>
      </c>
      <c r="G1591" t="s">
        <v>29</v>
      </c>
      <c r="H1591">
        <f t="shared" si="48"/>
        <v>1</v>
      </c>
      <c r="I1591">
        <f t="shared" si="49"/>
        <v>148</v>
      </c>
      <c r="J1591">
        <f>INDEX(Clustering!$A$2:$B$32,MATCH('Filtered Data'!F1591,_xlfn.ANCHORARRAY(Clustering!$A$2),0),2)</f>
        <v>1</v>
      </c>
    </row>
    <row r="1592" spans="1:10" x14ac:dyDescent="0.3">
      <c r="A1592" t="s">
        <v>1293</v>
      </c>
      <c r="B1592" t="s">
        <v>169</v>
      </c>
      <c r="C1592" t="s">
        <v>1294</v>
      </c>
      <c r="D1592" t="s">
        <v>1284</v>
      </c>
      <c r="E1592">
        <v>117</v>
      </c>
      <c r="F1592" t="s">
        <v>1285</v>
      </c>
      <c r="G1592" t="s">
        <v>80</v>
      </c>
      <c r="H1592">
        <f t="shared" si="48"/>
        <v>1</v>
      </c>
      <c r="I1592">
        <f t="shared" si="49"/>
        <v>117</v>
      </c>
      <c r="J1592">
        <f>INDEX(Clustering!$A$2:$B$32,MATCH('Filtered Data'!F1592,_xlfn.ANCHORARRAY(Clustering!$A$2),0),2)</f>
        <v>8</v>
      </c>
    </row>
    <row r="1593" spans="1:10" x14ac:dyDescent="0.3">
      <c r="A1593" t="s">
        <v>1295</v>
      </c>
      <c r="B1593" t="s">
        <v>55</v>
      </c>
      <c r="C1593" t="s">
        <v>329</v>
      </c>
      <c r="D1593" t="s">
        <v>250</v>
      </c>
      <c r="E1593">
        <v>114</v>
      </c>
      <c r="F1593" t="s">
        <v>72</v>
      </c>
      <c r="G1593" t="s">
        <v>80</v>
      </c>
      <c r="H1593">
        <f t="shared" si="48"/>
        <v>1</v>
      </c>
      <c r="I1593">
        <f t="shared" si="49"/>
        <v>114</v>
      </c>
      <c r="J1593">
        <f>INDEX(Clustering!$A$2:$B$32,MATCH('Filtered Data'!F1593,_xlfn.ANCHORARRAY(Clustering!$A$2),0),2)</f>
        <v>3</v>
      </c>
    </row>
    <row r="1594" spans="1:10" x14ac:dyDescent="0.3">
      <c r="A1594" t="s">
        <v>1296</v>
      </c>
      <c r="B1594" t="s">
        <v>55</v>
      </c>
      <c r="C1594" t="s">
        <v>38</v>
      </c>
      <c r="D1594" t="s">
        <v>191</v>
      </c>
      <c r="E1594">
        <v>109</v>
      </c>
      <c r="F1594" t="s">
        <v>168</v>
      </c>
      <c r="G1594" t="s">
        <v>14</v>
      </c>
      <c r="H1594">
        <f t="shared" si="48"/>
        <v>2</v>
      </c>
      <c r="I1594">
        <f t="shared" si="49"/>
        <v>218</v>
      </c>
      <c r="J1594">
        <f>INDEX(Clustering!$A$2:$B$32,MATCH('Filtered Data'!F1594,_xlfn.ANCHORARRAY(Clustering!$A$2),0),2)</f>
        <v>5</v>
      </c>
    </row>
    <row r="1595" spans="1:10" x14ac:dyDescent="0.3">
      <c r="A1595" t="s">
        <v>1297</v>
      </c>
      <c r="B1595" t="s">
        <v>147</v>
      </c>
      <c r="C1595" t="s">
        <v>643</v>
      </c>
      <c r="D1595" t="s">
        <v>203</v>
      </c>
      <c r="E1595">
        <v>157</v>
      </c>
      <c r="F1595" t="s">
        <v>204</v>
      </c>
      <c r="G1595" t="s">
        <v>27</v>
      </c>
      <c r="H1595">
        <f t="shared" si="48"/>
        <v>1</v>
      </c>
      <c r="I1595">
        <f t="shared" si="49"/>
        <v>157</v>
      </c>
      <c r="J1595">
        <f>INDEX(Clustering!$A$2:$B$32,MATCH('Filtered Data'!F1595,_xlfn.ANCHORARRAY(Clustering!$A$2),0),2)</f>
        <v>2</v>
      </c>
    </row>
    <row r="1596" spans="1:10" x14ac:dyDescent="0.3">
      <c r="A1596" t="s">
        <v>1297</v>
      </c>
      <c r="B1596" t="s">
        <v>169</v>
      </c>
      <c r="C1596" t="s">
        <v>1298</v>
      </c>
      <c r="D1596" t="s">
        <v>1284</v>
      </c>
      <c r="E1596">
        <v>74</v>
      </c>
      <c r="F1596" t="s">
        <v>1285</v>
      </c>
      <c r="G1596" t="s">
        <v>87</v>
      </c>
      <c r="H1596">
        <f t="shared" si="48"/>
        <v>1</v>
      </c>
      <c r="I1596">
        <f t="shared" si="49"/>
        <v>74</v>
      </c>
      <c r="J1596">
        <f>INDEX(Clustering!$A$2:$B$32,MATCH('Filtered Data'!F1596,_xlfn.ANCHORARRAY(Clustering!$A$2),0),2)</f>
        <v>8</v>
      </c>
    </row>
    <row r="1597" spans="1:10" x14ac:dyDescent="0.3">
      <c r="A1597" t="s">
        <v>1299</v>
      </c>
      <c r="B1597" t="s">
        <v>55</v>
      </c>
      <c r="C1597" t="s">
        <v>42</v>
      </c>
      <c r="D1597" t="s">
        <v>67</v>
      </c>
      <c r="E1597">
        <v>182</v>
      </c>
      <c r="F1597" t="s">
        <v>68</v>
      </c>
      <c r="G1597" t="s">
        <v>23</v>
      </c>
      <c r="H1597">
        <f t="shared" si="48"/>
        <v>2</v>
      </c>
      <c r="I1597">
        <f t="shared" si="49"/>
        <v>364</v>
      </c>
      <c r="J1597">
        <f>INDEX(Clustering!$A$2:$B$32,MATCH('Filtered Data'!F1597,_xlfn.ANCHORARRAY(Clustering!$A$2),0),2)</f>
        <v>1</v>
      </c>
    </row>
    <row r="1598" spans="1:10" x14ac:dyDescent="0.3">
      <c r="A1598" t="s">
        <v>1299</v>
      </c>
      <c r="B1598" t="s">
        <v>147</v>
      </c>
      <c r="C1598" t="s">
        <v>560</v>
      </c>
      <c r="D1598" t="s">
        <v>160</v>
      </c>
      <c r="E1598">
        <v>38</v>
      </c>
      <c r="F1598" t="s">
        <v>72</v>
      </c>
      <c r="G1598" t="s">
        <v>29</v>
      </c>
      <c r="H1598">
        <f t="shared" si="48"/>
        <v>1</v>
      </c>
      <c r="I1598">
        <f t="shared" si="49"/>
        <v>38</v>
      </c>
      <c r="J1598">
        <f>INDEX(Clustering!$A$2:$B$32,MATCH('Filtered Data'!F1598,_xlfn.ANCHORARRAY(Clustering!$A$2),0),2)</f>
        <v>3</v>
      </c>
    </row>
    <row r="1599" spans="1:10" x14ac:dyDescent="0.3">
      <c r="A1599" t="s">
        <v>1299</v>
      </c>
      <c r="B1599" t="s">
        <v>328</v>
      </c>
      <c r="C1599" t="s">
        <v>453</v>
      </c>
      <c r="D1599" t="s">
        <v>130</v>
      </c>
      <c r="E1599">
        <v>55</v>
      </c>
      <c r="F1599" t="s">
        <v>72</v>
      </c>
      <c r="G1599" t="s">
        <v>29</v>
      </c>
      <c r="H1599">
        <f t="shared" si="48"/>
        <v>1</v>
      </c>
      <c r="I1599">
        <f t="shared" si="49"/>
        <v>55</v>
      </c>
      <c r="J1599">
        <f>INDEX(Clustering!$A$2:$B$32,MATCH('Filtered Data'!F1599,_xlfn.ANCHORARRAY(Clustering!$A$2),0),2)</f>
        <v>3</v>
      </c>
    </row>
    <row r="1600" spans="1:10" x14ac:dyDescent="0.3">
      <c r="A1600" t="s">
        <v>1299</v>
      </c>
      <c r="B1600" t="s">
        <v>435</v>
      </c>
      <c r="C1600" t="s">
        <v>451</v>
      </c>
      <c r="D1600" t="s">
        <v>180</v>
      </c>
      <c r="E1600">
        <v>24</v>
      </c>
      <c r="F1600" t="s">
        <v>168</v>
      </c>
      <c r="G1600" t="s">
        <v>29</v>
      </c>
      <c r="H1600">
        <f t="shared" si="48"/>
        <v>1</v>
      </c>
      <c r="I1600">
        <f t="shared" si="49"/>
        <v>24</v>
      </c>
      <c r="J1600">
        <f>INDEX(Clustering!$A$2:$B$32,MATCH('Filtered Data'!F1600,_xlfn.ANCHORARRAY(Clustering!$A$2),0),2)</f>
        <v>5</v>
      </c>
    </row>
    <row r="1601" spans="1:10" x14ac:dyDescent="0.3">
      <c r="A1601" t="s">
        <v>1299</v>
      </c>
      <c r="B1601" t="s">
        <v>646</v>
      </c>
      <c r="C1601" t="s">
        <v>1300</v>
      </c>
      <c r="D1601" t="s">
        <v>144</v>
      </c>
      <c r="E1601">
        <v>33</v>
      </c>
      <c r="F1601" t="s">
        <v>72</v>
      </c>
      <c r="G1601" t="s">
        <v>29</v>
      </c>
      <c r="H1601">
        <f t="shared" si="48"/>
        <v>1</v>
      </c>
      <c r="I1601">
        <f t="shared" si="49"/>
        <v>33</v>
      </c>
      <c r="J1601">
        <f>INDEX(Clustering!$A$2:$B$32,MATCH('Filtered Data'!F1601,_xlfn.ANCHORARRAY(Clustering!$A$2),0),2)</f>
        <v>3</v>
      </c>
    </row>
    <row r="1602" spans="1:10" x14ac:dyDescent="0.3">
      <c r="A1602" t="s">
        <v>1299</v>
      </c>
      <c r="B1602" t="s">
        <v>648</v>
      </c>
      <c r="C1602" t="s">
        <v>364</v>
      </c>
      <c r="D1602" t="s">
        <v>144</v>
      </c>
      <c r="E1602">
        <v>32</v>
      </c>
      <c r="F1602" t="s">
        <v>72</v>
      </c>
      <c r="G1602" t="s">
        <v>29</v>
      </c>
      <c r="H1602">
        <f t="shared" si="48"/>
        <v>1</v>
      </c>
      <c r="I1602">
        <f t="shared" si="49"/>
        <v>32</v>
      </c>
      <c r="J1602">
        <f>INDEX(Clustering!$A$2:$B$32,MATCH('Filtered Data'!F1602,_xlfn.ANCHORARRAY(Clustering!$A$2),0),2)</f>
        <v>3</v>
      </c>
    </row>
    <row r="1603" spans="1:10" x14ac:dyDescent="0.3">
      <c r="A1603" t="s">
        <v>1301</v>
      </c>
      <c r="B1603" t="s">
        <v>55</v>
      </c>
      <c r="C1603" t="s">
        <v>50</v>
      </c>
      <c r="D1603" t="s">
        <v>261</v>
      </c>
      <c r="E1603">
        <v>23</v>
      </c>
      <c r="F1603" t="s">
        <v>262</v>
      </c>
      <c r="G1603" t="s">
        <v>14</v>
      </c>
      <c r="H1603">
        <f t="shared" ref="H1603:H1666" si="50">LEN(G1603)/2</f>
        <v>2</v>
      </c>
      <c r="I1603">
        <f t="shared" ref="I1603:I1666" si="51">E1603*H1603</f>
        <v>46</v>
      </c>
      <c r="J1603">
        <f>INDEX(Clustering!$A$2:$B$32,MATCH('Filtered Data'!F1603,_xlfn.ANCHORARRAY(Clustering!$A$2),0),2)</f>
        <v>4</v>
      </c>
    </row>
    <row r="1604" spans="1:10" x14ac:dyDescent="0.3">
      <c r="A1604" t="s">
        <v>1302</v>
      </c>
      <c r="B1604" t="s">
        <v>55</v>
      </c>
      <c r="C1604" t="s">
        <v>1303</v>
      </c>
      <c r="D1604" t="s">
        <v>332</v>
      </c>
      <c r="E1604">
        <v>101</v>
      </c>
      <c r="F1604" t="s">
        <v>333</v>
      </c>
      <c r="G1604" t="s">
        <v>23</v>
      </c>
      <c r="H1604">
        <f t="shared" si="50"/>
        <v>2</v>
      </c>
      <c r="I1604">
        <f t="shared" si="51"/>
        <v>202</v>
      </c>
      <c r="J1604">
        <f>INDEX(Clustering!$A$2:$B$32,MATCH('Filtered Data'!F1604,_xlfn.ANCHORARRAY(Clustering!$A$2),0),2)</f>
        <v>2</v>
      </c>
    </row>
    <row r="1605" spans="1:10" x14ac:dyDescent="0.3">
      <c r="A1605" t="s">
        <v>1302</v>
      </c>
      <c r="B1605" t="s">
        <v>147</v>
      </c>
      <c r="C1605" t="s">
        <v>349</v>
      </c>
      <c r="D1605" t="s">
        <v>332</v>
      </c>
      <c r="E1605">
        <v>101</v>
      </c>
      <c r="F1605" t="s">
        <v>333</v>
      </c>
      <c r="G1605" t="s">
        <v>29</v>
      </c>
      <c r="H1605">
        <f t="shared" si="50"/>
        <v>1</v>
      </c>
      <c r="I1605">
        <f t="shared" si="51"/>
        <v>101</v>
      </c>
      <c r="J1605">
        <f>INDEX(Clustering!$A$2:$B$32,MATCH('Filtered Data'!F1605,_xlfn.ANCHORARRAY(Clustering!$A$2),0),2)</f>
        <v>2</v>
      </c>
    </row>
    <row r="1606" spans="1:10" x14ac:dyDescent="0.3">
      <c r="A1606" t="s">
        <v>1304</v>
      </c>
      <c r="B1606" t="s">
        <v>55</v>
      </c>
      <c r="C1606" t="s">
        <v>50</v>
      </c>
      <c r="D1606" t="s">
        <v>200</v>
      </c>
      <c r="E1606">
        <v>111</v>
      </c>
      <c r="F1606" t="s">
        <v>201</v>
      </c>
      <c r="G1606" t="s">
        <v>14</v>
      </c>
      <c r="H1606">
        <f t="shared" si="50"/>
        <v>2</v>
      </c>
      <c r="I1606">
        <f t="shared" si="51"/>
        <v>222</v>
      </c>
      <c r="J1606">
        <f>INDEX(Clustering!$A$2:$B$32,MATCH('Filtered Data'!F1606,_xlfn.ANCHORARRAY(Clustering!$A$2),0),2)</f>
        <v>8</v>
      </c>
    </row>
    <row r="1607" spans="1:10" x14ac:dyDescent="0.3">
      <c r="A1607" t="s">
        <v>1305</v>
      </c>
      <c r="B1607" t="s">
        <v>55</v>
      </c>
      <c r="C1607" t="s">
        <v>16</v>
      </c>
      <c r="D1607" t="s">
        <v>226</v>
      </c>
      <c r="E1607">
        <v>25</v>
      </c>
      <c r="F1607" t="s">
        <v>13</v>
      </c>
      <c r="G1607" t="s">
        <v>14</v>
      </c>
      <c r="H1607">
        <f t="shared" si="50"/>
        <v>2</v>
      </c>
      <c r="I1607">
        <f t="shared" si="51"/>
        <v>50</v>
      </c>
      <c r="J1607">
        <f>INDEX(Clustering!$A$2:$B$32,MATCH('Filtered Data'!F1607,_xlfn.ANCHORARRAY(Clustering!$A$2),0),2)</f>
        <v>5</v>
      </c>
    </row>
    <row r="1608" spans="1:10" x14ac:dyDescent="0.3">
      <c r="A1608" t="s">
        <v>1306</v>
      </c>
      <c r="B1608" t="s">
        <v>55</v>
      </c>
      <c r="C1608" t="s">
        <v>38</v>
      </c>
      <c r="D1608" t="s">
        <v>231</v>
      </c>
      <c r="E1608">
        <v>16</v>
      </c>
      <c r="F1608" t="s">
        <v>232</v>
      </c>
      <c r="G1608" t="s">
        <v>14</v>
      </c>
      <c r="H1608">
        <f t="shared" si="50"/>
        <v>2</v>
      </c>
      <c r="I1608">
        <f t="shared" si="51"/>
        <v>32</v>
      </c>
      <c r="J1608">
        <f>INDEX(Clustering!$A$2:$B$32,MATCH('Filtered Data'!F1608,_xlfn.ANCHORARRAY(Clustering!$A$2),0),2)</f>
        <v>1</v>
      </c>
    </row>
    <row r="1609" spans="1:10" x14ac:dyDescent="0.3">
      <c r="A1609" t="s">
        <v>1307</v>
      </c>
      <c r="B1609" t="s">
        <v>55</v>
      </c>
      <c r="C1609" t="s">
        <v>25</v>
      </c>
      <c r="D1609" t="s">
        <v>196</v>
      </c>
      <c r="E1609">
        <v>158</v>
      </c>
      <c r="F1609" t="s">
        <v>197</v>
      </c>
      <c r="G1609" t="s">
        <v>27</v>
      </c>
      <c r="H1609">
        <f t="shared" si="50"/>
        <v>1</v>
      </c>
      <c r="I1609">
        <f t="shared" si="51"/>
        <v>158</v>
      </c>
      <c r="J1609">
        <f>INDEX(Clustering!$A$2:$B$32,MATCH('Filtered Data'!F1609,_xlfn.ANCHORARRAY(Clustering!$A$2),0),2)</f>
        <v>1</v>
      </c>
    </row>
    <row r="1610" spans="1:10" x14ac:dyDescent="0.3">
      <c r="A1610" t="s">
        <v>1307</v>
      </c>
      <c r="B1610" t="s">
        <v>55</v>
      </c>
      <c r="C1610" t="s">
        <v>28</v>
      </c>
      <c r="D1610" t="s">
        <v>196</v>
      </c>
      <c r="E1610">
        <v>158</v>
      </c>
      <c r="F1610" t="s">
        <v>197</v>
      </c>
      <c r="G1610" t="s">
        <v>29</v>
      </c>
      <c r="H1610">
        <f t="shared" si="50"/>
        <v>1</v>
      </c>
      <c r="I1610">
        <f t="shared" si="51"/>
        <v>158</v>
      </c>
      <c r="J1610">
        <f>INDEX(Clustering!$A$2:$B$32,MATCH('Filtered Data'!F1610,_xlfn.ANCHORARRAY(Clustering!$A$2),0),2)</f>
        <v>1</v>
      </c>
    </row>
    <row r="1611" spans="1:10" x14ac:dyDescent="0.3">
      <c r="A1611" t="s">
        <v>1308</v>
      </c>
      <c r="B1611" t="s">
        <v>55</v>
      </c>
      <c r="C1611" t="s">
        <v>34</v>
      </c>
      <c r="D1611" t="s">
        <v>277</v>
      </c>
      <c r="E1611">
        <v>11</v>
      </c>
      <c r="F1611" t="s">
        <v>168</v>
      </c>
      <c r="G1611" t="s">
        <v>14</v>
      </c>
      <c r="H1611">
        <f t="shared" si="50"/>
        <v>2</v>
      </c>
      <c r="I1611">
        <f t="shared" si="51"/>
        <v>22</v>
      </c>
      <c r="J1611">
        <f>INDEX(Clustering!$A$2:$B$32,MATCH('Filtered Data'!F1611,_xlfn.ANCHORARRAY(Clustering!$A$2),0),2)</f>
        <v>5</v>
      </c>
    </row>
    <row r="1612" spans="1:10" x14ac:dyDescent="0.3">
      <c r="A1612" t="s">
        <v>1309</v>
      </c>
      <c r="B1612" t="s">
        <v>55</v>
      </c>
      <c r="C1612" t="s">
        <v>42</v>
      </c>
      <c r="D1612" t="s">
        <v>286</v>
      </c>
      <c r="E1612">
        <v>26</v>
      </c>
      <c r="F1612" t="s">
        <v>287</v>
      </c>
      <c r="G1612" t="s">
        <v>23</v>
      </c>
      <c r="H1612">
        <f t="shared" si="50"/>
        <v>2</v>
      </c>
      <c r="I1612">
        <f t="shared" si="51"/>
        <v>52</v>
      </c>
      <c r="J1612">
        <f>INDEX(Clustering!$A$2:$B$32,MATCH('Filtered Data'!F1612,_xlfn.ANCHORARRAY(Clustering!$A$2),0),2)</f>
        <v>8</v>
      </c>
    </row>
    <row r="1613" spans="1:10" x14ac:dyDescent="0.3">
      <c r="A1613" t="s">
        <v>1310</v>
      </c>
      <c r="B1613" t="s">
        <v>55</v>
      </c>
      <c r="C1613" t="s">
        <v>375</v>
      </c>
      <c r="D1613" t="s">
        <v>391</v>
      </c>
      <c r="E1613">
        <v>18</v>
      </c>
      <c r="F1613" t="s">
        <v>168</v>
      </c>
      <c r="G1613" t="s">
        <v>80</v>
      </c>
      <c r="H1613">
        <f t="shared" si="50"/>
        <v>1</v>
      </c>
      <c r="I1613">
        <f t="shared" si="51"/>
        <v>18</v>
      </c>
      <c r="J1613">
        <f>INDEX(Clustering!$A$2:$B$32,MATCH('Filtered Data'!F1613,_xlfn.ANCHORARRAY(Clustering!$A$2),0),2)</f>
        <v>5</v>
      </c>
    </row>
    <row r="1614" spans="1:10" x14ac:dyDescent="0.3">
      <c r="A1614" t="s">
        <v>1311</v>
      </c>
      <c r="B1614" t="s">
        <v>55</v>
      </c>
      <c r="C1614" t="s">
        <v>1312</v>
      </c>
      <c r="D1614" t="s">
        <v>585</v>
      </c>
      <c r="E1614">
        <v>32</v>
      </c>
      <c r="F1614" t="s">
        <v>22</v>
      </c>
      <c r="G1614" t="s">
        <v>27</v>
      </c>
      <c r="H1614">
        <f t="shared" si="50"/>
        <v>1</v>
      </c>
      <c r="I1614">
        <f t="shared" si="51"/>
        <v>32</v>
      </c>
      <c r="J1614">
        <f>INDEX(Clustering!$A$2:$B$32,MATCH('Filtered Data'!F1614,_xlfn.ANCHORARRAY(Clustering!$A$2),0),2)</f>
        <v>6</v>
      </c>
    </row>
    <row r="1615" spans="1:10" x14ac:dyDescent="0.3">
      <c r="A1615" t="s">
        <v>1313</v>
      </c>
      <c r="B1615" t="s">
        <v>55</v>
      </c>
      <c r="C1615" t="s">
        <v>862</v>
      </c>
      <c r="D1615" t="s">
        <v>585</v>
      </c>
      <c r="E1615">
        <v>37</v>
      </c>
      <c r="F1615" t="s">
        <v>22</v>
      </c>
      <c r="G1615" t="s">
        <v>69</v>
      </c>
      <c r="H1615">
        <f t="shared" si="50"/>
        <v>1</v>
      </c>
      <c r="I1615">
        <f t="shared" si="51"/>
        <v>37</v>
      </c>
      <c r="J1615">
        <f>INDEX(Clustering!$A$2:$B$32,MATCH('Filtered Data'!F1615,_xlfn.ANCHORARRAY(Clustering!$A$2),0),2)</f>
        <v>6</v>
      </c>
    </row>
    <row r="1616" spans="1:10" x14ac:dyDescent="0.3">
      <c r="A1616" t="s">
        <v>1314</v>
      </c>
      <c r="B1616" t="s">
        <v>55</v>
      </c>
      <c r="C1616" t="s">
        <v>862</v>
      </c>
      <c r="D1616" t="s">
        <v>162</v>
      </c>
      <c r="E1616">
        <v>33</v>
      </c>
      <c r="F1616" t="s">
        <v>72</v>
      </c>
      <c r="G1616" t="s">
        <v>69</v>
      </c>
      <c r="H1616">
        <f t="shared" si="50"/>
        <v>1</v>
      </c>
      <c r="I1616">
        <f t="shared" si="51"/>
        <v>33</v>
      </c>
      <c r="J1616">
        <f>INDEX(Clustering!$A$2:$B$32,MATCH('Filtered Data'!F1616,_xlfn.ANCHORARRAY(Clustering!$A$2),0),2)</f>
        <v>3</v>
      </c>
    </row>
    <row r="1617" spans="1:10" x14ac:dyDescent="0.3">
      <c r="A1617" t="s">
        <v>1315</v>
      </c>
      <c r="B1617" t="s">
        <v>55</v>
      </c>
      <c r="C1617" t="s">
        <v>393</v>
      </c>
      <c r="D1617" t="s">
        <v>391</v>
      </c>
      <c r="E1617">
        <v>22</v>
      </c>
      <c r="F1617" t="s">
        <v>168</v>
      </c>
      <c r="G1617" t="s">
        <v>14</v>
      </c>
      <c r="H1617">
        <f t="shared" si="50"/>
        <v>2</v>
      </c>
      <c r="I1617">
        <f t="shared" si="51"/>
        <v>44</v>
      </c>
      <c r="J1617">
        <f>INDEX(Clustering!$A$2:$B$32,MATCH('Filtered Data'!F1617,_xlfn.ANCHORARRAY(Clustering!$A$2),0),2)</f>
        <v>5</v>
      </c>
    </row>
    <row r="1618" spans="1:10" x14ac:dyDescent="0.3">
      <c r="A1618" t="s">
        <v>1315</v>
      </c>
      <c r="B1618" t="s">
        <v>147</v>
      </c>
      <c r="C1618" t="s">
        <v>1316</v>
      </c>
      <c r="D1618" t="s">
        <v>391</v>
      </c>
      <c r="E1618">
        <v>22</v>
      </c>
      <c r="F1618" t="s">
        <v>168</v>
      </c>
      <c r="G1618" t="s">
        <v>14</v>
      </c>
      <c r="H1618">
        <f t="shared" si="50"/>
        <v>2</v>
      </c>
      <c r="I1618">
        <f t="shared" si="51"/>
        <v>44</v>
      </c>
      <c r="J1618">
        <f>INDEX(Clustering!$A$2:$B$32,MATCH('Filtered Data'!F1618,_xlfn.ANCHORARRAY(Clustering!$A$2),0),2)</f>
        <v>5</v>
      </c>
    </row>
    <row r="1619" spans="1:10" x14ac:dyDescent="0.3">
      <c r="A1619" t="s">
        <v>1317</v>
      </c>
      <c r="B1619" t="s">
        <v>147</v>
      </c>
      <c r="C1619" t="s">
        <v>467</v>
      </c>
      <c r="D1619" t="s">
        <v>67</v>
      </c>
      <c r="E1619">
        <v>189</v>
      </c>
      <c r="F1619" t="s">
        <v>68</v>
      </c>
      <c r="G1619" t="s">
        <v>29</v>
      </c>
      <c r="H1619">
        <f t="shared" si="50"/>
        <v>1</v>
      </c>
      <c r="I1619">
        <f t="shared" si="51"/>
        <v>189</v>
      </c>
      <c r="J1619">
        <f>INDEX(Clustering!$A$2:$B$32,MATCH('Filtered Data'!F1619,_xlfn.ANCHORARRAY(Clustering!$A$2),0),2)</f>
        <v>1</v>
      </c>
    </row>
    <row r="1620" spans="1:10" ht="26" x14ac:dyDescent="0.3">
      <c r="A1620" t="s">
        <v>1318</v>
      </c>
      <c r="B1620" t="s">
        <v>55</v>
      </c>
      <c r="C1620" s="1" t="s">
        <v>1319</v>
      </c>
      <c r="D1620" t="s">
        <v>290</v>
      </c>
      <c r="E1620">
        <v>77</v>
      </c>
      <c r="F1620" t="s">
        <v>72</v>
      </c>
      <c r="G1620" t="s">
        <v>127</v>
      </c>
      <c r="H1620">
        <f t="shared" si="50"/>
        <v>1</v>
      </c>
      <c r="I1620">
        <f t="shared" si="51"/>
        <v>77</v>
      </c>
      <c r="J1620">
        <f>INDEX(Clustering!$A$2:$B$32,MATCH('Filtered Data'!F1620,_xlfn.ANCHORARRAY(Clustering!$A$2),0),2)</f>
        <v>3</v>
      </c>
    </row>
    <row r="1621" spans="1:10" x14ac:dyDescent="0.3">
      <c r="A1621" t="s">
        <v>1320</v>
      </c>
      <c r="B1621" t="s">
        <v>55</v>
      </c>
      <c r="C1621" t="s">
        <v>115</v>
      </c>
      <c r="D1621" t="s">
        <v>343</v>
      </c>
      <c r="E1621">
        <v>76</v>
      </c>
      <c r="F1621" t="s">
        <v>344</v>
      </c>
      <c r="G1621" t="s">
        <v>80</v>
      </c>
      <c r="H1621">
        <f t="shared" si="50"/>
        <v>1</v>
      </c>
      <c r="I1621">
        <f t="shared" si="51"/>
        <v>76</v>
      </c>
      <c r="J1621">
        <f>INDEX(Clustering!$A$2:$B$32,MATCH('Filtered Data'!F1621,_xlfn.ANCHORARRAY(Clustering!$A$2),0),2)</f>
        <v>3</v>
      </c>
    </row>
    <row r="1622" spans="1:10" x14ac:dyDescent="0.3">
      <c r="A1622" t="s">
        <v>1321</v>
      </c>
      <c r="B1622" t="s">
        <v>55</v>
      </c>
      <c r="C1622" t="s">
        <v>293</v>
      </c>
      <c r="D1622" t="s">
        <v>248</v>
      </c>
      <c r="E1622">
        <v>80</v>
      </c>
      <c r="F1622" t="s">
        <v>72</v>
      </c>
      <c r="G1622" t="s">
        <v>69</v>
      </c>
      <c r="H1622">
        <f t="shared" si="50"/>
        <v>1</v>
      </c>
      <c r="I1622">
        <f t="shared" si="51"/>
        <v>80</v>
      </c>
      <c r="J1622">
        <f>INDEX(Clustering!$A$2:$B$32,MATCH('Filtered Data'!F1622,_xlfn.ANCHORARRAY(Clustering!$A$2),0),2)</f>
        <v>3</v>
      </c>
    </row>
    <row r="1623" spans="1:10" x14ac:dyDescent="0.3">
      <c r="A1623" t="s">
        <v>1322</v>
      </c>
      <c r="B1623" t="s">
        <v>55</v>
      </c>
      <c r="C1623" t="s">
        <v>123</v>
      </c>
      <c r="D1623" t="s">
        <v>76</v>
      </c>
      <c r="E1623">
        <v>64</v>
      </c>
      <c r="F1623" t="s">
        <v>36</v>
      </c>
      <c r="G1623" t="s">
        <v>87</v>
      </c>
      <c r="H1623">
        <f t="shared" si="50"/>
        <v>1</v>
      </c>
      <c r="I1623">
        <f t="shared" si="51"/>
        <v>64</v>
      </c>
      <c r="J1623">
        <f>INDEX(Clustering!$A$2:$B$32,MATCH('Filtered Data'!F1623,_xlfn.ANCHORARRAY(Clustering!$A$2),0),2)</f>
        <v>2</v>
      </c>
    </row>
    <row r="1624" spans="1:10" x14ac:dyDescent="0.3">
      <c r="A1624" t="s">
        <v>1323</v>
      </c>
      <c r="B1624" t="s">
        <v>55</v>
      </c>
      <c r="C1624" t="s">
        <v>118</v>
      </c>
      <c r="D1624" t="s">
        <v>343</v>
      </c>
      <c r="E1624">
        <v>81</v>
      </c>
      <c r="F1624" t="s">
        <v>344</v>
      </c>
      <c r="G1624" t="s">
        <v>29</v>
      </c>
      <c r="H1624">
        <f t="shared" si="50"/>
        <v>1</v>
      </c>
      <c r="I1624">
        <f t="shared" si="51"/>
        <v>81</v>
      </c>
      <c r="J1624">
        <f>INDEX(Clustering!$A$2:$B$32,MATCH('Filtered Data'!F1624,_xlfn.ANCHORARRAY(Clustering!$A$2),0),2)</f>
        <v>3</v>
      </c>
    </row>
    <row r="1625" spans="1:10" x14ac:dyDescent="0.3">
      <c r="A1625" t="s">
        <v>1324</v>
      </c>
      <c r="B1625" t="s">
        <v>55</v>
      </c>
      <c r="C1625" t="s">
        <v>121</v>
      </c>
      <c r="D1625" t="s">
        <v>76</v>
      </c>
      <c r="E1625">
        <v>32</v>
      </c>
      <c r="F1625" t="s">
        <v>36</v>
      </c>
      <c r="G1625" t="s">
        <v>27</v>
      </c>
      <c r="H1625">
        <f t="shared" si="50"/>
        <v>1</v>
      </c>
      <c r="I1625">
        <f t="shared" si="51"/>
        <v>32</v>
      </c>
      <c r="J1625">
        <f>INDEX(Clustering!$A$2:$B$32,MATCH('Filtered Data'!F1625,_xlfn.ANCHORARRAY(Clustering!$A$2),0),2)</f>
        <v>2</v>
      </c>
    </row>
    <row r="1626" spans="1:10" x14ac:dyDescent="0.3">
      <c r="A1626" t="s">
        <v>1325</v>
      </c>
      <c r="B1626" t="s">
        <v>55</v>
      </c>
      <c r="C1626" t="s">
        <v>779</v>
      </c>
      <c r="D1626" t="s">
        <v>248</v>
      </c>
      <c r="E1626">
        <v>119</v>
      </c>
      <c r="F1626" t="s">
        <v>72</v>
      </c>
      <c r="G1626" t="s">
        <v>127</v>
      </c>
      <c r="H1626">
        <f t="shared" si="50"/>
        <v>1</v>
      </c>
      <c r="I1626">
        <f t="shared" si="51"/>
        <v>119</v>
      </c>
      <c r="J1626">
        <f>INDEX(Clustering!$A$2:$B$32,MATCH('Filtered Data'!F1626,_xlfn.ANCHORARRAY(Clustering!$A$2),0),2)</f>
        <v>3</v>
      </c>
    </row>
    <row r="1627" spans="1:10" x14ac:dyDescent="0.3">
      <c r="A1627" t="s">
        <v>1326</v>
      </c>
      <c r="B1627" t="s">
        <v>55</v>
      </c>
      <c r="C1627" t="s">
        <v>320</v>
      </c>
      <c r="D1627" t="s">
        <v>196</v>
      </c>
      <c r="E1627">
        <v>90</v>
      </c>
      <c r="F1627" t="s">
        <v>197</v>
      </c>
      <c r="G1627" t="s">
        <v>69</v>
      </c>
      <c r="H1627">
        <f t="shared" si="50"/>
        <v>1</v>
      </c>
      <c r="I1627">
        <f t="shared" si="51"/>
        <v>90</v>
      </c>
      <c r="J1627">
        <f>INDEX(Clustering!$A$2:$B$32,MATCH('Filtered Data'!F1627,_xlfn.ANCHORARRAY(Clustering!$A$2),0),2)</f>
        <v>1</v>
      </c>
    </row>
    <row r="1628" spans="1:10" x14ac:dyDescent="0.3">
      <c r="A1628" t="s">
        <v>1327</v>
      </c>
      <c r="B1628" t="s">
        <v>55</v>
      </c>
      <c r="C1628" t="s">
        <v>521</v>
      </c>
      <c r="D1628" t="s">
        <v>191</v>
      </c>
      <c r="E1628">
        <v>111</v>
      </c>
      <c r="F1628" t="s">
        <v>168</v>
      </c>
      <c r="G1628" t="s">
        <v>80</v>
      </c>
      <c r="H1628">
        <f t="shared" si="50"/>
        <v>1</v>
      </c>
      <c r="I1628">
        <f t="shared" si="51"/>
        <v>111</v>
      </c>
      <c r="J1628">
        <f>INDEX(Clustering!$A$2:$B$32,MATCH('Filtered Data'!F1628,_xlfn.ANCHORARRAY(Clustering!$A$2),0),2)</f>
        <v>5</v>
      </c>
    </row>
    <row r="1629" spans="1:10" x14ac:dyDescent="0.3">
      <c r="A1629" t="s">
        <v>1328</v>
      </c>
      <c r="B1629" t="s">
        <v>55</v>
      </c>
      <c r="C1629" t="s">
        <v>519</v>
      </c>
      <c r="D1629" t="s">
        <v>250</v>
      </c>
      <c r="E1629">
        <v>110</v>
      </c>
      <c r="F1629" t="s">
        <v>72</v>
      </c>
      <c r="G1629" t="s">
        <v>69</v>
      </c>
      <c r="H1629">
        <f t="shared" si="50"/>
        <v>1</v>
      </c>
      <c r="I1629">
        <f t="shared" si="51"/>
        <v>110</v>
      </c>
      <c r="J1629">
        <f>INDEX(Clustering!$A$2:$B$32,MATCH('Filtered Data'!F1629,_xlfn.ANCHORARRAY(Clustering!$A$2),0),2)</f>
        <v>3</v>
      </c>
    </row>
    <row r="1630" spans="1:10" x14ac:dyDescent="0.3">
      <c r="A1630" t="s">
        <v>1329</v>
      </c>
      <c r="B1630" t="s">
        <v>55</v>
      </c>
      <c r="C1630" t="s">
        <v>629</v>
      </c>
      <c r="D1630" t="s">
        <v>290</v>
      </c>
      <c r="E1630">
        <v>49</v>
      </c>
      <c r="F1630" t="s">
        <v>72</v>
      </c>
      <c r="G1630" t="s">
        <v>29</v>
      </c>
      <c r="H1630">
        <f t="shared" si="50"/>
        <v>1</v>
      </c>
      <c r="I1630">
        <f t="shared" si="51"/>
        <v>49</v>
      </c>
      <c r="J1630">
        <f>INDEX(Clustering!$A$2:$B$32,MATCH('Filtered Data'!F1630,_xlfn.ANCHORARRAY(Clustering!$A$2),0),2)</f>
        <v>3</v>
      </c>
    </row>
    <row r="1631" spans="1:10" x14ac:dyDescent="0.3">
      <c r="A1631" t="s">
        <v>1330</v>
      </c>
      <c r="B1631" t="s">
        <v>55</v>
      </c>
      <c r="C1631" t="s">
        <v>514</v>
      </c>
      <c r="D1631" t="s">
        <v>343</v>
      </c>
      <c r="E1631">
        <v>61</v>
      </c>
      <c r="F1631" t="s">
        <v>344</v>
      </c>
      <c r="G1631" t="s">
        <v>87</v>
      </c>
      <c r="H1631">
        <f t="shared" si="50"/>
        <v>1</v>
      </c>
      <c r="I1631">
        <f t="shared" si="51"/>
        <v>61</v>
      </c>
      <c r="J1631">
        <f>INDEX(Clustering!$A$2:$B$32,MATCH('Filtered Data'!F1631,_xlfn.ANCHORARRAY(Clustering!$A$2),0),2)</f>
        <v>3</v>
      </c>
    </row>
    <row r="1632" spans="1:10" x14ac:dyDescent="0.3">
      <c r="A1632" t="s">
        <v>1331</v>
      </c>
      <c r="B1632" t="s">
        <v>55</v>
      </c>
      <c r="C1632" t="s">
        <v>523</v>
      </c>
      <c r="D1632" t="s">
        <v>290</v>
      </c>
      <c r="E1632">
        <v>48</v>
      </c>
      <c r="F1632" t="s">
        <v>72</v>
      </c>
      <c r="G1632" t="s">
        <v>29</v>
      </c>
      <c r="H1632">
        <f t="shared" si="50"/>
        <v>1</v>
      </c>
      <c r="I1632">
        <f t="shared" si="51"/>
        <v>48</v>
      </c>
      <c r="J1632">
        <f>INDEX(Clustering!$A$2:$B$32,MATCH('Filtered Data'!F1632,_xlfn.ANCHORARRAY(Clustering!$A$2),0),2)</f>
        <v>3</v>
      </c>
    </row>
    <row r="1633" spans="1:10" ht="26" x14ac:dyDescent="0.3">
      <c r="A1633" t="s">
        <v>1332</v>
      </c>
      <c r="B1633" t="s">
        <v>55</v>
      </c>
      <c r="C1633" s="1" t="s">
        <v>1333</v>
      </c>
      <c r="D1633" t="s">
        <v>311</v>
      </c>
      <c r="E1633">
        <v>96</v>
      </c>
      <c r="F1633" t="s">
        <v>13</v>
      </c>
      <c r="G1633" t="s">
        <v>27</v>
      </c>
      <c r="H1633">
        <f t="shared" si="50"/>
        <v>1</v>
      </c>
      <c r="I1633">
        <f t="shared" si="51"/>
        <v>96</v>
      </c>
      <c r="J1633">
        <f>INDEX(Clustering!$A$2:$B$32,MATCH('Filtered Data'!F1633,_xlfn.ANCHORARRAY(Clustering!$A$2),0),2)</f>
        <v>5</v>
      </c>
    </row>
    <row r="1634" spans="1:10" x14ac:dyDescent="0.3">
      <c r="A1634" t="s">
        <v>1334</v>
      </c>
      <c r="B1634" t="s">
        <v>55</v>
      </c>
      <c r="C1634" t="s">
        <v>38</v>
      </c>
      <c r="D1634" t="s">
        <v>570</v>
      </c>
      <c r="E1634">
        <v>49</v>
      </c>
      <c r="F1634" t="s">
        <v>22</v>
      </c>
      <c r="G1634" t="s">
        <v>14</v>
      </c>
      <c r="H1634">
        <f t="shared" si="50"/>
        <v>2</v>
      </c>
      <c r="I1634">
        <f t="shared" si="51"/>
        <v>98</v>
      </c>
      <c r="J1634">
        <f>INDEX(Clustering!$A$2:$B$32,MATCH('Filtered Data'!F1634,_xlfn.ANCHORARRAY(Clustering!$A$2),0),2)</f>
        <v>6</v>
      </c>
    </row>
    <row r="1635" spans="1:10" x14ac:dyDescent="0.3">
      <c r="A1635" t="s">
        <v>1335</v>
      </c>
      <c r="B1635" t="s">
        <v>55</v>
      </c>
      <c r="C1635" t="s">
        <v>31</v>
      </c>
      <c r="D1635" t="s">
        <v>549</v>
      </c>
      <c r="E1635">
        <v>62</v>
      </c>
      <c r="F1635" t="s">
        <v>22</v>
      </c>
      <c r="G1635" t="s">
        <v>27</v>
      </c>
      <c r="H1635">
        <f t="shared" si="50"/>
        <v>1</v>
      </c>
      <c r="I1635">
        <f t="shared" si="51"/>
        <v>62</v>
      </c>
      <c r="J1635">
        <f>INDEX(Clustering!$A$2:$B$32,MATCH('Filtered Data'!F1635,_xlfn.ANCHORARRAY(Clustering!$A$2),0),2)</f>
        <v>6</v>
      </c>
    </row>
    <row r="1636" spans="1:10" x14ac:dyDescent="0.3">
      <c r="A1636" t="s">
        <v>1335</v>
      </c>
      <c r="B1636" t="s">
        <v>55</v>
      </c>
      <c r="C1636" t="s">
        <v>32</v>
      </c>
      <c r="D1636" t="s">
        <v>549</v>
      </c>
      <c r="E1636">
        <v>62</v>
      </c>
      <c r="F1636" t="s">
        <v>22</v>
      </c>
      <c r="G1636" t="s">
        <v>29</v>
      </c>
      <c r="H1636">
        <f t="shared" si="50"/>
        <v>1</v>
      </c>
      <c r="I1636">
        <f t="shared" si="51"/>
        <v>62</v>
      </c>
      <c r="J1636">
        <f>INDEX(Clustering!$A$2:$B$32,MATCH('Filtered Data'!F1636,_xlfn.ANCHORARRAY(Clustering!$A$2),0),2)</f>
        <v>6</v>
      </c>
    </row>
    <row r="1637" spans="1:10" x14ac:dyDescent="0.3">
      <c r="A1637" t="s">
        <v>1335</v>
      </c>
      <c r="B1637" t="s">
        <v>58</v>
      </c>
      <c r="C1637" t="s">
        <v>56</v>
      </c>
      <c r="D1637" t="s">
        <v>549</v>
      </c>
      <c r="E1637">
        <v>61</v>
      </c>
      <c r="F1637" t="s">
        <v>22</v>
      </c>
      <c r="G1637" t="s">
        <v>27</v>
      </c>
      <c r="H1637">
        <f t="shared" si="50"/>
        <v>1</v>
      </c>
      <c r="I1637">
        <f t="shared" si="51"/>
        <v>61</v>
      </c>
      <c r="J1637">
        <f>INDEX(Clustering!$A$2:$B$32,MATCH('Filtered Data'!F1637,_xlfn.ANCHORARRAY(Clustering!$A$2),0),2)</f>
        <v>6</v>
      </c>
    </row>
    <row r="1638" spans="1:10" x14ac:dyDescent="0.3">
      <c r="A1638" t="s">
        <v>1335</v>
      </c>
      <c r="B1638" t="s">
        <v>58</v>
      </c>
      <c r="C1638" t="s">
        <v>57</v>
      </c>
      <c r="D1638" t="s">
        <v>549</v>
      </c>
      <c r="E1638">
        <v>61</v>
      </c>
      <c r="F1638" t="s">
        <v>22</v>
      </c>
      <c r="G1638" t="s">
        <v>29</v>
      </c>
      <c r="H1638">
        <f t="shared" si="50"/>
        <v>1</v>
      </c>
      <c r="I1638">
        <f t="shared" si="51"/>
        <v>61</v>
      </c>
      <c r="J1638">
        <f>INDEX(Clustering!$A$2:$B$32,MATCH('Filtered Data'!F1638,_xlfn.ANCHORARRAY(Clustering!$A$2),0),2)</f>
        <v>6</v>
      </c>
    </row>
    <row r="1639" spans="1:10" x14ac:dyDescent="0.3">
      <c r="A1639" t="s">
        <v>1335</v>
      </c>
      <c r="B1639" t="s">
        <v>59</v>
      </c>
      <c r="C1639" t="s">
        <v>46</v>
      </c>
      <c r="D1639" t="s">
        <v>549</v>
      </c>
      <c r="E1639">
        <v>62</v>
      </c>
      <c r="F1639" t="s">
        <v>22</v>
      </c>
      <c r="G1639" t="s">
        <v>23</v>
      </c>
      <c r="H1639">
        <f t="shared" si="50"/>
        <v>2</v>
      </c>
      <c r="I1639">
        <f t="shared" si="51"/>
        <v>124</v>
      </c>
      <c r="J1639">
        <f>INDEX(Clustering!$A$2:$B$32,MATCH('Filtered Data'!F1639,_xlfn.ANCHORARRAY(Clustering!$A$2),0),2)</f>
        <v>6</v>
      </c>
    </row>
    <row r="1640" spans="1:10" x14ac:dyDescent="0.3">
      <c r="A1640" t="s">
        <v>1335</v>
      </c>
      <c r="B1640" t="s">
        <v>81</v>
      </c>
      <c r="C1640" t="s">
        <v>370</v>
      </c>
      <c r="D1640" t="s">
        <v>110</v>
      </c>
      <c r="E1640">
        <v>63</v>
      </c>
      <c r="F1640" t="s">
        <v>22</v>
      </c>
      <c r="G1640" t="s">
        <v>198</v>
      </c>
      <c r="H1640">
        <f t="shared" si="50"/>
        <v>2</v>
      </c>
      <c r="I1640">
        <f t="shared" si="51"/>
        <v>126</v>
      </c>
      <c r="J1640">
        <f>INDEX(Clustering!$A$2:$B$32,MATCH('Filtered Data'!F1640,_xlfn.ANCHORARRAY(Clustering!$A$2),0),2)</f>
        <v>6</v>
      </c>
    </row>
    <row r="1641" spans="1:10" x14ac:dyDescent="0.3">
      <c r="A1641" t="s">
        <v>1335</v>
      </c>
      <c r="B1641" t="s">
        <v>413</v>
      </c>
      <c r="C1641" t="s">
        <v>195</v>
      </c>
      <c r="D1641" t="s">
        <v>110</v>
      </c>
      <c r="E1641">
        <v>62</v>
      </c>
      <c r="F1641" t="s">
        <v>22</v>
      </c>
      <c r="G1641" t="s">
        <v>198</v>
      </c>
      <c r="H1641">
        <f t="shared" si="50"/>
        <v>2</v>
      </c>
      <c r="I1641">
        <f t="shared" si="51"/>
        <v>124</v>
      </c>
      <c r="J1641">
        <f>INDEX(Clustering!$A$2:$B$32,MATCH('Filtered Data'!F1641,_xlfn.ANCHORARRAY(Clustering!$A$2),0),2)</f>
        <v>6</v>
      </c>
    </row>
    <row r="1642" spans="1:10" x14ac:dyDescent="0.3">
      <c r="A1642" t="s">
        <v>1335</v>
      </c>
      <c r="B1642" t="s">
        <v>414</v>
      </c>
      <c r="C1642" t="s">
        <v>229</v>
      </c>
      <c r="D1642" t="s">
        <v>110</v>
      </c>
      <c r="E1642">
        <v>59</v>
      </c>
      <c r="F1642" t="s">
        <v>22</v>
      </c>
      <c r="G1642" t="s">
        <v>198</v>
      </c>
      <c r="H1642">
        <f t="shared" si="50"/>
        <v>2</v>
      </c>
      <c r="I1642">
        <f t="shared" si="51"/>
        <v>118</v>
      </c>
      <c r="J1642">
        <f>INDEX(Clustering!$A$2:$B$32,MATCH('Filtered Data'!F1642,_xlfn.ANCHORARRAY(Clustering!$A$2),0),2)</f>
        <v>6</v>
      </c>
    </row>
    <row r="1643" spans="1:10" x14ac:dyDescent="0.3">
      <c r="A1643" t="s">
        <v>1335</v>
      </c>
      <c r="B1643" t="s">
        <v>415</v>
      </c>
      <c r="C1643" t="s">
        <v>34</v>
      </c>
      <c r="D1643" t="s">
        <v>570</v>
      </c>
      <c r="E1643">
        <v>60</v>
      </c>
      <c r="F1643" t="s">
        <v>22</v>
      </c>
      <c r="G1643" t="s">
        <v>14</v>
      </c>
      <c r="H1643">
        <f t="shared" si="50"/>
        <v>2</v>
      </c>
      <c r="I1643">
        <f t="shared" si="51"/>
        <v>120</v>
      </c>
      <c r="J1643">
        <f>INDEX(Clustering!$A$2:$B$32,MATCH('Filtered Data'!F1643,_xlfn.ANCHORARRAY(Clustering!$A$2),0),2)</f>
        <v>6</v>
      </c>
    </row>
    <row r="1644" spans="1:10" x14ac:dyDescent="0.3">
      <c r="A1644" t="s">
        <v>1335</v>
      </c>
      <c r="B1644" t="s">
        <v>416</v>
      </c>
      <c r="C1644" t="s">
        <v>11</v>
      </c>
      <c r="D1644" t="s">
        <v>570</v>
      </c>
      <c r="E1644">
        <v>59</v>
      </c>
      <c r="F1644" t="s">
        <v>22</v>
      </c>
      <c r="G1644" t="s">
        <v>14</v>
      </c>
      <c r="H1644">
        <f t="shared" si="50"/>
        <v>2</v>
      </c>
      <c r="I1644">
        <f t="shared" si="51"/>
        <v>118</v>
      </c>
      <c r="J1644">
        <f>INDEX(Clustering!$A$2:$B$32,MATCH('Filtered Data'!F1644,_xlfn.ANCHORARRAY(Clustering!$A$2),0),2)</f>
        <v>6</v>
      </c>
    </row>
    <row r="1645" spans="1:10" x14ac:dyDescent="0.3">
      <c r="A1645" t="s">
        <v>1336</v>
      </c>
      <c r="B1645" t="s">
        <v>55</v>
      </c>
      <c r="C1645" t="s">
        <v>31</v>
      </c>
      <c r="D1645" t="s">
        <v>110</v>
      </c>
      <c r="E1645">
        <v>55</v>
      </c>
      <c r="F1645" t="s">
        <v>22</v>
      </c>
      <c r="G1645" t="s">
        <v>27</v>
      </c>
      <c r="H1645">
        <f t="shared" si="50"/>
        <v>1</v>
      </c>
      <c r="I1645">
        <f t="shared" si="51"/>
        <v>55</v>
      </c>
      <c r="J1645">
        <f>INDEX(Clustering!$A$2:$B$32,MATCH('Filtered Data'!F1645,_xlfn.ANCHORARRAY(Clustering!$A$2),0),2)</f>
        <v>6</v>
      </c>
    </row>
    <row r="1646" spans="1:10" x14ac:dyDescent="0.3">
      <c r="A1646" t="s">
        <v>1336</v>
      </c>
      <c r="B1646" t="s">
        <v>55</v>
      </c>
      <c r="C1646" t="s">
        <v>32</v>
      </c>
      <c r="D1646" t="s">
        <v>110</v>
      </c>
      <c r="E1646">
        <v>55</v>
      </c>
      <c r="F1646" t="s">
        <v>22</v>
      </c>
      <c r="G1646" t="s">
        <v>29</v>
      </c>
      <c r="H1646">
        <f t="shared" si="50"/>
        <v>1</v>
      </c>
      <c r="I1646">
        <f t="shared" si="51"/>
        <v>55</v>
      </c>
      <c r="J1646">
        <f>INDEX(Clustering!$A$2:$B$32,MATCH('Filtered Data'!F1646,_xlfn.ANCHORARRAY(Clustering!$A$2),0),2)</f>
        <v>6</v>
      </c>
    </row>
    <row r="1647" spans="1:10" x14ac:dyDescent="0.3">
      <c r="A1647" t="s">
        <v>1336</v>
      </c>
      <c r="B1647" t="s">
        <v>58</v>
      </c>
      <c r="C1647" t="s">
        <v>56</v>
      </c>
      <c r="D1647" t="s">
        <v>570</v>
      </c>
      <c r="E1647">
        <v>52</v>
      </c>
      <c r="F1647" t="s">
        <v>22</v>
      </c>
      <c r="G1647" t="s">
        <v>27</v>
      </c>
      <c r="H1647">
        <f t="shared" si="50"/>
        <v>1</v>
      </c>
      <c r="I1647">
        <f t="shared" si="51"/>
        <v>52</v>
      </c>
      <c r="J1647">
        <f>INDEX(Clustering!$A$2:$B$32,MATCH('Filtered Data'!F1647,_xlfn.ANCHORARRAY(Clustering!$A$2),0),2)</f>
        <v>6</v>
      </c>
    </row>
    <row r="1648" spans="1:10" x14ac:dyDescent="0.3">
      <c r="A1648" t="s">
        <v>1336</v>
      </c>
      <c r="B1648" t="s">
        <v>58</v>
      </c>
      <c r="C1648" t="s">
        <v>57</v>
      </c>
      <c r="D1648" t="s">
        <v>570</v>
      </c>
      <c r="E1648">
        <v>52</v>
      </c>
      <c r="F1648" t="s">
        <v>22</v>
      </c>
      <c r="G1648" t="s">
        <v>29</v>
      </c>
      <c r="H1648">
        <f t="shared" si="50"/>
        <v>1</v>
      </c>
      <c r="I1648">
        <f t="shared" si="51"/>
        <v>52</v>
      </c>
      <c r="J1648">
        <f>INDEX(Clustering!$A$2:$B$32,MATCH('Filtered Data'!F1648,_xlfn.ANCHORARRAY(Clustering!$A$2),0),2)</f>
        <v>6</v>
      </c>
    </row>
    <row r="1649" spans="1:10" x14ac:dyDescent="0.3">
      <c r="A1649" t="s">
        <v>1336</v>
      </c>
      <c r="B1649" t="s">
        <v>147</v>
      </c>
      <c r="C1649" t="s">
        <v>660</v>
      </c>
      <c r="D1649" t="s">
        <v>1005</v>
      </c>
      <c r="E1649">
        <v>55</v>
      </c>
      <c r="F1649" t="s">
        <v>22</v>
      </c>
      <c r="G1649" t="s">
        <v>29</v>
      </c>
      <c r="H1649">
        <f t="shared" si="50"/>
        <v>1</v>
      </c>
      <c r="I1649">
        <f t="shared" si="51"/>
        <v>55</v>
      </c>
      <c r="J1649">
        <f>INDEX(Clustering!$A$2:$B$32,MATCH('Filtered Data'!F1649,_xlfn.ANCHORARRAY(Clustering!$A$2),0),2)</f>
        <v>6</v>
      </c>
    </row>
    <row r="1650" spans="1:10" x14ac:dyDescent="0.3">
      <c r="A1650" t="s">
        <v>1336</v>
      </c>
      <c r="B1650" t="s">
        <v>328</v>
      </c>
      <c r="C1650" t="s">
        <v>660</v>
      </c>
      <c r="D1650" t="s">
        <v>1009</v>
      </c>
      <c r="E1650">
        <v>52</v>
      </c>
      <c r="F1650" t="s">
        <v>22</v>
      </c>
      <c r="G1650" t="s">
        <v>29</v>
      </c>
      <c r="H1650">
        <f t="shared" si="50"/>
        <v>1</v>
      </c>
      <c r="I1650">
        <f t="shared" si="51"/>
        <v>52</v>
      </c>
      <c r="J1650">
        <f>INDEX(Clustering!$A$2:$B$32,MATCH('Filtered Data'!F1650,_xlfn.ANCHORARRAY(Clustering!$A$2),0),2)</f>
        <v>6</v>
      </c>
    </row>
    <row r="1651" spans="1:10" x14ac:dyDescent="0.3">
      <c r="A1651" t="s">
        <v>1337</v>
      </c>
      <c r="B1651" t="s">
        <v>55</v>
      </c>
      <c r="C1651" t="s">
        <v>229</v>
      </c>
      <c r="D1651" t="s">
        <v>549</v>
      </c>
      <c r="E1651">
        <v>57</v>
      </c>
      <c r="F1651" t="s">
        <v>22</v>
      </c>
      <c r="G1651" t="s">
        <v>198</v>
      </c>
      <c r="H1651">
        <f t="shared" si="50"/>
        <v>2</v>
      </c>
      <c r="I1651">
        <f t="shared" si="51"/>
        <v>114</v>
      </c>
      <c r="J1651">
        <f>INDEX(Clustering!$A$2:$B$32,MATCH('Filtered Data'!F1651,_xlfn.ANCHORARRAY(Clustering!$A$2),0),2)</f>
        <v>6</v>
      </c>
    </row>
    <row r="1652" spans="1:10" x14ac:dyDescent="0.3">
      <c r="A1652" t="s">
        <v>1337</v>
      </c>
      <c r="B1652" t="s">
        <v>147</v>
      </c>
      <c r="C1652" t="s">
        <v>163</v>
      </c>
      <c r="D1652" t="s">
        <v>26</v>
      </c>
      <c r="E1652">
        <v>57</v>
      </c>
      <c r="F1652" t="s">
        <v>22</v>
      </c>
      <c r="G1652" t="s">
        <v>80</v>
      </c>
      <c r="H1652">
        <f t="shared" si="50"/>
        <v>1</v>
      </c>
      <c r="I1652">
        <f t="shared" si="51"/>
        <v>57</v>
      </c>
      <c r="J1652">
        <f>INDEX(Clustering!$A$2:$B$32,MATCH('Filtered Data'!F1652,_xlfn.ANCHORARRAY(Clustering!$A$2),0),2)</f>
        <v>6</v>
      </c>
    </row>
    <row r="1653" spans="1:10" x14ac:dyDescent="0.3">
      <c r="A1653" t="s">
        <v>1338</v>
      </c>
      <c r="B1653" t="s">
        <v>55</v>
      </c>
      <c r="C1653" t="s">
        <v>50</v>
      </c>
      <c r="D1653" t="s">
        <v>570</v>
      </c>
      <c r="E1653">
        <v>54</v>
      </c>
      <c r="F1653" t="s">
        <v>22</v>
      </c>
      <c r="G1653" t="s">
        <v>14</v>
      </c>
      <c r="H1653">
        <f t="shared" si="50"/>
        <v>2</v>
      </c>
      <c r="I1653">
        <f t="shared" si="51"/>
        <v>108</v>
      </c>
      <c r="J1653">
        <f>INDEX(Clustering!$A$2:$B$32,MATCH('Filtered Data'!F1653,_xlfn.ANCHORARRAY(Clustering!$A$2),0),2)</f>
        <v>6</v>
      </c>
    </row>
    <row r="1654" spans="1:10" x14ac:dyDescent="0.3">
      <c r="A1654" t="s">
        <v>1338</v>
      </c>
      <c r="B1654" t="s">
        <v>58</v>
      </c>
      <c r="C1654" t="s">
        <v>18</v>
      </c>
      <c r="D1654" t="s">
        <v>549</v>
      </c>
      <c r="E1654">
        <v>48</v>
      </c>
      <c r="F1654" t="s">
        <v>22</v>
      </c>
      <c r="G1654" t="s">
        <v>14</v>
      </c>
      <c r="H1654">
        <f t="shared" si="50"/>
        <v>2</v>
      </c>
      <c r="I1654">
        <f t="shared" si="51"/>
        <v>96</v>
      </c>
      <c r="J1654">
        <f>INDEX(Clustering!$A$2:$B$32,MATCH('Filtered Data'!F1654,_xlfn.ANCHORARRAY(Clustering!$A$2),0),2)</f>
        <v>6</v>
      </c>
    </row>
    <row r="1655" spans="1:10" x14ac:dyDescent="0.3">
      <c r="A1655" t="s">
        <v>1338</v>
      </c>
      <c r="B1655" t="s">
        <v>147</v>
      </c>
      <c r="C1655" t="s">
        <v>158</v>
      </c>
      <c r="D1655" t="s">
        <v>343</v>
      </c>
      <c r="E1655">
        <v>54</v>
      </c>
      <c r="F1655" t="s">
        <v>344</v>
      </c>
      <c r="G1655" t="s">
        <v>27</v>
      </c>
      <c r="H1655">
        <f t="shared" si="50"/>
        <v>1</v>
      </c>
      <c r="I1655">
        <f t="shared" si="51"/>
        <v>54</v>
      </c>
      <c r="J1655">
        <f>INDEX(Clustering!$A$2:$B$32,MATCH('Filtered Data'!F1655,_xlfn.ANCHORARRAY(Clustering!$A$2),0),2)</f>
        <v>3</v>
      </c>
    </row>
    <row r="1656" spans="1:10" x14ac:dyDescent="0.3">
      <c r="A1656" t="s">
        <v>1338</v>
      </c>
      <c r="B1656" t="s">
        <v>328</v>
      </c>
      <c r="C1656" t="s">
        <v>158</v>
      </c>
      <c r="D1656" t="s">
        <v>343</v>
      </c>
      <c r="E1656">
        <v>48</v>
      </c>
      <c r="F1656" t="s">
        <v>344</v>
      </c>
      <c r="G1656" t="s">
        <v>27</v>
      </c>
      <c r="H1656">
        <f t="shared" si="50"/>
        <v>1</v>
      </c>
      <c r="I1656">
        <f t="shared" si="51"/>
        <v>48</v>
      </c>
      <c r="J1656">
        <f>INDEX(Clustering!$A$2:$B$32,MATCH('Filtered Data'!F1656,_xlfn.ANCHORARRAY(Clustering!$A$2),0),2)</f>
        <v>3</v>
      </c>
    </row>
    <row r="1657" spans="1:10" x14ac:dyDescent="0.3">
      <c r="A1657" t="s">
        <v>1339</v>
      </c>
      <c r="B1657" t="s">
        <v>55</v>
      </c>
      <c r="C1657" t="s">
        <v>20</v>
      </c>
      <c r="D1657" t="s">
        <v>570</v>
      </c>
      <c r="E1657">
        <v>59</v>
      </c>
      <c r="F1657" t="s">
        <v>22</v>
      </c>
      <c r="G1657" t="s">
        <v>23</v>
      </c>
      <c r="H1657">
        <f t="shared" si="50"/>
        <v>2</v>
      </c>
      <c r="I1657">
        <f t="shared" si="51"/>
        <v>118</v>
      </c>
      <c r="J1657">
        <f>INDEX(Clustering!$A$2:$B$32,MATCH('Filtered Data'!F1657,_xlfn.ANCHORARRAY(Clustering!$A$2),0),2)</f>
        <v>6</v>
      </c>
    </row>
    <row r="1658" spans="1:10" x14ac:dyDescent="0.3">
      <c r="A1658" t="s">
        <v>1339</v>
      </c>
      <c r="B1658" t="s">
        <v>58</v>
      </c>
      <c r="C1658" t="s">
        <v>46</v>
      </c>
      <c r="D1658" t="s">
        <v>570</v>
      </c>
      <c r="E1658">
        <v>66</v>
      </c>
      <c r="F1658" t="s">
        <v>22</v>
      </c>
      <c r="G1658" t="s">
        <v>23</v>
      </c>
      <c r="H1658">
        <f t="shared" si="50"/>
        <v>2</v>
      </c>
      <c r="I1658">
        <f t="shared" si="51"/>
        <v>132</v>
      </c>
      <c r="J1658">
        <f>INDEX(Clustering!$A$2:$B$32,MATCH('Filtered Data'!F1658,_xlfn.ANCHORARRAY(Clustering!$A$2),0),2)</f>
        <v>6</v>
      </c>
    </row>
    <row r="1659" spans="1:10" x14ac:dyDescent="0.3">
      <c r="A1659" t="s">
        <v>1339</v>
      </c>
      <c r="B1659" t="s">
        <v>147</v>
      </c>
      <c r="C1659" t="s">
        <v>1340</v>
      </c>
      <c r="D1659" t="s">
        <v>191</v>
      </c>
      <c r="E1659">
        <v>59</v>
      </c>
      <c r="F1659" t="s">
        <v>168</v>
      </c>
      <c r="G1659" t="s">
        <v>87</v>
      </c>
      <c r="H1659">
        <f t="shared" si="50"/>
        <v>1</v>
      </c>
      <c r="I1659">
        <f t="shared" si="51"/>
        <v>59</v>
      </c>
      <c r="J1659">
        <f>INDEX(Clustering!$A$2:$B$32,MATCH('Filtered Data'!F1659,_xlfn.ANCHORARRAY(Clustering!$A$2),0),2)</f>
        <v>5</v>
      </c>
    </row>
    <row r="1660" spans="1:10" x14ac:dyDescent="0.3">
      <c r="A1660" t="s">
        <v>1339</v>
      </c>
      <c r="B1660" t="s">
        <v>328</v>
      </c>
      <c r="C1660" t="s">
        <v>1340</v>
      </c>
      <c r="D1660" t="s">
        <v>191</v>
      </c>
      <c r="E1660">
        <v>66</v>
      </c>
      <c r="F1660" t="s">
        <v>168</v>
      </c>
      <c r="G1660" t="s">
        <v>87</v>
      </c>
      <c r="H1660">
        <f t="shared" si="50"/>
        <v>1</v>
      </c>
      <c r="I1660">
        <f t="shared" si="51"/>
        <v>66</v>
      </c>
      <c r="J1660">
        <f>INDEX(Clustering!$A$2:$B$32,MATCH('Filtered Data'!F1660,_xlfn.ANCHORARRAY(Clustering!$A$2),0),2)</f>
        <v>5</v>
      </c>
    </row>
    <row r="1661" spans="1:10" x14ac:dyDescent="0.3">
      <c r="A1661" t="s">
        <v>1341</v>
      </c>
      <c r="B1661" t="s">
        <v>55</v>
      </c>
      <c r="C1661" t="s">
        <v>46</v>
      </c>
      <c r="D1661" t="s">
        <v>585</v>
      </c>
      <c r="E1661">
        <v>31</v>
      </c>
      <c r="F1661" t="s">
        <v>22</v>
      </c>
      <c r="G1661" t="s">
        <v>23</v>
      </c>
      <c r="H1661">
        <f t="shared" si="50"/>
        <v>2</v>
      </c>
      <c r="I1661">
        <f t="shared" si="51"/>
        <v>62</v>
      </c>
      <c r="J1661">
        <f>INDEX(Clustering!$A$2:$B$32,MATCH('Filtered Data'!F1661,_xlfn.ANCHORARRAY(Clustering!$A$2),0),2)</f>
        <v>6</v>
      </c>
    </row>
    <row r="1662" spans="1:10" x14ac:dyDescent="0.3">
      <c r="A1662" t="s">
        <v>1341</v>
      </c>
      <c r="B1662" t="s">
        <v>58</v>
      </c>
      <c r="C1662" t="s">
        <v>195</v>
      </c>
      <c r="D1662" t="s">
        <v>585</v>
      </c>
      <c r="E1662">
        <v>23</v>
      </c>
      <c r="F1662" t="s">
        <v>22</v>
      </c>
      <c r="G1662" t="s">
        <v>198</v>
      </c>
      <c r="H1662">
        <f t="shared" si="50"/>
        <v>2</v>
      </c>
      <c r="I1662">
        <f t="shared" si="51"/>
        <v>46</v>
      </c>
      <c r="J1662">
        <f>INDEX(Clustering!$A$2:$B$32,MATCH('Filtered Data'!F1662,_xlfn.ANCHORARRAY(Clustering!$A$2),0),2)</f>
        <v>6</v>
      </c>
    </row>
    <row r="1663" spans="1:10" x14ac:dyDescent="0.3">
      <c r="A1663" t="s">
        <v>1341</v>
      </c>
      <c r="B1663" t="s">
        <v>147</v>
      </c>
      <c r="C1663" t="s">
        <v>192</v>
      </c>
      <c r="D1663" t="s">
        <v>311</v>
      </c>
      <c r="E1663">
        <v>31</v>
      </c>
      <c r="F1663" t="s">
        <v>13</v>
      </c>
      <c r="G1663" t="s">
        <v>87</v>
      </c>
      <c r="H1663">
        <f t="shared" si="50"/>
        <v>1</v>
      </c>
      <c r="I1663">
        <f t="shared" si="51"/>
        <v>31</v>
      </c>
      <c r="J1663">
        <f>INDEX(Clustering!$A$2:$B$32,MATCH('Filtered Data'!F1663,_xlfn.ANCHORARRAY(Clustering!$A$2),0),2)</f>
        <v>5</v>
      </c>
    </row>
    <row r="1664" spans="1:10" x14ac:dyDescent="0.3">
      <c r="A1664" t="s">
        <v>1341</v>
      </c>
      <c r="B1664" t="s">
        <v>328</v>
      </c>
      <c r="C1664" t="s">
        <v>192</v>
      </c>
      <c r="D1664" t="s">
        <v>311</v>
      </c>
      <c r="E1664">
        <v>23</v>
      </c>
      <c r="F1664" t="s">
        <v>13</v>
      </c>
      <c r="G1664" t="s">
        <v>87</v>
      </c>
      <c r="H1664">
        <f t="shared" si="50"/>
        <v>1</v>
      </c>
      <c r="I1664">
        <f t="shared" si="51"/>
        <v>23</v>
      </c>
      <c r="J1664">
        <f>INDEX(Clustering!$A$2:$B$32,MATCH('Filtered Data'!F1664,_xlfn.ANCHORARRAY(Clustering!$A$2),0),2)</f>
        <v>5</v>
      </c>
    </row>
    <row r="1665" spans="1:10" x14ac:dyDescent="0.3">
      <c r="A1665" t="s">
        <v>1342</v>
      </c>
      <c r="B1665" t="s">
        <v>55</v>
      </c>
      <c r="C1665" t="s">
        <v>16</v>
      </c>
      <c r="D1665" t="s">
        <v>549</v>
      </c>
      <c r="E1665">
        <v>55</v>
      </c>
      <c r="F1665" t="s">
        <v>22</v>
      </c>
      <c r="G1665" t="s">
        <v>14</v>
      </c>
      <c r="H1665">
        <f t="shared" si="50"/>
        <v>2</v>
      </c>
      <c r="I1665">
        <f t="shared" si="51"/>
        <v>110</v>
      </c>
      <c r="J1665">
        <f>INDEX(Clustering!$A$2:$B$32,MATCH('Filtered Data'!F1665,_xlfn.ANCHORARRAY(Clustering!$A$2),0),2)</f>
        <v>6</v>
      </c>
    </row>
    <row r="1666" spans="1:10" x14ac:dyDescent="0.3">
      <c r="A1666" t="s">
        <v>1342</v>
      </c>
      <c r="B1666" t="s">
        <v>58</v>
      </c>
      <c r="C1666" t="s">
        <v>11</v>
      </c>
      <c r="D1666" t="s">
        <v>110</v>
      </c>
      <c r="E1666">
        <v>57</v>
      </c>
      <c r="F1666" t="s">
        <v>22</v>
      </c>
      <c r="G1666" t="s">
        <v>14</v>
      </c>
      <c r="H1666">
        <f t="shared" si="50"/>
        <v>2</v>
      </c>
      <c r="I1666">
        <f t="shared" si="51"/>
        <v>114</v>
      </c>
      <c r="J1666">
        <f>INDEX(Clustering!$A$2:$B$32,MATCH('Filtered Data'!F1666,_xlfn.ANCHORARRAY(Clustering!$A$2),0),2)</f>
        <v>6</v>
      </c>
    </row>
    <row r="1667" spans="1:10" x14ac:dyDescent="0.3">
      <c r="A1667" t="s">
        <v>1342</v>
      </c>
      <c r="B1667" t="s">
        <v>147</v>
      </c>
      <c r="C1667" t="s">
        <v>322</v>
      </c>
      <c r="D1667" t="s">
        <v>546</v>
      </c>
      <c r="E1667">
        <v>55</v>
      </c>
      <c r="F1667" t="s">
        <v>22</v>
      </c>
      <c r="G1667" t="s">
        <v>69</v>
      </c>
      <c r="H1667">
        <f t="shared" ref="H1667:H1730" si="52">LEN(G1667)/2</f>
        <v>1</v>
      </c>
      <c r="I1667">
        <f t="shared" ref="I1667:I1730" si="53">E1667*H1667</f>
        <v>55</v>
      </c>
      <c r="J1667">
        <f>INDEX(Clustering!$A$2:$B$32,MATCH('Filtered Data'!F1667,_xlfn.ANCHORARRAY(Clustering!$A$2),0),2)</f>
        <v>6</v>
      </c>
    </row>
    <row r="1668" spans="1:10" x14ac:dyDescent="0.3">
      <c r="A1668" t="s">
        <v>1342</v>
      </c>
      <c r="B1668" t="s">
        <v>328</v>
      </c>
      <c r="C1668" t="s">
        <v>322</v>
      </c>
      <c r="D1668" t="s">
        <v>546</v>
      </c>
      <c r="E1668">
        <v>57</v>
      </c>
      <c r="F1668" t="s">
        <v>22</v>
      </c>
      <c r="G1668" t="s">
        <v>69</v>
      </c>
      <c r="H1668">
        <f t="shared" si="52"/>
        <v>1</v>
      </c>
      <c r="I1668">
        <f t="shared" si="53"/>
        <v>57</v>
      </c>
      <c r="J1668">
        <f>INDEX(Clustering!$A$2:$B$32,MATCH('Filtered Data'!F1668,_xlfn.ANCHORARRAY(Clustering!$A$2),0),2)</f>
        <v>6</v>
      </c>
    </row>
    <row r="1669" spans="1:10" ht="26" x14ac:dyDescent="0.3">
      <c r="A1669" t="s">
        <v>1343</v>
      </c>
      <c r="B1669" t="s">
        <v>55</v>
      </c>
      <c r="C1669" s="1" t="s">
        <v>1344</v>
      </c>
      <c r="D1669" t="s">
        <v>89</v>
      </c>
      <c r="E1669">
        <v>51</v>
      </c>
      <c r="F1669" t="s">
        <v>22</v>
      </c>
      <c r="G1669" t="s">
        <v>87</v>
      </c>
      <c r="H1669">
        <f t="shared" si="52"/>
        <v>1</v>
      </c>
      <c r="I1669">
        <f t="shared" si="53"/>
        <v>51</v>
      </c>
      <c r="J1669">
        <f>INDEX(Clustering!$A$2:$B$32,MATCH('Filtered Data'!F1669,_xlfn.ANCHORARRAY(Clustering!$A$2),0),2)</f>
        <v>6</v>
      </c>
    </row>
    <row r="1670" spans="1:10" ht="26" x14ac:dyDescent="0.3">
      <c r="A1670" t="s">
        <v>1343</v>
      </c>
      <c r="B1670" t="s">
        <v>58</v>
      </c>
      <c r="C1670" s="1" t="s">
        <v>1345</v>
      </c>
      <c r="D1670" t="s">
        <v>79</v>
      </c>
      <c r="E1670">
        <v>46</v>
      </c>
      <c r="F1670" t="s">
        <v>22</v>
      </c>
      <c r="G1670" t="s">
        <v>80</v>
      </c>
      <c r="H1670">
        <f t="shared" si="52"/>
        <v>1</v>
      </c>
      <c r="I1670">
        <f t="shared" si="53"/>
        <v>46</v>
      </c>
      <c r="J1670">
        <f>INDEX(Clustering!$A$2:$B$32,MATCH('Filtered Data'!F1670,_xlfn.ANCHORARRAY(Clustering!$A$2),0),2)</f>
        <v>6</v>
      </c>
    </row>
    <row r="1671" spans="1:10" ht="26" x14ac:dyDescent="0.3">
      <c r="A1671" t="s">
        <v>1346</v>
      </c>
      <c r="B1671" t="s">
        <v>55</v>
      </c>
      <c r="C1671" s="1" t="s">
        <v>1347</v>
      </c>
      <c r="D1671" t="s">
        <v>1348</v>
      </c>
      <c r="E1671">
        <v>55</v>
      </c>
      <c r="F1671" t="s">
        <v>22</v>
      </c>
      <c r="G1671" t="s">
        <v>127</v>
      </c>
      <c r="H1671">
        <f t="shared" si="52"/>
        <v>1</v>
      </c>
      <c r="I1671">
        <f t="shared" si="53"/>
        <v>55</v>
      </c>
      <c r="J1671">
        <f>INDEX(Clustering!$A$2:$B$32,MATCH('Filtered Data'!F1671,_xlfn.ANCHORARRAY(Clustering!$A$2),0),2)</f>
        <v>6</v>
      </c>
    </row>
    <row r="1672" spans="1:10" ht="26" x14ac:dyDescent="0.3">
      <c r="A1672" t="s">
        <v>1349</v>
      </c>
      <c r="B1672" t="s">
        <v>55</v>
      </c>
      <c r="C1672" s="1" t="s">
        <v>847</v>
      </c>
      <c r="D1672" t="s">
        <v>79</v>
      </c>
      <c r="E1672">
        <v>47</v>
      </c>
      <c r="F1672" t="s">
        <v>22</v>
      </c>
      <c r="G1672" t="s">
        <v>80</v>
      </c>
      <c r="H1672">
        <f t="shared" si="52"/>
        <v>1</v>
      </c>
      <c r="I1672">
        <f t="shared" si="53"/>
        <v>47</v>
      </c>
      <c r="J1672">
        <f>INDEX(Clustering!$A$2:$B$32,MATCH('Filtered Data'!F1672,_xlfn.ANCHORARRAY(Clustering!$A$2),0),2)</f>
        <v>6</v>
      </c>
    </row>
    <row r="1673" spans="1:10" ht="26" x14ac:dyDescent="0.3">
      <c r="A1673" t="s">
        <v>1350</v>
      </c>
      <c r="B1673" t="s">
        <v>55</v>
      </c>
      <c r="C1673" s="1" t="s">
        <v>825</v>
      </c>
      <c r="D1673" t="s">
        <v>96</v>
      </c>
      <c r="E1673">
        <v>49</v>
      </c>
      <c r="F1673" t="s">
        <v>22</v>
      </c>
      <c r="G1673" t="s">
        <v>87</v>
      </c>
      <c r="H1673">
        <f t="shared" si="52"/>
        <v>1</v>
      </c>
      <c r="I1673">
        <f t="shared" si="53"/>
        <v>49</v>
      </c>
      <c r="J1673">
        <f>INDEX(Clustering!$A$2:$B$32,MATCH('Filtered Data'!F1673,_xlfn.ANCHORARRAY(Clustering!$A$2),0),2)</f>
        <v>6</v>
      </c>
    </row>
    <row r="1674" spans="1:10" ht="26" x14ac:dyDescent="0.3">
      <c r="A1674" t="s">
        <v>1351</v>
      </c>
      <c r="B1674" t="s">
        <v>55</v>
      </c>
      <c r="C1674" s="1" t="s">
        <v>1352</v>
      </c>
      <c r="D1674" t="s">
        <v>79</v>
      </c>
      <c r="E1674">
        <v>30</v>
      </c>
      <c r="F1674" t="s">
        <v>22</v>
      </c>
      <c r="G1674" t="s">
        <v>127</v>
      </c>
      <c r="H1674">
        <f t="shared" si="52"/>
        <v>1</v>
      </c>
      <c r="I1674">
        <f t="shared" si="53"/>
        <v>30</v>
      </c>
      <c r="J1674">
        <f>INDEX(Clustering!$A$2:$B$32,MATCH('Filtered Data'!F1674,_xlfn.ANCHORARRAY(Clustering!$A$2),0),2)</f>
        <v>6</v>
      </c>
    </row>
    <row r="1675" spans="1:10" ht="26" x14ac:dyDescent="0.3">
      <c r="A1675" t="s">
        <v>1353</v>
      </c>
      <c r="B1675" t="s">
        <v>55</v>
      </c>
      <c r="C1675" s="1" t="s">
        <v>1354</v>
      </c>
      <c r="D1675" t="s">
        <v>79</v>
      </c>
      <c r="E1675">
        <v>49</v>
      </c>
      <c r="F1675" t="s">
        <v>22</v>
      </c>
      <c r="G1675" t="s">
        <v>29</v>
      </c>
      <c r="H1675">
        <f t="shared" si="52"/>
        <v>1</v>
      </c>
      <c r="I1675">
        <f t="shared" si="53"/>
        <v>49</v>
      </c>
      <c r="J1675">
        <f>INDEX(Clustering!$A$2:$B$32,MATCH('Filtered Data'!F1675,_xlfn.ANCHORARRAY(Clustering!$A$2),0),2)</f>
        <v>6</v>
      </c>
    </row>
    <row r="1676" spans="1:10" x14ac:dyDescent="0.3">
      <c r="A1676" t="s">
        <v>1355</v>
      </c>
      <c r="B1676" t="s">
        <v>55</v>
      </c>
      <c r="C1676" t="s">
        <v>1356</v>
      </c>
      <c r="D1676" t="s">
        <v>609</v>
      </c>
      <c r="E1676">
        <v>6</v>
      </c>
      <c r="F1676" t="s">
        <v>22</v>
      </c>
      <c r="G1676" t="s">
        <v>87</v>
      </c>
      <c r="H1676">
        <f t="shared" si="52"/>
        <v>1</v>
      </c>
      <c r="I1676">
        <f t="shared" si="53"/>
        <v>6</v>
      </c>
      <c r="J1676">
        <f>INDEX(Clustering!$A$2:$B$32,MATCH('Filtered Data'!F1676,_xlfn.ANCHORARRAY(Clustering!$A$2),0),2)</f>
        <v>6</v>
      </c>
    </row>
    <row r="1677" spans="1:10" ht="26" x14ac:dyDescent="0.3">
      <c r="A1677" t="s">
        <v>1357</v>
      </c>
      <c r="B1677" t="s">
        <v>55</v>
      </c>
      <c r="C1677" s="1" t="s">
        <v>1358</v>
      </c>
      <c r="D1677" t="s">
        <v>89</v>
      </c>
      <c r="E1677">
        <v>38</v>
      </c>
      <c r="F1677" t="s">
        <v>22</v>
      </c>
      <c r="G1677" t="s">
        <v>27</v>
      </c>
      <c r="H1677">
        <f t="shared" si="52"/>
        <v>1</v>
      </c>
      <c r="I1677">
        <f t="shared" si="53"/>
        <v>38</v>
      </c>
      <c r="J1677">
        <f>INDEX(Clustering!$A$2:$B$32,MATCH('Filtered Data'!F1677,_xlfn.ANCHORARRAY(Clustering!$A$2),0),2)</f>
        <v>6</v>
      </c>
    </row>
    <row r="1678" spans="1:10" ht="26" x14ac:dyDescent="0.3">
      <c r="A1678" t="s">
        <v>1359</v>
      </c>
      <c r="B1678" t="s">
        <v>55</v>
      </c>
      <c r="C1678" s="1" t="s">
        <v>595</v>
      </c>
      <c r="D1678" t="s">
        <v>96</v>
      </c>
      <c r="E1678">
        <v>16</v>
      </c>
      <c r="F1678" t="s">
        <v>22</v>
      </c>
      <c r="G1678" t="s">
        <v>80</v>
      </c>
      <c r="H1678">
        <f t="shared" si="52"/>
        <v>1</v>
      </c>
      <c r="I1678">
        <f t="shared" si="53"/>
        <v>16</v>
      </c>
      <c r="J1678">
        <f>INDEX(Clustering!$A$2:$B$32,MATCH('Filtered Data'!F1678,_xlfn.ANCHORARRAY(Clustering!$A$2),0),2)</f>
        <v>6</v>
      </c>
    </row>
    <row r="1679" spans="1:10" ht="26" x14ac:dyDescent="0.3">
      <c r="A1679" t="s">
        <v>1360</v>
      </c>
      <c r="B1679" t="s">
        <v>55</v>
      </c>
      <c r="C1679" s="1" t="s">
        <v>822</v>
      </c>
      <c r="D1679" t="s">
        <v>96</v>
      </c>
      <c r="E1679">
        <v>42</v>
      </c>
      <c r="F1679" t="s">
        <v>22</v>
      </c>
      <c r="G1679" t="s">
        <v>69</v>
      </c>
      <c r="H1679">
        <f t="shared" si="52"/>
        <v>1</v>
      </c>
      <c r="I1679">
        <f t="shared" si="53"/>
        <v>42</v>
      </c>
      <c r="J1679">
        <f>INDEX(Clustering!$A$2:$B$32,MATCH('Filtered Data'!F1679,_xlfn.ANCHORARRAY(Clustering!$A$2),0),2)</f>
        <v>6</v>
      </c>
    </row>
    <row r="1680" spans="1:10" ht="26" x14ac:dyDescent="0.3">
      <c r="A1680" t="s">
        <v>1361</v>
      </c>
      <c r="B1680" t="s">
        <v>55</v>
      </c>
      <c r="C1680" s="1" t="s">
        <v>1362</v>
      </c>
      <c r="D1680" t="s">
        <v>79</v>
      </c>
      <c r="E1680">
        <v>48</v>
      </c>
      <c r="F1680" t="s">
        <v>22</v>
      </c>
      <c r="G1680" t="s">
        <v>27</v>
      </c>
      <c r="H1680">
        <f t="shared" si="52"/>
        <v>1</v>
      </c>
      <c r="I1680">
        <f t="shared" si="53"/>
        <v>48</v>
      </c>
      <c r="J1680">
        <f>INDEX(Clustering!$A$2:$B$32,MATCH('Filtered Data'!F1680,_xlfn.ANCHORARRAY(Clustering!$A$2),0),2)</f>
        <v>6</v>
      </c>
    </row>
    <row r="1681" spans="1:10" x14ac:dyDescent="0.3">
      <c r="A1681" t="s">
        <v>1363</v>
      </c>
      <c r="B1681" t="s">
        <v>55</v>
      </c>
      <c r="C1681" t="s">
        <v>877</v>
      </c>
      <c r="D1681" t="s">
        <v>621</v>
      </c>
      <c r="E1681">
        <v>2</v>
      </c>
      <c r="F1681" t="s">
        <v>22</v>
      </c>
      <c r="G1681" t="s">
        <v>29</v>
      </c>
      <c r="H1681">
        <f t="shared" si="52"/>
        <v>1</v>
      </c>
      <c r="I1681">
        <f t="shared" si="53"/>
        <v>2</v>
      </c>
      <c r="J1681">
        <f>INDEX(Clustering!$A$2:$B$32,MATCH('Filtered Data'!F1681,_xlfn.ANCHORARRAY(Clustering!$A$2),0),2)</f>
        <v>6</v>
      </c>
    </row>
    <row r="1682" spans="1:10" x14ac:dyDescent="0.3">
      <c r="A1682" t="s">
        <v>1364</v>
      </c>
      <c r="B1682" t="s">
        <v>55</v>
      </c>
      <c r="C1682" t="s">
        <v>223</v>
      </c>
      <c r="D1682" t="s">
        <v>343</v>
      </c>
      <c r="E1682">
        <v>35</v>
      </c>
      <c r="F1682" t="s">
        <v>344</v>
      </c>
      <c r="G1682" t="s">
        <v>87</v>
      </c>
      <c r="H1682">
        <f t="shared" si="52"/>
        <v>1</v>
      </c>
      <c r="I1682">
        <f t="shared" si="53"/>
        <v>35</v>
      </c>
      <c r="J1682">
        <f>INDEX(Clustering!$A$2:$B$32,MATCH('Filtered Data'!F1682,_xlfn.ANCHORARRAY(Clustering!$A$2),0),2)</f>
        <v>3</v>
      </c>
    </row>
    <row r="1683" spans="1:10" x14ac:dyDescent="0.3">
      <c r="A1683" t="s">
        <v>1365</v>
      </c>
      <c r="B1683" t="s">
        <v>55</v>
      </c>
      <c r="C1683" t="s">
        <v>664</v>
      </c>
      <c r="D1683" t="s">
        <v>231</v>
      </c>
      <c r="E1683">
        <v>34</v>
      </c>
      <c r="F1683" t="s">
        <v>232</v>
      </c>
      <c r="G1683" t="s">
        <v>80</v>
      </c>
      <c r="H1683">
        <f t="shared" si="52"/>
        <v>1</v>
      </c>
      <c r="I1683">
        <f t="shared" si="53"/>
        <v>34</v>
      </c>
      <c r="J1683">
        <f>INDEX(Clustering!$A$2:$B$32,MATCH('Filtered Data'!F1683,_xlfn.ANCHORARRAY(Clustering!$A$2),0),2)</f>
        <v>1</v>
      </c>
    </row>
    <row r="1684" spans="1:10" x14ac:dyDescent="0.3">
      <c r="A1684" t="s">
        <v>1365</v>
      </c>
      <c r="B1684" t="s">
        <v>147</v>
      </c>
      <c r="C1684" t="s">
        <v>869</v>
      </c>
      <c r="D1684" t="s">
        <v>146</v>
      </c>
      <c r="E1684">
        <v>34</v>
      </c>
      <c r="F1684" t="s">
        <v>36</v>
      </c>
      <c r="G1684" t="s">
        <v>80</v>
      </c>
      <c r="H1684">
        <f t="shared" si="52"/>
        <v>1</v>
      </c>
      <c r="I1684">
        <f t="shared" si="53"/>
        <v>34</v>
      </c>
      <c r="J1684">
        <f>INDEX(Clustering!$A$2:$B$32,MATCH('Filtered Data'!F1684,_xlfn.ANCHORARRAY(Clustering!$A$2),0),2)</f>
        <v>2</v>
      </c>
    </row>
    <row r="1685" spans="1:10" x14ac:dyDescent="0.3">
      <c r="A1685" t="s">
        <v>1366</v>
      </c>
      <c r="B1685" t="s">
        <v>55</v>
      </c>
      <c r="C1685" t="s">
        <v>238</v>
      </c>
      <c r="D1685" t="s">
        <v>346</v>
      </c>
      <c r="E1685">
        <v>40</v>
      </c>
      <c r="F1685" t="s">
        <v>36</v>
      </c>
      <c r="G1685" t="s">
        <v>69</v>
      </c>
      <c r="H1685">
        <f t="shared" si="52"/>
        <v>1</v>
      </c>
      <c r="I1685">
        <f t="shared" si="53"/>
        <v>40</v>
      </c>
      <c r="J1685">
        <f>INDEX(Clustering!$A$2:$B$32,MATCH('Filtered Data'!F1685,_xlfn.ANCHORARRAY(Clustering!$A$2),0),2)</f>
        <v>2</v>
      </c>
    </row>
    <row r="1686" spans="1:10" x14ac:dyDescent="0.3">
      <c r="A1686" t="s">
        <v>1367</v>
      </c>
      <c r="B1686" t="s">
        <v>55</v>
      </c>
      <c r="C1686" t="s">
        <v>284</v>
      </c>
      <c r="D1686" t="s">
        <v>231</v>
      </c>
      <c r="E1686">
        <v>40</v>
      </c>
      <c r="F1686" t="s">
        <v>232</v>
      </c>
      <c r="G1686" t="s">
        <v>87</v>
      </c>
      <c r="H1686">
        <f t="shared" si="52"/>
        <v>1</v>
      </c>
      <c r="I1686">
        <f t="shared" si="53"/>
        <v>40</v>
      </c>
      <c r="J1686">
        <f>INDEX(Clustering!$A$2:$B$32,MATCH('Filtered Data'!F1686,_xlfn.ANCHORARRAY(Clustering!$A$2),0),2)</f>
        <v>1</v>
      </c>
    </row>
    <row r="1687" spans="1:10" x14ac:dyDescent="0.3">
      <c r="A1687" t="s">
        <v>1368</v>
      </c>
      <c r="B1687" t="s">
        <v>55</v>
      </c>
      <c r="C1687" t="s">
        <v>176</v>
      </c>
      <c r="D1687" t="s">
        <v>398</v>
      </c>
      <c r="E1687">
        <v>25</v>
      </c>
      <c r="F1687" t="s">
        <v>399</v>
      </c>
      <c r="G1687" t="s">
        <v>69</v>
      </c>
      <c r="H1687">
        <f t="shared" si="52"/>
        <v>1</v>
      </c>
      <c r="I1687">
        <f t="shared" si="53"/>
        <v>25</v>
      </c>
      <c r="J1687">
        <f>INDEX(Clustering!$A$2:$B$32,MATCH('Filtered Data'!F1687,_xlfn.ANCHORARRAY(Clustering!$A$2),0),2)</f>
        <v>3</v>
      </c>
    </row>
    <row r="1688" spans="1:10" x14ac:dyDescent="0.3">
      <c r="A1688" t="s">
        <v>1369</v>
      </c>
      <c r="B1688" t="s">
        <v>55</v>
      </c>
      <c r="C1688" t="s">
        <v>377</v>
      </c>
      <c r="D1688" t="s">
        <v>346</v>
      </c>
      <c r="E1688">
        <v>39</v>
      </c>
      <c r="F1688" t="s">
        <v>36</v>
      </c>
      <c r="G1688" t="s">
        <v>29</v>
      </c>
      <c r="H1688">
        <f t="shared" si="52"/>
        <v>1</v>
      </c>
      <c r="I1688">
        <f t="shared" si="53"/>
        <v>39</v>
      </c>
      <c r="J1688">
        <f>INDEX(Clustering!$A$2:$B$32,MATCH('Filtered Data'!F1688,_xlfn.ANCHORARRAY(Clustering!$A$2),0),2)</f>
        <v>2</v>
      </c>
    </row>
    <row r="1689" spans="1:10" x14ac:dyDescent="0.3">
      <c r="A1689" t="s">
        <v>1370</v>
      </c>
      <c r="B1689" t="s">
        <v>55</v>
      </c>
      <c r="C1689" t="s">
        <v>242</v>
      </c>
      <c r="D1689" t="s">
        <v>343</v>
      </c>
      <c r="E1689">
        <v>40</v>
      </c>
      <c r="F1689" t="s">
        <v>344</v>
      </c>
      <c r="G1689" t="s">
        <v>80</v>
      </c>
      <c r="H1689">
        <f t="shared" si="52"/>
        <v>1</v>
      </c>
      <c r="I1689">
        <f t="shared" si="53"/>
        <v>40</v>
      </c>
      <c r="J1689">
        <f>INDEX(Clustering!$A$2:$B$32,MATCH('Filtered Data'!F1689,_xlfn.ANCHORARRAY(Clustering!$A$2),0),2)</f>
        <v>3</v>
      </c>
    </row>
    <row r="1690" spans="1:10" x14ac:dyDescent="0.3">
      <c r="A1690" t="s">
        <v>1371</v>
      </c>
      <c r="B1690" t="s">
        <v>55</v>
      </c>
      <c r="C1690" t="s">
        <v>16</v>
      </c>
      <c r="D1690" t="s">
        <v>200</v>
      </c>
      <c r="E1690">
        <v>137</v>
      </c>
      <c r="F1690" t="s">
        <v>201</v>
      </c>
      <c r="G1690" t="s">
        <v>14</v>
      </c>
      <c r="H1690">
        <f t="shared" si="52"/>
        <v>2</v>
      </c>
      <c r="I1690">
        <f t="shared" si="53"/>
        <v>274</v>
      </c>
      <c r="J1690">
        <f>INDEX(Clustering!$A$2:$B$32,MATCH('Filtered Data'!F1690,_xlfn.ANCHORARRAY(Clustering!$A$2),0),2)</f>
        <v>8</v>
      </c>
    </row>
    <row r="1691" spans="1:10" x14ac:dyDescent="0.3">
      <c r="A1691" t="s">
        <v>1371</v>
      </c>
      <c r="B1691" t="s">
        <v>58</v>
      </c>
      <c r="C1691" t="s">
        <v>25</v>
      </c>
      <c r="D1691" t="s">
        <v>200</v>
      </c>
      <c r="E1691">
        <v>147</v>
      </c>
      <c r="F1691" t="s">
        <v>201</v>
      </c>
      <c r="G1691" t="s">
        <v>27</v>
      </c>
      <c r="H1691">
        <f t="shared" si="52"/>
        <v>1</v>
      </c>
      <c r="I1691">
        <f t="shared" si="53"/>
        <v>147</v>
      </c>
      <c r="J1691">
        <f>INDEX(Clustering!$A$2:$B$32,MATCH('Filtered Data'!F1691,_xlfn.ANCHORARRAY(Clustering!$A$2),0),2)</f>
        <v>8</v>
      </c>
    </row>
    <row r="1692" spans="1:10" x14ac:dyDescent="0.3">
      <c r="A1692" t="s">
        <v>1371</v>
      </c>
      <c r="B1692" t="s">
        <v>58</v>
      </c>
      <c r="C1692" t="s">
        <v>28</v>
      </c>
      <c r="D1692" t="s">
        <v>200</v>
      </c>
      <c r="E1692">
        <v>147</v>
      </c>
      <c r="F1692" t="s">
        <v>201</v>
      </c>
      <c r="G1692" t="s">
        <v>29</v>
      </c>
      <c r="H1692">
        <f t="shared" si="52"/>
        <v>1</v>
      </c>
      <c r="I1692">
        <f t="shared" si="53"/>
        <v>147</v>
      </c>
      <c r="J1692">
        <f>INDEX(Clustering!$A$2:$B$32,MATCH('Filtered Data'!F1692,_xlfn.ANCHORARRAY(Clustering!$A$2),0),2)</f>
        <v>8</v>
      </c>
    </row>
    <row r="1693" spans="1:10" x14ac:dyDescent="0.3">
      <c r="A1693" t="s">
        <v>1371</v>
      </c>
      <c r="B1693" t="s">
        <v>59</v>
      </c>
      <c r="C1693" t="s">
        <v>56</v>
      </c>
      <c r="D1693" t="s">
        <v>200</v>
      </c>
      <c r="E1693">
        <v>152</v>
      </c>
      <c r="F1693" t="s">
        <v>201</v>
      </c>
      <c r="G1693" t="s">
        <v>27</v>
      </c>
      <c r="H1693">
        <f t="shared" si="52"/>
        <v>1</v>
      </c>
      <c r="I1693">
        <f t="shared" si="53"/>
        <v>152</v>
      </c>
      <c r="J1693">
        <f>INDEX(Clustering!$A$2:$B$32,MATCH('Filtered Data'!F1693,_xlfn.ANCHORARRAY(Clustering!$A$2),0),2)</f>
        <v>8</v>
      </c>
    </row>
    <row r="1694" spans="1:10" x14ac:dyDescent="0.3">
      <c r="A1694" t="s">
        <v>1371</v>
      </c>
      <c r="B1694" t="s">
        <v>59</v>
      </c>
      <c r="C1694" t="s">
        <v>57</v>
      </c>
      <c r="D1694" t="s">
        <v>200</v>
      </c>
      <c r="E1694">
        <v>152</v>
      </c>
      <c r="F1694" t="s">
        <v>201</v>
      </c>
      <c r="G1694" t="s">
        <v>29</v>
      </c>
      <c r="H1694">
        <f t="shared" si="52"/>
        <v>1</v>
      </c>
      <c r="I1694">
        <f t="shared" si="53"/>
        <v>152</v>
      </c>
      <c r="J1694">
        <f>INDEX(Clustering!$A$2:$B$32,MATCH('Filtered Data'!F1694,_xlfn.ANCHORARRAY(Clustering!$A$2),0),2)</f>
        <v>8</v>
      </c>
    </row>
    <row r="1695" spans="1:10" x14ac:dyDescent="0.3">
      <c r="A1695" t="s">
        <v>1371</v>
      </c>
      <c r="B1695" t="s">
        <v>81</v>
      </c>
      <c r="C1695" t="s">
        <v>18</v>
      </c>
      <c r="D1695" t="s">
        <v>191</v>
      </c>
      <c r="E1695">
        <v>140</v>
      </c>
      <c r="F1695" t="s">
        <v>168</v>
      </c>
      <c r="G1695" t="s">
        <v>14</v>
      </c>
      <c r="H1695">
        <f t="shared" si="52"/>
        <v>2</v>
      </c>
      <c r="I1695">
        <f t="shared" si="53"/>
        <v>280</v>
      </c>
      <c r="J1695">
        <f>INDEX(Clustering!$A$2:$B$32,MATCH('Filtered Data'!F1695,_xlfn.ANCHORARRAY(Clustering!$A$2),0),2)</f>
        <v>5</v>
      </c>
    </row>
    <row r="1696" spans="1:10" x14ac:dyDescent="0.3">
      <c r="A1696" t="s">
        <v>1371</v>
      </c>
      <c r="B1696" t="s">
        <v>528</v>
      </c>
      <c r="C1696" t="s">
        <v>192</v>
      </c>
      <c r="D1696" t="s">
        <v>231</v>
      </c>
      <c r="E1696">
        <v>39</v>
      </c>
      <c r="F1696" t="s">
        <v>232</v>
      </c>
      <c r="G1696" t="s">
        <v>87</v>
      </c>
      <c r="H1696">
        <f t="shared" si="52"/>
        <v>1</v>
      </c>
      <c r="I1696">
        <f t="shared" si="53"/>
        <v>39</v>
      </c>
      <c r="J1696">
        <f>INDEX(Clustering!$A$2:$B$32,MATCH('Filtered Data'!F1696,_xlfn.ANCHORARRAY(Clustering!$A$2),0),2)</f>
        <v>1</v>
      </c>
    </row>
    <row r="1697" spans="1:10" x14ac:dyDescent="0.3">
      <c r="A1697" t="s">
        <v>1371</v>
      </c>
      <c r="B1697" t="s">
        <v>530</v>
      </c>
      <c r="C1697" t="s">
        <v>1372</v>
      </c>
      <c r="D1697" t="s">
        <v>346</v>
      </c>
      <c r="E1697">
        <v>29</v>
      </c>
      <c r="F1697" t="s">
        <v>36</v>
      </c>
      <c r="G1697" t="s">
        <v>69</v>
      </c>
      <c r="H1697">
        <f t="shared" si="52"/>
        <v>1</v>
      </c>
      <c r="I1697">
        <f t="shared" si="53"/>
        <v>29</v>
      </c>
      <c r="J1697">
        <f>INDEX(Clustering!$A$2:$B$32,MATCH('Filtered Data'!F1697,_xlfn.ANCHORARRAY(Clustering!$A$2),0),2)</f>
        <v>2</v>
      </c>
    </row>
    <row r="1698" spans="1:10" x14ac:dyDescent="0.3">
      <c r="A1698" t="s">
        <v>1371</v>
      </c>
      <c r="B1698" t="s">
        <v>531</v>
      </c>
      <c r="C1698" t="s">
        <v>453</v>
      </c>
      <c r="D1698" t="s">
        <v>535</v>
      </c>
      <c r="E1698">
        <v>38</v>
      </c>
      <c r="F1698" t="s">
        <v>536</v>
      </c>
      <c r="G1698" t="s">
        <v>29</v>
      </c>
      <c r="H1698">
        <f t="shared" si="52"/>
        <v>1</v>
      </c>
      <c r="I1698">
        <f t="shared" si="53"/>
        <v>38</v>
      </c>
      <c r="J1698">
        <f>INDEX(Clustering!$A$2:$B$32,MATCH('Filtered Data'!F1698,_xlfn.ANCHORARRAY(Clustering!$A$2),0),2)</f>
        <v>10</v>
      </c>
    </row>
    <row r="1699" spans="1:10" x14ac:dyDescent="0.3">
      <c r="A1699" t="s">
        <v>1371</v>
      </c>
      <c r="B1699" t="s">
        <v>1373</v>
      </c>
      <c r="C1699" t="s">
        <v>694</v>
      </c>
      <c r="D1699" t="s">
        <v>35</v>
      </c>
      <c r="E1699">
        <v>31</v>
      </c>
      <c r="F1699" t="s">
        <v>36</v>
      </c>
      <c r="G1699" t="s">
        <v>29</v>
      </c>
      <c r="H1699">
        <f t="shared" si="52"/>
        <v>1</v>
      </c>
      <c r="I1699">
        <f t="shared" si="53"/>
        <v>31</v>
      </c>
      <c r="J1699">
        <f>INDEX(Clustering!$A$2:$B$32,MATCH('Filtered Data'!F1699,_xlfn.ANCHORARRAY(Clustering!$A$2),0),2)</f>
        <v>2</v>
      </c>
    </row>
    <row r="1700" spans="1:10" x14ac:dyDescent="0.3">
      <c r="A1700" t="s">
        <v>1371</v>
      </c>
      <c r="B1700" t="s">
        <v>534</v>
      </c>
      <c r="C1700" t="s">
        <v>322</v>
      </c>
      <c r="D1700" t="s">
        <v>157</v>
      </c>
      <c r="E1700">
        <v>34</v>
      </c>
      <c r="F1700" t="s">
        <v>72</v>
      </c>
      <c r="G1700" t="s">
        <v>69</v>
      </c>
      <c r="H1700">
        <f t="shared" si="52"/>
        <v>1</v>
      </c>
      <c r="I1700">
        <f t="shared" si="53"/>
        <v>34</v>
      </c>
      <c r="J1700">
        <f>INDEX(Clustering!$A$2:$B$32,MATCH('Filtered Data'!F1700,_xlfn.ANCHORARRAY(Clustering!$A$2),0),2)</f>
        <v>3</v>
      </c>
    </row>
    <row r="1701" spans="1:10" x14ac:dyDescent="0.3">
      <c r="A1701" t="s">
        <v>1371</v>
      </c>
      <c r="B1701" t="s">
        <v>537</v>
      </c>
      <c r="C1701" t="s">
        <v>192</v>
      </c>
      <c r="D1701" t="s">
        <v>296</v>
      </c>
      <c r="E1701">
        <v>39</v>
      </c>
      <c r="F1701" t="s">
        <v>36</v>
      </c>
      <c r="G1701" t="s">
        <v>87</v>
      </c>
      <c r="H1701">
        <f t="shared" si="52"/>
        <v>1</v>
      </c>
      <c r="I1701">
        <f t="shared" si="53"/>
        <v>39</v>
      </c>
      <c r="J1701">
        <f>INDEX(Clustering!$A$2:$B$32,MATCH('Filtered Data'!F1701,_xlfn.ANCHORARRAY(Clustering!$A$2),0),2)</f>
        <v>2</v>
      </c>
    </row>
    <row r="1702" spans="1:10" x14ac:dyDescent="0.3">
      <c r="A1702" t="s">
        <v>1371</v>
      </c>
      <c r="B1702" t="s">
        <v>538</v>
      </c>
      <c r="C1702" t="s">
        <v>163</v>
      </c>
      <c r="D1702" t="s">
        <v>216</v>
      </c>
      <c r="E1702">
        <v>35</v>
      </c>
      <c r="F1702" t="s">
        <v>168</v>
      </c>
      <c r="G1702" t="s">
        <v>80</v>
      </c>
      <c r="H1702">
        <f t="shared" si="52"/>
        <v>1</v>
      </c>
      <c r="I1702">
        <f t="shared" si="53"/>
        <v>35</v>
      </c>
      <c r="J1702">
        <f>INDEX(Clustering!$A$2:$B$32,MATCH('Filtered Data'!F1702,_xlfn.ANCHORARRAY(Clustering!$A$2),0),2)</f>
        <v>5</v>
      </c>
    </row>
    <row r="1703" spans="1:10" x14ac:dyDescent="0.3">
      <c r="A1703" t="s">
        <v>1371</v>
      </c>
      <c r="B1703" t="s">
        <v>1374</v>
      </c>
      <c r="C1703" t="s">
        <v>349</v>
      </c>
      <c r="D1703" t="s">
        <v>286</v>
      </c>
      <c r="E1703">
        <v>39</v>
      </c>
      <c r="F1703" t="s">
        <v>287</v>
      </c>
      <c r="G1703" t="s">
        <v>29</v>
      </c>
      <c r="H1703">
        <f t="shared" si="52"/>
        <v>1</v>
      </c>
      <c r="I1703">
        <f t="shared" si="53"/>
        <v>39</v>
      </c>
      <c r="J1703">
        <f>INDEX(Clustering!$A$2:$B$32,MATCH('Filtered Data'!F1703,_xlfn.ANCHORARRAY(Clustering!$A$2),0),2)</f>
        <v>8</v>
      </c>
    </row>
    <row r="1704" spans="1:10" x14ac:dyDescent="0.3">
      <c r="A1704" t="s">
        <v>1371</v>
      </c>
      <c r="B1704" t="s">
        <v>1375</v>
      </c>
      <c r="C1704" t="s">
        <v>335</v>
      </c>
      <c r="D1704" t="s">
        <v>250</v>
      </c>
      <c r="E1704">
        <v>39</v>
      </c>
      <c r="F1704" t="s">
        <v>72</v>
      </c>
      <c r="G1704" t="s">
        <v>29</v>
      </c>
      <c r="H1704">
        <f t="shared" si="52"/>
        <v>1</v>
      </c>
      <c r="I1704">
        <f t="shared" si="53"/>
        <v>39</v>
      </c>
      <c r="J1704">
        <f>INDEX(Clustering!$A$2:$B$32,MATCH('Filtered Data'!F1704,_xlfn.ANCHORARRAY(Clustering!$A$2),0),2)</f>
        <v>3</v>
      </c>
    </row>
    <row r="1705" spans="1:10" x14ac:dyDescent="0.3">
      <c r="A1705" t="s">
        <v>1371</v>
      </c>
      <c r="B1705" t="s">
        <v>1376</v>
      </c>
      <c r="C1705" t="s">
        <v>192</v>
      </c>
      <c r="D1705" t="s">
        <v>51</v>
      </c>
      <c r="E1705">
        <v>39</v>
      </c>
      <c r="F1705" t="s">
        <v>13</v>
      </c>
      <c r="G1705" t="s">
        <v>87</v>
      </c>
      <c r="H1705">
        <f t="shared" si="52"/>
        <v>1</v>
      </c>
      <c r="I1705">
        <f t="shared" si="53"/>
        <v>39</v>
      </c>
      <c r="J1705">
        <f>INDEX(Clustering!$A$2:$B$32,MATCH('Filtered Data'!F1705,_xlfn.ANCHORARRAY(Clustering!$A$2),0),2)</f>
        <v>5</v>
      </c>
    </row>
    <row r="1706" spans="1:10" x14ac:dyDescent="0.3">
      <c r="A1706" t="s">
        <v>1371</v>
      </c>
      <c r="B1706" t="s">
        <v>1377</v>
      </c>
      <c r="C1706" t="s">
        <v>1008</v>
      </c>
      <c r="D1706" t="s">
        <v>12</v>
      </c>
      <c r="E1706">
        <v>40</v>
      </c>
      <c r="F1706" t="s">
        <v>13</v>
      </c>
      <c r="G1706" t="s">
        <v>69</v>
      </c>
      <c r="H1706">
        <f t="shared" si="52"/>
        <v>1</v>
      </c>
      <c r="I1706">
        <f t="shared" si="53"/>
        <v>40</v>
      </c>
      <c r="J1706">
        <f>INDEX(Clustering!$A$2:$B$32,MATCH('Filtered Data'!F1706,_xlfn.ANCHORARRAY(Clustering!$A$2),0),2)</f>
        <v>5</v>
      </c>
    </row>
    <row r="1707" spans="1:10" x14ac:dyDescent="0.3">
      <c r="A1707" t="s">
        <v>1371</v>
      </c>
      <c r="B1707" t="s">
        <v>1378</v>
      </c>
      <c r="C1707" t="s">
        <v>322</v>
      </c>
      <c r="D1707" t="s">
        <v>116</v>
      </c>
      <c r="E1707">
        <v>34</v>
      </c>
      <c r="F1707" t="s">
        <v>36</v>
      </c>
      <c r="G1707" t="s">
        <v>69</v>
      </c>
      <c r="H1707">
        <f t="shared" si="52"/>
        <v>1</v>
      </c>
      <c r="I1707">
        <f t="shared" si="53"/>
        <v>34</v>
      </c>
      <c r="J1707">
        <f>INDEX(Clustering!$A$2:$B$32,MATCH('Filtered Data'!F1707,_xlfn.ANCHORARRAY(Clustering!$A$2),0),2)</f>
        <v>2</v>
      </c>
    </row>
    <row r="1708" spans="1:10" x14ac:dyDescent="0.3">
      <c r="A1708" t="s">
        <v>1371</v>
      </c>
      <c r="B1708" t="s">
        <v>1379</v>
      </c>
      <c r="C1708" t="s">
        <v>163</v>
      </c>
      <c r="D1708" t="s">
        <v>43</v>
      </c>
      <c r="E1708">
        <v>35</v>
      </c>
      <c r="F1708" t="s">
        <v>22</v>
      </c>
      <c r="G1708" t="s">
        <v>80</v>
      </c>
      <c r="H1708">
        <f t="shared" si="52"/>
        <v>1</v>
      </c>
      <c r="I1708">
        <f t="shared" si="53"/>
        <v>35</v>
      </c>
      <c r="J1708">
        <f>INDEX(Clustering!$A$2:$B$32,MATCH('Filtered Data'!F1708,_xlfn.ANCHORARRAY(Clustering!$A$2),0),2)</f>
        <v>6</v>
      </c>
    </row>
    <row r="1709" spans="1:10" x14ac:dyDescent="0.3">
      <c r="A1709" t="s">
        <v>1371</v>
      </c>
      <c r="B1709" t="s">
        <v>1380</v>
      </c>
      <c r="C1709" t="s">
        <v>450</v>
      </c>
      <c r="D1709" t="s">
        <v>61</v>
      </c>
      <c r="E1709">
        <v>35</v>
      </c>
      <c r="F1709" t="s">
        <v>22</v>
      </c>
      <c r="G1709" t="s">
        <v>80</v>
      </c>
      <c r="H1709">
        <f t="shared" si="52"/>
        <v>1</v>
      </c>
      <c r="I1709">
        <f t="shared" si="53"/>
        <v>35</v>
      </c>
      <c r="J1709">
        <f>INDEX(Clustering!$A$2:$B$32,MATCH('Filtered Data'!F1709,_xlfn.ANCHORARRAY(Clustering!$A$2),0),2)</f>
        <v>6</v>
      </c>
    </row>
    <row r="1710" spans="1:10" x14ac:dyDescent="0.3">
      <c r="A1710" t="s">
        <v>1371</v>
      </c>
      <c r="B1710" t="s">
        <v>1381</v>
      </c>
      <c r="C1710" t="s">
        <v>192</v>
      </c>
      <c r="D1710" t="s">
        <v>137</v>
      </c>
      <c r="E1710">
        <v>35</v>
      </c>
      <c r="F1710" t="s">
        <v>72</v>
      </c>
      <c r="G1710" t="s">
        <v>87</v>
      </c>
      <c r="H1710">
        <f t="shared" si="52"/>
        <v>1</v>
      </c>
      <c r="I1710">
        <f t="shared" si="53"/>
        <v>35</v>
      </c>
      <c r="J1710">
        <f>INDEX(Clustering!$A$2:$B$32,MATCH('Filtered Data'!F1710,_xlfn.ANCHORARRAY(Clustering!$A$2),0),2)</f>
        <v>3</v>
      </c>
    </row>
    <row r="1711" spans="1:10" x14ac:dyDescent="0.3">
      <c r="A1711" t="s">
        <v>1371</v>
      </c>
      <c r="B1711" t="s">
        <v>1382</v>
      </c>
      <c r="C1711" t="s">
        <v>335</v>
      </c>
      <c r="D1711" t="s">
        <v>164</v>
      </c>
      <c r="E1711">
        <v>35</v>
      </c>
      <c r="F1711" t="s">
        <v>22</v>
      </c>
      <c r="G1711" t="s">
        <v>29</v>
      </c>
      <c r="H1711">
        <f t="shared" si="52"/>
        <v>1</v>
      </c>
      <c r="I1711">
        <f t="shared" si="53"/>
        <v>35</v>
      </c>
      <c r="J1711">
        <f>INDEX(Clustering!$A$2:$B$32,MATCH('Filtered Data'!F1711,_xlfn.ANCHORARRAY(Clustering!$A$2),0),2)</f>
        <v>6</v>
      </c>
    </row>
    <row r="1712" spans="1:10" x14ac:dyDescent="0.3">
      <c r="A1712" t="s">
        <v>1383</v>
      </c>
      <c r="B1712" t="s">
        <v>55</v>
      </c>
      <c r="C1712" t="s">
        <v>46</v>
      </c>
      <c r="D1712" t="s">
        <v>196</v>
      </c>
      <c r="E1712">
        <v>166</v>
      </c>
      <c r="F1712" t="s">
        <v>197</v>
      </c>
      <c r="G1712" t="s">
        <v>23</v>
      </c>
      <c r="H1712">
        <f t="shared" si="52"/>
        <v>2</v>
      </c>
      <c r="I1712">
        <f t="shared" si="53"/>
        <v>332</v>
      </c>
      <c r="J1712">
        <f>INDEX(Clustering!$A$2:$B$32,MATCH('Filtered Data'!F1712,_xlfn.ANCHORARRAY(Clustering!$A$2),0),2)</f>
        <v>1</v>
      </c>
    </row>
    <row r="1713" spans="1:10" x14ac:dyDescent="0.3">
      <c r="A1713" t="s">
        <v>1383</v>
      </c>
      <c r="B1713" t="s">
        <v>55</v>
      </c>
      <c r="C1713" t="s">
        <v>643</v>
      </c>
      <c r="D1713" t="s">
        <v>332</v>
      </c>
      <c r="E1713">
        <v>166</v>
      </c>
      <c r="F1713" t="s">
        <v>333</v>
      </c>
      <c r="G1713" t="s">
        <v>27</v>
      </c>
      <c r="H1713">
        <f t="shared" si="52"/>
        <v>1</v>
      </c>
      <c r="I1713">
        <f t="shared" si="53"/>
        <v>166</v>
      </c>
      <c r="J1713">
        <f>INDEX(Clustering!$A$2:$B$32,MATCH('Filtered Data'!F1713,_xlfn.ANCHORARRAY(Clustering!$A$2),0),2)</f>
        <v>2</v>
      </c>
    </row>
    <row r="1714" spans="1:10" x14ac:dyDescent="0.3">
      <c r="A1714" t="s">
        <v>1383</v>
      </c>
      <c r="B1714" t="s">
        <v>58</v>
      </c>
      <c r="C1714" t="s">
        <v>42</v>
      </c>
      <c r="D1714" t="s">
        <v>410</v>
      </c>
      <c r="E1714">
        <v>142</v>
      </c>
      <c r="F1714" t="s">
        <v>411</v>
      </c>
      <c r="G1714" t="s">
        <v>23</v>
      </c>
      <c r="H1714">
        <f t="shared" si="52"/>
        <v>2</v>
      </c>
      <c r="I1714">
        <f t="shared" si="53"/>
        <v>284</v>
      </c>
      <c r="J1714">
        <f>INDEX(Clustering!$A$2:$B$32,MATCH('Filtered Data'!F1714,_xlfn.ANCHORARRAY(Clustering!$A$2),0),2)</f>
        <v>2</v>
      </c>
    </row>
    <row r="1715" spans="1:10" x14ac:dyDescent="0.3">
      <c r="A1715" t="s">
        <v>1383</v>
      </c>
      <c r="B1715" t="s">
        <v>58</v>
      </c>
      <c r="C1715" t="s">
        <v>1384</v>
      </c>
      <c r="D1715" t="s">
        <v>410</v>
      </c>
      <c r="E1715">
        <v>142</v>
      </c>
      <c r="F1715" t="s">
        <v>411</v>
      </c>
      <c r="G1715" t="s">
        <v>80</v>
      </c>
      <c r="H1715">
        <f t="shared" si="52"/>
        <v>1</v>
      </c>
      <c r="I1715">
        <f t="shared" si="53"/>
        <v>142</v>
      </c>
      <c r="J1715">
        <f>INDEX(Clustering!$A$2:$B$32,MATCH('Filtered Data'!F1715,_xlfn.ANCHORARRAY(Clustering!$A$2),0),2)</f>
        <v>2</v>
      </c>
    </row>
    <row r="1716" spans="1:10" x14ac:dyDescent="0.3">
      <c r="A1716" t="s">
        <v>1383</v>
      </c>
      <c r="B1716" t="s">
        <v>59</v>
      </c>
      <c r="C1716" t="s">
        <v>25</v>
      </c>
      <c r="D1716" t="s">
        <v>67</v>
      </c>
      <c r="E1716">
        <v>133</v>
      </c>
      <c r="F1716" t="s">
        <v>68</v>
      </c>
      <c r="G1716" t="s">
        <v>27</v>
      </c>
      <c r="H1716">
        <f t="shared" si="52"/>
        <v>1</v>
      </c>
      <c r="I1716">
        <f t="shared" si="53"/>
        <v>133</v>
      </c>
      <c r="J1716">
        <f>INDEX(Clustering!$A$2:$B$32,MATCH('Filtered Data'!F1716,_xlfn.ANCHORARRAY(Clustering!$A$2),0),2)</f>
        <v>1</v>
      </c>
    </row>
    <row r="1717" spans="1:10" x14ac:dyDescent="0.3">
      <c r="A1717" t="s">
        <v>1383</v>
      </c>
      <c r="B1717" t="s">
        <v>59</v>
      </c>
      <c r="C1717" t="s">
        <v>572</v>
      </c>
      <c r="D1717" t="s">
        <v>410</v>
      </c>
      <c r="E1717">
        <v>133</v>
      </c>
      <c r="F1717" t="s">
        <v>411</v>
      </c>
      <c r="G1717" t="s">
        <v>69</v>
      </c>
      <c r="H1717">
        <f t="shared" si="52"/>
        <v>1</v>
      </c>
      <c r="I1717">
        <f t="shared" si="53"/>
        <v>133</v>
      </c>
      <c r="J1717">
        <f>INDEX(Clustering!$A$2:$B$32,MATCH('Filtered Data'!F1717,_xlfn.ANCHORARRAY(Clustering!$A$2),0),2)</f>
        <v>2</v>
      </c>
    </row>
    <row r="1718" spans="1:10" x14ac:dyDescent="0.3">
      <c r="A1718" t="s">
        <v>1383</v>
      </c>
      <c r="B1718" t="s">
        <v>59</v>
      </c>
      <c r="C1718" t="s">
        <v>28</v>
      </c>
      <c r="D1718" t="s">
        <v>67</v>
      </c>
      <c r="E1718">
        <v>133</v>
      </c>
      <c r="F1718" t="s">
        <v>68</v>
      </c>
      <c r="G1718" t="s">
        <v>29</v>
      </c>
      <c r="H1718">
        <f t="shared" si="52"/>
        <v>1</v>
      </c>
      <c r="I1718">
        <f t="shared" si="53"/>
        <v>133</v>
      </c>
      <c r="J1718">
        <f>INDEX(Clustering!$A$2:$B$32,MATCH('Filtered Data'!F1718,_xlfn.ANCHORARRAY(Clustering!$A$2),0),2)</f>
        <v>1</v>
      </c>
    </row>
    <row r="1719" spans="1:10" x14ac:dyDescent="0.3">
      <c r="A1719" t="s">
        <v>1383</v>
      </c>
      <c r="B1719" t="s">
        <v>81</v>
      </c>
      <c r="C1719" t="s">
        <v>31</v>
      </c>
      <c r="D1719" t="s">
        <v>191</v>
      </c>
      <c r="E1719">
        <v>141</v>
      </c>
      <c r="F1719" t="s">
        <v>168</v>
      </c>
      <c r="G1719" t="s">
        <v>27</v>
      </c>
      <c r="H1719">
        <f t="shared" si="52"/>
        <v>1</v>
      </c>
      <c r="I1719">
        <f t="shared" si="53"/>
        <v>141</v>
      </c>
      <c r="J1719">
        <f>INDEX(Clustering!$A$2:$B$32,MATCH('Filtered Data'!F1719,_xlfn.ANCHORARRAY(Clustering!$A$2),0),2)</f>
        <v>5</v>
      </c>
    </row>
    <row r="1720" spans="1:10" x14ac:dyDescent="0.3">
      <c r="A1720" t="s">
        <v>1383</v>
      </c>
      <c r="B1720" t="s">
        <v>81</v>
      </c>
      <c r="C1720" t="s">
        <v>32</v>
      </c>
      <c r="D1720" t="s">
        <v>191</v>
      </c>
      <c r="E1720">
        <v>141</v>
      </c>
      <c r="F1720" t="s">
        <v>168</v>
      </c>
      <c r="G1720" t="s">
        <v>29</v>
      </c>
      <c r="H1720">
        <f t="shared" si="52"/>
        <v>1</v>
      </c>
      <c r="I1720">
        <f t="shared" si="53"/>
        <v>141</v>
      </c>
      <c r="J1720">
        <f>INDEX(Clustering!$A$2:$B$32,MATCH('Filtered Data'!F1720,_xlfn.ANCHORARRAY(Clustering!$A$2),0),2)</f>
        <v>5</v>
      </c>
    </row>
    <row r="1721" spans="1:10" x14ac:dyDescent="0.3">
      <c r="A1721" t="s">
        <v>1383</v>
      </c>
      <c r="B1721" t="s">
        <v>81</v>
      </c>
      <c r="C1721" t="s">
        <v>1300</v>
      </c>
      <c r="D1721" t="s">
        <v>332</v>
      </c>
      <c r="E1721">
        <v>141</v>
      </c>
      <c r="F1721" t="s">
        <v>333</v>
      </c>
      <c r="G1721" t="s">
        <v>29</v>
      </c>
      <c r="H1721">
        <f t="shared" si="52"/>
        <v>1</v>
      </c>
      <c r="I1721">
        <f t="shared" si="53"/>
        <v>141</v>
      </c>
      <c r="J1721">
        <f>INDEX(Clustering!$A$2:$B$32,MATCH('Filtered Data'!F1721,_xlfn.ANCHORARRAY(Clustering!$A$2),0),2)</f>
        <v>2</v>
      </c>
    </row>
    <row r="1722" spans="1:10" x14ac:dyDescent="0.3">
      <c r="A1722" t="s">
        <v>1383</v>
      </c>
      <c r="B1722" t="s">
        <v>528</v>
      </c>
      <c r="C1722" t="s">
        <v>158</v>
      </c>
      <c r="D1722" t="s">
        <v>140</v>
      </c>
      <c r="E1722">
        <v>42</v>
      </c>
      <c r="F1722" t="s">
        <v>141</v>
      </c>
      <c r="G1722" t="s">
        <v>27</v>
      </c>
      <c r="H1722">
        <f t="shared" si="52"/>
        <v>1</v>
      </c>
      <c r="I1722">
        <f t="shared" si="53"/>
        <v>42</v>
      </c>
      <c r="J1722">
        <f>INDEX(Clustering!$A$2:$B$32,MATCH('Filtered Data'!F1722,_xlfn.ANCHORARRAY(Clustering!$A$2),0),2)</f>
        <v>4</v>
      </c>
    </row>
    <row r="1723" spans="1:10" x14ac:dyDescent="0.3">
      <c r="A1723" t="s">
        <v>1383</v>
      </c>
      <c r="B1723" t="s">
        <v>530</v>
      </c>
      <c r="C1723" t="s">
        <v>335</v>
      </c>
      <c r="D1723" t="s">
        <v>248</v>
      </c>
      <c r="E1723">
        <v>42</v>
      </c>
      <c r="F1723" t="s">
        <v>72</v>
      </c>
      <c r="G1723" t="s">
        <v>29</v>
      </c>
      <c r="H1723">
        <f t="shared" si="52"/>
        <v>1</v>
      </c>
      <c r="I1723">
        <f t="shared" si="53"/>
        <v>42</v>
      </c>
      <c r="J1723">
        <f>INDEX(Clustering!$A$2:$B$32,MATCH('Filtered Data'!F1723,_xlfn.ANCHORARRAY(Clustering!$A$2),0),2)</f>
        <v>3</v>
      </c>
    </row>
    <row r="1724" spans="1:10" x14ac:dyDescent="0.3">
      <c r="A1724" t="s">
        <v>1383</v>
      </c>
      <c r="B1724" t="s">
        <v>531</v>
      </c>
      <c r="C1724" t="s">
        <v>429</v>
      </c>
      <c r="D1724" t="s">
        <v>226</v>
      </c>
      <c r="E1724">
        <v>41</v>
      </c>
      <c r="F1724" t="s">
        <v>13</v>
      </c>
      <c r="G1724" t="s">
        <v>69</v>
      </c>
      <c r="H1724">
        <f t="shared" si="52"/>
        <v>1</v>
      </c>
      <c r="I1724">
        <f t="shared" si="53"/>
        <v>41</v>
      </c>
      <c r="J1724">
        <f>INDEX(Clustering!$A$2:$B$32,MATCH('Filtered Data'!F1724,_xlfn.ANCHORARRAY(Clustering!$A$2),0),2)</f>
        <v>5</v>
      </c>
    </row>
    <row r="1725" spans="1:10" x14ac:dyDescent="0.3">
      <c r="A1725" t="s">
        <v>1383</v>
      </c>
      <c r="B1725" t="s">
        <v>1373</v>
      </c>
      <c r="C1725" t="s">
        <v>349</v>
      </c>
      <c r="D1725" t="s">
        <v>71</v>
      </c>
      <c r="E1725">
        <v>41</v>
      </c>
      <c r="F1725" t="s">
        <v>72</v>
      </c>
      <c r="G1725" t="s">
        <v>29</v>
      </c>
      <c r="H1725">
        <f t="shared" si="52"/>
        <v>1</v>
      </c>
      <c r="I1725">
        <f t="shared" si="53"/>
        <v>41</v>
      </c>
      <c r="J1725">
        <f>INDEX(Clustering!$A$2:$B$32,MATCH('Filtered Data'!F1725,_xlfn.ANCHORARRAY(Clustering!$A$2),0),2)</f>
        <v>3</v>
      </c>
    </row>
    <row r="1726" spans="1:10" x14ac:dyDescent="0.3">
      <c r="A1726" t="s">
        <v>1383</v>
      </c>
      <c r="B1726" t="s">
        <v>534</v>
      </c>
      <c r="C1726" t="s">
        <v>909</v>
      </c>
      <c r="D1726" t="s">
        <v>343</v>
      </c>
      <c r="E1726">
        <v>36</v>
      </c>
      <c r="F1726" t="s">
        <v>344</v>
      </c>
      <c r="G1726" t="s">
        <v>69</v>
      </c>
      <c r="H1726">
        <f t="shared" si="52"/>
        <v>1</v>
      </c>
      <c r="I1726">
        <f t="shared" si="53"/>
        <v>36</v>
      </c>
      <c r="J1726">
        <f>INDEX(Clustering!$A$2:$B$32,MATCH('Filtered Data'!F1726,_xlfn.ANCHORARRAY(Clustering!$A$2),0),2)</f>
        <v>3</v>
      </c>
    </row>
    <row r="1727" spans="1:10" x14ac:dyDescent="0.3">
      <c r="A1727" t="s">
        <v>1383</v>
      </c>
      <c r="B1727" t="s">
        <v>537</v>
      </c>
      <c r="C1727" t="s">
        <v>406</v>
      </c>
      <c r="D1727" t="s">
        <v>51</v>
      </c>
      <c r="E1727">
        <v>37</v>
      </c>
      <c r="F1727" t="s">
        <v>13</v>
      </c>
      <c r="G1727" t="s">
        <v>29</v>
      </c>
      <c r="H1727">
        <f t="shared" si="52"/>
        <v>1</v>
      </c>
      <c r="I1727">
        <f t="shared" si="53"/>
        <v>37</v>
      </c>
      <c r="J1727">
        <f>INDEX(Clustering!$A$2:$B$32,MATCH('Filtered Data'!F1727,_xlfn.ANCHORARRAY(Clustering!$A$2),0),2)</f>
        <v>5</v>
      </c>
    </row>
    <row r="1728" spans="1:10" x14ac:dyDescent="0.3">
      <c r="A1728" t="s">
        <v>1383</v>
      </c>
      <c r="B1728" t="s">
        <v>538</v>
      </c>
      <c r="C1728" t="s">
        <v>565</v>
      </c>
      <c r="D1728" t="s">
        <v>191</v>
      </c>
      <c r="E1728">
        <v>36</v>
      </c>
      <c r="F1728" t="s">
        <v>168</v>
      </c>
      <c r="G1728" t="s">
        <v>69</v>
      </c>
      <c r="H1728">
        <f t="shared" si="52"/>
        <v>1</v>
      </c>
      <c r="I1728">
        <f t="shared" si="53"/>
        <v>36</v>
      </c>
      <c r="J1728">
        <f>INDEX(Clustering!$A$2:$B$32,MATCH('Filtered Data'!F1728,_xlfn.ANCHORARRAY(Clustering!$A$2),0),2)</f>
        <v>5</v>
      </c>
    </row>
    <row r="1729" spans="1:10" x14ac:dyDescent="0.3">
      <c r="A1729" t="s">
        <v>1383</v>
      </c>
      <c r="B1729" t="s">
        <v>1374</v>
      </c>
      <c r="C1729" t="s">
        <v>450</v>
      </c>
      <c r="D1729" t="s">
        <v>346</v>
      </c>
      <c r="E1729">
        <v>33</v>
      </c>
      <c r="F1729" t="s">
        <v>36</v>
      </c>
      <c r="G1729" t="s">
        <v>80</v>
      </c>
      <c r="H1729">
        <f t="shared" si="52"/>
        <v>1</v>
      </c>
      <c r="I1729">
        <f t="shared" si="53"/>
        <v>33</v>
      </c>
      <c r="J1729">
        <f>INDEX(Clustering!$A$2:$B$32,MATCH('Filtered Data'!F1729,_xlfn.ANCHORARRAY(Clustering!$A$2),0),2)</f>
        <v>2</v>
      </c>
    </row>
    <row r="1730" spans="1:10" x14ac:dyDescent="0.3">
      <c r="A1730" t="s">
        <v>1383</v>
      </c>
      <c r="B1730" t="s">
        <v>1375</v>
      </c>
      <c r="C1730" t="s">
        <v>1385</v>
      </c>
      <c r="D1730" t="s">
        <v>609</v>
      </c>
      <c r="E1730">
        <v>31</v>
      </c>
      <c r="F1730" t="s">
        <v>22</v>
      </c>
      <c r="G1730" t="s">
        <v>29</v>
      </c>
      <c r="H1730">
        <f t="shared" si="52"/>
        <v>1</v>
      </c>
      <c r="I1730">
        <f t="shared" si="53"/>
        <v>31</v>
      </c>
      <c r="J1730">
        <f>INDEX(Clustering!$A$2:$B$32,MATCH('Filtered Data'!F1730,_xlfn.ANCHORARRAY(Clustering!$A$2),0),2)</f>
        <v>6</v>
      </c>
    </row>
    <row r="1731" spans="1:10" x14ac:dyDescent="0.3">
      <c r="A1731" t="s">
        <v>1383</v>
      </c>
      <c r="B1731" t="s">
        <v>1376</v>
      </c>
      <c r="C1731" t="s">
        <v>913</v>
      </c>
      <c r="D1731" t="s">
        <v>609</v>
      </c>
      <c r="E1731">
        <v>33</v>
      </c>
      <c r="F1731" t="s">
        <v>22</v>
      </c>
      <c r="G1731" t="s">
        <v>80</v>
      </c>
      <c r="H1731">
        <f t="shared" ref="H1731:H1794" si="54">LEN(G1731)/2</f>
        <v>1</v>
      </c>
      <c r="I1731">
        <f t="shared" ref="I1731:I1794" si="55">E1731*H1731</f>
        <v>33</v>
      </c>
      <c r="J1731">
        <f>INDEX(Clustering!$A$2:$B$32,MATCH('Filtered Data'!F1731,_xlfn.ANCHORARRAY(Clustering!$A$2),0),2)</f>
        <v>6</v>
      </c>
    </row>
    <row r="1732" spans="1:10" x14ac:dyDescent="0.3">
      <c r="A1732" t="s">
        <v>1383</v>
      </c>
      <c r="B1732" t="s">
        <v>1377</v>
      </c>
      <c r="C1732" t="s">
        <v>434</v>
      </c>
      <c r="D1732" t="s">
        <v>609</v>
      </c>
      <c r="E1732">
        <v>32</v>
      </c>
      <c r="F1732" t="s">
        <v>22</v>
      </c>
      <c r="G1732" t="s">
        <v>80</v>
      </c>
      <c r="H1732">
        <f t="shared" si="54"/>
        <v>1</v>
      </c>
      <c r="I1732">
        <f t="shared" si="55"/>
        <v>32</v>
      </c>
      <c r="J1732">
        <f>INDEX(Clustering!$A$2:$B$32,MATCH('Filtered Data'!F1732,_xlfn.ANCHORARRAY(Clustering!$A$2),0),2)</f>
        <v>6</v>
      </c>
    </row>
    <row r="1733" spans="1:10" x14ac:dyDescent="0.3">
      <c r="A1733" t="s">
        <v>1383</v>
      </c>
      <c r="B1733" t="s">
        <v>1378</v>
      </c>
      <c r="C1733" t="s">
        <v>463</v>
      </c>
      <c r="D1733" t="s">
        <v>535</v>
      </c>
      <c r="E1733">
        <v>37</v>
      </c>
      <c r="F1733" t="s">
        <v>536</v>
      </c>
      <c r="G1733" t="s">
        <v>27</v>
      </c>
      <c r="H1733">
        <f t="shared" si="54"/>
        <v>1</v>
      </c>
      <c r="I1733">
        <f t="shared" si="55"/>
        <v>37</v>
      </c>
      <c r="J1733">
        <f>INDEX(Clustering!$A$2:$B$32,MATCH('Filtered Data'!F1733,_xlfn.ANCHORARRAY(Clustering!$A$2),0),2)</f>
        <v>10</v>
      </c>
    </row>
    <row r="1734" spans="1:10" x14ac:dyDescent="0.3">
      <c r="A1734" t="s">
        <v>1383</v>
      </c>
      <c r="B1734" t="s">
        <v>1379</v>
      </c>
      <c r="C1734" t="s">
        <v>335</v>
      </c>
      <c r="D1734" t="s">
        <v>296</v>
      </c>
      <c r="E1734">
        <v>39</v>
      </c>
      <c r="F1734" t="s">
        <v>36</v>
      </c>
      <c r="G1734" t="s">
        <v>29</v>
      </c>
      <c r="H1734">
        <f t="shared" si="54"/>
        <v>1</v>
      </c>
      <c r="I1734">
        <f t="shared" si="55"/>
        <v>39</v>
      </c>
      <c r="J1734">
        <f>INDEX(Clustering!$A$2:$B$32,MATCH('Filtered Data'!F1734,_xlfn.ANCHORARRAY(Clustering!$A$2),0),2)</f>
        <v>2</v>
      </c>
    </row>
    <row r="1735" spans="1:10" x14ac:dyDescent="0.3">
      <c r="A1735" t="s">
        <v>1383</v>
      </c>
      <c r="B1735" t="s">
        <v>1380</v>
      </c>
      <c r="C1735" t="s">
        <v>329</v>
      </c>
      <c r="D1735" t="s">
        <v>296</v>
      </c>
      <c r="E1735">
        <v>30</v>
      </c>
      <c r="F1735" t="s">
        <v>36</v>
      </c>
      <c r="G1735" t="s">
        <v>80</v>
      </c>
      <c r="H1735">
        <f t="shared" si="54"/>
        <v>1</v>
      </c>
      <c r="I1735">
        <f t="shared" si="55"/>
        <v>30</v>
      </c>
      <c r="J1735">
        <f>INDEX(Clustering!$A$2:$B$32,MATCH('Filtered Data'!F1735,_xlfn.ANCHORARRAY(Clustering!$A$2),0),2)</f>
        <v>2</v>
      </c>
    </row>
    <row r="1736" spans="1:10" x14ac:dyDescent="0.3">
      <c r="A1736" t="s">
        <v>1383</v>
      </c>
      <c r="B1736" t="s">
        <v>1381</v>
      </c>
      <c r="C1736" t="s">
        <v>350</v>
      </c>
      <c r="D1736" t="s">
        <v>140</v>
      </c>
      <c r="E1736">
        <v>37</v>
      </c>
      <c r="F1736" t="s">
        <v>141</v>
      </c>
      <c r="G1736" t="s">
        <v>27</v>
      </c>
      <c r="H1736">
        <f t="shared" si="54"/>
        <v>1</v>
      </c>
      <c r="I1736">
        <f t="shared" si="55"/>
        <v>37</v>
      </c>
      <c r="J1736">
        <f>INDEX(Clustering!$A$2:$B$32,MATCH('Filtered Data'!F1736,_xlfn.ANCHORARRAY(Clustering!$A$2),0),2)</f>
        <v>4</v>
      </c>
    </row>
    <row r="1737" spans="1:10" x14ac:dyDescent="0.3">
      <c r="A1737" t="s">
        <v>1383</v>
      </c>
      <c r="B1737" t="s">
        <v>1382</v>
      </c>
      <c r="C1737" t="s">
        <v>1385</v>
      </c>
      <c r="D1737" t="s">
        <v>144</v>
      </c>
      <c r="E1737">
        <v>35</v>
      </c>
      <c r="F1737" t="s">
        <v>72</v>
      </c>
      <c r="G1737" t="s">
        <v>29</v>
      </c>
      <c r="H1737">
        <f t="shared" si="54"/>
        <v>1</v>
      </c>
      <c r="I1737">
        <f t="shared" si="55"/>
        <v>35</v>
      </c>
      <c r="J1737">
        <f>INDEX(Clustering!$A$2:$B$32,MATCH('Filtered Data'!F1737,_xlfn.ANCHORARRAY(Clustering!$A$2),0),2)</f>
        <v>3</v>
      </c>
    </row>
    <row r="1738" spans="1:10" x14ac:dyDescent="0.3">
      <c r="A1738" t="s">
        <v>1386</v>
      </c>
      <c r="B1738" t="s">
        <v>10</v>
      </c>
      <c r="C1738" t="s">
        <v>16</v>
      </c>
      <c r="D1738" t="s">
        <v>332</v>
      </c>
      <c r="E1738">
        <v>135</v>
      </c>
      <c r="F1738" t="s">
        <v>333</v>
      </c>
      <c r="G1738" t="s">
        <v>14</v>
      </c>
      <c r="H1738">
        <f t="shared" si="54"/>
        <v>2</v>
      </c>
      <c r="I1738">
        <f t="shared" si="55"/>
        <v>270</v>
      </c>
      <c r="J1738">
        <f>INDEX(Clustering!$A$2:$B$32,MATCH('Filtered Data'!F1738,_xlfn.ANCHORARRAY(Clustering!$A$2),0),2)</f>
        <v>2</v>
      </c>
    </row>
    <row r="1739" spans="1:10" x14ac:dyDescent="0.3">
      <c r="A1739" t="s">
        <v>1386</v>
      </c>
      <c r="B1739" t="s">
        <v>15</v>
      </c>
      <c r="C1739" t="s">
        <v>31</v>
      </c>
      <c r="D1739" t="s">
        <v>343</v>
      </c>
      <c r="E1739">
        <v>110</v>
      </c>
      <c r="F1739" t="s">
        <v>344</v>
      </c>
      <c r="G1739" t="s">
        <v>27</v>
      </c>
      <c r="H1739">
        <f t="shared" si="54"/>
        <v>1</v>
      </c>
      <c r="I1739">
        <f t="shared" si="55"/>
        <v>110</v>
      </c>
      <c r="J1739">
        <f>INDEX(Clustering!$A$2:$B$32,MATCH('Filtered Data'!F1739,_xlfn.ANCHORARRAY(Clustering!$A$2),0),2)</f>
        <v>3</v>
      </c>
    </row>
    <row r="1740" spans="1:10" x14ac:dyDescent="0.3">
      <c r="A1740" t="s">
        <v>1386</v>
      </c>
      <c r="B1740" t="s">
        <v>15</v>
      </c>
      <c r="C1740" t="s">
        <v>32</v>
      </c>
      <c r="D1740" t="s">
        <v>343</v>
      </c>
      <c r="E1740">
        <v>110</v>
      </c>
      <c r="F1740" t="s">
        <v>344</v>
      </c>
      <c r="G1740" t="s">
        <v>29</v>
      </c>
      <c r="H1740">
        <f t="shared" si="54"/>
        <v>1</v>
      </c>
      <c r="I1740">
        <f t="shared" si="55"/>
        <v>110</v>
      </c>
      <c r="J1740">
        <f>INDEX(Clustering!$A$2:$B$32,MATCH('Filtered Data'!F1740,_xlfn.ANCHORARRAY(Clustering!$A$2),0),2)</f>
        <v>3</v>
      </c>
    </row>
    <row r="1741" spans="1:10" x14ac:dyDescent="0.3">
      <c r="A1741" t="s">
        <v>1386</v>
      </c>
      <c r="B1741" t="s">
        <v>17</v>
      </c>
      <c r="C1741" t="s">
        <v>42</v>
      </c>
      <c r="D1741" t="s">
        <v>290</v>
      </c>
      <c r="E1741">
        <v>95</v>
      </c>
      <c r="F1741" t="s">
        <v>72</v>
      </c>
      <c r="G1741" t="s">
        <v>23</v>
      </c>
      <c r="H1741">
        <f t="shared" si="54"/>
        <v>2</v>
      </c>
      <c r="I1741">
        <f t="shared" si="55"/>
        <v>190</v>
      </c>
      <c r="J1741">
        <f>INDEX(Clustering!$A$2:$B$32,MATCH('Filtered Data'!F1741,_xlfn.ANCHORARRAY(Clustering!$A$2),0),2)</f>
        <v>3</v>
      </c>
    </row>
    <row r="1742" spans="1:10" x14ac:dyDescent="0.3">
      <c r="A1742" t="s">
        <v>1386</v>
      </c>
      <c r="B1742" t="s">
        <v>19</v>
      </c>
      <c r="C1742" t="s">
        <v>50</v>
      </c>
      <c r="D1742" t="s">
        <v>226</v>
      </c>
      <c r="E1742">
        <v>100</v>
      </c>
      <c r="F1742" t="s">
        <v>13</v>
      </c>
      <c r="G1742" t="s">
        <v>14</v>
      </c>
      <c r="H1742">
        <f t="shared" si="54"/>
        <v>2</v>
      </c>
      <c r="I1742">
        <f t="shared" si="55"/>
        <v>200</v>
      </c>
      <c r="J1742">
        <f>INDEX(Clustering!$A$2:$B$32,MATCH('Filtered Data'!F1742,_xlfn.ANCHORARRAY(Clustering!$A$2),0),2)</f>
        <v>5</v>
      </c>
    </row>
    <row r="1743" spans="1:10" x14ac:dyDescent="0.3">
      <c r="A1743" t="s">
        <v>1386</v>
      </c>
      <c r="B1743" t="s">
        <v>24</v>
      </c>
      <c r="C1743" t="s">
        <v>370</v>
      </c>
      <c r="D1743" t="s">
        <v>311</v>
      </c>
      <c r="E1743">
        <v>99</v>
      </c>
      <c r="F1743" t="s">
        <v>13</v>
      </c>
      <c r="G1743" t="s">
        <v>198</v>
      </c>
      <c r="H1743">
        <f t="shared" si="54"/>
        <v>2</v>
      </c>
      <c r="I1743">
        <f t="shared" si="55"/>
        <v>198</v>
      </c>
      <c r="J1743">
        <f>INDEX(Clustering!$A$2:$B$32,MATCH('Filtered Data'!F1743,_xlfn.ANCHORARRAY(Clustering!$A$2),0),2)</f>
        <v>5</v>
      </c>
    </row>
    <row r="1744" spans="1:10" x14ac:dyDescent="0.3">
      <c r="A1744" t="s">
        <v>1386</v>
      </c>
      <c r="B1744" t="s">
        <v>30</v>
      </c>
      <c r="C1744" t="s">
        <v>20</v>
      </c>
      <c r="D1744" t="s">
        <v>76</v>
      </c>
      <c r="E1744">
        <v>108</v>
      </c>
      <c r="F1744" t="s">
        <v>36</v>
      </c>
      <c r="G1744" t="s">
        <v>23</v>
      </c>
      <c r="H1744">
        <f t="shared" si="54"/>
        <v>2</v>
      </c>
      <c r="I1744">
        <f t="shared" si="55"/>
        <v>216</v>
      </c>
      <c r="J1744">
        <f>INDEX(Clustering!$A$2:$B$32,MATCH('Filtered Data'!F1744,_xlfn.ANCHORARRAY(Clustering!$A$2),0),2)</f>
        <v>2</v>
      </c>
    </row>
    <row r="1745" spans="1:10" x14ac:dyDescent="0.3">
      <c r="A1745" t="s">
        <v>1386</v>
      </c>
      <c r="B1745" t="s">
        <v>33</v>
      </c>
      <c r="C1745" t="s">
        <v>46</v>
      </c>
      <c r="D1745" t="s">
        <v>248</v>
      </c>
      <c r="E1745">
        <v>101</v>
      </c>
      <c r="F1745" t="s">
        <v>72</v>
      </c>
      <c r="G1745" t="s">
        <v>23</v>
      </c>
      <c r="H1745">
        <f t="shared" si="54"/>
        <v>2</v>
      </c>
      <c r="I1745">
        <f t="shared" si="55"/>
        <v>202</v>
      </c>
      <c r="J1745">
        <f>INDEX(Clustering!$A$2:$B$32,MATCH('Filtered Data'!F1745,_xlfn.ANCHORARRAY(Clustering!$A$2),0),2)</f>
        <v>3</v>
      </c>
    </row>
    <row r="1746" spans="1:10" x14ac:dyDescent="0.3">
      <c r="A1746" t="s">
        <v>1386</v>
      </c>
      <c r="B1746" t="s">
        <v>37</v>
      </c>
      <c r="C1746" t="s">
        <v>11</v>
      </c>
      <c r="D1746" t="s">
        <v>248</v>
      </c>
      <c r="E1746">
        <v>109</v>
      </c>
      <c r="F1746" t="s">
        <v>72</v>
      </c>
      <c r="G1746" t="s">
        <v>14</v>
      </c>
      <c r="H1746">
        <f t="shared" si="54"/>
        <v>2</v>
      </c>
      <c r="I1746">
        <f t="shared" si="55"/>
        <v>218</v>
      </c>
      <c r="J1746">
        <f>INDEX(Clustering!$A$2:$B$32,MATCH('Filtered Data'!F1746,_xlfn.ANCHORARRAY(Clustering!$A$2),0),2)</f>
        <v>3</v>
      </c>
    </row>
    <row r="1747" spans="1:10" x14ac:dyDescent="0.3">
      <c r="A1747" t="s">
        <v>1386</v>
      </c>
      <c r="B1747" t="s">
        <v>40</v>
      </c>
      <c r="C1747" t="s">
        <v>56</v>
      </c>
      <c r="D1747" t="s">
        <v>250</v>
      </c>
      <c r="E1747">
        <v>103</v>
      </c>
      <c r="F1747" t="s">
        <v>72</v>
      </c>
      <c r="G1747" t="s">
        <v>27</v>
      </c>
      <c r="H1747">
        <f t="shared" si="54"/>
        <v>1</v>
      </c>
      <c r="I1747">
        <f t="shared" si="55"/>
        <v>103</v>
      </c>
      <c r="J1747">
        <f>INDEX(Clustering!$A$2:$B$32,MATCH('Filtered Data'!F1747,_xlfn.ANCHORARRAY(Clustering!$A$2),0),2)</f>
        <v>3</v>
      </c>
    </row>
    <row r="1748" spans="1:10" x14ac:dyDescent="0.3">
      <c r="A1748" t="s">
        <v>1386</v>
      </c>
      <c r="B1748" t="s">
        <v>40</v>
      </c>
      <c r="C1748" t="s">
        <v>57</v>
      </c>
      <c r="D1748" t="s">
        <v>250</v>
      </c>
      <c r="E1748">
        <v>103</v>
      </c>
      <c r="F1748" t="s">
        <v>72</v>
      </c>
      <c r="G1748" t="s">
        <v>29</v>
      </c>
      <c r="H1748">
        <f t="shared" si="54"/>
        <v>1</v>
      </c>
      <c r="I1748">
        <f t="shared" si="55"/>
        <v>103</v>
      </c>
      <c r="J1748">
        <f>INDEX(Clustering!$A$2:$B$32,MATCH('Filtered Data'!F1748,_xlfn.ANCHORARRAY(Clustering!$A$2),0),2)</f>
        <v>3</v>
      </c>
    </row>
    <row r="1749" spans="1:10" x14ac:dyDescent="0.3">
      <c r="A1749" t="s">
        <v>1386</v>
      </c>
      <c r="B1749" t="s">
        <v>41</v>
      </c>
      <c r="C1749" t="s">
        <v>34</v>
      </c>
      <c r="D1749" t="s">
        <v>250</v>
      </c>
      <c r="E1749">
        <v>111</v>
      </c>
      <c r="F1749" t="s">
        <v>72</v>
      </c>
      <c r="G1749" t="s">
        <v>14</v>
      </c>
      <c r="H1749">
        <f t="shared" si="54"/>
        <v>2</v>
      </c>
      <c r="I1749">
        <f t="shared" si="55"/>
        <v>222</v>
      </c>
      <c r="J1749">
        <f>INDEX(Clustering!$A$2:$B$32,MATCH('Filtered Data'!F1749,_xlfn.ANCHORARRAY(Clustering!$A$2),0),2)</f>
        <v>3</v>
      </c>
    </row>
    <row r="1750" spans="1:10" x14ac:dyDescent="0.3">
      <c r="A1750" t="s">
        <v>1386</v>
      </c>
      <c r="B1750" t="s">
        <v>44</v>
      </c>
      <c r="C1750" t="s">
        <v>25</v>
      </c>
      <c r="D1750" t="s">
        <v>250</v>
      </c>
      <c r="E1750">
        <v>112</v>
      </c>
      <c r="F1750" t="s">
        <v>72</v>
      </c>
      <c r="G1750" t="s">
        <v>27</v>
      </c>
      <c r="H1750">
        <f t="shared" si="54"/>
        <v>1</v>
      </c>
      <c r="I1750">
        <f t="shared" si="55"/>
        <v>112</v>
      </c>
      <c r="J1750">
        <f>INDEX(Clustering!$A$2:$B$32,MATCH('Filtered Data'!F1750,_xlfn.ANCHORARRAY(Clustering!$A$2),0),2)</f>
        <v>3</v>
      </c>
    </row>
    <row r="1751" spans="1:10" x14ac:dyDescent="0.3">
      <c r="A1751" t="s">
        <v>1386</v>
      </c>
      <c r="B1751" t="s">
        <v>44</v>
      </c>
      <c r="C1751" t="s">
        <v>28</v>
      </c>
      <c r="D1751" t="s">
        <v>250</v>
      </c>
      <c r="E1751">
        <v>112</v>
      </c>
      <c r="F1751" t="s">
        <v>72</v>
      </c>
      <c r="G1751" t="s">
        <v>29</v>
      </c>
      <c r="H1751">
        <f t="shared" si="54"/>
        <v>1</v>
      </c>
      <c r="I1751">
        <f t="shared" si="55"/>
        <v>112</v>
      </c>
      <c r="J1751">
        <f>INDEX(Clustering!$A$2:$B$32,MATCH('Filtered Data'!F1751,_xlfn.ANCHORARRAY(Clustering!$A$2),0),2)</f>
        <v>3</v>
      </c>
    </row>
    <row r="1752" spans="1:10" x14ac:dyDescent="0.3">
      <c r="A1752" t="s">
        <v>1386</v>
      </c>
      <c r="B1752" t="s">
        <v>1387</v>
      </c>
      <c r="C1752" t="s">
        <v>349</v>
      </c>
      <c r="D1752" t="s">
        <v>86</v>
      </c>
      <c r="E1752">
        <v>38</v>
      </c>
      <c r="F1752" t="s">
        <v>13</v>
      </c>
      <c r="G1752" t="s">
        <v>29</v>
      </c>
      <c r="H1752">
        <f t="shared" si="54"/>
        <v>1</v>
      </c>
      <c r="I1752">
        <f t="shared" si="55"/>
        <v>38</v>
      </c>
      <c r="J1752">
        <f>INDEX(Clustering!$A$2:$B$32,MATCH('Filtered Data'!F1752,_xlfn.ANCHORARRAY(Clustering!$A$2),0),2)</f>
        <v>5</v>
      </c>
    </row>
    <row r="1753" spans="1:10" x14ac:dyDescent="0.3">
      <c r="A1753" t="s">
        <v>1386</v>
      </c>
      <c r="B1753" t="s">
        <v>1388</v>
      </c>
      <c r="C1753" t="s">
        <v>556</v>
      </c>
      <c r="D1753" t="s">
        <v>559</v>
      </c>
      <c r="E1753">
        <v>34</v>
      </c>
      <c r="F1753" t="s">
        <v>22</v>
      </c>
      <c r="G1753" t="s">
        <v>27</v>
      </c>
      <c r="H1753">
        <f t="shared" si="54"/>
        <v>1</v>
      </c>
      <c r="I1753">
        <f t="shared" si="55"/>
        <v>34</v>
      </c>
      <c r="J1753">
        <f>INDEX(Clustering!$A$2:$B$32,MATCH('Filtered Data'!F1753,_xlfn.ANCHORARRAY(Clustering!$A$2),0),2)</f>
        <v>6</v>
      </c>
    </row>
    <row r="1754" spans="1:10" x14ac:dyDescent="0.3">
      <c r="A1754" t="s">
        <v>1386</v>
      </c>
      <c r="B1754" t="s">
        <v>1389</v>
      </c>
      <c r="C1754" t="s">
        <v>202</v>
      </c>
      <c r="D1754" t="s">
        <v>302</v>
      </c>
      <c r="E1754">
        <v>34</v>
      </c>
      <c r="F1754" t="s">
        <v>63</v>
      </c>
      <c r="G1754" t="s">
        <v>29</v>
      </c>
      <c r="H1754">
        <f t="shared" si="54"/>
        <v>1</v>
      </c>
      <c r="I1754">
        <f t="shared" si="55"/>
        <v>34</v>
      </c>
      <c r="J1754">
        <f>INDEX(Clustering!$A$2:$B$32,MATCH('Filtered Data'!F1754,_xlfn.ANCHORARRAY(Clustering!$A$2),0),2)</f>
        <v>4</v>
      </c>
    </row>
    <row r="1755" spans="1:10" x14ac:dyDescent="0.3">
      <c r="A1755" t="s">
        <v>1386</v>
      </c>
      <c r="B1755" t="s">
        <v>1390</v>
      </c>
      <c r="C1755" t="s">
        <v>406</v>
      </c>
      <c r="D1755" t="s">
        <v>140</v>
      </c>
      <c r="E1755">
        <v>29</v>
      </c>
      <c r="F1755" t="s">
        <v>141</v>
      </c>
      <c r="G1755" t="s">
        <v>29</v>
      </c>
      <c r="H1755">
        <f t="shared" si="54"/>
        <v>1</v>
      </c>
      <c r="I1755">
        <f t="shared" si="55"/>
        <v>29</v>
      </c>
      <c r="J1755">
        <f>INDEX(Clustering!$A$2:$B$32,MATCH('Filtered Data'!F1755,_xlfn.ANCHORARRAY(Clustering!$A$2),0),2)</f>
        <v>4</v>
      </c>
    </row>
    <row r="1756" spans="1:10" x14ac:dyDescent="0.3">
      <c r="A1756" t="s">
        <v>1386</v>
      </c>
      <c r="B1756" t="s">
        <v>1391</v>
      </c>
      <c r="C1756" t="s">
        <v>192</v>
      </c>
      <c r="D1756" t="s">
        <v>290</v>
      </c>
      <c r="E1756">
        <v>37</v>
      </c>
      <c r="F1756" t="s">
        <v>72</v>
      </c>
      <c r="G1756" t="s">
        <v>87</v>
      </c>
      <c r="H1756">
        <f t="shared" si="54"/>
        <v>1</v>
      </c>
      <c r="I1756">
        <f t="shared" si="55"/>
        <v>37</v>
      </c>
      <c r="J1756">
        <f>INDEX(Clustering!$A$2:$B$32,MATCH('Filtered Data'!F1756,_xlfn.ANCHORARRAY(Clustering!$A$2),0),2)</f>
        <v>3</v>
      </c>
    </row>
    <row r="1757" spans="1:10" x14ac:dyDescent="0.3">
      <c r="A1757" t="s">
        <v>1386</v>
      </c>
      <c r="B1757" t="s">
        <v>1392</v>
      </c>
      <c r="C1757" t="s">
        <v>1393</v>
      </c>
      <c r="D1757" t="s">
        <v>86</v>
      </c>
      <c r="E1757">
        <v>36</v>
      </c>
      <c r="F1757" t="s">
        <v>13</v>
      </c>
      <c r="G1757" t="s">
        <v>80</v>
      </c>
      <c r="H1757">
        <f t="shared" si="54"/>
        <v>1</v>
      </c>
      <c r="I1757">
        <f t="shared" si="55"/>
        <v>36</v>
      </c>
      <c r="J1757">
        <f>INDEX(Clustering!$A$2:$B$32,MATCH('Filtered Data'!F1757,_xlfn.ANCHORARRAY(Clustering!$A$2),0),2)</f>
        <v>5</v>
      </c>
    </row>
    <row r="1758" spans="1:10" x14ac:dyDescent="0.3">
      <c r="A1758" t="s">
        <v>1386</v>
      </c>
      <c r="B1758" t="s">
        <v>1394</v>
      </c>
      <c r="C1758" t="s">
        <v>694</v>
      </c>
      <c r="D1758" t="s">
        <v>140</v>
      </c>
      <c r="E1758">
        <v>37</v>
      </c>
      <c r="F1758" t="s">
        <v>141</v>
      </c>
      <c r="G1758" t="s">
        <v>29</v>
      </c>
      <c r="H1758">
        <f t="shared" si="54"/>
        <v>1</v>
      </c>
      <c r="I1758">
        <f t="shared" si="55"/>
        <v>37</v>
      </c>
      <c r="J1758">
        <f>INDEX(Clustering!$A$2:$B$32,MATCH('Filtered Data'!F1758,_xlfn.ANCHORARRAY(Clustering!$A$2),0),2)</f>
        <v>4</v>
      </c>
    </row>
    <row r="1759" spans="1:10" x14ac:dyDescent="0.3">
      <c r="A1759" t="s">
        <v>1386</v>
      </c>
      <c r="B1759" t="s">
        <v>1395</v>
      </c>
      <c r="C1759" t="s">
        <v>163</v>
      </c>
      <c r="D1759" t="s">
        <v>231</v>
      </c>
      <c r="E1759">
        <v>38</v>
      </c>
      <c r="F1759" t="s">
        <v>232</v>
      </c>
      <c r="G1759" t="s">
        <v>80</v>
      </c>
      <c r="H1759">
        <f t="shared" si="54"/>
        <v>1</v>
      </c>
      <c r="I1759">
        <f t="shared" si="55"/>
        <v>38</v>
      </c>
      <c r="J1759">
        <f>INDEX(Clustering!$A$2:$B$32,MATCH('Filtered Data'!F1759,_xlfn.ANCHORARRAY(Clustering!$A$2),0),2)</f>
        <v>1</v>
      </c>
    </row>
    <row r="1760" spans="1:10" x14ac:dyDescent="0.3">
      <c r="A1760" t="s">
        <v>1386</v>
      </c>
      <c r="B1760" t="s">
        <v>1396</v>
      </c>
      <c r="C1760" t="s">
        <v>1397</v>
      </c>
      <c r="D1760" t="s">
        <v>346</v>
      </c>
      <c r="E1760">
        <v>20</v>
      </c>
      <c r="F1760" t="s">
        <v>36</v>
      </c>
      <c r="G1760" t="s">
        <v>29</v>
      </c>
      <c r="H1760">
        <f t="shared" si="54"/>
        <v>1</v>
      </c>
      <c r="I1760">
        <f t="shared" si="55"/>
        <v>20</v>
      </c>
      <c r="J1760">
        <f>INDEX(Clustering!$A$2:$B$32,MATCH('Filtered Data'!F1760,_xlfn.ANCHORARRAY(Clustering!$A$2),0),2)</f>
        <v>2</v>
      </c>
    </row>
    <row r="1761" spans="1:10" x14ac:dyDescent="0.3">
      <c r="A1761" t="s">
        <v>1386</v>
      </c>
      <c r="B1761" t="s">
        <v>1398</v>
      </c>
      <c r="C1761" t="s">
        <v>349</v>
      </c>
      <c r="D1761" t="s">
        <v>43</v>
      </c>
      <c r="E1761">
        <v>37</v>
      </c>
      <c r="F1761" t="s">
        <v>22</v>
      </c>
      <c r="G1761" t="s">
        <v>29</v>
      </c>
      <c r="H1761">
        <f t="shared" si="54"/>
        <v>1</v>
      </c>
      <c r="I1761">
        <f t="shared" si="55"/>
        <v>37</v>
      </c>
      <c r="J1761">
        <f>INDEX(Clustering!$A$2:$B$32,MATCH('Filtered Data'!F1761,_xlfn.ANCHORARRAY(Clustering!$A$2),0),2)</f>
        <v>6</v>
      </c>
    </row>
    <row r="1762" spans="1:10" x14ac:dyDescent="0.3">
      <c r="A1762" t="s">
        <v>1386</v>
      </c>
      <c r="B1762" t="s">
        <v>1399</v>
      </c>
      <c r="C1762" t="s">
        <v>1397</v>
      </c>
      <c r="D1762" t="s">
        <v>162</v>
      </c>
      <c r="E1762">
        <v>26</v>
      </c>
      <c r="F1762" t="s">
        <v>72</v>
      </c>
      <c r="G1762" t="s">
        <v>29</v>
      </c>
      <c r="H1762">
        <f t="shared" si="54"/>
        <v>1</v>
      </c>
      <c r="I1762">
        <f t="shared" si="55"/>
        <v>26</v>
      </c>
      <c r="J1762">
        <f>INDEX(Clustering!$A$2:$B$32,MATCH('Filtered Data'!F1762,_xlfn.ANCHORARRAY(Clustering!$A$2),0),2)</f>
        <v>3</v>
      </c>
    </row>
    <row r="1763" spans="1:10" x14ac:dyDescent="0.3">
      <c r="A1763" t="s">
        <v>1386</v>
      </c>
      <c r="B1763" t="s">
        <v>1400</v>
      </c>
      <c r="C1763" t="s">
        <v>1401</v>
      </c>
      <c r="D1763" t="s">
        <v>12</v>
      </c>
      <c r="E1763">
        <v>37</v>
      </c>
      <c r="F1763" t="s">
        <v>13</v>
      </c>
      <c r="G1763" t="s">
        <v>69</v>
      </c>
      <c r="H1763">
        <f t="shared" si="54"/>
        <v>1</v>
      </c>
      <c r="I1763">
        <f t="shared" si="55"/>
        <v>37</v>
      </c>
      <c r="J1763">
        <f>INDEX(Clustering!$A$2:$B$32,MATCH('Filtered Data'!F1763,_xlfn.ANCHORARRAY(Clustering!$A$2),0),2)</f>
        <v>5</v>
      </c>
    </row>
    <row r="1764" spans="1:10" x14ac:dyDescent="0.3">
      <c r="A1764" t="s">
        <v>1386</v>
      </c>
      <c r="B1764" t="s">
        <v>1402</v>
      </c>
      <c r="C1764" t="s">
        <v>644</v>
      </c>
      <c r="D1764" t="s">
        <v>346</v>
      </c>
      <c r="E1764">
        <v>37</v>
      </c>
      <c r="F1764" t="s">
        <v>36</v>
      </c>
      <c r="G1764" t="s">
        <v>87</v>
      </c>
      <c r="H1764">
        <f t="shared" si="54"/>
        <v>1</v>
      </c>
      <c r="I1764">
        <f t="shared" si="55"/>
        <v>37</v>
      </c>
      <c r="J1764">
        <f>INDEX(Clustering!$A$2:$B$32,MATCH('Filtered Data'!F1764,_xlfn.ANCHORARRAY(Clustering!$A$2),0),2)</f>
        <v>2</v>
      </c>
    </row>
    <row r="1765" spans="1:10" x14ac:dyDescent="0.3">
      <c r="A1765" t="s">
        <v>1386</v>
      </c>
      <c r="B1765" t="s">
        <v>1403</v>
      </c>
      <c r="C1765" t="s">
        <v>364</v>
      </c>
      <c r="D1765" t="s">
        <v>160</v>
      </c>
      <c r="E1765">
        <v>36</v>
      </c>
      <c r="F1765" t="s">
        <v>72</v>
      </c>
      <c r="G1765" t="s">
        <v>29</v>
      </c>
      <c r="H1765">
        <f t="shared" si="54"/>
        <v>1</v>
      </c>
      <c r="I1765">
        <f t="shared" si="55"/>
        <v>36</v>
      </c>
      <c r="J1765">
        <f>INDEX(Clustering!$A$2:$B$32,MATCH('Filtered Data'!F1765,_xlfn.ANCHORARRAY(Clustering!$A$2),0),2)</f>
        <v>3</v>
      </c>
    </row>
    <row r="1766" spans="1:10" x14ac:dyDescent="0.3">
      <c r="A1766" t="s">
        <v>1386</v>
      </c>
      <c r="B1766" t="s">
        <v>1404</v>
      </c>
      <c r="C1766" t="s">
        <v>1074</v>
      </c>
      <c r="D1766" t="s">
        <v>535</v>
      </c>
      <c r="E1766">
        <v>29</v>
      </c>
      <c r="F1766" t="s">
        <v>536</v>
      </c>
      <c r="G1766" t="s">
        <v>27</v>
      </c>
      <c r="H1766">
        <f t="shared" si="54"/>
        <v>1</v>
      </c>
      <c r="I1766">
        <f t="shared" si="55"/>
        <v>29</v>
      </c>
      <c r="J1766">
        <f>INDEX(Clustering!$A$2:$B$32,MATCH('Filtered Data'!F1766,_xlfn.ANCHORARRAY(Clustering!$A$2),0),2)</f>
        <v>10</v>
      </c>
    </row>
    <row r="1767" spans="1:10" x14ac:dyDescent="0.3">
      <c r="A1767" t="s">
        <v>1386</v>
      </c>
      <c r="B1767" t="s">
        <v>1405</v>
      </c>
      <c r="C1767" t="s">
        <v>560</v>
      </c>
      <c r="D1767" t="s">
        <v>216</v>
      </c>
      <c r="E1767">
        <v>34</v>
      </c>
      <c r="F1767" t="s">
        <v>168</v>
      </c>
      <c r="G1767" t="s">
        <v>29</v>
      </c>
      <c r="H1767">
        <f t="shared" si="54"/>
        <v>1</v>
      </c>
      <c r="I1767">
        <f t="shared" si="55"/>
        <v>34</v>
      </c>
      <c r="J1767">
        <f>INDEX(Clustering!$A$2:$B$32,MATCH('Filtered Data'!F1767,_xlfn.ANCHORARRAY(Clustering!$A$2),0),2)</f>
        <v>5</v>
      </c>
    </row>
    <row r="1768" spans="1:10" x14ac:dyDescent="0.3">
      <c r="A1768" t="s">
        <v>1386</v>
      </c>
      <c r="B1768" t="s">
        <v>1406</v>
      </c>
      <c r="C1768" t="s">
        <v>645</v>
      </c>
      <c r="D1768" t="s">
        <v>160</v>
      </c>
      <c r="E1768">
        <v>34</v>
      </c>
      <c r="F1768" t="s">
        <v>72</v>
      </c>
      <c r="G1768" t="s">
        <v>29</v>
      </c>
      <c r="H1768">
        <f t="shared" si="54"/>
        <v>1</v>
      </c>
      <c r="I1768">
        <f t="shared" si="55"/>
        <v>34</v>
      </c>
      <c r="J1768">
        <f>INDEX(Clustering!$A$2:$B$32,MATCH('Filtered Data'!F1768,_xlfn.ANCHORARRAY(Clustering!$A$2),0),2)</f>
        <v>3</v>
      </c>
    </row>
    <row r="1769" spans="1:10" x14ac:dyDescent="0.3">
      <c r="A1769" t="s">
        <v>1386</v>
      </c>
      <c r="B1769" t="s">
        <v>1407</v>
      </c>
      <c r="C1769" t="s">
        <v>1408</v>
      </c>
      <c r="D1769" t="s">
        <v>124</v>
      </c>
      <c r="E1769">
        <v>37</v>
      </c>
      <c r="F1769" t="s">
        <v>36</v>
      </c>
      <c r="G1769" t="s">
        <v>80</v>
      </c>
      <c r="H1769">
        <f t="shared" si="54"/>
        <v>1</v>
      </c>
      <c r="I1769">
        <f t="shared" si="55"/>
        <v>37</v>
      </c>
      <c r="J1769">
        <f>INDEX(Clustering!$A$2:$B$32,MATCH('Filtered Data'!F1769,_xlfn.ANCHORARRAY(Clustering!$A$2),0),2)</f>
        <v>2</v>
      </c>
    </row>
    <row r="1770" spans="1:10" x14ac:dyDescent="0.3">
      <c r="A1770" t="s">
        <v>1386</v>
      </c>
      <c r="B1770" t="s">
        <v>1409</v>
      </c>
      <c r="C1770" t="s">
        <v>326</v>
      </c>
      <c r="D1770" t="s">
        <v>250</v>
      </c>
      <c r="E1770">
        <v>37</v>
      </c>
      <c r="F1770" t="s">
        <v>72</v>
      </c>
      <c r="G1770" t="s">
        <v>87</v>
      </c>
      <c r="H1770">
        <f t="shared" si="54"/>
        <v>1</v>
      </c>
      <c r="I1770">
        <f t="shared" si="55"/>
        <v>37</v>
      </c>
      <c r="J1770">
        <f>INDEX(Clustering!$A$2:$B$32,MATCH('Filtered Data'!F1770,_xlfn.ANCHORARRAY(Clustering!$A$2),0),2)</f>
        <v>3</v>
      </c>
    </row>
    <row r="1771" spans="1:10" x14ac:dyDescent="0.3">
      <c r="A1771" t="s">
        <v>1386</v>
      </c>
      <c r="B1771" t="s">
        <v>1410</v>
      </c>
      <c r="C1771" t="s">
        <v>1411</v>
      </c>
      <c r="D1771" t="s">
        <v>398</v>
      </c>
      <c r="E1771">
        <v>32</v>
      </c>
      <c r="F1771" t="s">
        <v>399</v>
      </c>
      <c r="G1771" t="s">
        <v>80</v>
      </c>
      <c r="H1771">
        <f t="shared" si="54"/>
        <v>1</v>
      </c>
      <c r="I1771">
        <f t="shared" si="55"/>
        <v>32</v>
      </c>
      <c r="J1771">
        <f>INDEX(Clustering!$A$2:$B$32,MATCH('Filtered Data'!F1771,_xlfn.ANCHORARRAY(Clustering!$A$2),0),2)</f>
        <v>3</v>
      </c>
    </row>
    <row r="1772" spans="1:10" x14ac:dyDescent="0.3">
      <c r="A1772" t="s">
        <v>1386</v>
      </c>
      <c r="B1772" t="s">
        <v>1412</v>
      </c>
      <c r="C1772" t="s">
        <v>1071</v>
      </c>
      <c r="D1772" t="s">
        <v>398</v>
      </c>
      <c r="E1772">
        <v>36</v>
      </c>
      <c r="F1772" t="s">
        <v>399</v>
      </c>
      <c r="G1772" t="s">
        <v>87</v>
      </c>
      <c r="H1772">
        <f t="shared" si="54"/>
        <v>1</v>
      </c>
      <c r="I1772">
        <f t="shared" si="55"/>
        <v>36</v>
      </c>
      <c r="J1772">
        <f>INDEX(Clustering!$A$2:$B$32,MATCH('Filtered Data'!F1772,_xlfn.ANCHORARRAY(Clustering!$A$2),0),2)</f>
        <v>3</v>
      </c>
    </row>
    <row r="1773" spans="1:10" x14ac:dyDescent="0.3">
      <c r="A1773" t="s">
        <v>1386</v>
      </c>
      <c r="B1773" t="s">
        <v>1413</v>
      </c>
      <c r="C1773" t="s">
        <v>1397</v>
      </c>
      <c r="D1773" t="s">
        <v>86</v>
      </c>
      <c r="E1773">
        <v>33</v>
      </c>
      <c r="F1773" t="s">
        <v>13</v>
      </c>
      <c r="G1773" t="s">
        <v>29</v>
      </c>
      <c r="H1773">
        <f t="shared" si="54"/>
        <v>1</v>
      </c>
      <c r="I1773">
        <f t="shared" si="55"/>
        <v>33</v>
      </c>
      <c r="J1773">
        <f>INDEX(Clustering!$A$2:$B$32,MATCH('Filtered Data'!F1773,_xlfn.ANCHORARRAY(Clustering!$A$2),0),2)</f>
        <v>5</v>
      </c>
    </row>
    <row r="1774" spans="1:10" x14ac:dyDescent="0.3">
      <c r="A1774" t="s">
        <v>1386</v>
      </c>
      <c r="B1774" t="s">
        <v>1414</v>
      </c>
      <c r="C1774" t="s">
        <v>163</v>
      </c>
      <c r="D1774" t="s">
        <v>343</v>
      </c>
      <c r="E1774">
        <v>37</v>
      </c>
      <c r="F1774" t="s">
        <v>344</v>
      </c>
      <c r="G1774" t="s">
        <v>80</v>
      </c>
      <c r="H1774">
        <f t="shared" si="54"/>
        <v>1</v>
      </c>
      <c r="I1774">
        <f t="shared" si="55"/>
        <v>37</v>
      </c>
      <c r="J1774">
        <f>INDEX(Clustering!$A$2:$B$32,MATCH('Filtered Data'!F1774,_xlfn.ANCHORARRAY(Clustering!$A$2),0),2)</f>
        <v>3</v>
      </c>
    </row>
    <row r="1775" spans="1:10" x14ac:dyDescent="0.3">
      <c r="A1775" t="s">
        <v>1386</v>
      </c>
      <c r="B1775" t="s">
        <v>1415</v>
      </c>
      <c r="C1775" t="s">
        <v>192</v>
      </c>
      <c r="D1775" t="s">
        <v>343</v>
      </c>
      <c r="E1775">
        <v>37</v>
      </c>
      <c r="F1775" t="s">
        <v>344</v>
      </c>
      <c r="G1775" t="s">
        <v>87</v>
      </c>
      <c r="H1775">
        <f t="shared" si="54"/>
        <v>1</v>
      </c>
      <c r="I1775">
        <f t="shared" si="55"/>
        <v>37</v>
      </c>
      <c r="J1775">
        <f>INDEX(Clustering!$A$2:$B$32,MATCH('Filtered Data'!F1775,_xlfn.ANCHORARRAY(Clustering!$A$2),0),2)</f>
        <v>3</v>
      </c>
    </row>
    <row r="1776" spans="1:10" x14ac:dyDescent="0.3">
      <c r="A1776" t="s">
        <v>1386</v>
      </c>
      <c r="B1776" t="s">
        <v>1416</v>
      </c>
      <c r="C1776" t="s">
        <v>335</v>
      </c>
      <c r="D1776" t="s">
        <v>144</v>
      </c>
      <c r="E1776">
        <v>35</v>
      </c>
      <c r="F1776" t="s">
        <v>72</v>
      </c>
      <c r="G1776" t="s">
        <v>29</v>
      </c>
      <c r="H1776">
        <f t="shared" si="54"/>
        <v>1</v>
      </c>
      <c r="I1776">
        <f t="shared" si="55"/>
        <v>35</v>
      </c>
      <c r="J1776">
        <f>INDEX(Clustering!$A$2:$B$32,MATCH('Filtered Data'!F1776,_xlfn.ANCHORARRAY(Clustering!$A$2),0),2)</f>
        <v>3</v>
      </c>
    </row>
    <row r="1777" spans="1:10" x14ac:dyDescent="0.3">
      <c r="A1777" t="s">
        <v>1386</v>
      </c>
      <c r="B1777" t="s">
        <v>1417</v>
      </c>
      <c r="C1777" t="s">
        <v>322</v>
      </c>
      <c r="D1777" t="s">
        <v>140</v>
      </c>
      <c r="E1777">
        <v>37</v>
      </c>
      <c r="F1777" t="s">
        <v>141</v>
      </c>
      <c r="G1777" t="s">
        <v>69</v>
      </c>
      <c r="H1777">
        <f t="shared" si="54"/>
        <v>1</v>
      </c>
      <c r="I1777">
        <f t="shared" si="55"/>
        <v>37</v>
      </c>
      <c r="J1777">
        <f>INDEX(Clustering!$A$2:$B$32,MATCH('Filtered Data'!F1777,_xlfn.ANCHORARRAY(Clustering!$A$2),0),2)</f>
        <v>4</v>
      </c>
    </row>
    <row r="1778" spans="1:10" x14ac:dyDescent="0.3">
      <c r="A1778" t="s">
        <v>1386</v>
      </c>
      <c r="B1778" t="s">
        <v>1418</v>
      </c>
      <c r="C1778" t="s">
        <v>1419</v>
      </c>
      <c r="D1778" t="s">
        <v>286</v>
      </c>
      <c r="E1778">
        <v>38</v>
      </c>
      <c r="F1778" t="s">
        <v>287</v>
      </c>
      <c r="G1778" t="s">
        <v>27</v>
      </c>
      <c r="H1778">
        <f t="shared" si="54"/>
        <v>1</v>
      </c>
      <c r="I1778">
        <f t="shared" si="55"/>
        <v>38</v>
      </c>
      <c r="J1778">
        <f>INDEX(Clustering!$A$2:$B$32,MATCH('Filtered Data'!F1778,_xlfn.ANCHORARRAY(Clustering!$A$2),0),2)</f>
        <v>8</v>
      </c>
    </row>
    <row r="1779" spans="1:10" x14ac:dyDescent="0.3">
      <c r="A1779" t="s">
        <v>1386</v>
      </c>
      <c r="B1779" t="s">
        <v>1420</v>
      </c>
      <c r="C1779" t="s">
        <v>1397</v>
      </c>
      <c r="D1779" t="s">
        <v>585</v>
      </c>
      <c r="E1779">
        <v>28</v>
      </c>
      <c r="F1779" t="s">
        <v>22</v>
      </c>
      <c r="G1779" t="s">
        <v>29</v>
      </c>
      <c r="H1779">
        <f t="shared" si="54"/>
        <v>1</v>
      </c>
      <c r="I1779">
        <f t="shared" si="55"/>
        <v>28</v>
      </c>
      <c r="J1779">
        <f>INDEX(Clustering!$A$2:$B$32,MATCH('Filtered Data'!F1779,_xlfn.ANCHORARRAY(Clustering!$A$2),0),2)</f>
        <v>6</v>
      </c>
    </row>
    <row r="1780" spans="1:10" x14ac:dyDescent="0.3">
      <c r="A1780" t="s">
        <v>1386</v>
      </c>
      <c r="B1780" t="s">
        <v>1421</v>
      </c>
      <c r="C1780" t="s">
        <v>562</v>
      </c>
      <c r="D1780" t="s">
        <v>609</v>
      </c>
      <c r="E1780">
        <v>36</v>
      </c>
      <c r="F1780" t="s">
        <v>22</v>
      </c>
      <c r="G1780" t="s">
        <v>29</v>
      </c>
      <c r="H1780">
        <f t="shared" si="54"/>
        <v>1</v>
      </c>
      <c r="I1780">
        <f t="shared" si="55"/>
        <v>36</v>
      </c>
      <c r="J1780">
        <f>INDEX(Clustering!$A$2:$B$32,MATCH('Filtered Data'!F1780,_xlfn.ANCHORARRAY(Clustering!$A$2),0),2)</f>
        <v>6</v>
      </c>
    </row>
    <row r="1781" spans="1:10" x14ac:dyDescent="0.3">
      <c r="A1781" t="s">
        <v>1386</v>
      </c>
      <c r="B1781" t="s">
        <v>1422</v>
      </c>
      <c r="C1781" t="s">
        <v>908</v>
      </c>
      <c r="D1781" t="s">
        <v>124</v>
      </c>
      <c r="E1781">
        <v>36</v>
      </c>
      <c r="F1781" t="s">
        <v>36</v>
      </c>
      <c r="G1781" t="s">
        <v>69</v>
      </c>
      <c r="H1781">
        <f t="shared" si="54"/>
        <v>1</v>
      </c>
      <c r="I1781">
        <f t="shared" si="55"/>
        <v>36</v>
      </c>
      <c r="J1781">
        <f>INDEX(Clustering!$A$2:$B$32,MATCH('Filtered Data'!F1781,_xlfn.ANCHORARRAY(Clustering!$A$2),0),2)</f>
        <v>2</v>
      </c>
    </row>
    <row r="1782" spans="1:10" x14ac:dyDescent="0.3">
      <c r="A1782" t="s">
        <v>1386</v>
      </c>
      <c r="B1782" t="s">
        <v>1423</v>
      </c>
      <c r="C1782" t="s">
        <v>563</v>
      </c>
      <c r="D1782" t="s">
        <v>39</v>
      </c>
      <c r="E1782">
        <v>39</v>
      </c>
      <c r="F1782" t="s">
        <v>36</v>
      </c>
      <c r="G1782" t="s">
        <v>87</v>
      </c>
      <c r="H1782">
        <f t="shared" si="54"/>
        <v>1</v>
      </c>
      <c r="I1782">
        <f t="shared" si="55"/>
        <v>39</v>
      </c>
      <c r="J1782">
        <f>INDEX(Clustering!$A$2:$B$32,MATCH('Filtered Data'!F1782,_xlfn.ANCHORARRAY(Clustering!$A$2),0),2)</f>
        <v>2</v>
      </c>
    </row>
    <row r="1783" spans="1:10" x14ac:dyDescent="0.3">
      <c r="A1783" t="s">
        <v>1386</v>
      </c>
      <c r="B1783" t="s">
        <v>1424</v>
      </c>
      <c r="C1783" t="s">
        <v>192</v>
      </c>
      <c r="D1783" t="s">
        <v>62</v>
      </c>
      <c r="E1783">
        <v>39</v>
      </c>
      <c r="F1783" t="s">
        <v>63</v>
      </c>
      <c r="G1783" t="s">
        <v>87</v>
      </c>
      <c r="H1783">
        <f t="shared" si="54"/>
        <v>1</v>
      </c>
      <c r="I1783">
        <f t="shared" si="55"/>
        <v>39</v>
      </c>
      <c r="J1783">
        <f>INDEX(Clustering!$A$2:$B$32,MATCH('Filtered Data'!F1783,_xlfn.ANCHORARRAY(Clustering!$A$2),0),2)</f>
        <v>4</v>
      </c>
    </row>
    <row r="1784" spans="1:10" ht="26" x14ac:dyDescent="0.3">
      <c r="A1784" t="s">
        <v>1386</v>
      </c>
      <c r="B1784" t="s">
        <v>1425</v>
      </c>
      <c r="C1784" s="1" t="s">
        <v>1426</v>
      </c>
      <c r="D1784" t="s">
        <v>39</v>
      </c>
      <c r="E1784">
        <v>37</v>
      </c>
      <c r="F1784" t="s">
        <v>36</v>
      </c>
      <c r="G1784" t="s">
        <v>29</v>
      </c>
      <c r="H1784">
        <f t="shared" si="54"/>
        <v>1</v>
      </c>
      <c r="I1784">
        <f t="shared" si="55"/>
        <v>37</v>
      </c>
      <c r="J1784">
        <f>INDEX(Clustering!$A$2:$B$32,MATCH('Filtered Data'!F1784,_xlfn.ANCHORARRAY(Clustering!$A$2),0),2)</f>
        <v>2</v>
      </c>
    </row>
    <row r="1785" spans="1:10" x14ac:dyDescent="0.3">
      <c r="A1785" t="s">
        <v>1386</v>
      </c>
      <c r="B1785" t="s">
        <v>1427</v>
      </c>
      <c r="C1785" t="s">
        <v>322</v>
      </c>
      <c r="D1785" t="s">
        <v>76</v>
      </c>
      <c r="E1785">
        <v>36</v>
      </c>
      <c r="F1785" t="s">
        <v>36</v>
      </c>
      <c r="G1785" t="s">
        <v>69</v>
      </c>
      <c r="H1785">
        <f t="shared" si="54"/>
        <v>1</v>
      </c>
      <c r="I1785">
        <f t="shared" si="55"/>
        <v>36</v>
      </c>
      <c r="J1785">
        <f>INDEX(Clustering!$A$2:$B$32,MATCH('Filtered Data'!F1785,_xlfn.ANCHORARRAY(Clustering!$A$2),0),2)</f>
        <v>2</v>
      </c>
    </row>
    <row r="1786" spans="1:10" x14ac:dyDescent="0.3">
      <c r="A1786" t="s">
        <v>1428</v>
      </c>
      <c r="B1786" t="s">
        <v>55</v>
      </c>
      <c r="C1786" t="s">
        <v>38</v>
      </c>
      <c r="D1786" t="s">
        <v>219</v>
      </c>
      <c r="E1786">
        <v>236</v>
      </c>
      <c r="F1786" t="s">
        <v>168</v>
      </c>
      <c r="G1786" t="s">
        <v>14</v>
      </c>
      <c r="H1786">
        <f t="shared" si="54"/>
        <v>2</v>
      </c>
      <c r="I1786">
        <f t="shared" si="55"/>
        <v>472</v>
      </c>
      <c r="J1786">
        <f>INDEX(Clustering!$A$2:$B$32,MATCH('Filtered Data'!F1786,_xlfn.ANCHORARRAY(Clustering!$A$2),0),2)</f>
        <v>5</v>
      </c>
    </row>
    <row r="1787" spans="1:10" x14ac:dyDescent="0.3">
      <c r="A1787" t="s">
        <v>1428</v>
      </c>
      <c r="B1787" t="s">
        <v>528</v>
      </c>
      <c r="C1787" t="s">
        <v>645</v>
      </c>
      <c r="D1787" t="s">
        <v>144</v>
      </c>
      <c r="E1787">
        <v>50</v>
      </c>
      <c r="F1787" t="s">
        <v>72</v>
      </c>
      <c r="G1787" t="s">
        <v>29</v>
      </c>
      <c r="H1787">
        <f t="shared" si="54"/>
        <v>1</v>
      </c>
      <c r="I1787">
        <f t="shared" si="55"/>
        <v>50</v>
      </c>
      <c r="J1787">
        <f>INDEX(Clustering!$A$2:$B$32,MATCH('Filtered Data'!F1787,_xlfn.ANCHORARRAY(Clustering!$A$2),0),2)</f>
        <v>3</v>
      </c>
    </row>
    <row r="1788" spans="1:10" x14ac:dyDescent="0.3">
      <c r="A1788" t="s">
        <v>1428</v>
      </c>
      <c r="B1788" t="s">
        <v>530</v>
      </c>
      <c r="C1788" t="s">
        <v>192</v>
      </c>
      <c r="D1788" t="s">
        <v>157</v>
      </c>
      <c r="E1788">
        <v>50</v>
      </c>
      <c r="F1788" t="s">
        <v>72</v>
      </c>
      <c r="G1788" t="s">
        <v>87</v>
      </c>
      <c r="H1788">
        <f t="shared" si="54"/>
        <v>1</v>
      </c>
      <c r="I1788">
        <f t="shared" si="55"/>
        <v>50</v>
      </c>
      <c r="J1788">
        <f>INDEX(Clustering!$A$2:$B$32,MATCH('Filtered Data'!F1788,_xlfn.ANCHORARRAY(Clustering!$A$2),0),2)</f>
        <v>3</v>
      </c>
    </row>
    <row r="1789" spans="1:10" x14ac:dyDescent="0.3">
      <c r="A1789" t="s">
        <v>1428</v>
      </c>
      <c r="B1789" t="s">
        <v>531</v>
      </c>
      <c r="C1789" t="s">
        <v>643</v>
      </c>
      <c r="D1789" t="s">
        <v>74</v>
      </c>
      <c r="E1789">
        <v>50</v>
      </c>
      <c r="F1789" t="s">
        <v>22</v>
      </c>
      <c r="G1789" t="s">
        <v>27</v>
      </c>
      <c r="H1789">
        <f t="shared" si="54"/>
        <v>1</v>
      </c>
      <c r="I1789">
        <f t="shared" si="55"/>
        <v>50</v>
      </c>
      <c r="J1789">
        <f>INDEX(Clustering!$A$2:$B$32,MATCH('Filtered Data'!F1789,_xlfn.ANCHORARRAY(Clustering!$A$2),0),2)</f>
        <v>6</v>
      </c>
    </row>
    <row r="1790" spans="1:10" x14ac:dyDescent="0.3">
      <c r="A1790" t="s">
        <v>1428</v>
      </c>
      <c r="B1790" t="s">
        <v>1373</v>
      </c>
      <c r="C1790" t="s">
        <v>358</v>
      </c>
      <c r="D1790" t="s">
        <v>21</v>
      </c>
      <c r="E1790">
        <v>51</v>
      </c>
      <c r="F1790" t="s">
        <v>22</v>
      </c>
      <c r="G1790" t="s">
        <v>80</v>
      </c>
      <c r="H1790">
        <f t="shared" si="54"/>
        <v>1</v>
      </c>
      <c r="I1790">
        <f t="shared" si="55"/>
        <v>51</v>
      </c>
      <c r="J1790">
        <f>INDEX(Clustering!$A$2:$B$32,MATCH('Filtered Data'!F1790,_xlfn.ANCHORARRAY(Clustering!$A$2),0),2)</f>
        <v>6</v>
      </c>
    </row>
    <row r="1791" spans="1:10" x14ac:dyDescent="0.3">
      <c r="A1791" t="s">
        <v>1428</v>
      </c>
      <c r="B1791" t="s">
        <v>1429</v>
      </c>
      <c r="C1791" t="s">
        <v>335</v>
      </c>
      <c r="D1791" t="s">
        <v>216</v>
      </c>
      <c r="E1791">
        <v>35</v>
      </c>
      <c r="F1791" t="s">
        <v>168</v>
      </c>
      <c r="G1791" t="s">
        <v>29</v>
      </c>
      <c r="H1791">
        <f t="shared" si="54"/>
        <v>1</v>
      </c>
      <c r="I1791">
        <f t="shared" si="55"/>
        <v>35</v>
      </c>
      <c r="J1791">
        <f>INDEX(Clustering!$A$2:$B$32,MATCH('Filtered Data'!F1791,_xlfn.ANCHORARRAY(Clustering!$A$2),0),2)</f>
        <v>5</v>
      </c>
    </row>
    <row r="1792" spans="1:10" x14ac:dyDescent="0.3">
      <c r="A1792" t="s">
        <v>1430</v>
      </c>
      <c r="B1792" t="s">
        <v>55</v>
      </c>
      <c r="C1792" t="s">
        <v>38</v>
      </c>
      <c r="D1792" t="s">
        <v>332</v>
      </c>
      <c r="E1792">
        <v>134</v>
      </c>
      <c r="F1792" t="s">
        <v>333</v>
      </c>
      <c r="G1792" t="s">
        <v>14</v>
      </c>
      <c r="H1792">
        <f t="shared" si="54"/>
        <v>2</v>
      </c>
      <c r="I1792">
        <f t="shared" si="55"/>
        <v>268</v>
      </c>
      <c r="J1792">
        <f>INDEX(Clustering!$A$2:$B$32,MATCH('Filtered Data'!F1792,_xlfn.ANCHORARRAY(Clustering!$A$2),0),2)</f>
        <v>2</v>
      </c>
    </row>
    <row r="1793" spans="1:10" x14ac:dyDescent="0.3">
      <c r="A1793" t="s">
        <v>1430</v>
      </c>
      <c r="B1793" t="s">
        <v>528</v>
      </c>
      <c r="C1793" t="s">
        <v>554</v>
      </c>
      <c r="D1793" t="s">
        <v>157</v>
      </c>
      <c r="E1793">
        <v>38</v>
      </c>
      <c r="F1793" t="s">
        <v>72</v>
      </c>
      <c r="G1793" t="s">
        <v>87</v>
      </c>
      <c r="H1793">
        <f t="shared" si="54"/>
        <v>1</v>
      </c>
      <c r="I1793">
        <f t="shared" si="55"/>
        <v>38</v>
      </c>
      <c r="J1793">
        <f>INDEX(Clustering!$A$2:$B$32,MATCH('Filtered Data'!F1793,_xlfn.ANCHORARRAY(Clustering!$A$2),0),2)</f>
        <v>3</v>
      </c>
    </row>
    <row r="1794" spans="1:10" x14ac:dyDescent="0.3">
      <c r="A1794" t="s">
        <v>1430</v>
      </c>
      <c r="B1794" t="s">
        <v>530</v>
      </c>
      <c r="C1794" t="s">
        <v>552</v>
      </c>
      <c r="D1794" t="s">
        <v>157</v>
      </c>
      <c r="E1794">
        <v>31</v>
      </c>
      <c r="F1794" t="s">
        <v>72</v>
      </c>
      <c r="G1794" t="s">
        <v>87</v>
      </c>
      <c r="H1794">
        <f t="shared" si="54"/>
        <v>1</v>
      </c>
      <c r="I1794">
        <f t="shared" si="55"/>
        <v>31</v>
      </c>
      <c r="J1794">
        <f>INDEX(Clustering!$A$2:$B$32,MATCH('Filtered Data'!F1794,_xlfn.ANCHORARRAY(Clustering!$A$2),0),2)</f>
        <v>3</v>
      </c>
    </row>
    <row r="1795" spans="1:10" x14ac:dyDescent="0.3">
      <c r="A1795" t="s">
        <v>1430</v>
      </c>
      <c r="B1795" t="s">
        <v>531</v>
      </c>
      <c r="C1795" t="s">
        <v>455</v>
      </c>
      <c r="D1795" t="s">
        <v>559</v>
      </c>
      <c r="E1795">
        <v>36</v>
      </c>
      <c r="F1795" t="s">
        <v>22</v>
      </c>
      <c r="G1795" t="s">
        <v>27</v>
      </c>
      <c r="H1795">
        <f t="shared" ref="H1795:H1858" si="56">LEN(G1795)/2</f>
        <v>1</v>
      </c>
      <c r="I1795">
        <f t="shared" ref="I1795:I1858" si="57">E1795*H1795</f>
        <v>36</v>
      </c>
      <c r="J1795">
        <f>INDEX(Clustering!$A$2:$B$32,MATCH('Filtered Data'!F1795,_xlfn.ANCHORARRAY(Clustering!$A$2),0),2)</f>
        <v>6</v>
      </c>
    </row>
    <row r="1796" spans="1:10" x14ac:dyDescent="0.3">
      <c r="A1796" t="s">
        <v>1430</v>
      </c>
      <c r="B1796" t="s">
        <v>1373</v>
      </c>
      <c r="C1796" t="s">
        <v>1419</v>
      </c>
      <c r="D1796" t="s">
        <v>424</v>
      </c>
      <c r="E1796">
        <v>29</v>
      </c>
      <c r="F1796" t="s">
        <v>36</v>
      </c>
      <c r="G1796" t="s">
        <v>27</v>
      </c>
      <c r="H1796">
        <f t="shared" si="56"/>
        <v>1</v>
      </c>
      <c r="I1796">
        <f t="shared" si="57"/>
        <v>29</v>
      </c>
      <c r="J1796">
        <f>INDEX(Clustering!$A$2:$B$32,MATCH('Filtered Data'!F1796,_xlfn.ANCHORARRAY(Clustering!$A$2),0),2)</f>
        <v>2</v>
      </c>
    </row>
    <row r="1797" spans="1:10" x14ac:dyDescent="0.3">
      <c r="A1797" t="s">
        <v>1431</v>
      </c>
      <c r="B1797" t="s">
        <v>55</v>
      </c>
      <c r="C1797" t="s">
        <v>31</v>
      </c>
      <c r="D1797" t="s">
        <v>410</v>
      </c>
      <c r="E1797">
        <v>73</v>
      </c>
      <c r="F1797" t="s">
        <v>411</v>
      </c>
      <c r="G1797" t="s">
        <v>27</v>
      </c>
      <c r="H1797">
        <f t="shared" si="56"/>
        <v>1</v>
      </c>
      <c r="I1797">
        <f t="shared" si="57"/>
        <v>73</v>
      </c>
      <c r="J1797">
        <f>INDEX(Clustering!$A$2:$B$32,MATCH('Filtered Data'!F1797,_xlfn.ANCHORARRAY(Clustering!$A$2),0),2)</f>
        <v>2</v>
      </c>
    </row>
    <row r="1798" spans="1:10" x14ac:dyDescent="0.3">
      <c r="A1798" t="s">
        <v>1431</v>
      </c>
      <c r="B1798" t="s">
        <v>55</v>
      </c>
      <c r="C1798" t="s">
        <v>32</v>
      </c>
      <c r="D1798" t="s">
        <v>410</v>
      </c>
      <c r="E1798">
        <v>73</v>
      </c>
      <c r="F1798" t="s">
        <v>411</v>
      </c>
      <c r="G1798" t="s">
        <v>29</v>
      </c>
      <c r="H1798">
        <f t="shared" si="56"/>
        <v>1</v>
      </c>
      <c r="I1798">
        <f t="shared" si="57"/>
        <v>73</v>
      </c>
      <c r="J1798">
        <f>INDEX(Clustering!$A$2:$B$32,MATCH('Filtered Data'!F1798,_xlfn.ANCHORARRAY(Clustering!$A$2),0),2)</f>
        <v>2</v>
      </c>
    </row>
    <row r="1799" spans="1:10" x14ac:dyDescent="0.3">
      <c r="A1799" t="s">
        <v>1431</v>
      </c>
      <c r="B1799" t="s">
        <v>528</v>
      </c>
      <c r="C1799" t="s">
        <v>335</v>
      </c>
      <c r="D1799" t="s">
        <v>35</v>
      </c>
      <c r="E1799">
        <v>20</v>
      </c>
      <c r="F1799" t="s">
        <v>36</v>
      </c>
      <c r="G1799" t="s">
        <v>29</v>
      </c>
      <c r="H1799">
        <f t="shared" si="56"/>
        <v>1</v>
      </c>
      <c r="I1799">
        <f t="shared" si="57"/>
        <v>20</v>
      </c>
      <c r="J1799">
        <f>INDEX(Clustering!$A$2:$B$32,MATCH('Filtered Data'!F1799,_xlfn.ANCHORARRAY(Clustering!$A$2),0),2)</f>
        <v>2</v>
      </c>
    </row>
    <row r="1800" spans="1:10" x14ac:dyDescent="0.3">
      <c r="A1800" t="s">
        <v>1431</v>
      </c>
      <c r="B1800" t="s">
        <v>530</v>
      </c>
      <c r="C1800" t="s">
        <v>326</v>
      </c>
      <c r="D1800" t="s">
        <v>609</v>
      </c>
      <c r="E1800">
        <v>23</v>
      </c>
      <c r="F1800" t="s">
        <v>22</v>
      </c>
      <c r="G1800" t="s">
        <v>87</v>
      </c>
      <c r="H1800">
        <f t="shared" si="56"/>
        <v>1</v>
      </c>
      <c r="I1800">
        <f t="shared" si="57"/>
        <v>23</v>
      </c>
      <c r="J1800">
        <f>INDEX(Clustering!$A$2:$B$32,MATCH('Filtered Data'!F1800,_xlfn.ANCHORARRAY(Clustering!$A$2),0),2)</f>
        <v>6</v>
      </c>
    </row>
    <row r="1801" spans="1:10" x14ac:dyDescent="0.3">
      <c r="A1801" t="s">
        <v>1431</v>
      </c>
      <c r="B1801" t="s">
        <v>531</v>
      </c>
      <c r="C1801" t="s">
        <v>907</v>
      </c>
      <c r="D1801" t="s">
        <v>346</v>
      </c>
      <c r="E1801">
        <v>9</v>
      </c>
      <c r="F1801" t="s">
        <v>36</v>
      </c>
      <c r="G1801" t="s">
        <v>27</v>
      </c>
      <c r="H1801">
        <f t="shared" si="56"/>
        <v>1</v>
      </c>
      <c r="I1801">
        <f t="shared" si="57"/>
        <v>9</v>
      </c>
      <c r="J1801">
        <f>INDEX(Clustering!$A$2:$B$32,MATCH('Filtered Data'!F1801,_xlfn.ANCHORARRAY(Clustering!$A$2),0),2)</f>
        <v>2</v>
      </c>
    </row>
    <row r="1802" spans="1:10" x14ac:dyDescent="0.3">
      <c r="A1802" t="s">
        <v>1431</v>
      </c>
      <c r="B1802" t="s">
        <v>1373</v>
      </c>
      <c r="C1802" t="s">
        <v>158</v>
      </c>
      <c r="D1802" t="s">
        <v>39</v>
      </c>
      <c r="E1802">
        <v>21</v>
      </c>
      <c r="F1802" t="s">
        <v>36</v>
      </c>
      <c r="G1802" t="s">
        <v>27</v>
      </c>
      <c r="H1802">
        <f t="shared" si="56"/>
        <v>1</v>
      </c>
      <c r="I1802">
        <f t="shared" si="57"/>
        <v>21</v>
      </c>
      <c r="J1802">
        <f>INDEX(Clustering!$A$2:$B$32,MATCH('Filtered Data'!F1802,_xlfn.ANCHORARRAY(Clustering!$A$2),0),2)</f>
        <v>2</v>
      </c>
    </row>
    <row r="1803" spans="1:10" x14ac:dyDescent="0.3">
      <c r="A1803" t="s">
        <v>1432</v>
      </c>
      <c r="B1803" t="s">
        <v>55</v>
      </c>
      <c r="C1803" t="s">
        <v>34</v>
      </c>
      <c r="D1803" t="s">
        <v>191</v>
      </c>
      <c r="E1803">
        <v>143</v>
      </c>
      <c r="F1803" t="s">
        <v>168</v>
      </c>
      <c r="G1803" t="s">
        <v>14</v>
      </c>
      <c r="H1803">
        <f t="shared" si="56"/>
        <v>2</v>
      </c>
      <c r="I1803">
        <f t="shared" si="57"/>
        <v>286</v>
      </c>
      <c r="J1803">
        <f>INDEX(Clustering!$A$2:$B$32,MATCH('Filtered Data'!F1803,_xlfn.ANCHORARRAY(Clustering!$A$2),0),2)</f>
        <v>5</v>
      </c>
    </row>
    <row r="1804" spans="1:10" x14ac:dyDescent="0.3">
      <c r="A1804" t="s">
        <v>1432</v>
      </c>
      <c r="B1804" t="s">
        <v>58</v>
      </c>
      <c r="C1804" t="s">
        <v>42</v>
      </c>
      <c r="D1804" t="s">
        <v>191</v>
      </c>
      <c r="E1804">
        <v>130</v>
      </c>
      <c r="F1804" t="s">
        <v>168</v>
      </c>
      <c r="G1804" t="s">
        <v>23</v>
      </c>
      <c r="H1804">
        <f t="shared" si="56"/>
        <v>2</v>
      </c>
      <c r="I1804">
        <f t="shared" si="57"/>
        <v>260</v>
      </c>
      <c r="J1804">
        <f>INDEX(Clustering!$A$2:$B$32,MATCH('Filtered Data'!F1804,_xlfn.ANCHORARRAY(Clustering!$A$2),0),2)</f>
        <v>5</v>
      </c>
    </row>
    <row r="1805" spans="1:10" x14ac:dyDescent="0.3">
      <c r="A1805" t="s">
        <v>1432</v>
      </c>
      <c r="B1805" t="s">
        <v>59</v>
      </c>
      <c r="C1805" t="s">
        <v>20</v>
      </c>
      <c r="D1805" t="s">
        <v>332</v>
      </c>
      <c r="E1805">
        <v>144</v>
      </c>
      <c r="F1805" t="s">
        <v>333</v>
      </c>
      <c r="G1805" t="s">
        <v>23</v>
      </c>
      <c r="H1805">
        <f t="shared" si="56"/>
        <v>2</v>
      </c>
      <c r="I1805">
        <f t="shared" si="57"/>
        <v>288</v>
      </c>
      <c r="J1805">
        <f>INDEX(Clustering!$A$2:$B$32,MATCH('Filtered Data'!F1805,_xlfn.ANCHORARRAY(Clustering!$A$2),0),2)</f>
        <v>2</v>
      </c>
    </row>
    <row r="1806" spans="1:10" x14ac:dyDescent="0.3">
      <c r="A1806" t="s">
        <v>1432</v>
      </c>
      <c r="B1806" t="s">
        <v>81</v>
      </c>
      <c r="C1806" t="s">
        <v>56</v>
      </c>
      <c r="D1806" t="s">
        <v>191</v>
      </c>
      <c r="E1806">
        <v>131</v>
      </c>
      <c r="F1806" t="s">
        <v>168</v>
      </c>
      <c r="G1806" t="s">
        <v>27</v>
      </c>
      <c r="H1806">
        <f t="shared" si="56"/>
        <v>1</v>
      </c>
      <c r="I1806">
        <f t="shared" si="57"/>
        <v>131</v>
      </c>
      <c r="J1806">
        <f>INDEX(Clustering!$A$2:$B$32,MATCH('Filtered Data'!F1806,_xlfn.ANCHORARRAY(Clustering!$A$2),0),2)</f>
        <v>5</v>
      </c>
    </row>
    <row r="1807" spans="1:10" x14ac:dyDescent="0.3">
      <c r="A1807" t="s">
        <v>1432</v>
      </c>
      <c r="B1807" t="s">
        <v>81</v>
      </c>
      <c r="C1807" t="s">
        <v>57</v>
      </c>
      <c r="D1807" t="s">
        <v>191</v>
      </c>
      <c r="E1807">
        <v>131</v>
      </c>
      <c r="F1807" t="s">
        <v>168</v>
      </c>
      <c r="G1807" t="s">
        <v>29</v>
      </c>
      <c r="H1807">
        <f t="shared" si="56"/>
        <v>1</v>
      </c>
      <c r="I1807">
        <f t="shared" si="57"/>
        <v>131</v>
      </c>
      <c r="J1807">
        <f>INDEX(Clustering!$A$2:$B$32,MATCH('Filtered Data'!F1807,_xlfn.ANCHORARRAY(Clustering!$A$2),0),2)</f>
        <v>5</v>
      </c>
    </row>
    <row r="1808" spans="1:10" x14ac:dyDescent="0.3">
      <c r="A1808" t="s">
        <v>1432</v>
      </c>
      <c r="B1808" t="s">
        <v>528</v>
      </c>
      <c r="C1808" t="s">
        <v>349</v>
      </c>
      <c r="D1808" t="s">
        <v>609</v>
      </c>
      <c r="E1808">
        <v>35</v>
      </c>
      <c r="F1808" t="s">
        <v>22</v>
      </c>
      <c r="G1808" t="s">
        <v>29</v>
      </c>
      <c r="H1808">
        <f t="shared" si="56"/>
        <v>1</v>
      </c>
      <c r="I1808">
        <f t="shared" si="57"/>
        <v>35</v>
      </c>
      <c r="J1808">
        <f>INDEX(Clustering!$A$2:$B$32,MATCH('Filtered Data'!F1808,_xlfn.ANCHORARRAY(Clustering!$A$2),0),2)</f>
        <v>6</v>
      </c>
    </row>
    <row r="1809" spans="1:10" x14ac:dyDescent="0.3">
      <c r="A1809" t="s">
        <v>1432</v>
      </c>
      <c r="B1809" t="s">
        <v>530</v>
      </c>
      <c r="C1809" t="s">
        <v>192</v>
      </c>
      <c r="D1809" t="s">
        <v>368</v>
      </c>
      <c r="E1809">
        <v>38</v>
      </c>
      <c r="F1809" t="s">
        <v>72</v>
      </c>
      <c r="G1809" t="s">
        <v>87</v>
      </c>
      <c r="H1809">
        <f t="shared" si="56"/>
        <v>1</v>
      </c>
      <c r="I1809">
        <f t="shared" si="57"/>
        <v>38</v>
      </c>
      <c r="J1809">
        <f>INDEX(Clustering!$A$2:$B$32,MATCH('Filtered Data'!F1809,_xlfn.ANCHORARRAY(Clustering!$A$2),0),2)</f>
        <v>3</v>
      </c>
    </row>
    <row r="1810" spans="1:10" x14ac:dyDescent="0.3">
      <c r="A1810" t="s">
        <v>1432</v>
      </c>
      <c r="B1810" t="s">
        <v>531</v>
      </c>
      <c r="C1810" t="s">
        <v>1008</v>
      </c>
      <c r="D1810" t="s">
        <v>398</v>
      </c>
      <c r="E1810">
        <v>35</v>
      </c>
      <c r="F1810" t="s">
        <v>399</v>
      </c>
      <c r="G1810" t="s">
        <v>69</v>
      </c>
      <c r="H1810">
        <f t="shared" si="56"/>
        <v>1</v>
      </c>
      <c r="I1810">
        <f t="shared" si="57"/>
        <v>35</v>
      </c>
      <c r="J1810">
        <f>INDEX(Clustering!$A$2:$B$32,MATCH('Filtered Data'!F1810,_xlfn.ANCHORARRAY(Clustering!$A$2),0),2)</f>
        <v>3</v>
      </c>
    </row>
    <row r="1811" spans="1:10" x14ac:dyDescent="0.3">
      <c r="A1811" t="s">
        <v>1432</v>
      </c>
      <c r="B1811" t="s">
        <v>1373</v>
      </c>
      <c r="C1811" t="s">
        <v>148</v>
      </c>
      <c r="D1811" t="s">
        <v>398</v>
      </c>
      <c r="E1811">
        <v>35</v>
      </c>
      <c r="F1811" t="s">
        <v>399</v>
      </c>
      <c r="G1811" t="s">
        <v>27</v>
      </c>
      <c r="H1811">
        <f t="shared" si="56"/>
        <v>1</v>
      </c>
      <c r="I1811">
        <f t="shared" si="57"/>
        <v>35</v>
      </c>
      <c r="J1811">
        <f>INDEX(Clustering!$A$2:$B$32,MATCH('Filtered Data'!F1811,_xlfn.ANCHORARRAY(Clustering!$A$2),0),2)</f>
        <v>3</v>
      </c>
    </row>
    <row r="1812" spans="1:10" x14ac:dyDescent="0.3">
      <c r="A1812" t="s">
        <v>1432</v>
      </c>
      <c r="B1812" t="s">
        <v>534</v>
      </c>
      <c r="C1812" t="s">
        <v>192</v>
      </c>
      <c r="D1812" t="s">
        <v>346</v>
      </c>
      <c r="E1812">
        <v>32</v>
      </c>
      <c r="F1812" t="s">
        <v>36</v>
      </c>
      <c r="G1812" t="s">
        <v>87</v>
      </c>
      <c r="H1812">
        <f t="shared" si="56"/>
        <v>1</v>
      </c>
      <c r="I1812">
        <f t="shared" si="57"/>
        <v>32</v>
      </c>
      <c r="J1812">
        <f>INDEX(Clustering!$A$2:$B$32,MATCH('Filtered Data'!F1812,_xlfn.ANCHORARRAY(Clustering!$A$2),0),2)</f>
        <v>2</v>
      </c>
    </row>
    <row r="1813" spans="1:10" x14ac:dyDescent="0.3">
      <c r="A1813" t="s">
        <v>1432</v>
      </c>
      <c r="B1813" t="s">
        <v>537</v>
      </c>
      <c r="C1813" t="s">
        <v>163</v>
      </c>
      <c r="D1813" t="s">
        <v>62</v>
      </c>
      <c r="E1813">
        <v>29</v>
      </c>
      <c r="F1813" t="s">
        <v>63</v>
      </c>
      <c r="G1813" t="s">
        <v>80</v>
      </c>
      <c r="H1813">
        <f t="shared" si="56"/>
        <v>1</v>
      </c>
      <c r="I1813">
        <f t="shared" si="57"/>
        <v>29</v>
      </c>
      <c r="J1813">
        <f>INDEX(Clustering!$A$2:$B$32,MATCH('Filtered Data'!F1813,_xlfn.ANCHORARRAY(Clustering!$A$2),0),2)</f>
        <v>4</v>
      </c>
    </row>
    <row r="1814" spans="1:10" x14ac:dyDescent="0.3">
      <c r="A1814" t="s">
        <v>1432</v>
      </c>
      <c r="B1814" t="s">
        <v>538</v>
      </c>
      <c r="C1814" t="s">
        <v>329</v>
      </c>
      <c r="D1814" t="s">
        <v>609</v>
      </c>
      <c r="E1814">
        <v>34</v>
      </c>
      <c r="F1814" t="s">
        <v>22</v>
      </c>
      <c r="G1814" t="s">
        <v>80</v>
      </c>
      <c r="H1814">
        <f t="shared" si="56"/>
        <v>1</v>
      </c>
      <c r="I1814">
        <f t="shared" si="57"/>
        <v>34</v>
      </c>
      <c r="J1814">
        <f>INDEX(Clustering!$A$2:$B$32,MATCH('Filtered Data'!F1814,_xlfn.ANCHORARRAY(Clustering!$A$2),0),2)</f>
        <v>6</v>
      </c>
    </row>
    <row r="1815" spans="1:10" x14ac:dyDescent="0.3">
      <c r="A1815" t="s">
        <v>1432</v>
      </c>
      <c r="B1815" t="s">
        <v>1374</v>
      </c>
      <c r="C1815" t="s">
        <v>919</v>
      </c>
      <c r="D1815" t="s">
        <v>51</v>
      </c>
      <c r="E1815">
        <v>35</v>
      </c>
      <c r="F1815" t="s">
        <v>13</v>
      </c>
      <c r="G1815" t="s">
        <v>87</v>
      </c>
      <c r="H1815">
        <f t="shared" si="56"/>
        <v>1</v>
      </c>
      <c r="I1815">
        <f t="shared" si="57"/>
        <v>35</v>
      </c>
      <c r="J1815">
        <f>INDEX(Clustering!$A$2:$B$32,MATCH('Filtered Data'!F1815,_xlfn.ANCHORARRAY(Clustering!$A$2),0),2)</f>
        <v>5</v>
      </c>
    </row>
    <row r="1816" spans="1:10" x14ac:dyDescent="0.3">
      <c r="A1816" t="s">
        <v>1432</v>
      </c>
      <c r="B1816" t="s">
        <v>1375</v>
      </c>
      <c r="C1816" t="s">
        <v>1408</v>
      </c>
      <c r="D1816" t="s">
        <v>26</v>
      </c>
      <c r="E1816">
        <v>36</v>
      </c>
      <c r="F1816" t="s">
        <v>22</v>
      </c>
      <c r="G1816" t="s">
        <v>80</v>
      </c>
      <c r="H1816">
        <f t="shared" si="56"/>
        <v>1</v>
      </c>
      <c r="I1816">
        <f t="shared" si="57"/>
        <v>36</v>
      </c>
      <c r="J1816">
        <f>INDEX(Clustering!$A$2:$B$32,MATCH('Filtered Data'!F1816,_xlfn.ANCHORARRAY(Clustering!$A$2),0),2)</f>
        <v>6</v>
      </c>
    </row>
    <row r="1817" spans="1:10" x14ac:dyDescent="0.3">
      <c r="A1817" t="s">
        <v>1432</v>
      </c>
      <c r="B1817" t="s">
        <v>1376</v>
      </c>
      <c r="C1817" t="s">
        <v>429</v>
      </c>
      <c r="D1817" t="s">
        <v>585</v>
      </c>
      <c r="E1817">
        <v>36</v>
      </c>
      <c r="F1817" t="s">
        <v>22</v>
      </c>
      <c r="G1817" t="s">
        <v>69</v>
      </c>
      <c r="H1817">
        <f t="shared" si="56"/>
        <v>1</v>
      </c>
      <c r="I1817">
        <f t="shared" si="57"/>
        <v>36</v>
      </c>
      <c r="J1817">
        <f>INDEX(Clustering!$A$2:$B$32,MATCH('Filtered Data'!F1817,_xlfn.ANCHORARRAY(Clustering!$A$2),0),2)</f>
        <v>6</v>
      </c>
    </row>
    <row r="1818" spans="1:10" x14ac:dyDescent="0.3">
      <c r="A1818" t="s">
        <v>1432</v>
      </c>
      <c r="B1818" t="s">
        <v>1377</v>
      </c>
      <c r="C1818" t="s">
        <v>565</v>
      </c>
      <c r="D1818" t="s">
        <v>144</v>
      </c>
      <c r="E1818">
        <v>36</v>
      </c>
      <c r="F1818" t="s">
        <v>72</v>
      </c>
      <c r="G1818" t="s">
        <v>69</v>
      </c>
      <c r="H1818">
        <f t="shared" si="56"/>
        <v>1</v>
      </c>
      <c r="I1818">
        <f t="shared" si="57"/>
        <v>36</v>
      </c>
      <c r="J1818">
        <f>INDEX(Clustering!$A$2:$B$32,MATCH('Filtered Data'!F1818,_xlfn.ANCHORARRAY(Clustering!$A$2),0),2)</f>
        <v>3</v>
      </c>
    </row>
    <row r="1819" spans="1:10" x14ac:dyDescent="0.3">
      <c r="A1819" t="s">
        <v>1432</v>
      </c>
      <c r="B1819" t="s">
        <v>1378</v>
      </c>
      <c r="C1819" t="s">
        <v>451</v>
      </c>
      <c r="D1819" t="s">
        <v>157</v>
      </c>
      <c r="E1819">
        <v>36</v>
      </c>
      <c r="F1819" t="s">
        <v>72</v>
      </c>
      <c r="G1819" t="s">
        <v>29</v>
      </c>
      <c r="H1819">
        <f t="shared" si="56"/>
        <v>1</v>
      </c>
      <c r="I1819">
        <f t="shared" si="57"/>
        <v>36</v>
      </c>
      <c r="J1819">
        <f>INDEX(Clustering!$A$2:$B$32,MATCH('Filtered Data'!F1819,_xlfn.ANCHORARRAY(Clustering!$A$2),0),2)</f>
        <v>3</v>
      </c>
    </row>
    <row r="1820" spans="1:10" x14ac:dyDescent="0.3">
      <c r="A1820" t="s">
        <v>1432</v>
      </c>
      <c r="B1820" t="s">
        <v>1379</v>
      </c>
      <c r="C1820" t="s">
        <v>364</v>
      </c>
      <c r="D1820" t="s">
        <v>130</v>
      </c>
      <c r="E1820">
        <v>35</v>
      </c>
      <c r="F1820" t="s">
        <v>72</v>
      </c>
      <c r="G1820" t="s">
        <v>29</v>
      </c>
      <c r="H1820">
        <f t="shared" si="56"/>
        <v>1</v>
      </c>
      <c r="I1820">
        <f t="shared" si="57"/>
        <v>35</v>
      </c>
      <c r="J1820">
        <f>INDEX(Clustering!$A$2:$B$32,MATCH('Filtered Data'!F1820,_xlfn.ANCHORARRAY(Clustering!$A$2),0),2)</f>
        <v>3</v>
      </c>
    </row>
    <row r="1821" spans="1:10" x14ac:dyDescent="0.3">
      <c r="A1821" t="s">
        <v>1432</v>
      </c>
      <c r="B1821" t="s">
        <v>1380</v>
      </c>
      <c r="C1821" t="s">
        <v>322</v>
      </c>
      <c r="D1821" t="s">
        <v>124</v>
      </c>
      <c r="E1821">
        <v>26</v>
      </c>
      <c r="F1821" t="s">
        <v>36</v>
      </c>
      <c r="G1821" t="s">
        <v>69</v>
      </c>
      <c r="H1821">
        <f t="shared" si="56"/>
        <v>1</v>
      </c>
      <c r="I1821">
        <f t="shared" si="57"/>
        <v>26</v>
      </c>
      <c r="J1821">
        <f>INDEX(Clustering!$A$2:$B$32,MATCH('Filtered Data'!F1821,_xlfn.ANCHORARRAY(Clustering!$A$2),0),2)</f>
        <v>2</v>
      </c>
    </row>
    <row r="1822" spans="1:10" x14ac:dyDescent="0.3">
      <c r="A1822" t="s">
        <v>1432</v>
      </c>
      <c r="B1822" t="s">
        <v>1381</v>
      </c>
      <c r="C1822" t="s">
        <v>192</v>
      </c>
      <c r="D1822" t="s">
        <v>86</v>
      </c>
      <c r="E1822">
        <v>35</v>
      </c>
      <c r="F1822" t="s">
        <v>13</v>
      </c>
      <c r="G1822" t="s">
        <v>87</v>
      </c>
      <c r="H1822">
        <f t="shared" si="56"/>
        <v>1</v>
      </c>
      <c r="I1822">
        <f t="shared" si="57"/>
        <v>35</v>
      </c>
      <c r="J1822">
        <f>INDEX(Clustering!$A$2:$B$32,MATCH('Filtered Data'!F1822,_xlfn.ANCHORARRAY(Clustering!$A$2),0),2)</f>
        <v>5</v>
      </c>
    </row>
    <row r="1823" spans="1:10" x14ac:dyDescent="0.3">
      <c r="A1823" t="s">
        <v>1432</v>
      </c>
      <c r="B1823" t="s">
        <v>1382</v>
      </c>
      <c r="C1823" t="s">
        <v>552</v>
      </c>
      <c r="D1823" t="s">
        <v>216</v>
      </c>
      <c r="E1823">
        <v>35</v>
      </c>
      <c r="F1823" t="s">
        <v>168</v>
      </c>
      <c r="G1823" t="s">
        <v>87</v>
      </c>
      <c r="H1823">
        <f t="shared" si="56"/>
        <v>1</v>
      </c>
      <c r="I1823">
        <f t="shared" si="57"/>
        <v>35</v>
      </c>
      <c r="J1823">
        <f>INDEX(Clustering!$A$2:$B$32,MATCH('Filtered Data'!F1823,_xlfn.ANCHORARRAY(Clustering!$A$2),0),2)</f>
        <v>5</v>
      </c>
    </row>
    <row r="1824" spans="1:10" x14ac:dyDescent="0.3">
      <c r="A1824" t="s">
        <v>1433</v>
      </c>
      <c r="B1824" t="s">
        <v>55</v>
      </c>
      <c r="C1824" t="s">
        <v>1434</v>
      </c>
      <c r="D1824" t="s">
        <v>296</v>
      </c>
      <c r="E1824">
        <v>71</v>
      </c>
      <c r="F1824" t="s">
        <v>36</v>
      </c>
      <c r="G1824" t="s">
        <v>1435</v>
      </c>
      <c r="H1824">
        <f t="shared" si="56"/>
        <v>3</v>
      </c>
      <c r="I1824">
        <f t="shared" si="57"/>
        <v>213</v>
      </c>
      <c r="J1824">
        <f>INDEX(Clustering!$A$2:$B$32,MATCH('Filtered Data'!F1824,_xlfn.ANCHORARRAY(Clustering!$A$2),0),2)</f>
        <v>2</v>
      </c>
    </row>
    <row r="1825" spans="1:10" x14ac:dyDescent="0.3">
      <c r="A1825" t="s">
        <v>1433</v>
      </c>
      <c r="B1825" t="s">
        <v>58</v>
      </c>
      <c r="C1825" t="s">
        <v>1436</v>
      </c>
      <c r="D1825" t="s">
        <v>296</v>
      </c>
      <c r="E1825">
        <v>101</v>
      </c>
      <c r="F1825" t="s">
        <v>36</v>
      </c>
      <c r="G1825" t="s">
        <v>1435</v>
      </c>
      <c r="H1825">
        <f t="shared" si="56"/>
        <v>3</v>
      </c>
      <c r="I1825">
        <f t="shared" si="57"/>
        <v>303</v>
      </c>
      <c r="J1825">
        <f>INDEX(Clustering!$A$2:$B$32,MATCH('Filtered Data'!F1825,_xlfn.ANCHORARRAY(Clustering!$A$2),0),2)</f>
        <v>2</v>
      </c>
    </row>
    <row r="1826" spans="1:10" x14ac:dyDescent="0.3">
      <c r="A1826" t="s">
        <v>1433</v>
      </c>
      <c r="B1826" t="s">
        <v>59</v>
      </c>
      <c r="C1826" t="s">
        <v>1437</v>
      </c>
      <c r="D1826" t="s">
        <v>296</v>
      </c>
      <c r="E1826">
        <v>107</v>
      </c>
      <c r="F1826" t="s">
        <v>36</v>
      </c>
      <c r="G1826" t="s">
        <v>1435</v>
      </c>
      <c r="H1826">
        <f t="shared" si="56"/>
        <v>3</v>
      </c>
      <c r="I1826">
        <f t="shared" si="57"/>
        <v>321</v>
      </c>
      <c r="J1826">
        <f>INDEX(Clustering!$A$2:$B$32,MATCH('Filtered Data'!F1826,_xlfn.ANCHORARRAY(Clustering!$A$2),0),2)</f>
        <v>2</v>
      </c>
    </row>
    <row r="1827" spans="1:10" x14ac:dyDescent="0.3">
      <c r="A1827" t="s">
        <v>1433</v>
      </c>
      <c r="B1827" t="s">
        <v>528</v>
      </c>
      <c r="C1827" t="s">
        <v>1438</v>
      </c>
      <c r="D1827" t="s">
        <v>609</v>
      </c>
      <c r="E1827">
        <v>20</v>
      </c>
      <c r="F1827" t="s">
        <v>22</v>
      </c>
      <c r="G1827" t="s">
        <v>87</v>
      </c>
      <c r="H1827">
        <f t="shared" si="56"/>
        <v>1</v>
      </c>
      <c r="I1827">
        <f t="shared" si="57"/>
        <v>20</v>
      </c>
      <c r="J1827">
        <f>INDEX(Clustering!$A$2:$B$32,MATCH('Filtered Data'!F1827,_xlfn.ANCHORARRAY(Clustering!$A$2),0),2)</f>
        <v>6</v>
      </c>
    </row>
    <row r="1828" spans="1:10" x14ac:dyDescent="0.3">
      <c r="A1828" t="s">
        <v>1433</v>
      </c>
      <c r="B1828" t="s">
        <v>530</v>
      </c>
      <c r="C1828" t="s">
        <v>202</v>
      </c>
      <c r="D1828" t="s">
        <v>35</v>
      </c>
      <c r="E1828">
        <v>39</v>
      </c>
      <c r="F1828" t="s">
        <v>36</v>
      </c>
      <c r="G1828" t="s">
        <v>29</v>
      </c>
      <c r="H1828">
        <f t="shared" si="56"/>
        <v>1</v>
      </c>
      <c r="I1828">
        <f t="shared" si="57"/>
        <v>39</v>
      </c>
      <c r="J1828">
        <f>INDEX(Clustering!$A$2:$B$32,MATCH('Filtered Data'!F1828,_xlfn.ANCHORARRAY(Clustering!$A$2),0),2)</f>
        <v>2</v>
      </c>
    </row>
    <row r="1829" spans="1:10" x14ac:dyDescent="0.3">
      <c r="A1829" t="s">
        <v>1433</v>
      </c>
      <c r="B1829" t="s">
        <v>531</v>
      </c>
      <c r="C1829" t="s">
        <v>322</v>
      </c>
      <c r="D1829" t="s">
        <v>74</v>
      </c>
      <c r="E1829">
        <v>12</v>
      </c>
      <c r="F1829" t="s">
        <v>22</v>
      </c>
      <c r="G1829" t="s">
        <v>69</v>
      </c>
      <c r="H1829">
        <f t="shared" si="56"/>
        <v>1</v>
      </c>
      <c r="I1829">
        <f t="shared" si="57"/>
        <v>12</v>
      </c>
      <c r="J1829">
        <f>INDEX(Clustering!$A$2:$B$32,MATCH('Filtered Data'!F1829,_xlfn.ANCHORARRAY(Clustering!$A$2),0),2)</f>
        <v>6</v>
      </c>
    </row>
    <row r="1830" spans="1:10" x14ac:dyDescent="0.3">
      <c r="A1830" t="s">
        <v>1433</v>
      </c>
      <c r="B1830" t="s">
        <v>534</v>
      </c>
      <c r="C1830" t="s">
        <v>163</v>
      </c>
      <c r="D1830" t="s">
        <v>74</v>
      </c>
      <c r="E1830">
        <v>34</v>
      </c>
      <c r="F1830" t="s">
        <v>22</v>
      </c>
      <c r="G1830" t="s">
        <v>80</v>
      </c>
      <c r="H1830">
        <f t="shared" si="56"/>
        <v>1</v>
      </c>
      <c r="I1830">
        <f t="shared" si="57"/>
        <v>34</v>
      </c>
      <c r="J1830">
        <f>INDEX(Clustering!$A$2:$B$32,MATCH('Filtered Data'!F1830,_xlfn.ANCHORARRAY(Clustering!$A$2),0),2)</f>
        <v>6</v>
      </c>
    </row>
    <row r="1831" spans="1:10" x14ac:dyDescent="0.3">
      <c r="A1831" t="s">
        <v>1433</v>
      </c>
      <c r="B1831" t="s">
        <v>537</v>
      </c>
      <c r="C1831" t="s">
        <v>158</v>
      </c>
      <c r="D1831" t="s">
        <v>71</v>
      </c>
      <c r="E1831">
        <v>33</v>
      </c>
      <c r="F1831" t="s">
        <v>72</v>
      </c>
      <c r="G1831" t="s">
        <v>27</v>
      </c>
      <c r="H1831">
        <f t="shared" si="56"/>
        <v>1</v>
      </c>
      <c r="I1831">
        <f t="shared" si="57"/>
        <v>33</v>
      </c>
      <c r="J1831">
        <f>INDEX(Clustering!$A$2:$B$32,MATCH('Filtered Data'!F1831,_xlfn.ANCHORARRAY(Clustering!$A$2),0),2)</f>
        <v>3</v>
      </c>
    </row>
    <row r="1832" spans="1:10" x14ac:dyDescent="0.3">
      <c r="A1832" t="s">
        <v>1433</v>
      </c>
      <c r="B1832" t="s">
        <v>538</v>
      </c>
      <c r="C1832" t="s">
        <v>406</v>
      </c>
      <c r="D1832" t="s">
        <v>35</v>
      </c>
      <c r="E1832">
        <v>34</v>
      </c>
      <c r="F1832" t="s">
        <v>36</v>
      </c>
      <c r="G1832" t="s">
        <v>29</v>
      </c>
      <c r="H1832">
        <f t="shared" si="56"/>
        <v>1</v>
      </c>
      <c r="I1832">
        <f t="shared" si="57"/>
        <v>34</v>
      </c>
      <c r="J1832">
        <f>INDEX(Clustering!$A$2:$B$32,MATCH('Filtered Data'!F1832,_xlfn.ANCHORARRAY(Clustering!$A$2),0),2)</f>
        <v>2</v>
      </c>
    </row>
    <row r="1833" spans="1:10" x14ac:dyDescent="0.3">
      <c r="A1833" t="s">
        <v>1433</v>
      </c>
      <c r="B1833" t="s">
        <v>1375</v>
      </c>
      <c r="C1833" t="s">
        <v>322</v>
      </c>
      <c r="D1833" t="s">
        <v>21</v>
      </c>
      <c r="E1833">
        <v>29</v>
      </c>
      <c r="F1833" t="s">
        <v>22</v>
      </c>
      <c r="G1833" t="s">
        <v>69</v>
      </c>
      <c r="H1833">
        <f t="shared" si="56"/>
        <v>1</v>
      </c>
      <c r="I1833">
        <f t="shared" si="57"/>
        <v>29</v>
      </c>
      <c r="J1833">
        <f>INDEX(Clustering!$A$2:$B$32,MATCH('Filtered Data'!F1833,_xlfn.ANCHORARRAY(Clustering!$A$2),0),2)</f>
        <v>6</v>
      </c>
    </row>
    <row r="1834" spans="1:10" x14ac:dyDescent="0.3">
      <c r="A1834" t="s">
        <v>1433</v>
      </c>
      <c r="B1834" t="s">
        <v>1376</v>
      </c>
      <c r="C1834" t="s">
        <v>565</v>
      </c>
      <c r="D1834" t="s">
        <v>124</v>
      </c>
      <c r="E1834">
        <v>37</v>
      </c>
      <c r="F1834" t="s">
        <v>36</v>
      </c>
      <c r="G1834" t="s">
        <v>69</v>
      </c>
      <c r="H1834">
        <f t="shared" si="56"/>
        <v>1</v>
      </c>
      <c r="I1834">
        <f t="shared" si="57"/>
        <v>37</v>
      </c>
      <c r="J1834">
        <f>INDEX(Clustering!$A$2:$B$32,MATCH('Filtered Data'!F1834,_xlfn.ANCHORARRAY(Clustering!$A$2),0),2)</f>
        <v>2</v>
      </c>
    </row>
    <row r="1835" spans="1:10" x14ac:dyDescent="0.3">
      <c r="A1835" t="s">
        <v>1433</v>
      </c>
      <c r="B1835" t="s">
        <v>1377</v>
      </c>
      <c r="C1835" t="s">
        <v>1439</v>
      </c>
      <c r="D1835" t="s">
        <v>296</v>
      </c>
      <c r="E1835">
        <v>41</v>
      </c>
      <c r="F1835" t="s">
        <v>36</v>
      </c>
      <c r="G1835" t="s">
        <v>27</v>
      </c>
      <c r="H1835">
        <f t="shared" si="56"/>
        <v>1</v>
      </c>
      <c r="I1835">
        <f t="shared" si="57"/>
        <v>41</v>
      </c>
      <c r="J1835">
        <f>INDEX(Clustering!$A$2:$B$32,MATCH('Filtered Data'!F1835,_xlfn.ANCHORARRAY(Clustering!$A$2),0),2)</f>
        <v>2</v>
      </c>
    </row>
    <row r="1836" spans="1:10" x14ac:dyDescent="0.3">
      <c r="A1836" t="s">
        <v>1440</v>
      </c>
      <c r="B1836" t="s">
        <v>55</v>
      </c>
      <c r="C1836" t="s">
        <v>31</v>
      </c>
      <c r="D1836" t="s">
        <v>250</v>
      </c>
      <c r="E1836">
        <v>85</v>
      </c>
      <c r="F1836" t="s">
        <v>72</v>
      </c>
      <c r="G1836" t="s">
        <v>27</v>
      </c>
      <c r="H1836">
        <f t="shared" si="56"/>
        <v>1</v>
      </c>
      <c r="I1836">
        <f t="shared" si="57"/>
        <v>85</v>
      </c>
      <c r="J1836">
        <f>INDEX(Clustering!$A$2:$B$32,MATCH('Filtered Data'!F1836,_xlfn.ANCHORARRAY(Clustering!$A$2),0),2)</f>
        <v>3</v>
      </c>
    </row>
    <row r="1837" spans="1:10" x14ac:dyDescent="0.3">
      <c r="A1837" t="s">
        <v>1440</v>
      </c>
      <c r="B1837" t="s">
        <v>55</v>
      </c>
      <c r="C1837" t="s">
        <v>32</v>
      </c>
      <c r="D1837" t="s">
        <v>250</v>
      </c>
      <c r="E1837">
        <v>85</v>
      </c>
      <c r="F1837" t="s">
        <v>72</v>
      </c>
      <c r="G1837" t="s">
        <v>29</v>
      </c>
      <c r="H1837">
        <f t="shared" si="56"/>
        <v>1</v>
      </c>
      <c r="I1837">
        <f t="shared" si="57"/>
        <v>85</v>
      </c>
      <c r="J1837">
        <f>INDEX(Clustering!$A$2:$B$32,MATCH('Filtered Data'!F1837,_xlfn.ANCHORARRAY(Clustering!$A$2),0),2)</f>
        <v>3</v>
      </c>
    </row>
    <row r="1838" spans="1:10" x14ac:dyDescent="0.3">
      <c r="A1838" t="s">
        <v>1440</v>
      </c>
      <c r="B1838" t="s">
        <v>528</v>
      </c>
      <c r="C1838" t="s">
        <v>163</v>
      </c>
      <c r="D1838" t="s">
        <v>296</v>
      </c>
      <c r="E1838">
        <v>44</v>
      </c>
      <c r="F1838" t="s">
        <v>36</v>
      </c>
      <c r="G1838" t="s">
        <v>80</v>
      </c>
      <c r="H1838">
        <f t="shared" si="56"/>
        <v>1</v>
      </c>
      <c r="I1838">
        <f t="shared" si="57"/>
        <v>44</v>
      </c>
      <c r="J1838">
        <f>INDEX(Clustering!$A$2:$B$32,MATCH('Filtered Data'!F1838,_xlfn.ANCHORARRAY(Clustering!$A$2),0),2)</f>
        <v>2</v>
      </c>
    </row>
    <row r="1839" spans="1:10" x14ac:dyDescent="0.3">
      <c r="A1839" t="s">
        <v>1440</v>
      </c>
      <c r="B1839" t="s">
        <v>530</v>
      </c>
      <c r="C1839" t="s">
        <v>158</v>
      </c>
      <c r="D1839" t="s">
        <v>226</v>
      </c>
      <c r="E1839">
        <v>41</v>
      </c>
      <c r="F1839" t="s">
        <v>13</v>
      </c>
      <c r="G1839" t="s">
        <v>27</v>
      </c>
      <c r="H1839">
        <f t="shared" si="56"/>
        <v>1</v>
      </c>
      <c r="I1839">
        <f t="shared" si="57"/>
        <v>41</v>
      </c>
      <c r="J1839">
        <f>INDEX(Clustering!$A$2:$B$32,MATCH('Filtered Data'!F1839,_xlfn.ANCHORARRAY(Clustering!$A$2),0),2)</f>
        <v>5</v>
      </c>
    </row>
    <row r="1840" spans="1:10" x14ac:dyDescent="0.3">
      <c r="A1840" t="s">
        <v>1441</v>
      </c>
      <c r="B1840" t="s">
        <v>55</v>
      </c>
      <c r="C1840" t="s">
        <v>50</v>
      </c>
      <c r="D1840" t="s">
        <v>76</v>
      </c>
      <c r="E1840">
        <v>111</v>
      </c>
      <c r="F1840" t="s">
        <v>36</v>
      </c>
      <c r="G1840" t="s">
        <v>14</v>
      </c>
      <c r="H1840">
        <f t="shared" si="56"/>
        <v>2</v>
      </c>
      <c r="I1840">
        <f t="shared" si="57"/>
        <v>222</v>
      </c>
      <c r="J1840">
        <f>INDEX(Clustering!$A$2:$B$32,MATCH('Filtered Data'!F1840,_xlfn.ANCHORARRAY(Clustering!$A$2),0),2)</f>
        <v>2</v>
      </c>
    </row>
    <row r="1841" spans="1:10" x14ac:dyDescent="0.3">
      <c r="A1841" t="s">
        <v>1441</v>
      </c>
      <c r="B1841" t="s">
        <v>58</v>
      </c>
      <c r="C1841" t="s">
        <v>34</v>
      </c>
      <c r="D1841" t="s">
        <v>76</v>
      </c>
      <c r="E1841">
        <v>118</v>
      </c>
      <c r="F1841" t="s">
        <v>36</v>
      </c>
      <c r="G1841" t="s">
        <v>14</v>
      </c>
      <c r="H1841">
        <f t="shared" si="56"/>
        <v>2</v>
      </c>
      <c r="I1841">
        <f t="shared" si="57"/>
        <v>236</v>
      </c>
      <c r="J1841">
        <f>INDEX(Clustering!$A$2:$B$32,MATCH('Filtered Data'!F1841,_xlfn.ANCHORARRAY(Clustering!$A$2),0),2)</f>
        <v>2</v>
      </c>
    </row>
    <row r="1842" spans="1:10" x14ac:dyDescent="0.3">
      <c r="A1842" t="s">
        <v>1441</v>
      </c>
      <c r="B1842" t="s">
        <v>59</v>
      </c>
      <c r="C1842" t="s">
        <v>38</v>
      </c>
      <c r="D1842" t="s">
        <v>250</v>
      </c>
      <c r="E1842">
        <v>120</v>
      </c>
      <c r="F1842" t="s">
        <v>72</v>
      </c>
      <c r="G1842" t="s">
        <v>14</v>
      </c>
      <c r="H1842">
        <f t="shared" si="56"/>
        <v>2</v>
      </c>
      <c r="I1842">
        <f t="shared" si="57"/>
        <v>240</v>
      </c>
      <c r="J1842">
        <f>INDEX(Clustering!$A$2:$B$32,MATCH('Filtered Data'!F1842,_xlfn.ANCHORARRAY(Clustering!$A$2),0),2)</f>
        <v>3</v>
      </c>
    </row>
    <row r="1843" spans="1:10" x14ac:dyDescent="0.3">
      <c r="A1843" t="s">
        <v>1441</v>
      </c>
      <c r="B1843" t="s">
        <v>81</v>
      </c>
      <c r="C1843" t="s">
        <v>11</v>
      </c>
      <c r="D1843" t="s">
        <v>226</v>
      </c>
      <c r="E1843">
        <v>116</v>
      </c>
      <c r="F1843" t="s">
        <v>13</v>
      </c>
      <c r="G1843" t="s">
        <v>14</v>
      </c>
      <c r="H1843">
        <f t="shared" si="56"/>
        <v>2</v>
      </c>
      <c r="I1843">
        <f t="shared" si="57"/>
        <v>232</v>
      </c>
      <c r="J1843">
        <f>INDEX(Clustering!$A$2:$B$32,MATCH('Filtered Data'!F1843,_xlfn.ANCHORARRAY(Clustering!$A$2),0),2)</f>
        <v>5</v>
      </c>
    </row>
    <row r="1844" spans="1:10" x14ac:dyDescent="0.3">
      <c r="A1844" t="s">
        <v>1441</v>
      </c>
      <c r="B1844" t="s">
        <v>528</v>
      </c>
      <c r="C1844" t="s">
        <v>322</v>
      </c>
      <c r="D1844" t="s">
        <v>43</v>
      </c>
      <c r="E1844">
        <v>31</v>
      </c>
      <c r="F1844" t="s">
        <v>22</v>
      </c>
      <c r="G1844" t="s">
        <v>69</v>
      </c>
      <c r="H1844">
        <f t="shared" si="56"/>
        <v>1</v>
      </c>
      <c r="I1844">
        <f t="shared" si="57"/>
        <v>31</v>
      </c>
      <c r="J1844">
        <f>INDEX(Clustering!$A$2:$B$32,MATCH('Filtered Data'!F1844,_xlfn.ANCHORARRAY(Clustering!$A$2),0),2)</f>
        <v>6</v>
      </c>
    </row>
    <row r="1845" spans="1:10" x14ac:dyDescent="0.3">
      <c r="A1845" t="s">
        <v>1441</v>
      </c>
      <c r="B1845" t="s">
        <v>530</v>
      </c>
      <c r="C1845" t="s">
        <v>192</v>
      </c>
      <c r="D1845" t="s">
        <v>71</v>
      </c>
      <c r="E1845">
        <v>40</v>
      </c>
      <c r="F1845" t="s">
        <v>72</v>
      </c>
      <c r="G1845" t="s">
        <v>87</v>
      </c>
      <c r="H1845">
        <f t="shared" si="56"/>
        <v>1</v>
      </c>
      <c r="I1845">
        <f t="shared" si="57"/>
        <v>40</v>
      </c>
      <c r="J1845">
        <f>INDEX(Clustering!$A$2:$B$32,MATCH('Filtered Data'!F1845,_xlfn.ANCHORARRAY(Clustering!$A$2),0),2)</f>
        <v>3</v>
      </c>
    </row>
    <row r="1846" spans="1:10" x14ac:dyDescent="0.3">
      <c r="A1846" t="s">
        <v>1441</v>
      </c>
      <c r="B1846" t="s">
        <v>531</v>
      </c>
      <c r="C1846" t="s">
        <v>163</v>
      </c>
      <c r="D1846" t="s">
        <v>180</v>
      </c>
      <c r="E1846">
        <v>40</v>
      </c>
      <c r="F1846" t="s">
        <v>168</v>
      </c>
      <c r="G1846" t="s">
        <v>80</v>
      </c>
      <c r="H1846">
        <f t="shared" si="56"/>
        <v>1</v>
      </c>
      <c r="I1846">
        <f t="shared" si="57"/>
        <v>40</v>
      </c>
      <c r="J1846">
        <f>INDEX(Clustering!$A$2:$B$32,MATCH('Filtered Data'!F1846,_xlfn.ANCHORARRAY(Clustering!$A$2),0),2)</f>
        <v>5</v>
      </c>
    </row>
    <row r="1847" spans="1:10" x14ac:dyDescent="0.3">
      <c r="A1847" t="s">
        <v>1441</v>
      </c>
      <c r="B1847" t="s">
        <v>534</v>
      </c>
      <c r="C1847" t="s">
        <v>158</v>
      </c>
      <c r="D1847" t="s">
        <v>35</v>
      </c>
      <c r="E1847">
        <v>40</v>
      </c>
      <c r="F1847" t="s">
        <v>36</v>
      </c>
      <c r="G1847" t="s">
        <v>27</v>
      </c>
      <c r="H1847">
        <f t="shared" si="56"/>
        <v>1</v>
      </c>
      <c r="I1847">
        <f t="shared" si="57"/>
        <v>40</v>
      </c>
      <c r="J1847">
        <f>INDEX(Clustering!$A$2:$B$32,MATCH('Filtered Data'!F1847,_xlfn.ANCHORARRAY(Clustering!$A$2),0),2)</f>
        <v>2</v>
      </c>
    </row>
    <row r="1848" spans="1:10" x14ac:dyDescent="0.3">
      <c r="A1848" t="s">
        <v>1441</v>
      </c>
      <c r="B1848" t="s">
        <v>537</v>
      </c>
      <c r="C1848" t="s">
        <v>454</v>
      </c>
      <c r="D1848" t="s">
        <v>76</v>
      </c>
      <c r="E1848">
        <v>40</v>
      </c>
      <c r="F1848" t="s">
        <v>36</v>
      </c>
      <c r="G1848" t="s">
        <v>69</v>
      </c>
      <c r="H1848">
        <f t="shared" si="56"/>
        <v>1</v>
      </c>
      <c r="I1848">
        <f t="shared" si="57"/>
        <v>40</v>
      </c>
      <c r="J1848">
        <f>INDEX(Clustering!$A$2:$B$32,MATCH('Filtered Data'!F1848,_xlfn.ANCHORARRAY(Clustering!$A$2),0),2)</f>
        <v>2</v>
      </c>
    </row>
    <row r="1849" spans="1:10" x14ac:dyDescent="0.3">
      <c r="A1849" t="s">
        <v>1441</v>
      </c>
      <c r="B1849" t="s">
        <v>538</v>
      </c>
      <c r="C1849" t="s">
        <v>345</v>
      </c>
      <c r="D1849" t="s">
        <v>559</v>
      </c>
      <c r="E1849">
        <v>38</v>
      </c>
      <c r="F1849" t="s">
        <v>22</v>
      </c>
      <c r="G1849" t="s">
        <v>27</v>
      </c>
      <c r="H1849">
        <f t="shared" si="56"/>
        <v>1</v>
      </c>
      <c r="I1849">
        <f t="shared" si="57"/>
        <v>38</v>
      </c>
      <c r="J1849">
        <f>INDEX(Clustering!$A$2:$B$32,MATCH('Filtered Data'!F1849,_xlfn.ANCHORARRAY(Clustering!$A$2),0),2)</f>
        <v>6</v>
      </c>
    </row>
    <row r="1850" spans="1:10" x14ac:dyDescent="0.3">
      <c r="A1850" t="s">
        <v>1441</v>
      </c>
      <c r="B1850" t="s">
        <v>1375</v>
      </c>
      <c r="C1850" t="s">
        <v>163</v>
      </c>
      <c r="D1850" t="s">
        <v>116</v>
      </c>
      <c r="E1850">
        <v>40</v>
      </c>
      <c r="F1850" t="s">
        <v>36</v>
      </c>
      <c r="G1850" t="s">
        <v>80</v>
      </c>
      <c r="H1850">
        <f t="shared" si="56"/>
        <v>1</v>
      </c>
      <c r="I1850">
        <f t="shared" si="57"/>
        <v>40</v>
      </c>
      <c r="J1850">
        <f>INDEX(Clustering!$A$2:$B$32,MATCH('Filtered Data'!F1850,_xlfn.ANCHORARRAY(Clustering!$A$2),0),2)</f>
        <v>2</v>
      </c>
    </row>
    <row r="1851" spans="1:10" x14ac:dyDescent="0.3">
      <c r="A1851" t="s">
        <v>1441</v>
      </c>
      <c r="B1851" t="s">
        <v>1376</v>
      </c>
      <c r="C1851" t="s">
        <v>345</v>
      </c>
      <c r="D1851" t="s">
        <v>180</v>
      </c>
      <c r="E1851">
        <v>40</v>
      </c>
      <c r="F1851" t="s">
        <v>168</v>
      </c>
      <c r="G1851" t="s">
        <v>27</v>
      </c>
      <c r="H1851">
        <f t="shared" si="56"/>
        <v>1</v>
      </c>
      <c r="I1851">
        <f t="shared" si="57"/>
        <v>40</v>
      </c>
      <c r="J1851">
        <f>INDEX(Clustering!$A$2:$B$32,MATCH('Filtered Data'!F1851,_xlfn.ANCHORARRAY(Clustering!$A$2),0),2)</f>
        <v>5</v>
      </c>
    </row>
    <row r="1852" spans="1:10" x14ac:dyDescent="0.3">
      <c r="A1852" t="s">
        <v>1441</v>
      </c>
      <c r="B1852" t="s">
        <v>1377</v>
      </c>
      <c r="C1852" t="s">
        <v>1071</v>
      </c>
      <c r="D1852" t="s">
        <v>74</v>
      </c>
      <c r="E1852">
        <v>40</v>
      </c>
      <c r="F1852" t="s">
        <v>22</v>
      </c>
      <c r="G1852" t="s">
        <v>87</v>
      </c>
      <c r="H1852">
        <f t="shared" si="56"/>
        <v>1</v>
      </c>
      <c r="I1852">
        <f t="shared" si="57"/>
        <v>40</v>
      </c>
      <c r="J1852">
        <f>INDEX(Clustering!$A$2:$B$32,MATCH('Filtered Data'!F1852,_xlfn.ANCHORARRAY(Clustering!$A$2),0),2)</f>
        <v>6</v>
      </c>
    </row>
    <row r="1853" spans="1:10" x14ac:dyDescent="0.3">
      <c r="A1853" t="s">
        <v>1441</v>
      </c>
      <c r="B1853" t="s">
        <v>1379</v>
      </c>
      <c r="C1853" t="s">
        <v>455</v>
      </c>
      <c r="D1853" t="s">
        <v>71</v>
      </c>
      <c r="E1853">
        <v>40</v>
      </c>
      <c r="F1853" t="s">
        <v>72</v>
      </c>
      <c r="G1853" t="s">
        <v>27</v>
      </c>
      <c r="H1853">
        <f t="shared" si="56"/>
        <v>1</v>
      </c>
      <c r="I1853">
        <f t="shared" si="57"/>
        <v>40</v>
      </c>
      <c r="J1853">
        <f>INDEX(Clustering!$A$2:$B$32,MATCH('Filtered Data'!F1853,_xlfn.ANCHORARRAY(Clustering!$A$2),0),2)</f>
        <v>3</v>
      </c>
    </row>
    <row r="1854" spans="1:10" ht="26" x14ac:dyDescent="0.3">
      <c r="A1854" t="s">
        <v>1441</v>
      </c>
      <c r="B1854" t="s">
        <v>1380</v>
      </c>
      <c r="C1854" s="1" t="s">
        <v>1442</v>
      </c>
      <c r="D1854" t="s">
        <v>535</v>
      </c>
      <c r="E1854">
        <v>38</v>
      </c>
      <c r="F1854" t="s">
        <v>536</v>
      </c>
      <c r="G1854" t="s">
        <v>29</v>
      </c>
      <c r="H1854">
        <f t="shared" si="56"/>
        <v>1</v>
      </c>
      <c r="I1854">
        <f t="shared" si="57"/>
        <v>38</v>
      </c>
      <c r="J1854">
        <f>INDEX(Clustering!$A$2:$B$32,MATCH('Filtered Data'!F1854,_xlfn.ANCHORARRAY(Clustering!$A$2),0),2)</f>
        <v>10</v>
      </c>
    </row>
    <row r="1855" spans="1:10" x14ac:dyDescent="0.3">
      <c r="A1855" t="s">
        <v>1441</v>
      </c>
      <c r="B1855" t="s">
        <v>1381</v>
      </c>
      <c r="C1855" t="s">
        <v>208</v>
      </c>
      <c r="D1855" t="s">
        <v>51</v>
      </c>
      <c r="E1855">
        <v>38</v>
      </c>
      <c r="F1855" t="s">
        <v>13</v>
      </c>
      <c r="G1855" t="s">
        <v>29</v>
      </c>
      <c r="H1855">
        <f t="shared" si="56"/>
        <v>1</v>
      </c>
      <c r="I1855">
        <f t="shared" si="57"/>
        <v>38</v>
      </c>
      <c r="J1855">
        <f>INDEX(Clustering!$A$2:$B$32,MATCH('Filtered Data'!F1855,_xlfn.ANCHORARRAY(Clustering!$A$2),0),2)</f>
        <v>5</v>
      </c>
    </row>
    <row r="1856" spans="1:10" x14ac:dyDescent="0.3">
      <c r="A1856" t="s">
        <v>1443</v>
      </c>
      <c r="B1856" t="s">
        <v>55</v>
      </c>
      <c r="C1856" t="s">
        <v>16</v>
      </c>
      <c r="D1856" t="s">
        <v>203</v>
      </c>
      <c r="E1856">
        <v>137</v>
      </c>
      <c r="F1856" t="s">
        <v>204</v>
      </c>
      <c r="G1856" t="s">
        <v>14</v>
      </c>
      <c r="H1856">
        <f t="shared" si="56"/>
        <v>2</v>
      </c>
      <c r="I1856">
        <f t="shared" si="57"/>
        <v>274</v>
      </c>
      <c r="J1856">
        <f>INDEX(Clustering!$A$2:$B$32,MATCH('Filtered Data'!F1856,_xlfn.ANCHORARRAY(Clustering!$A$2),0),2)</f>
        <v>2</v>
      </c>
    </row>
    <row r="1857" spans="1:10" x14ac:dyDescent="0.3">
      <c r="A1857" t="s">
        <v>1443</v>
      </c>
      <c r="B1857" t="s">
        <v>58</v>
      </c>
      <c r="C1857" t="s">
        <v>18</v>
      </c>
      <c r="D1857" t="s">
        <v>332</v>
      </c>
      <c r="E1857">
        <v>134</v>
      </c>
      <c r="F1857" t="s">
        <v>333</v>
      </c>
      <c r="G1857" t="s">
        <v>14</v>
      </c>
      <c r="H1857">
        <f t="shared" si="56"/>
        <v>2</v>
      </c>
      <c r="I1857">
        <f t="shared" si="57"/>
        <v>268</v>
      </c>
      <c r="J1857">
        <f>INDEX(Clustering!$A$2:$B$32,MATCH('Filtered Data'!F1857,_xlfn.ANCHORARRAY(Clustering!$A$2),0),2)</f>
        <v>2</v>
      </c>
    </row>
    <row r="1858" spans="1:10" x14ac:dyDescent="0.3">
      <c r="A1858" t="s">
        <v>1443</v>
      </c>
      <c r="B1858" t="s">
        <v>528</v>
      </c>
      <c r="C1858" t="s">
        <v>163</v>
      </c>
      <c r="D1858" t="s">
        <v>144</v>
      </c>
      <c r="E1858">
        <v>54</v>
      </c>
      <c r="F1858" t="s">
        <v>72</v>
      </c>
      <c r="G1858" t="s">
        <v>80</v>
      </c>
      <c r="H1858">
        <f t="shared" si="56"/>
        <v>1</v>
      </c>
      <c r="I1858">
        <f t="shared" si="57"/>
        <v>54</v>
      </c>
      <c r="J1858">
        <f>INDEX(Clustering!$A$2:$B$32,MATCH('Filtered Data'!F1858,_xlfn.ANCHORARRAY(Clustering!$A$2),0),2)</f>
        <v>3</v>
      </c>
    </row>
    <row r="1859" spans="1:10" x14ac:dyDescent="0.3">
      <c r="A1859" t="s">
        <v>1443</v>
      </c>
      <c r="B1859" t="s">
        <v>530</v>
      </c>
      <c r="C1859" t="s">
        <v>1384</v>
      </c>
      <c r="D1859" t="s">
        <v>346</v>
      </c>
      <c r="E1859">
        <v>36</v>
      </c>
      <c r="F1859" t="s">
        <v>36</v>
      </c>
      <c r="G1859" t="s">
        <v>80</v>
      </c>
      <c r="H1859">
        <f t="shared" ref="H1859:H1922" si="58">LEN(G1859)/2</f>
        <v>1</v>
      </c>
      <c r="I1859">
        <f t="shared" ref="I1859:I1922" si="59">E1859*H1859</f>
        <v>36</v>
      </c>
      <c r="J1859">
        <f>INDEX(Clustering!$A$2:$B$32,MATCH('Filtered Data'!F1859,_xlfn.ANCHORARRAY(Clustering!$A$2),0),2)</f>
        <v>2</v>
      </c>
    </row>
    <row r="1860" spans="1:10" x14ac:dyDescent="0.3">
      <c r="A1860" t="s">
        <v>1443</v>
      </c>
      <c r="B1860" t="s">
        <v>531</v>
      </c>
      <c r="C1860" t="s">
        <v>645</v>
      </c>
      <c r="D1860" t="s">
        <v>130</v>
      </c>
      <c r="E1860">
        <v>47</v>
      </c>
      <c r="F1860" t="s">
        <v>72</v>
      </c>
      <c r="G1860" t="s">
        <v>29</v>
      </c>
      <c r="H1860">
        <f t="shared" si="58"/>
        <v>1</v>
      </c>
      <c r="I1860">
        <f t="shared" si="59"/>
        <v>47</v>
      </c>
      <c r="J1860">
        <f>INDEX(Clustering!$A$2:$B$32,MATCH('Filtered Data'!F1860,_xlfn.ANCHORARRAY(Clustering!$A$2),0),2)</f>
        <v>3</v>
      </c>
    </row>
    <row r="1861" spans="1:10" x14ac:dyDescent="0.3">
      <c r="A1861" t="s">
        <v>1443</v>
      </c>
      <c r="B1861" t="s">
        <v>534</v>
      </c>
      <c r="C1861" t="s">
        <v>1444</v>
      </c>
      <c r="D1861" t="s">
        <v>86</v>
      </c>
      <c r="E1861">
        <v>51</v>
      </c>
      <c r="F1861" t="s">
        <v>13</v>
      </c>
      <c r="G1861" t="s">
        <v>87</v>
      </c>
      <c r="H1861">
        <f t="shared" si="58"/>
        <v>1</v>
      </c>
      <c r="I1861">
        <f t="shared" si="59"/>
        <v>51</v>
      </c>
      <c r="J1861">
        <f>INDEX(Clustering!$A$2:$B$32,MATCH('Filtered Data'!F1861,_xlfn.ANCHORARRAY(Clustering!$A$2),0),2)</f>
        <v>5</v>
      </c>
    </row>
    <row r="1862" spans="1:10" x14ac:dyDescent="0.3">
      <c r="A1862" t="s">
        <v>1443</v>
      </c>
      <c r="B1862" t="s">
        <v>537</v>
      </c>
      <c r="C1862" t="s">
        <v>322</v>
      </c>
      <c r="D1862" t="s">
        <v>180</v>
      </c>
      <c r="E1862">
        <v>32</v>
      </c>
      <c r="F1862" t="s">
        <v>168</v>
      </c>
      <c r="G1862" t="s">
        <v>69</v>
      </c>
      <c r="H1862">
        <f t="shared" si="58"/>
        <v>1</v>
      </c>
      <c r="I1862">
        <f t="shared" si="59"/>
        <v>32</v>
      </c>
      <c r="J1862">
        <f>INDEX(Clustering!$A$2:$B$32,MATCH('Filtered Data'!F1862,_xlfn.ANCHORARRAY(Clustering!$A$2),0),2)</f>
        <v>5</v>
      </c>
    </row>
    <row r="1863" spans="1:10" x14ac:dyDescent="0.3">
      <c r="A1863" t="s">
        <v>1443</v>
      </c>
      <c r="B1863" t="s">
        <v>538</v>
      </c>
      <c r="C1863" t="s">
        <v>565</v>
      </c>
      <c r="D1863" t="s">
        <v>35</v>
      </c>
      <c r="E1863">
        <v>51</v>
      </c>
      <c r="F1863" t="s">
        <v>36</v>
      </c>
      <c r="G1863" t="s">
        <v>69</v>
      </c>
      <c r="H1863">
        <f t="shared" si="58"/>
        <v>1</v>
      </c>
      <c r="I1863">
        <f t="shared" si="59"/>
        <v>51</v>
      </c>
      <c r="J1863">
        <f>INDEX(Clustering!$A$2:$B$32,MATCH('Filtered Data'!F1863,_xlfn.ANCHORARRAY(Clustering!$A$2),0),2)</f>
        <v>2</v>
      </c>
    </row>
    <row r="1864" spans="1:10" x14ac:dyDescent="0.3">
      <c r="A1864" t="s">
        <v>1445</v>
      </c>
      <c r="B1864" t="s">
        <v>55</v>
      </c>
      <c r="C1864" t="s">
        <v>46</v>
      </c>
      <c r="D1864" t="s">
        <v>62</v>
      </c>
      <c r="E1864">
        <v>77</v>
      </c>
      <c r="F1864" t="s">
        <v>63</v>
      </c>
      <c r="G1864" t="s">
        <v>23</v>
      </c>
      <c r="H1864">
        <f t="shared" si="58"/>
        <v>2</v>
      </c>
      <c r="I1864">
        <f t="shared" si="59"/>
        <v>154</v>
      </c>
      <c r="J1864">
        <f>INDEX(Clustering!$A$2:$B$32,MATCH('Filtered Data'!F1864,_xlfn.ANCHORARRAY(Clustering!$A$2),0),2)</f>
        <v>4</v>
      </c>
    </row>
    <row r="1865" spans="1:10" x14ac:dyDescent="0.3">
      <c r="A1865" t="s">
        <v>1445</v>
      </c>
      <c r="B1865" t="s">
        <v>528</v>
      </c>
      <c r="C1865" t="s">
        <v>192</v>
      </c>
      <c r="D1865" t="s">
        <v>21</v>
      </c>
      <c r="E1865">
        <v>40</v>
      </c>
      <c r="F1865" t="s">
        <v>22</v>
      </c>
      <c r="G1865" t="s">
        <v>87</v>
      </c>
      <c r="H1865">
        <f t="shared" si="58"/>
        <v>1</v>
      </c>
      <c r="I1865">
        <f t="shared" si="59"/>
        <v>40</v>
      </c>
      <c r="J1865">
        <f>INDEX(Clustering!$A$2:$B$32,MATCH('Filtered Data'!F1865,_xlfn.ANCHORARRAY(Clustering!$A$2),0),2)</f>
        <v>6</v>
      </c>
    </row>
    <row r="1866" spans="1:10" x14ac:dyDescent="0.3">
      <c r="A1866" t="s">
        <v>1445</v>
      </c>
      <c r="B1866" t="s">
        <v>530</v>
      </c>
      <c r="C1866" t="s">
        <v>552</v>
      </c>
      <c r="D1866" t="s">
        <v>51</v>
      </c>
      <c r="E1866">
        <v>37</v>
      </c>
      <c r="F1866" t="s">
        <v>13</v>
      </c>
      <c r="G1866" t="s">
        <v>87</v>
      </c>
      <c r="H1866">
        <f t="shared" si="58"/>
        <v>1</v>
      </c>
      <c r="I1866">
        <f t="shared" si="59"/>
        <v>37</v>
      </c>
      <c r="J1866">
        <f>INDEX(Clustering!$A$2:$B$32,MATCH('Filtered Data'!F1866,_xlfn.ANCHORARRAY(Clustering!$A$2),0),2)</f>
        <v>5</v>
      </c>
    </row>
    <row r="1867" spans="1:10" x14ac:dyDescent="0.3">
      <c r="A1867" t="s">
        <v>1446</v>
      </c>
      <c r="B1867" t="s">
        <v>55</v>
      </c>
      <c r="C1867" t="s">
        <v>229</v>
      </c>
      <c r="D1867" t="s">
        <v>191</v>
      </c>
      <c r="E1867">
        <v>100</v>
      </c>
      <c r="F1867" t="s">
        <v>168</v>
      </c>
      <c r="G1867" t="s">
        <v>198</v>
      </c>
      <c r="H1867">
        <f t="shared" si="58"/>
        <v>2</v>
      </c>
      <c r="I1867">
        <f t="shared" si="59"/>
        <v>200</v>
      </c>
      <c r="J1867">
        <f>INDEX(Clustering!$A$2:$B$32,MATCH('Filtered Data'!F1867,_xlfn.ANCHORARRAY(Clustering!$A$2),0),2)</f>
        <v>5</v>
      </c>
    </row>
    <row r="1868" spans="1:10" x14ac:dyDescent="0.3">
      <c r="A1868" t="s">
        <v>1446</v>
      </c>
      <c r="B1868" t="s">
        <v>58</v>
      </c>
      <c r="C1868" t="s">
        <v>38</v>
      </c>
      <c r="D1868" t="s">
        <v>76</v>
      </c>
      <c r="E1868">
        <v>95</v>
      </c>
      <c r="F1868" t="s">
        <v>36</v>
      </c>
      <c r="G1868" t="s">
        <v>14</v>
      </c>
      <c r="H1868">
        <f t="shared" si="58"/>
        <v>2</v>
      </c>
      <c r="I1868">
        <f t="shared" si="59"/>
        <v>190</v>
      </c>
      <c r="J1868">
        <f>INDEX(Clustering!$A$2:$B$32,MATCH('Filtered Data'!F1868,_xlfn.ANCHORARRAY(Clustering!$A$2),0),2)</f>
        <v>2</v>
      </c>
    </row>
    <row r="1869" spans="1:10" x14ac:dyDescent="0.3">
      <c r="A1869" t="s">
        <v>1446</v>
      </c>
      <c r="B1869" t="s">
        <v>528</v>
      </c>
      <c r="C1869" t="s">
        <v>192</v>
      </c>
      <c r="D1869" t="s">
        <v>248</v>
      </c>
      <c r="E1869">
        <v>35</v>
      </c>
      <c r="F1869" t="s">
        <v>72</v>
      </c>
      <c r="G1869" t="s">
        <v>87</v>
      </c>
      <c r="H1869">
        <f t="shared" si="58"/>
        <v>1</v>
      </c>
      <c r="I1869">
        <f t="shared" si="59"/>
        <v>35</v>
      </c>
      <c r="J1869">
        <f>INDEX(Clustering!$A$2:$B$32,MATCH('Filtered Data'!F1869,_xlfn.ANCHORARRAY(Clustering!$A$2),0),2)</f>
        <v>3</v>
      </c>
    </row>
    <row r="1870" spans="1:10" x14ac:dyDescent="0.3">
      <c r="A1870" t="s">
        <v>1446</v>
      </c>
      <c r="B1870" t="s">
        <v>530</v>
      </c>
      <c r="C1870" t="s">
        <v>572</v>
      </c>
      <c r="D1870" t="s">
        <v>231</v>
      </c>
      <c r="E1870">
        <v>40</v>
      </c>
      <c r="F1870" t="s">
        <v>232</v>
      </c>
      <c r="G1870" t="s">
        <v>69</v>
      </c>
      <c r="H1870">
        <f t="shared" si="58"/>
        <v>1</v>
      </c>
      <c r="I1870">
        <f t="shared" si="59"/>
        <v>40</v>
      </c>
      <c r="J1870">
        <f>INDEX(Clustering!$A$2:$B$32,MATCH('Filtered Data'!F1870,_xlfn.ANCHORARRAY(Clustering!$A$2),0),2)</f>
        <v>1</v>
      </c>
    </row>
    <row r="1871" spans="1:10" x14ac:dyDescent="0.3">
      <c r="A1871" t="s">
        <v>1446</v>
      </c>
      <c r="B1871" t="s">
        <v>531</v>
      </c>
      <c r="C1871" t="s">
        <v>163</v>
      </c>
      <c r="D1871" t="s">
        <v>137</v>
      </c>
      <c r="E1871">
        <v>25</v>
      </c>
      <c r="F1871" t="s">
        <v>72</v>
      </c>
      <c r="G1871" t="s">
        <v>80</v>
      </c>
      <c r="H1871">
        <f t="shared" si="58"/>
        <v>1</v>
      </c>
      <c r="I1871">
        <f t="shared" si="59"/>
        <v>25</v>
      </c>
      <c r="J1871">
        <f>INDEX(Clustering!$A$2:$B$32,MATCH('Filtered Data'!F1871,_xlfn.ANCHORARRAY(Clustering!$A$2),0),2)</f>
        <v>3</v>
      </c>
    </row>
    <row r="1872" spans="1:10" x14ac:dyDescent="0.3">
      <c r="A1872" t="s">
        <v>1446</v>
      </c>
      <c r="B1872" t="s">
        <v>534</v>
      </c>
      <c r="C1872" t="s">
        <v>163</v>
      </c>
      <c r="D1872" t="s">
        <v>76</v>
      </c>
      <c r="E1872">
        <v>35</v>
      </c>
      <c r="F1872" t="s">
        <v>36</v>
      </c>
      <c r="G1872" t="s">
        <v>80</v>
      </c>
      <c r="H1872">
        <f t="shared" si="58"/>
        <v>1</v>
      </c>
      <c r="I1872">
        <f t="shared" si="59"/>
        <v>35</v>
      </c>
      <c r="J1872">
        <f>INDEX(Clustering!$A$2:$B$32,MATCH('Filtered Data'!F1872,_xlfn.ANCHORARRAY(Clustering!$A$2),0),2)</f>
        <v>2</v>
      </c>
    </row>
    <row r="1873" spans="1:10" x14ac:dyDescent="0.3">
      <c r="A1873" t="s">
        <v>1446</v>
      </c>
      <c r="B1873" t="s">
        <v>537</v>
      </c>
      <c r="C1873" t="s">
        <v>909</v>
      </c>
      <c r="D1873" t="s">
        <v>180</v>
      </c>
      <c r="E1873">
        <v>37</v>
      </c>
      <c r="F1873" t="s">
        <v>168</v>
      </c>
      <c r="G1873" t="s">
        <v>69</v>
      </c>
      <c r="H1873">
        <f t="shared" si="58"/>
        <v>1</v>
      </c>
      <c r="I1873">
        <f t="shared" si="59"/>
        <v>37</v>
      </c>
      <c r="J1873">
        <f>INDEX(Clustering!$A$2:$B$32,MATCH('Filtered Data'!F1873,_xlfn.ANCHORARRAY(Clustering!$A$2),0),2)</f>
        <v>5</v>
      </c>
    </row>
    <row r="1874" spans="1:10" x14ac:dyDescent="0.3">
      <c r="A1874" t="s">
        <v>1446</v>
      </c>
      <c r="B1874" t="s">
        <v>538</v>
      </c>
      <c r="C1874" t="s">
        <v>279</v>
      </c>
      <c r="D1874" t="s">
        <v>144</v>
      </c>
      <c r="E1874">
        <v>23</v>
      </c>
      <c r="F1874" t="s">
        <v>72</v>
      </c>
      <c r="G1874" t="s">
        <v>87</v>
      </c>
      <c r="H1874">
        <f t="shared" si="58"/>
        <v>1</v>
      </c>
      <c r="I1874">
        <f t="shared" si="59"/>
        <v>23</v>
      </c>
      <c r="J1874">
        <f>INDEX(Clustering!$A$2:$B$32,MATCH('Filtered Data'!F1874,_xlfn.ANCHORARRAY(Clustering!$A$2),0),2)</f>
        <v>3</v>
      </c>
    </row>
    <row r="1875" spans="1:10" x14ac:dyDescent="0.3">
      <c r="A1875" t="s">
        <v>1447</v>
      </c>
      <c r="B1875" t="s">
        <v>55</v>
      </c>
      <c r="C1875" t="s">
        <v>34</v>
      </c>
      <c r="D1875" t="s">
        <v>137</v>
      </c>
      <c r="E1875">
        <v>79</v>
      </c>
      <c r="F1875" t="s">
        <v>72</v>
      </c>
      <c r="G1875" t="s">
        <v>14</v>
      </c>
      <c r="H1875">
        <f t="shared" si="58"/>
        <v>2</v>
      </c>
      <c r="I1875">
        <f t="shared" si="59"/>
        <v>158</v>
      </c>
      <c r="J1875">
        <f>INDEX(Clustering!$A$2:$B$32,MATCH('Filtered Data'!F1875,_xlfn.ANCHORARRAY(Clustering!$A$2),0),2)</f>
        <v>3</v>
      </c>
    </row>
    <row r="1876" spans="1:10" x14ac:dyDescent="0.3">
      <c r="A1876" t="s">
        <v>1447</v>
      </c>
      <c r="B1876" t="s">
        <v>528</v>
      </c>
      <c r="C1876" t="s">
        <v>1448</v>
      </c>
      <c r="D1876" t="s">
        <v>130</v>
      </c>
      <c r="E1876">
        <v>39</v>
      </c>
      <c r="F1876" t="s">
        <v>72</v>
      </c>
      <c r="G1876" t="s">
        <v>69</v>
      </c>
      <c r="H1876">
        <f t="shared" si="58"/>
        <v>1</v>
      </c>
      <c r="I1876">
        <f t="shared" si="59"/>
        <v>39</v>
      </c>
      <c r="J1876">
        <f>INDEX(Clustering!$A$2:$B$32,MATCH('Filtered Data'!F1876,_xlfn.ANCHORARRAY(Clustering!$A$2),0),2)</f>
        <v>3</v>
      </c>
    </row>
    <row r="1877" spans="1:10" x14ac:dyDescent="0.3">
      <c r="A1877" t="s">
        <v>1447</v>
      </c>
      <c r="B1877" t="s">
        <v>530</v>
      </c>
      <c r="C1877" t="s">
        <v>1064</v>
      </c>
      <c r="D1877" t="s">
        <v>86</v>
      </c>
      <c r="E1877">
        <v>40</v>
      </c>
      <c r="F1877" t="s">
        <v>13</v>
      </c>
      <c r="G1877" t="s">
        <v>80</v>
      </c>
      <c r="H1877">
        <f t="shared" si="58"/>
        <v>1</v>
      </c>
      <c r="I1877">
        <f t="shared" si="59"/>
        <v>40</v>
      </c>
      <c r="J1877">
        <f>INDEX(Clustering!$A$2:$B$32,MATCH('Filtered Data'!F1877,_xlfn.ANCHORARRAY(Clustering!$A$2),0),2)</f>
        <v>5</v>
      </c>
    </row>
    <row r="1878" spans="1:10" x14ac:dyDescent="0.3">
      <c r="A1878" t="s">
        <v>1449</v>
      </c>
      <c r="B1878" t="s">
        <v>55</v>
      </c>
      <c r="C1878" t="s">
        <v>11</v>
      </c>
      <c r="D1878" t="s">
        <v>311</v>
      </c>
      <c r="E1878">
        <v>125</v>
      </c>
      <c r="F1878" t="s">
        <v>13</v>
      </c>
      <c r="G1878" t="s">
        <v>14</v>
      </c>
      <c r="H1878">
        <f t="shared" si="58"/>
        <v>2</v>
      </c>
      <c r="I1878">
        <f t="shared" si="59"/>
        <v>250</v>
      </c>
      <c r="J1878">
        <f>INDEX(Clustering!$A$2:$B$32,MATCH('Filtered Data'!F1878,_xlfn.ANCHORARRAY(Clustering!$A$2),0),2)</f>
        <v>5</v>
      </c>
    </row>
    <row r="1879" spans="1:10" x14ac:dyDescent="0.3">
      <c r="A1879" t="s">
        <v>1449</v>
      </c>
      <c r="B1879" t="s">
        <v>58</v>
      </c>
      <c r="C1879" t="s">
        <v>34</v>
      </c>
      <c r="D1879" t="s">
        <v>311</v>
      </c>
      <c r="E1879">
        <v>125</v>
      </c>
      <c r="F1879" t="s">
        <v>13</v>
      </c>
      <c r="G1879" t="s">
        <v>14</v>
      </c>
      <c r="H1879">
        <f t="shared" si="58"/>
        <v>2</v>
      </c>
      <c r="I1879">
        <f t="shared" si="59"/>
        <v>250</v>
      </c>
      <c r="J1879">
        <f>INDEX(Clustering!$A$2:$B$32,MATCH('Filtered Data'!F1879,_xlfn.ANCHORARRAY(Clustering!$A$2),0),2)</f>
        <v>5</v>
      </c>
    </row>
    <row r="1880" spans="1:10" x14ac:dyDescent="0.3">
      <c r="A1880" t="s">
        <v>1449</v>
      </c>
      <c r="B1880" t="s">
        <v>528</v>
      </c>
      <c r="C1880" t="s">
        <v>562</v>
      </c>
      <c r="D1880" t="s">
        <v>144</v>
      </c>
      <c r="E1880">
        <v>42</v>
      </c>
      <c r="F1880" t="s">
        <v>72</v>
      </c>
      <c r="G1880" t="s">
        <v>29</v>
      </c>
      <c r="H1880">
        <f t="shared" si="58"/>
        <v>1</v>
      </c>
      <c r="I1880">
        <f t="shared" si="59"/>
        <v>42</v>
      </c>
      <c r="J1880">
        <f>INDEX(Clustering!$A$2:$B$32,MATCH('Filtered Data'!F1880,_xlfn.ANCHORARRAY(Clustering!$A$2),0),2)</f>
        <v>3</v>
      </c>
    </row>
    <row r="1881" spans="1:10" x14ac:dyDescent="0.3">
      <c r="A1881" t="s">
        <v>1449</v>
      </c>
      <c r="B1881" t="s">
        <v>530</v>
      </c>
      <c r="C1881" t="s">
        <v>158</v>
      </c>
      <c r="D1881" t="s">
        <v>62</v>
      </c>
      <c r="E1881">
        <v>41</v>
      </c>
      <c r="F1881" t="s">
        <v>63</v>
      </c>
      <c r="G1881" t="s">
        <v>27</v>
      </c>
      <c r="H1881">
        <f t="shared" si="58"/>
        <v>1</v>
      </c>
      <c r="I1881">
        <f t="shared" si="59"/>
        <v>41</v>
      </c>
      <c r="J1881">
        <f>INDEX(Clustering!$A$2:$B$32,MATCH('Filtered Data'!F1881,_xlfn.ANCHORARRAY(Clustering!$A$2),0),2)</f>
        <v>4</v>
      </c>
    </row>
    <row r="1882" spans="1:10" x14ac:dyDescent="0.3">
      <c r="A1882" t="s">
        <v>1449</v>
      </c>
      <c r="B1882" t="s">
        <v>531</v>
      </c>
      <c r="C1882" t="s">
        <v>453</v>
      </c>
      <c r="D1882" t="s">
        <v>144</v>
      </c>
      <c r="E1882">
        <v>42</v>
      </c>
      <c r="F1882" t="s">
        <v>72</v>
      </c>
      <c r="G1882" t="s">
        <v>29</v>
      </c>
      <c r="H1882">
        <f t="shared" si="58"/>
        <v>1</v>
      </c>
      <c r="I1882">
        <f t="shared" si="59"/>
        <v>42</v>
      </c>
      <c r="J1882">
        <f>INDEX(Clustering!$A$2:$B$32,MATCH('Filtered Data'!F1882,_xlfn.ANCHORARRAY(Clustering!$A$2),0),2)</f>
        <v>3</v>
      </c>
    </row>
    <row r="1883" spans="1:10" x14ac:dyDescent="0.3">
      <c r="A1883" t="s">
        <v>1449</v>
      </c>
      <c r="B1883" t="s">
        <v>534</v>
      </c>
      <c r="C1883" t="s">
        <v>552</v>
      </c>
      <c r="D1883" t="s">
        <v>609</v>
      </c>
      <c r="E1883">
        <v>42</v>
      </c>
      <c r="F1883" t="s">
        <v>22</v>
      </c>
      <c r="G1883" t="s">
        <v>87</v>
      </c>
      <c r="H1883">
        <f t="shared" si="58"/>
        <v>1</v>
      </c>
      <c r="I1883">
        <f t="shared" si="59"/>
        <v>42</v>
      </c>
      <c r="J1883">
        <f>INDEX(Clustering!$A$2:$B$32,MATCH('Filtered Data'!F1883,_xlfn.ANCHORARRAY(Clustering!$A$2),0),2)</f>
        <v>6</v>
      </c>
    </row>
    <row r="1884" spans="1:10" x14ac:dyDescent="0.3">
      <c r="A1884" t="s">
        <v>1449</v>
      </c>
      <c r="B1884" t="s">
        <v>537</v>
      </c>
      <c r="C1884" t="s">
        <v>192</v>
      </c>
      <c r="D1884" t="s">
        <v>164</v>
      </c>
      <c r="E1884">
        <v>42</v>
      </c>
      <c r="F1884" t="s">
        <v>22</v>
      </c>
      <c r="G1884" t="s">
        <v>87</v>
      </c>
      <c r="H1884">
        <f t="shared" si="58"/>
        <v>1</v>
      </c>
      <c r="I1884">
        <f t="shared" si="59"/>
        <v>42</v>
      </c>
      <c r="J1884">
        <f>INDEX(Clustering!$A$2:$B$32,MATCH('Filtered Data'!F1884,_xlfn.ANCHORARRAY(Clustering!$A$2),0),2)</f>
        <v>6</v>
      </c>
    </row>
    <row r="1885" spans="1:10" x14ac:dyDescent="0.3">
      <c r="A1885" t="s">
        <v>1449</v>
      </c>
      <c r="B1885" t="s">
        <v>538</v>
      </c>
      <c r="C1885" t="s">
        <v>1450</v>
      </c>
      <c r="D1885" t="s">
        <v>26</v>
      </c>
      <c r="E1885">
        <v>41</v>
      </c>
      <c r="F1885" t="s">
        <v>22</v>
      </c>
      <c r="G1885" t="s">
        <v>80</v>
      </c>
      <c r="H1885">
        <f t="shared" si="58"/>
        <v>1</v>
      </c>
      <c r="I1885">
        <f t="shared" si="59"/>
        <v>41</v>
      </c>
      <c r="J1885">
        <f>INDEX(Clustering!$A$2:$B$32,MATCH('Filtered Data'!F1885,_xlfn.ANCHORARRAY(Clustering!$A$2),0),2)</f>
        <v>6</v>
      </c>
    </row>
    <row r="1886" spans="1:10" x14ac:dyDescent="0.3">
      <c r="A1886" t="s">
        <v>1451</v>
      </c>
      <c r="B1886" t="s">
        <v>55</v>
      </c>
      <c r="C1886" t="s">
        <v>20</v>
      </c>
      <c r="D1886" t="s">
        <v>410</v>
      </c>
      <c r="E1886">
        <v>83</v>
      </c>
      <c r="F1886" t="s">
        <v>411</v>
      </c>
      <c r="G1886" t="s">
        <v>23</v>
      </c>
      <c r="H1886">
        <f t="shared" si="58"/>
        <v>2</v>
      </c>
      <c r="I1886">
        <f t="shared" si="59"/>
        <v>166</v>
      </c>
      <c r="J1886">
        <f>INDEX(Clustering!$A$2:$B$32,MATCH('Filtered Data'!F1886,_xlfn.ANCHORARRAY(Clustering!$A$2),0),2)</f>
        <v>2</v>
      </c>
    </row>
    <row r="1887" spans="1:10" x14ac:dyDescent="0.3">
      <c r="A1887" t="s">
        <v>1451</v>
      </c>
      <c r="B1887" t="s">
        <v>528</v>
      </c>
      <c r="C1887" t="s">
        <v>1408</v>
      </c>
      <c r="D1887" t="s">
        <v>585</v>
      </c>
      <c r="E1887">
        <v>45</v>
      </c>
      <c r="F1887" t="s">
        <v>22</v>
      </c>
      <c r="G1887" t="s">
        <v>80</v>
      </c>
      <c r="H1887">
        <f t="shared" si="58"/>
        <v>1</v>
      </c>
      <c r="I1887">
        <f t="shared" si="59"/>
        <v>45</v>
      </c>
      <c r="J1887">
        <f>INDEX(Clustering!$A$2:$B$32,MATCH('Filtered Data'!F1887,_xlfn.ANCHORARRAY(Clustering!$A$2),0),2)</f>
        <v>6</v>
      </c>
    </row>
    <row r="1888" spans="1:10" x14ac:dyDescent="0.3">
      <c r="A1888" t="s">
        <v>1451</v>
      </c>
      <c r="B1888" t="s">
        <v>530</v>
      </c>
      <c r="C1888" t="s">
        <v>450</v>
      </c>
      <c r="D1888" t="s">
        <v>144</v>
      </c>
      <c r="E1888">
        <v>38</v>
      </c>
      <c r="F1888" t="s">
        <v>72</v>
      </c>
      <c r="G1888" t="s">
        <v>80</v>
      </c>
      <c r="H1888">
        <f t="shared" si="58"/>
        <v>1</v>
      </c>
      <c r="I1888">
        <f t="shared" si="59"/>
        <v>38</v>
      </c>
      <c r="J1888">
        <f>INDEX(Clustering!$A$2:$B$32,MATCH('Filtered Data'!F1888,_xlfn.ANCHORARRAY(Clustering!$A$2),0),2)</f>
        <v>3</v>
      </c>
    </row>
    <row r="1889" spans="1:10" x14ac:dyDescent="0.3">
      <c r="A1889" t="s">
        <v>1452</v>
      </c>
      <c r="B1889" t="s">
        <v>55</v>
      </c>
      <c r="C1889" t="s">
        <v>20</v>
      </c>
      <c r="D1889" t="s">
        <v>311</v>
      </c>
      <c r="E1889">
        <v>80</v>
      </c>
      <c r="F1889" t="s">
        <v>13</v>
      </c>
      <c r="G1889" t="s">
        <v>23</v>
      </c>
      <c r="H1889">
        <f t="shared" si="58"/>
        <v>2</v>
      </c>
      <c r="I1889">
        <f t="shared" si="59"/>
        <v>160</v>
      </c>
      <c r="J1889">
        <f>INDEX(Clustering!$A$2:$B$32,MATCH('Filtered Data'!F1889,_xlfn.ANCHORARRAY(Clustering!$A$2),0),2)</f>
        <v>5</v>
      </c>
    </row>
    <row r="1890" spans="1:10" x14ac:dyDescent="0.3">
      <c r="A1890" t="s">
        <v>1452</v>
      </c>
      <c r="B1890" t="s">
        <v>528</v>
      </c>
      <c r="C1890" t="s">
        <v>322</v>
      </c>
      <c r="D1890" t="s">
        <v>86</v>
      </c>
      <c r="E1890">
        <v>42</v>
      </c>
      <c r="F1890" t="s">
        <v>13</v>
      </c>
      <c r="G1890" t="s">
        <v>69</v>
      </c>
      <c r="H1890">
        <f t="shared" si="58"/>
        <v>1</v>
      </c>
      <c r="I1890">
        <f t="shared" si="59"/>
        <v>42</v>
      </c>
      <c r="J1890">
        <f>INDEX(Clustering!$A$2:$B$32,MATCH('Filtered Data'!F1890,_xlfn.ANCHORARRAY(Clustering!$A$2),0),2)</f>
        <v>5</v>
      </c>
    </row>
    <row r="1891" spans="1:10" x14ac:dyDescent="0.3">
      <c r="A1891" t="s">
        <v>1452</v>
      </c>
      <c r="B1891" t="s">
        <v>530</v>
      </c>
      <c r="C1891" t="s">
        <v>329</v>
      </c>
      <c r="D1891" t="s">
        <v>585</v>
      </c>
      <c r="E1891">
        <v>38</v>
      </c>
      <c r="F1891" t="s">
        <v>22</v>
      </c>
      <c r="G1891" t="s">
        <v>80</v>
      </c>
      <c r="H1891">
        <f t="shared" si="58"/>
        <v>1</v>
      </c>
      <c r="I1891">
        <f t="shared" si="59"/>
        <v>38</v>
      </c>
      <c r="J1891">
        <f>INDEX(Clustering!$A$2:$B$32,MATCH('Filtered Data'!F1891,_xlfn.ANCHORARRAY(Clustering!$A$2),0),2)</f>
        <v>6</v>
      </c>
    </row>
    <row r="1892" spans="1:10" x14ac:dyDescent="0.3">
      <c r="A1892" t="s">
        <v>1453</v>
      </c>
      <c r="B1892" t="s">
        <v>55</v>
      </c>
      <c r="C1892" t="s">
        <v>18</v>
      </c>
      <c r="D1892" t="s">
        <v>368</v>
      </c>
      <c r="E1892">
        <v>11</v>
      </c>
      <c r="F1892" t="s">
        <v>72</v>
      </c>
      <c r="G1892" t="s">
        <v>14</v>
      </c>
      <c r="H1892">
        <f t="shared" si="58"/>
        <v>2</v>
      </c>
      <c r="I1892">
        <f t="shared" si="59"/>
        <v>22</v>
      </c>
      <c r="J1892">
        <f>INDEX(Clustering!$A$2:$B$32,MATCH('Filtered Data'!F1892,_xlfn.ANCHORARRAY(Clustering!$A$2),0),2)</f>
        <v>3</v>
      </c>
    </row>
    <row r="1893" spans="1:10" x14ac:dyDescent="0.3">
      <c r="A1893" t="s">
        <v>1453</v>
      </c>
      <c r="B1893" t="s">
        <v>528</v>
      </c>
      <c r="C1893" t="s">
        <v>163</v>
      </c>
      <c r="D1893" t="s">
        <v>248</v>
      </c>
      <c r="E1893">
        <v>11</v>
      </c>
      <c r="F1893" t="s">
        <v>72</v>
      </c>
      <c r="G1893" t="s">
        <v>80</v>
      </c>
      <c r="H1893">
        <f t="shared" si="58"/>
        <v>1</v>
      </c>
      <c r="I1893">
        <f t="shared" si="59"/>
        <v>11</v>
      </c>
      <c r="J1893">
        <f>INDEX(Clustering!$A$2:$B$32,MATCH('Filtered Data'!F1893,_xlfn.ANCHORARRAY(Clustering!$A$2),0),2)</f>
        <v>3</v>
      </c>
    </row>
    <row r="1894" spans="1:10" x14ac:dyDescent="0.3">
      <c r="A1894" t="s">
        <v>1454</v>
      </c>
      <c r="B1894" t="s">
        <v>55</v>
      </c>
      <c r="C1894" t="s">
        <v>38</v>
      </c>
      <c r="D1894" t="s">
        <v>286</v>
      </c>
      <c r="E1894">
        <v>80</v>
      </c>
      <c r="F1894" t="s">
        <v>287</v>
      </c>
      <c r="G1894" t="s">
        <v>14</v>
      </c>
      <c r="H1894">
        <f t="shared" si="58"/>
        <v>2</v>
      </c>
      <c r="I1894">
        <f t="shared" si="59"/>
        <v>160</v>
      </c>
      <c r="J1894">
        <f>INDEX(Clustering!$A$2:$B$32,MATCH('Filtered Data'!F1894,_xlfn.ANCHORARRAY(Clustering!$A$2),0),2)</f>
        <v>8</v>
      </c>
    </row>
    <row r="1895" spans="1:10" x14ac:dyDescent="0.3">
      <c r="A1895" t="s">
        <v>1454</v>
      </c>
      <c r="B1895" t="s">
        <v>58</v>
      </c>
      <c r="C1895" t="s">
        <v>25</v>
      </c>
      <c r="D1895" t="s">
        <v>137</v>
      </c>
      <c r="E1895">
        <v>72</v>
      </c>
      <c r="F1895" t="s">
        <v>72</v>
      </c>
      <c r="G1895" t="s">
        <v>27</v>
      </c>
      <c r="H1895">
        <f t="shared" si="58"/>
        <v>1</v>
      </c>
      <c r="I1895">
        <f t="shared" si="59"/>
        <v>72</v>
      </c>
      <c r="J1895">
        <f>INDEX(Clustering!$A$2:$B$32,MATCH('Filtered Data'!F1895,_xlfn.ANCHORARRAY(Clustering!$A$2),0),2)</f>
        <v>3</v>
      </c>
    </row>
    <row r="1896" spans="1:10" x14ac:dyDescent="0.3">
      <c r="A1896" t="s">
        <v>1454</v>
      </c>
      <c r="B1896" t="s">
        <v>58</v>
      </c>
      <c r="C1896" t="s">
        <v>28</v>
      </c>
      <c r="D1896" t="s">
        <v>137</v>
      </c>
      <c r="E1896">
        <v>72</v>
      </c>
      <c r="F1896" t="s">
        <v>72</v>
      </c>
      <c r="G1896" t="s">
        <v>29</v>
      </c>
      <c r="H1896">
        <f t="shared" si="58"/>
        <v>1</v>
      </c>
      <c r="I1896">
        <f t="shared" si="59"/>
        <v>72</v>
      </c>
      <c r="J1896">
        <f>INDEX(Clustering!$A$2:$B$32,MATCH('Filtered Data'!F1896,_xlfn.ANCHORARRAY(Clustering!$A$2),0),2)</f>
        <v>3</v>
      </c>
    </row>
    <row r="1897" spans="1:10" x14ac:dyDescent="0.3">
      <c r="A1897" t="s">
        <v>1454</v>
      </c>
      <c r="B1897" t="s">
        <v>528</v>
      </c>
      <c r="C1897" t="s">
        <v>163</v>
      </c>
      <c r="D1897" t="s">
        <v>140</v>
      </c>
      <c r="E1897">
        <v>41</v>
      </c>
      <c r="F1897" t="s">
        <v>141</v>
      </c>
      <c r="G1897" t="s">
        <v>80</v>
      </c>
      <c r="H1897">
        <f t="shared" si="58"/>
        <v>1</v>
      </c>
      <c r="I1897">
        <f t="shared" si="59"/>
        <v>41</v>
      </c>
      <c r="J1897">
        <f>INDEX(Clustering!$A$2:$B$32,MATCH('Filtered Data'!F1897,_xlfn.ANCHORARRAY(Clustering!$A$2),0),2)</f>
        <v>4</v>
      </c>
    </row>
    <row r="1898" spans="1:10" x14ac:dyDescent="0.3">
      <c r="A1898" t="s">
        <v>1454</v>
      </c>
      <c r="B1898" t="s">
        <v>530</v>
      </c>
      <c r="C1898" t="s">
        <v>154</v>
      </c>
      <c r="D1898" t="s">
        <v>346</v>
      </c>
      <c r="E1898">
        <v>39</v>
      </c>
      <c r="F1898" t="s">
        <v>36</v>
      </c>
      <c r="G1898" t="s">
        <v>27</v>
      </c>
      <c r="H1898">
        <f t="shared" si="58"/>
        <v>1</v>
      </c>
      <c r="I1898">
        <f t="shared" si="59"/>
        <v>39</v>
      </c>
      <c r="J1898">
        <f>INDEX(Clustering!$A$2:$B$32,MATCH('Filtered Data'!F1898,_xlfn.ANCHORARRAY(Clustering!$A$2),0),2)</f>
        <v>2</v>
      </c>
    </row>
    <row r="1899" spans="1:10" x14ac:dyDescent="0.3">
      <c r="A1899" t="s">
        <v>1454</v>
      </c>
      <c r="B1899" t="s">
        <v>534</v>
      </c>
      <c r="C1899" t="s">
        <v>225</v>
      </c>
      <c r="D1899" t="s">
        <v>162</v>
      </c>
      <c r="E1899">
        <v>37</v>
      </c>
      <c r="F1899" t="s">
        <v>72</v>
      </c>
      <c r="G1899" t="s">
        <v>29</v>
      </c>
      <c r="H1899">
        <f t="shared" si="58"/>
        <v>1</v>
      </c>
      <c r="I1899">
        <f t="shared" si="59"/>
        <v>37</v>
      </c>
      <c r="J1899">
        <f>INDEX(Clustering!$A$2:$B$32,MATCH('Filtered Data'!F1899,_xlfn.ANCHORARRAY(Clustering!$A$2),0),2)</f>
        <v>3</v>
      </c>
    </row>
    <row r="1900" spans="1:10" x14ac:dyDescent="0.3">
      <c r="A1900" t="s">
        <v>1454</v>
      </c>
      <c r="B1900" t="s">
        <v>537</v>
      </c>
      <c r="C1900" t="s">
        <v>163</v>
      </c>
      <c r="D1900" t="s">
        <v>346</v>
      </c>
      <c r="E1900">
        <v>35</v>
      </c>
      <c r="F1900" t="s">
        <v>36</v>
      </c>
      <c r="G1900" t="s">
        <v>80</v>
      </c>
      <c r="H1900">
        <f t="shared" si="58"/>
        <v>1</v>
      </c>
      <c r="I1900">
        <f t="shared" si="59"/>
        <v>35</v>
      </c>
      <c r="J1900">
        <f>INDEX(Clustering!$A$2:$B$32,MATCH('Filtered Data'!F1900,_xlfn.ANCHORARRAY(Clustering!$A$2),0),2)</f>
        <v>2</v>
      </c>
    </row>
    <row r="1901" spans="1:10" x14ac:dyDescent="0.3">
      <c r="A1901" t="s">
        <v>1455</v>
      </c>
      <c r="B1901" t="s">
        <v>55</v>
      </c>
      <c r="C1901" t="s">
        <v>25</v>
      </c>
      <c r="D1901" t="s">
        <v>162</v>
      </c>
      <c r="E1901">
        <v>18</v>
      </c>
      <c r="F1901" t="s">
        <v>72</v>
      </c>
      <c r="G1901" t="s">
        <v>27</v>
      </c>
      <c r="H1901">
        <f t="shared" si="58"/>
        <v>1</v>
      </c>
      <c r="I1901">
        <f t="shared" si="59"/>
        <v>18</v>
      </c>
      <c r="J1901">
        <f>INDEX(Clustering!$A$2:$B$32,MATCH('Filtered Data'!F1901,_xlfn.ANCHORARRAY(Clustering!$A$2),0),2)</f>
        <v>3</v>
      </c>
    </row>
    <row r="1902" spans="1:10" x14ac:dyDescent="0.3">
      <c r="A1902" t="s">
        <v>1455</v>
      </c>
      <c r="B1902" t="s">
        <v>55</v>
      </c>
      <c r="C1902" t="s">
        <v>28</v>
      </c>
      <c r="D1902" t="s">
        <v>162</v>
      </c>
      <c r="E1902">
        <v>18</v>
      </c>
      <c r="F1902" t="s">
        <v>72</v>
      </c>
      <c r="G1902" t="s">
        <v>29</v>
      </c>
      <c r="H1902">
        <f t="shared" si="58"/>
        <v>1</v>
      </c>
      <c r="I1902">
        <f t="shared" si="59"/>
        <v>18</v>
      </c>
      <c r="J1902">
        <f>INDEX(Clustering!$A$2:$B$32,MATCH('Filtered Data'!F1902,_xlfn.ANCHORARRAY(Clustering!$A$2),0),2)</f>
        <v>3</v>
      </c>
    </row>
    <row r="1903" spans="1:10" x14ac:dyDescent="0.3">
      <c r="A1903" t="s">
        <v>1455</v>
      </c>
      <c r="B1903" t="s">
        <v>528</v>
      </c>
      <c r="C1903" t="s">
        <v>428</v>
      </c>
      <c r="D1903" t="s">
        <v>216</v>
      </c>
      <c r="E1903">
        <v>18</v>
      </c>
      <c r="F1903" t="s">
        <v>168</v>
      </c>
      <c r="G1903" t="s">
        <v>27</v>
      </c>
      <c r="H1903">
        <f t="shared" si="58"/>
        <v>1</v>
      </c>
      <c r="I1903">
        <f t="shared" si="59"/>
        <v>18</v>
      </c>
      <c r="J1903">
        <f>INDEX(Clustering!$A$2:$B$32,MATCH('Filtered Data'!F1903,_xlfn.ANCHORARRAY(Clustering!$A$2),0),2)</f>
        <v>5</v>
      </c>
    </row>
    <row r="1904" spans="1:10" x14ac:dyDescent="0.3">
      <c r="A1904" t="s">
        <v>1456</v>
      </c>
      <c r="B1904" t="s">
        <v>55</v>
      </c>
      <c r="C1904" t="s">
        <v>16</v>
      </c>
      <c r="D1904" t="s">
        <v>311</v>
      </c>
      <c r="E1904">
        <v>87</v>
      </c>
      <c r="F1904" t="s">
        <v>13</v>
      </c>
      <c r="G1904" t="s">
        <v>14</v>
      </c>
      <c r="H1904">
        <f t="shared" si="58"/>
        <v>2</v>
      </c>
      <c r="I1904">
        <f t="shared" si="59"/>
        <v>174</v>
      </c>
      <c r="J1904">
        <f>INDEX(Clustering!$A$2:$B$32,MATCH('Filtered Data'!F1904,_xlfn.ANCHORARRAY(Clustering!$A$2),0),2)</f>
        <v>5</v>
      </c>
    </row>
    <row r="1905" spans="1:10" x14ac:dyDescent="0.3">
      <c r="A1905" t="s">
        <v>1456</v>
      </c>
      <c r="B1905" t="s">
        <v>528</v>
      </c>
      <c r="C1905" t="s">
        <v>322</v>
      </c>
      <c r="D1905" t="s">
        <v>130</v>
      </c>
      <c r="E1905">
        <v>41</v>
      </c>
      <c r="F1905" t="s">
        <v>72</v>
      </c>
      <c r="G1905" t="s">
        <v>69</v>
      </c>
      <c r="H1905">
        <f t="shared" si="58"/>
        <v>1</v>
      </c>
      <c r="I1905">
        <f t="shared" si="59"/>
        <v>41</v>
      </c>
      <c r="J1905">
        <f>INDEX(Clustering!$A$2:$B$32,MATCH('Filtered Data'!F1905,_xlfn.ANCHORARRAY(Clustering!$A$2),0),2)</f>
        <v>3</v>
      </c>
    </row>
    <row r="1906" spans="1:10" x14ac:dyDescent="0.3">
      <c r="A1906" t="s">
        <v>1456</v>
      </c>
      <c r="B1906" t="s">
        <v>530</v>
      </c>
      <c r="C1906" t="s">
        <v>158</v>
      </c>
      <c r="D1906" t="s">
        <v>216</v>
      </c>
      <c r="E1906">
        <v>46</v>
      </c>
      <c r="F1906" t="s">
        <v>168</v>
      </c>
      <c r="G1906" t="s">
        <v>27</v>
      </c>
      <c r="H1906">
        <f t="shared" si="58"/>
        <v>1</v>
      </c>
      <c r="I1906">
        <f t="shared" si="59"/>
        <v>46</v>
      </c>
      <c r="J1906">
        <f>INDEX(Clustering!$A$2:$B$32,MATCH('Filtered Data'!F1906,_xlfn.ANCHORARRAY(Clustering!$A$2),0),2)</f>
        <v>5</v>
      </c>
    </row>
    <row r="1907" spans="1:10" x14ac:dyDescent="0.3">
      <c r="A1907" t="s">
        <v>1457</v>
      </c>
      <c r="B1907" t="s">
        <v>55</v>
      </c>
      <c r="C1907" t="s">
        <v>50</v>
      </c>
      <c r="D1907" t="s">
        <v>290</v>
      </c>
      <c r="E1907">
        <v>99</v>
      </c>
      <c r="F1907" t="s">
        <v>72</v>
      </c>
      <c r="G1907" t="s">
        <v>14</v>
      </c>
      <c r="H1907">
        <f t="shared" si="58"/>
        <v>2</v>
      </c>
      <c r="I1907">
        <f t="shared" si="59"/>
        <v>198</v>
      </c>
      <c r="J1907">
        <f>INDEX(Clustering!$A$2:$B$32,MATCH('Filtered Data'!F1907,_xlfn.ANCHORARRAY(Clustering!$A$2),0),2)</f>
        <v>3</v>
      </c>
    </row>
    <row r="1908" spans="1:10" x14ac:dyDescent="0.3">
      <c r="A1908" t="s">
        <v>1457</v>
      </c>
      <c r="B1908" t="s">
        <v>528</v>
      </c>
      <c r="C1908" t="s">
        <v>208</v>
      </c>
      <c r="D1908" t="s">
        <v>39</v>
      </c>
      <c r="E1908">
        <v>51</v>
      </c>
      <c r="F1908" t="s">
        <v>36</v>
      </c>
      <c r="G1908" t="s">
        <v>29</v>
      </c>
      <c r="H1908">
        <f t="shared" si="58"/>
        <v>1</v>
      </c>
      <c r="I1908">
        <f t="shared" si="59"/>
        <v>51</v>
      </c>
      <c r="J1908">
        <f>INDEX(Clustering!$A$2:$B$32,MATCH('Filtered Data'!F1908,_xlfn.ANCHORARRAY(Clustering!$A$2),0),2)</f>
        <v>2</v>
      </c>
    </row>
    <row r="1909" spans="1:10" x14ac:dyDescent="0.3">
      <c r="A1909" t="s">
        <v>1457</v>
      </c>
      <c r="B1909" t="s">
        <v>530</v>
      </c>
      <c r="C1909" t="s">
        <v>163</v>
      </c>
      <c r="D1909" t="s">
        <v>61</v>
      </c>
      <c r="E1909">
        <v>48</v>
      </c>
      <c r="F1909" t="s">
        <v>22</v>
      </c>
      <c r="G1909" t="s">
        <v>80</v>
      </c>
      <c r="H1909">
        <f t="shared" si="58"/>
        <v>1</v>
      </c>
      <c r="I1909">
        <f t="shared" si="59"/>
        <v>48</v>
      </c>
      <c r="J1909">
        <f>INDEX(Clustering!$A$2:$B$32,MATCH('Filtered Data'!F1909,_xlfn.ANCHORARRAY(Clustering!$A$2),0),2)</f>
        <v>6</v>
      </c>
    </row>
    <row r="1910" spans="1:10" x14ac:dyDescent="0.3">
      <c r="A1910" t="s">
        <v>1458</v>
      </c>
      <c r="B1910" t="s">
        <v>55</v>
      </c>
      <c r="C1910" t="s">
        <v>42</v>
      </c>
      <c r="D1910" t="s">
        <v>137</v>
      </c>
      <c r="E1910">
        <v>50</v>
      </c>
      <c r="F1910" t="s">
        <v>72</v>
      </c>
      <c r="G1910" t="s">
        <v>23</v>
      </c>
      <c r="H1910">
        <f t="shared" si="58"/>
        <v>2</v>
      </c>
      <c r="I1910">
        <f t="shared" si="59"/>
        <v>100</v>
      </c>
      <c r="J1910">
        <f>INDEX(Clustering!$A$2:$B$32,MATCH('Filtered Data'!F1910,_xlfn.ANCHORARRAY(Clustering!$A$2),0),2)</f>
        <v>3</v>
      </c>
    </row>
    <row r="1911" spans="1:10" x14ac:dyDescent="0.3">
      <c r="A1911" t="s">
        <v>1458</v>
      </c>
      <c r="B1911" t="s">
        <v>528</v>
      </c>
      <c r="C1911" t="s">
        <v>451</v>
      </c>
      <c r="D1911" t="s">
        <v>144</v>
      </c>
      <c r="E1911">
        <v>50</v>
      </c>
      <c r="F1911" t="s">
        <v>72</v>
      </c>
      <c r="G1911" t="s">
        <v>29</v>
      </c>
      <c r="H1911">
        <f t="shared" si="58"/>
        <v>1</v>
      </c>
      <c r="I1911">
        <f t="shared" si="59"/>
        <v>50</v>
      </c>
      <c r="J1911">
        <f>INDEX(Clustering!$A$2:$B$32,MATCH('Filtered Data'!F1911,_xlfn.ANCHORARRAY(Clustering!$A$2),0),2)</f>
        <v>3</v>
      </c>
    </row>
    <row r="1912" spans="1:10" x14ac:dyDescent="0.3">
      <c r="A1912" t="s">
        <v>1459</v>
      </c>
      <c r="B1912" t="s">
        <v>55</v>
      </c>
      <c r="C1912" t="s">
        <v>42</v>
      </c>
      <c r="D1912" t="s">
        <v>144</v>
      </c>
      <c r="E1912">
        <v>33</v>
      </c>
      <c r="F1912" t="s">
        <v>72</v>
      </c>
      <c r="G1912" t="s">
        <v>23</v>
      </c>
      <c r="H1912">
        <f t="shared" si="58"/>
        <v>2</v>
      </c>
      <c r="I1912">
        <f t="shared" si="59"/>
        <v>66</v>
      </c>
      <c r="J1912">
        <f>INDEX(Clustering!$A$2:$B$32,MATCH('Filtered Data'!F1912,_xlfn.ANCHORARRAY(Clustering!$A$2),0),2)</f>
        <v>3</v>
      </c>
    </row>
    <row r="1913" spans="1:10" x14ac:dyDescent="0.3">
      <c r="A1913" t="s">
        <v>1459</v>
      </c>
      <c r="B1913" t="s">
        <v>528</v>
      </c>
      <c r="C1913" t="s">
        <v>192</v>
      </c>
      <c r="D1913" t="s">
        <v>160</v>
      </c>
      <c r="E1913">
        <v>33</v>
      </c>
      <c r="F1913" t="s">
        <v>72</v>
      </c>
      <c r="G1913" t="s">
        <v>87</v>
      </c>
      <c r="H1913">
        <f t="shared" si="58"/>
        <v>1</v>
      </c>
      <c r="I1913">
        <f t="shared" si="59"/>
        <v>33</v>
      </c>
      <c r="J1913">
        <f>INDEX(Clustering!$A$2:$B$32,MATCH('Filtered Data'!F1913,_xlfn.ANCHORARRAY(Clustering!$A$2),0),2)</f>
        <v>3</v>
      </c>
    </row>
    <row r="1914" spans="1:10" x14ac:dyDescent="0.3">
      <c r="A1914" t="s">
        <v>1460</v>
      </c>
      <c r="B1914" t="s">
        <v>55</v>
      </c>
      <c r="C1914" t="s">
        <v>56</v>
      </c>
      <c r="D1914" t="s">
        <v>248</v>
      </c>
      <c r="E1914">
        <v>99</v>
      </c>
      <c r="F1914" t="s">
        <v>72</v>
      </c>
      <c r="G1914" t="s">
        <v>27</v>
      </c>
      <c r="H1914">
        <f t="shared" si="58"/>
        <v>1</v>
      </c>
      <c r="I1914">
        <f t="shared" si="59"/>
        <v>99</v>
      </c>
      <c r="J1914">
        <f>INDEX(Clustering!$A$2:$B$32,MATCH('Filtered Data'!F1914,_xlfn.ANCHORARRAY(Clustering!$A$2),0),2)</f>
        <v>3</v>
      </c>
    </row>
    <row r="1915" spans="1:10" x14ac:dyDescent="0.3">
      <c r="A1915" t="s">
        <v>1460</v>
      </c>
      <c r="B1915" t="s">
        <v>55</v>
      </c>
      <c r="C1915" t="s">
        <v>57</v>
      </c>
      <c r="D1915" t="s">
        <v>248</v>
      </c>
      <c r="E1915">
        <v>99</v>
      </c>
      <c r="F1915" t="s">
        <v>72</v>
      </c>
      <c r="G1915" t="s">
        <v>29</v>
      </c>
      <c r="H1915">
        <f t="shared" si="58"/>
        <v>1</v>
      </c>
      <c r="I1915">
        <f t="shared" si="59"/>
        <v>99</v>
      </c>
      <c r="J1915">
        <f>INDEX(Clustering!$A$2:$B$32,MATCH('Filtered Data'!F1915,_xlfn.ANCHORARRAY(Clustering!$A$2),0),2)</f>
        <v>3</v>
      </c>
    </row>
    <row r="1916" spans="1:10" x14ac:dyDescent="0.3">
      <c r="A1916" t="s">
        <v>1460</v>
      </c>
      <c r="B1916" t="s">
        <v>528</v>
      </c>
      <c r="C1916" t="s">
        <v>428</v>
      </c>
      <c r="D1916" t="s">
        <v>150</v>
      </c>
      <c r="E1916">
        <v>27</v>
      </c>
      <c r="F1916" t="s">
        <v>72</v>
      </c>
      <c r="G1916" t="s">
        <v>27</v>
      </c>
      <c r="H1916">
        <f t="shared" si="58"/>
        <v>1</v>
      </c>
      <c r="I1916">
        <f t="shared" si="59"/>
        <v>27</v>
      </c>
      <c r="J1916">
        <f>INDEX(Clustering!$A$2:$B$32,MATCH('Filtered Data'!F1916,_xlfn.ANCHORARRAY(Clustering!$A$2),0),2)</f>
        <v>3</v>
      </c>
    </row>
    <row r="1917" spans="1:10" x14ac:dyDescent="0.3">
      <c r="A1917" t="s">
        <v>1460</v>
      </c>
      <c r="B1917" t="s">
        <v>530</v>
      </c>
      <c r="C1917" t="s">
        <v>455</v>
      </c>
      <c r="D1917" t="s">
        <v>150</v>
      </c>
      <c r="E1917">
        <v>30</v>
      </c>
      <c r="F1917" t="s">
        <v>72</v>
      </c>
      <c r="G1917" t="s">
        <v>27</v>
      </c>
      <c r="H1917">
        <f t="shared" si="58"/>
        <v>1</v>
      </c>
      <c r="I1917">
        <f t="shared" si="59"/>
        <v>30</v>
      </c>
      <c r="J1917">
        <f>INDEX(Clustering!$A$2:$B$32,MATCH('Filtered Data'!F1917,_xlfn.ANCHORARRAY(Clustering!$A$2),0),2)</f>
        <v>3</v>
      </c>
    </row>
    <row r="1918" spans="1:10" x14ac:dyDescent="0.3">
      <c r="A1918" t="s">
        <v>1460</v>
      </c>
      <c r="B1918" t="s">
        <v>531</v>
      </c>
      <c r="C1918" t="s">
        <v>919</v>
      </c>
      <c r="D1918" t="s">
        <v>391</v>
      </c>
      <c r="E1918">
        <v>19</v>
      </c>
      <c r="F1918" t="s">
        <v>168</v>
      </c>
      <c r="G1918" t="s">
        <v>87</v>
      </c>
      <c r="H1918">
        <f t="shared" si="58"/>
        <v>1</v>
      </c>
      <c r="I1918">
        <f t="shared" si="59"/>
        <v>19</v>
      </c>
      <c r="J1918">
        <f>INDEX(Clustering!$A$2:$B$32,MATCH('Filtered Data'!F1918,_xlfn.ANCHORARRAY(Clustering!$A$2),0),2)</f>
        <v>5</v>
      </c>
    </row>
    <row r="1919" spans="1:10" x14ac:dyDescent="0.3">
      <c r="A1919" t="s">
        <v>1460</v>
      </c>
      <c r="B1919" t="s">
        <v>1373</v>
      </c>
      <c r="C1919" t="s">
        <v>456</v>
      </c>
      <c r="D1919" t="s">
        <v>391</v>
      </c>
      <c r="E1919">
        <v>23</v>
      </c>
      <c r="F1919" t="s">
        <v>168</v>
      </c>
      <c r="G1919" t="s">
        <v>27</v>
      </c>
      <c r="H1919">
        <f t="shared" si="58"/>
        <v>1</v>
      </c>
      <c r="I1919">
        <f t="shared" si="59"/>
        <v>23</v>
      </c>
      <c r="J1919">
        <f>INDEX(Clustering!$A$2:$B$32,MATCH('Filtered Data'!F1919,_xlfn.ANCHORARRAY(Clustering!$A$2),0),2)</f>
        <v>5</v>
      </c>
    </row>
    <row r="1920" spans="1:10" x14ac:dyDescent="0.3">
      <c r="A1920" t="s">
        <v>1461</v>
      </c>
      <c r="B1920" t="s">
        <v>55</v>
      </c>
      <c r="C1920" t="s">
        <v>18</v>
      </c>
      <c r="D1920" t="s">
        <v>160</v>
      </c>
      <c r="E1920">
        <v>41</v>
      </c>
      <c r="F1920" t="s">
        <v>72</v>
      </c>
      <c r="G1920" t="s">
        <v>14</v>
      </c>
      <c r="H1920">
        <f t="shared" si="58"/>
        <v>2</v>
      </c>
      <c r="I1920">
        <f t="shared" si="59"/>
        <v>82</v>
      </c>
      <c r="J1920">
        <f>INDEX(Clustering!$A$2:$B$32,MATCH('Filtered Data'!F1920,_xlfn.ANCHORARRAY(Clustering!$A$2),0),2)</f>
        <v>3</v>
      </c>
    </row>
    <row r="1921" spans="1:10" x14ac:dyDescent="0.3">
      <c r="A1921" t="s">
        <v>1461</v>
      </c>
      <c r="B1921" t="s">
        <v>528</v>
      </c>
      <c r="C1921" t="s">
        <v>1008</v>
      </c>
      <c r="D1921" t="s">
        <v>39</v>
      </c>
      <c r="E1921">
        <v>41</v>
      </c>
      <c r="F1921" t="s">
        <v>36</v>
      </c>
      <c r="G1921" t="s">
        <v>69</v>
      </c>
      <c r="H1921">
        <f t="shared" si="58"/>
        <v>1</v>
      </c>
      <c r="I1921">
        <f t="shared" si="59"/>
        <v>41</v>
      </c>
      <c r="J1921">
        <f>INDEX(Clustering!$A$2:$B$32,MATCH('Filtered Data'!F1921,_xlfn.ANCHORARRAY(Clustering!$A$2),0),2)</f>
        <v>2</v>
      </c>
    </row>
    <row r="1922" spans="1:10" x14ac:dyDescent="0.3">
      <c r="A1922" t="s">
        <v>1462</v>
      </c>
      <c r="B1922" t="s">
        <v>55</v>
      </c>
      <c r="C1922" t="s">
        <v>34</v>
      </c>
      <c r="D1922" t="s">
        <v>302</v>
      </c>
      <c r="E1922">
        <v>15</v>
      </c>
      <c r="F1922" t="s">
        <v>63</v>
      </c>
      <c r="G1922" t="s">
        <v>14</v>
      </c>
      <c r="H1922">
        <f t="shared" si="58"/>
        <v>2</v>
      </c>
      <c r="I1922">
        <f t="shared" si="59"/>
        <v>30</v>
      </c>
      <c r="J1922">
        <f>INDEX(Clustering!$A$2:$B$32,MATCH('Filtered Data'!F1922,_xlfn.ANCHORARRAY(Clustering!$A$2),0),2)</f>
        <v>4</v>
      </c>
    </row>
    <row r="1923" spans="1:10" x14ac:dyDescent="0.3">
      <c r="A1923" t="s">
        <v>1462</v>
      </c>
      <c r="B1923" t="s">
        <v>528</v>
      </c>
      <c r="C1923" t="s">
        <v>322</v>
      </c>
      <c r="D1923" t="s">
        <v>272</v>
      </c>
      <c r="E1923">
        <v>15</v>
      </c>
      <c r="F1923" t="s">
        <v>72</v>
      </c>
      <c r="G1923" t="s">
        <v>69</v>
      </c>
      <c r="H1923">
        <f t="shared" ref="H1923:H1986" si="60">LEN(G1923)/2</f>
        <v>1</v>
      </c>
      <c r="I1923">
        <f t="shared" ref="I1923:I1986" si="61">E1923*H1923</f>
        <v>15</v>
      </c>
      <c r="J1923">
        <f>INDEX(Clustering!$A$2:$B$32,MATCH('Filtered Data'!F1923,_xlfn.ANCHORARRAY(Clustering!$A$2),0),2)</f>
        <v>3</v>
      </c>
    </row>
    <row r="1924" spans="1:10" x14ac:dyDescent="0.3">
      <c r="A1924" t="s">
        <v>1463</v>
      </c>
      <c r="B1924" t="s">
        <v>55</v>
      </c>
      <c r="C1924" t="s">
        <v>11</v>
      </c>
      <c r="D1924" t="s">
        <v>585</v>
      </c>
      <c r="E1924">
        <v>40</v>
      </c>
      <c r="F1924" t="s">
        <v>22</v>
      </c>
      <c r="G1924" t="s">
        <v>14</v>
      </c>
      <c r="H1924">
        <f t="shared" si="60"/>
        <v>2</v>
      </c>
      <c r="I1924">
        <f t="shared" si="61"/>
        <v>80</v>
      </c>
      <c r="J1924">
        <f>INDEX(Clustering!$A$2:$B$32,MATCH('Filtered Data'!F1924,_xlfn.ANCHORARRAY(Clustering!$A$2),0),2)</f>
        <v>6</v>
      </c>
    </row>
    <row r="1925" spans="1:10" x14ac:dyDescent="0.3">
      <c r="A1925" t="s">
        <v>1463</v>
      </c>
      <c r="B1925" t="s">
        <v>528</v>
      </c>
      <c r="C1925" t="s">
        <v>1340</v>
      </c>
      <c r="D1925" t="s">
        <v>86</v>
      </c>
      <c r="E1925">
        <v>40</v>
      </c>
      <c r="F1925" t="s">
        <v>13</v>
      </c>
      <c r="G1925" t="s">
        <v>87</v>
      </c>
      <c r="H1925">
        <f t="shared" si="60"/>
        <v>1</v>
      </c>
      <c r="I1925">
        <f t="shared" si="61"/>
        <v>40</v>
      </c>
      <c r="J1925">
        <f>INDEX(Clustering!$A$2:$B$32,MATCH('Filtered Data'!F1925,_xlfn.ANCHORARRAY(Clustering!$A$2),0),2)</f>
        <v>5</v>
      </c>
    </row>
    <row r="1926" spans="1:10" x14ac:dyDescent="0.3">
      <c r="A1926" t="s">
        <v>1464</v>
      </c>
      <c r="B1926" t="s">
        <v>55</v>
      </c>
      <c r="C1926" t="s">
        <v>31</v>
      </c>
      <c r="D1926" t="s">
        <v>51</v>
      </c>
      <c r="E1926">
        <v>32</v>
      </c>
      <c r="F1926" t="s">
        <v>13</v>
      </c>
      <c r="G1926" t="s">
        <v>27</v>
      </c>
      <c r="H1926">
        <f t="shared" si="60"/>
        <v>1</v>
      </c>
      <c r="I1926">
        <f t="shared" si="61"/>
        <v>32</v>
      </c>
      <c r="J1926">
        <f>INDEX(Clustering!$A$2:$B$32,MATCH('Filtered Data'!F1926,_xlfn.ANCHORARRAY(Clustering!$A$2),0),2)</f>
        <v>5</v>
      </c>
    </row>
    <row r="1927" spans="1:10" x14ac:dyDescent="0.3">
      <c r="A1927" t="s">
        <v>1464</v>
      </c>
      <c r="B1927" t="s">
        <v>55</v>
      </c>
      <c r="C1927" t="s">
        <v>32</v>
      </c>
      <c r="D1927" t="s">
        <v>51</v>
      </c>
      <c r="E1927">
        <v>32</v>
      </c>
      <c r="F1927" t="s">
        <v>13</v>
      </c>
      <c r="G1927" t="s">
        <v>29</v>
      </c>
      <c r="H1927">
        <f t="shared" si="60"/>
        <v>1</v>
      </c>
      <c r="I1927">
        <f t="shared" si="61"/>
        <v>32</v>
      </c>
      <c r="J1927">
        <f>INDEX(Clustering!$A$2:$B$32,MATCH('Filtered Data'!F1927,_xlfn.ANCHORARRAY(Clustering!$A$2),0),2)</f>
        <v>5</v>
      </c>
    </row>
    <row r="1928" spans="1:10" x14ac:dyDescent="0.3">
      <c r="A1928" t="s">
        <v>1464</v>
      </c>
      <c r="B1928" t="s">
        <v>528</v>
      </c>
      <c r="C1928" t="s">
        <v>335</v>
      </c>
      <c r="D1928" t="s">
        <v>124</v>
      </c>
      <c r="E1928">
        <v>32</v>
      </c>
      <c r="F1928" t="s">
        <v>36</v>
      </c>
      <c r="G1928" t="s">
        <v>29</v>
      </c>
      <c r="H1928">
        <f t="shared" si="60"/>
        <v>1</v>
      </c>
      <c r="I1928">
        <f t="shared" si="61"/>
        <v>32</v>
      </c>
      <c r="J1928">
        <f>INDEX(Clustering!$A$2:$B$32,MATCH('Filtered Data'!F1928,_xlfn.ANCHORARRAY(Clustering!$A$2),0),2)</f>
        <v>2</v>
      </c>
    </row>
    <row r="1929" spans="1:10" x14ac:dyDescent="0.3">
      <c r="A1929" t="s">
        <v>1465</v>
      </c>
      <c r="B1929" t="s">
        <v>55</v>
      </c>
      <c r="C1929" t="s">
        <v>1434</v>
      </c>
      <c r="D1929" t="s">
        <v>162</v>
      </c>
      <c r="E1929">
        <v>9</v>
      </c>
      <c r="F1929" t="s">
        <v>72</v>
      </c>
      <c r="G1929" t="s">
        <v>1435</v>
      </c>
      <c r="H1929">
        <f t="shared" si="60"/>
        <v>3</v>
      </c>
      <c r="I1929">
        <f t="shared" si="61"/>
        <v>27</v>
      </c>
      <c r="J1929">
        <f>INDEX(Clustering!$A$2:$B$32,MATCH('Filtered Data'!F1929,_xlfn.ANCHORARRAY(Clustering!$A$2),0),2)</f>
        <v>3</v>
      </c>
    </row>
    <row r="1930" spans="1:10" x14ac:dyDescent="0.3">
      <c r="A1930" t="s">
        <v>1465</v>
      </c>
      <c r="B1930" t="s">
        <v>528</v>
      </c>
      <c r="C1930" t="s">
        <v>345</v>
      </c>
      <c r="D1930" t="s">
        <v>157</v>
      </c>
      <c r="E1930">
        <v>9</v>
      </c>
      <c r="F1930" t="s">
        <v>72</v>
      </c>
      <c r="G1930" t="s">
        <v>27</v>
      </c>
      <c r="H1930">
        <f t="shared" si="60"/>
        <v>1</v>
      </c>
      <c r="I1930">
        <f t="shared" si="61"/>
        <v>9</v>
      </c>
      <c r="J1930">
        <f>INDEX(Clustering!$A$2:$B$32,MATCH('Filtered Data'!F1930,_xlfn.ANCHORARRAY(Clustering!$A$2),0),2)</f>
        <v>3</v>
      </c>
    </row>
    <row r="1931" spans="1:10" x14ac:dyDescent="0.3">
      <c r="A1931" t="s">
        <v>1466</v>
      </c>
      <c r="B1931" t="s">
        <v>55</v>
      </c>
      <c r="C1931" t="s">
        <v>370</v>
      </c>
      <c r="D1931" t="s">
        <v>162</v>
      </c>
      <c r="E1931">
        <v>20</v>
      </c>
      <c r="F1931" t="s">
        <v>72</v>
      </c>
      <c r="G1931" t="s">
        <v>198</v>
      </c>
      <c r="H1931">
        <f t="shared" si="60"/>
        <v>2</v>
      </c>
      <c r="I1931">
        <f t="shared" si="61"/>
        <v>40</v>
      </c>
      <c r="J1931">
        <f>INDEX(Clustering!$A$2:$B$32,MATCH('Filtered Data'!F1931,_xlfn.ANCHORARRAY(Clustering!$A$2),0),2)</f>
        <v>3</v>
      </c>
    </row>
    <row r="1932" spans="1:10" x14ac:dyDescent="0.3">
      <c r="A1932" t="s">
        <v>1466</v>
      </c>
      <c r="B1932" t="s">
        <v>528</v>
      </c>
      <c r="C1932" t="s">
        <v>1467</v>
      </c>
      <c r="D1932" t="s">
        <v>39</v>
      </c>
      <c r="E1932">
        <v>20</v>
      </c>
      <c r="F1932" t="s">
        <v>36</v>
      </c>
      <c r="G1932" t="s">
        <v>69</v>
      </c>
      <c r="H1932">
        <f t="shared" si="60"/>
        <v>1</v>
      </c>
      <c r="I1932">
        <f t="shared" si="61"/>
        <v>20</v>
      </c>
      <c r="J1932">
        <f>INDEX(Clustering!$A$2:$B$32,MATCH('Filtered Data'!F1932,_xlfn.ANCHORARRAY(Clustering!$A$2),0),2)</f>
        <v>2</v>
      </c>
    </row>
    <row r="1933" spans="1:10" x14ac:dyDescent="0.3">
      <c r="A1933" t="s">
        <v>1468</v>
      </c>
      <c r="B1933" t="s">
        <v>55</v>
      </c>
      <c r="C1933" t="s">
        <v>18</v>
      </c>
      <c r="D1933" t="s">
        <v>140</v>
      </c>
      <c r="E1933">
        <v>48</v>
      </c>
      <c r="F1933" t="s">
        <v>141</v>
      </c>
      <c r="G1933" t="s">
        <v>14</v>
      </c>
      <c r="H1933">
        <f t="shared" si="60"/>
        <v>2</v>
      </c>
      <c r="I1933">
        <f t="shared" si="61"/>
        <v>96</v>
      </c>
      <c r="J1933">
        <f>INDEX(Clustering!$A$2:$B$32,MATCH('Filtered Data'!F1933,_xlfn.ANCHORARRAY(Clustering!$A$2),0),2)</f>
        <v>4</v>
      </c>
    </row>
    <row r="1934" spans="1:10" x14ac:dyDescent="0.3">
      <c r="A1934" t="s">
        <v>1468</v>
      </c>
      <c r="B1934" t="s">
        <v>528</v>
      </c>
      <c r="C1934" t="s">
        <v>1469</v>
      </c>
      <c r="D1934" t="s">
        <v>144</v>
      </c>
      <c r="E1934">
        <v>48</v>
      </c>
      <c r="F1934" t="s">
        <v>72</v>
      </c>
      <c r="G1934" t="s">
        <v>80</v>
      </c>
      <c r="H1934">
        <f t="shared" si="60"/>
        <v>1</v>
      </c>
      <c r="I1934">
        <f t="shared" si="61"/>
        <v>48</v>
      </c>
      <c r="J1934">
        <f>INDEX(Clustering!$A$2:$B$32,MATCH('Filtered Data'!F1934,_xlfn.ANCHORARRAY(Clustering!$A$2),0),2)</f>
        <v>3</v>
      </c>
    </row>
    <row r="1935" spans="1:10" x14ac:dyDescent="0.3">
      <c r="A1935" t="s">
        <v>1470</v>
      </c>
      <c r="B1935" t="s">
        <v>55</v>
      </c>
      <c r="C1935" t="s">
        <v>16</v>
      </c>
      <c r="D1935" t="s">
        <v>130</v>
      </c>
      <c r="E1935">
        <v>15</v>
      </c>
      <c r="F1935" t="s">
        <v>72</v>
      </c>
      <c r="G1935" t="s">
        <v>14</v>
      </c>
      <c r="H1935">
        <f t="shared" si="60"/>
        <v>2</v>
      </c>
      <c r="I1935">
        <f t="shared" si="61"/>
        <v>30</v>
      </c>
      <c r="J1935">
        <f>INDEX(Clustering!$A$2:$B$32,MATCH('Filtered Data'!F1935,_xlfn.ANCHORARRAY(Clustering!$A$2),0),2)</f>
        <v>3</v>
      </c>
    </row>
    <row r="1936" spans="1:10" x14ac:dyDescent="0.3">
      <c r="A1936" t="s">
        <v>1470</v>
      </c>
      <c r="B1936" t="s">
        <v>528</v>
      </c>
      <c r="C1936" t="s">
        <v>192</v>
      </c>
      <c r="D1936" t="s">
        <v>130</v>
      </c>
      <c r="E1936">
        <v>15</v>
      </c>
      <c r="F1936" t="s">
        <v>72</v>
      </c>
      <c r="G1936" t="s">
        <v>87</v>
      </c>
      <c r="H1936">
        <f t="shared" si="60"/>
        <v>1</v>
      </c>
      <c r="I1936">
        <f t="shared" si="61"/>
        <v>15</v>
      </c>
      <c r="J1936">
        <f>INDEX(Clustering!$A$2:$B$32,MATCH('Filtered Data'!F1936,_xlfn.ANCHORARRAY(Clustering!$A$2),0),2)</f>
        <v>3</v>
      </c>
    </row>
    <row r="1937" spans="1:10" x14ac:dyDescent="0.3">
      <c r="A1937" t="s">
        <v>1471</v>
      </c>
      <c r="B1937" t="s">
        <v>55</v>
      </c>
      <c r="C1937" t="s">
        <v>50</v>
      </c>
      <c r="D1937" t="s">
        <v>62</v>
      </c>
      <c r="E1937">
        <v>80</v>
      </c>
      <c r="F1937" t="s">
        <v>63</v>
      </c>
      <c r="G1937" t="s">
        <v>14</v>
      </c>
      <c r="H1937">
        <f t="shared" si="60"/>
        <v>2</v>
      </c>
      <c r="I1937">
        <f t="shared" si="61"/>
        <v>160</v>
      </c>
      <c r="J1937">
        <f>INDEX(Clustering!$A$2:$B$32,MATCH('Filtered Data'!F1937,_xlfn.ANCHORARRAY(Clustering!$A$2),0),2)</f>
        <v>4</v>
      </c>
    </row>
    <row r="1938" spans="1:10" x14ac:dyDescent="0.3">
      <c r="A1938" t="s">
        <v>1471</v>
      </c>
      <c r="B1938" t="s">
        <v>528</v>
      </c>
      <c r="C1938" t="s">
        <v>1448</v>
      </c>
      <c r="D1938" t="s">
        <v>180</v>
      </c>
      <c r="E1938">
        <v>40</v>
      </c>
      <c r="F1938" t="s">
        <v>168</v>
      </c>
      <c r="G1938" t="s">
        <v>69</v>
      </c>
      <c r="H1938">
        <f t="shared" si="60"/>
        <v>1</v>
      </c>
      <c r="I1938">
        <f t="shared" si="61"/>
        <v>40</v>
      </c>
      <c r="J1938">
        <f>INDEX(Clustering!$A$2:$B$32,MATCH('Filtered Data'!F1938,_xlfn.ANCHORARRAY(Clustering!$A$2),0),2)</f>
        <v>5</v>
      </c>
    </row>
    <row r="1939" spans="1:10" x14ac:dyDescent="0.3">
      <c r="A1939" t="s">
        <v>1471</v>
      </c>
      <c r="B1939" t="s">
        <v>530</v>
      </c>
      <c r="C1939" t="s">
        <v>1340</v>
      </c>
      <c r="D1939" t="s">
        <v>180</v>
      </c>
      <c r="E1939">
        <v>40</v>
      </c>
      <c r="F1939" t="s">
        <v>168</v>
      </c>
      <c r="G1939" t="s">
        <v>87</v>
      </c>
      <c r="H1939">
        <f t="shared" si="60"/>
        <v>1</v>
      </c>
      <c r="I1939">
        <f t="shared" si="61"/>
        <v>40</v>
      </c>
      <c r="J1939">
        <f>INDEX(Clustering!$A$2:$B$32,MATCH('Filtered Data'!F1939,_xlfn.ANCHORARRAY(Clustering!$A$2),0),2)</f>
        <v>5</v>
      </c>
    </row>
    <row r="1940" spans="1:10" x14ac:dyDescent="0.3">
      <c r="A1940" t="s">
        <v>1472</v>
      </c>
      <c r="B1940" t="s">
        <v>55</v>
      </c>
      <c r="C1940" t="s">
        <v>34</v>
      </c>
      <c r="D1940" t="s">
        <v>216</v>
      </c>
      <c r="E1940">
        <v>78</v>
      </c>
      <c r="F1940" t="s">
        <v>168</v>
      </c>
      <c r="G1940" t="s">
        <v>14</v>
      </c>
      <c r="H1940">
        <f t="shared" si="60"/>
        <v>2</v>
      </c>
      <c r="I1940">
        <f t="shared" si="61"/>
        <v>156</v>
      </c>
      <c r="J1940">
        <f>INDEX(Clustering!$A$2:$B$32,MATCH('Filtered Data'!F1940,_xlfn.ANCHORARRAY(Clustering!$A$2),0),2)</f>
        <v>5</v>
      </c>
    </row>
    <row r="1941" spans="1:10" x14ac:dyDescent="0.3">
      <c r="A1941" t="s">
        <v>1472</v>
      </c>
      <c r="B1941" t="s">
        <v>528</v>
      </c>
      <c r="C1941" t="s">
        <v>454</v>
      </c>
      <c r="D1941" t="s">
        <v>86</v>
      </c>
      <c r="E1941">
        <v>40</v>
      </c>
      <c r="F1941" t="s">
        <v>13</v>
      </c>
      <c r="G1941" t="s">
        <v>69</v>
      </c>
      <c r="H1941">
        <f t="shared" si="60"/>
        <v>1</v>
      </c>
      <c r="I1941">
        <f t="shared" si="61"/>
        <v>40</v>
      </c>
      <c r="J1941">
        <f>INDEX(Clustering!$A$2:$B$32,MATCH('Filtered Data'!F1941,_xlfn.ANCHORARRAY(Clustering!$A$2),0),2)</f>
        <v>5</v>
      </c>
    </row>
    <row r="1942" spans="1:10" x14ac:dyDescent="0.3">
      <c r="A1942" t="s">
        <v>1472</v>
      </c>
      <c r="B1942" t="s">
        <v>530</v>
      </c>
      <c r="C1942" t="s">
        <v>158</v>
      </c>
      <c r="D1942" t="s">
        <v>162</v>
      </c>
      <c r="E1942">
        <v>38</v>
      </c>
      <c r="F1942" t="s">
        <v>72</v>
      </c>
      <c r="G1942" t="s">
        <v>27</v>
      </c>
      <c r="H1942">
        <f t="shared" si="60"/>
        <v>1</v>
      </c>
      <c r="I1942">
        <f t="shared" si="61"/>
        <v>38</v>
      </c>
      <c r="J1942">
        <f>INDEX(Clustering!$A$2:$B$32,MATCH('Filtered Data'!F1942,_xlfn.ANCHORARRAY(Clustering!$A$2),0),2)</f>
        <v>3</v>
      </c>
    </row>
    <row r="1943" spans="1:10" x14ac:dyDescent="0.3">
      <c r="A1943" t="s">
        <v>1473</v>
      </c>
      <c r="B1943" t="s">
        <v>55</v>
      </c>
      <c r="C1943" t="s">
        <v>46</v>
      </c>
      <c r="D1943" t="s">
        <v>541</v>
      </c>
      <c r="E1943">
        <v>52</v>
      </c>
      <c r="F1943" t="s">
        <v>541</v>
      </c>
      <c r="G1943" t="s">
        <v>23</v>
      </c>
      <c r="H1943">
        <f t="shared" si="60"/>
        <v>2</v>
      </c>
      <c r="I1943">
        <f t="shared" si="61"/>
        <v>104</v>
      </c>
      <c r="J1943">
        <f>INDEX(Clustering!$A$2:$B$32,MATCH('Filtered Data'!F1943,_xlfn.ANCHORARRAY(Clustering!$A$2),0),2)</f>
        <v>9</v>
      </c>
    </row>
    <row r="1944" spans="1:10" x14ac:dyDescent="0.3">
      <c r="A1944" t="s">
        <v>1473</v>
      </c>
      <c r="B1944" t="s">
        <v>528</v>
      </c>
      <c r="C1944" t="s">
        <v>158</v>
      </c>
      <c r="D1944" t="s">
        <v>541</v>
      </c>
      <c r="E1944">
        <v>52</v>
      </c>
      <c r="F1944" t="s">
        <v>541</v>
      </c>
      <c r="G1944" t="s">
        <v>27</v>
      </c>
      <c r="H1944">
        <f t="shared" si="60"/>
        <v>1</v>
      </c>
      <c r="I1944">
        <f t="shared" si="61"/>
        <v>52</v>
      </c>
      <c r="J1944">
        <f>INDEX(Clustering!$A$2:$B$32,MATCH('Filtered Data'!F1944,_xlfn.ANCHORARRAY(Clustering!$A$2),0),2)</f>
        <v>9</v>
      </c>
    </row>
    <row r="1945" spans="1:10" x14ac:dyDescent="0.3">
      <c r="A1945" t="s">
        <v>1474</v>
      </c>
      <c r="B1945" t="s">
        <v>55</v>
      </c>
      <c r="C1945" t="s">
        <v>46</v>
      </c>
      <c r="D1945" t="s">
        <v>130</v>
      </c>
      <c r="E1945">
        <v>28</v>
      </c>
      <c r="F1945" t="s">
        <v>72</v>
      </c>
      <c r="G1945" t="s">
        <v>23</v>
      </c>
      <c r="H1945">
        <f t="shared" si="60"/>
        <v>2</v>
      </c>
      <c r="I1945">
        <f t="shared" si="61"/>
        <v>56</v>
      </c>
      <c r="J1945">
        <f>INDEX(Clustering!$A$2:$B$32,MATCH('Filtered Data'!F1945,_xlfn.ANCHORARRAY(Clustering!$A$2),0),2)</f>
        <v>3</v>
      </c>
    </row>
    <row r="1946" spans="1:10" x14ac:dyDescent="0.3">
      <c r="A1946" t="s">
        <v>1475</v>
      </c>
      <c r="B1946" t="s">
        <v>55</v>
      </c>
      <c r="C1946" t="s">
        <v>46</v>
      </c>
      <c r="D1946" t="s">
        <v>609</v>
      </c>
      <c r="E1946">
        <v>11</v>
      </c>
      <c r="F1946" t="s">
        <v>22</v>
      </c>
      <c r="G1946" t="s">
        <v>23</v>
      </c>
      <c r="H1946">
        <f t="shared" si="60"/>
        <v>2</v>
      </c>
      <c r="I1946">
        <f t="shared" si="61"/>
        <v>22</v>
      </c>
      <c r="J1946">
        <f>INDEX(Clustering!$A$2:$B$32,MATCH('Filtered Data'!F1946,_xlfn.ANCHORARRAY(Clustering!$A$2),0),2)</f>
        <v>6</v>
      </c>
    </row>
    <row r="1947" spans="1:10" x14ac:dyDescent="0.3">
      <c r="A1947" t="s">
        <v>1476</v>
      </c>
      <c r="B1947" t="s">
        <v>55</v>
      </c>
      <c r="C1947" t="s">
        <v>46</v>
      </c>
      <c r="D1947" t="s">
        <v>162</v>
      </c>
      <c r="E1947">
        <v>12</v>
      </c>
      <c r="F1947" t="s">
        <v>72</v>
      </c>
      <c r="G1947" t="s">
        <v>23</v>
      </c>
      <c r="H1947">
        <f t="shared" si="60"/>
        <v>2</v>
      </c>
      <c r="I1947">
        <f t="shared" si="61"/>
        <v>24</v>
      </c>
      <c r="J1947">
        <f>INDEX(Clustering!$A$2:$B$32,MATCH('Filtered Data'!F1947,_xlfn.ANCHORARRAY(Clustering!$A$2),0),2)</f>
        <v>3</v>
      </c>
    </row>
    <row r="1948" spans="1:10" x14ac:dyDescent="0.3">
      <c r="A1948" t="s">
        <v>1477</v>
      </c>
      <c r="B1948" t="s">
        <v>55</v>
      </c>
      <c r="C1948" t="s">
        <v>176</v>
      </c>
      <c r="D1948" t="s">
        <v>578</v>
      </c>
      <c r="E1948">
        <v>20</v>
      </c>
      <c r="F1948" t="s">
        <v>168</v>
      </c>
      <c r="G1948" t="s">
        <v>69</v>
      </c>
      <c r="H1948">
        <f t="shared" si="60"/>
        <v>1</v>
      </c>
      <c r="I1948">
        <f t="shared" si="61"/>
        <v>20</v>
      </c>
      <c r="J1948">
        <f>INDEX(Clustering!$A$2:$B$32,MATCH('Filtered Data'!F1948,_xlfn.ANCHORARRAY(Clustering!$A$2),0),2)</f>
        <v>5</v>
      </c>
    </row>
    <row r="1949" spans="1:10" x14ac:dyDescent="0.3">
      <c r="A1949" t="s">
        <v>1478</v>
      </c>
      <c r="B1949" t="s">
        <v>55</v>
      </c>
      <c r="C1949" t="s">
        <v>38</v>
      </c>
      <c r="D1949" t="s">
        <v>724</v>
      </c>
      <c r="E1949">
        <v>11</v>
      </c>
      <c r="F1949" t="s">
        <v>262</v>
      </c>
      <c r="G1949" t="s">
        <v>14</v>
      </c>
      <c r="H1949">
        <f t="shared" si="60"/>
        <v>2</v>
      </c>
      <c r="I1949">
        <f t="shared" si="61"/>
        <v>22</v>
      </c>
      <c r="J1949">
        <f>INDEX(Clustering!$A$2:$B$32,MATCH('Filtered Data'!F1949,_xlfn.ANCHORARRAY(Clustering!$A$2),0),2)</f>
        <v>4</v>
      </c>
    </row>
    <row r="1950" spans="1:10" x14ac:dyDescent="0.3">
      <c r="A1950" t="s">
        <v>1479</v>
      </c>
      <c r="B1950" t="s">
        <v>55</v>
      </c>
      <c r="C1950" t="s">
        <v>320</v>
      </c>
      <c r="D1950" t="s">
        <v>578</v>
      </c>
      <c r="E1950">
        <v>10</v>
      </c>
      <c r="F1950" t="s">
        <v>168</v>
      </c>
      <c r="G1950" t="s">
        <v>69</v>
      </c>
      <c r="H1950">
        <f t="shared" si="60"/>
        <v>1</v>
      </c>
      <c r="I1950">
        <f t="shared" si="61"/>
        <v>10</v>
      </c>
      <c r="J1950">
        <f>INDEX(Clustering!$A$2:$B$32,MATCH('Filtered Data'!F1950,_xlfn.ANCHORARRAY(Clustering!$A$2),0),2)</f>
        <v>5</v>
      </c>
    </row>
    <row r="1951" spans="1:10" x14ac:dyDescent="0.3">
      <c r="A1951" t="s">
        <v>1480</v>
      </c>
      <c r="B1951" t="s">
        <v>55</v>
      </c>
      <c r="C1951" t="s">
        <v>221</v>
      </c>
      <c r="D1951" t="s">
        <v>578</v>
      </c>
      <c r="E1951">
        <v>13</v>
      </c>
      <c r="F1951" t="s">
        <v>168</v>
      </c>
      <c r="G1951" t="s">
        <v>27</v>
      </c>
      <c r="H1951">
        <f t="shared" si="60"/>
        <v>1</v>
      </c>
      <c r="I1951">
        <f t="shared" si="61"/>
        <v>13</v>
      </c>
      <c r="J1951">
        <f>INDEX(Clustering!$A$2:$B$32,MATCH('Filtered Data'!F1951,_xlfn.ANCHORARRAY(Clustering!$A$2),0),2)</f>
        <v>5</v>
      </c>
    </row>
    <row r="1952" spans="1:10" x14ac:dyDescent="0.3">
      <c r="A1952" t="s">
        <v>1481</v>
      </c>
      <c r="B1952" t="s">
        <v>55</v>
      </c>
      <c r="C1952" t="s">
        <v>370</v>
      </c>
      <c r="D1952" t="s">
        <v>508</v>
      </c>
      <c r="E1952">
        <v>19</v>
      </c>
      <c r="F1952" t="s">
        <v>13</v>
      </c>
      <c r="G1952" t="s">
        <v>198</v>
      </c>
      <c r="H1952">
        <f t="shared" si="60"/>
        <v>2</v>
      </c>
      <c r="I1952">
        <f t="shared" si="61"/>
        <v>38</v>
      </c>
      <c r="J1952">
        <f>INDEX(Clustering!$A$2:$B$32,MATCH('Filtered Data'!F1952,_xlfn.ANCHORARRAY(Clustering!$A$2),0),2)</f>
        <v>5</v>
      </c>
    </row>
    <row r="1953" spans="1:10" x14ac:dyDescent="0.3">
      <c r="A1953" t="s">
        <v>1482</v>
      </c>
      <c r="B1953" t="s">
        <v>55</v>
      </c>
      <c r="C1953" t="s">
        <v>34</v>
      </c>
      <c r="D1953" t="s">
        <v>559</v>
      </c>
      <c r="E1953">
        <v>37</v>
      </c>
      <c r="F1953" t="s">
        <v>22</v>
      </c>
      <c r="G1953" t="s">
        <v>14</v>
      </c>
      <c r="H1953">
        <f t="shared" si="60"/>
        <v>2</v>
      </c>
      <c r="I1953">
        <f t="shared" si="61"/>
        <v>74</v>
      </c>
      <c r="J1953">
        <f>INDEX(Clustering!$A$2:$B$32,MATCH('Filtered Data'!F1953,_xlfn.ANCHORARRAY(Clustering!$A$2),0),2)</f>
        <v>6</v>
      </c>
    </row>
    <row r="1954" spans="1:10" x14ac:dyDescent="0.3">
      <c r="A1954" t="s">
        <v>1483</v>
      </c>
      <c r="B1954" t="s">
        <v>55</v>
      </c>
      <c r="C1954" t="s">
        <v>788</v>
      </c>
      <c r="D1954" t="s">
        <v>150</v>
      </c>
      <c r="E1954">
        <v>15</v>
      </c>
      <c r="F1954" t="s">
        <v>72</v>
      </c>
      <c r="G1954" t="s">
        <v>87</v>
      </c>
      <c r="H1954">
        <f t="shared" si="60"/>
        <v>1</v>
      </c>
      <c r="I1954">
        <f t="shared" si="61"/>
        <v>15</v>
      </c>
      <c r="J1954">
        <f>INDEX(Clustering!$A$2:$B$32,MATCH('Filtered Data'!F1954,_xlfn.ANCHORARRAY(Clustering!$A$2),0),2)</f>
        <v>3</v>
      </c>
    </row>
    <row r="1955" spans="1:10" x14ac:dyDescent="0.3">
      <c r="A1955" t="s">
        <v>1484</v>
      </c>
      <c r="B1955" t="s">
        <v>55</v>
      </c>
      <c r="C1955" t="s">
        <v>38</v>
      </c>
      <c r="D1955" t="s">
        <v>155</v>
      </c>
      <c r="E1955">
        <v>17</v>
      </c>
      <c r="F1955" t="s">
        <v>72</v>
      </c>
      <c r="G1955" t="s">
        <v>14</v>
      </c>
      <c r="H1955">
        <f t="shared" si="60"/>
        <v>2</v>
      </c>
      <c r="I1955">
        <f t="shared" si="61"/>
        <v>34</v>
      </c>
      <c r="J1955">
        <f>INDEX(Clustering!$A$2:$B$32,MATCH('Filtered Data'!F1955,_xlfn.ANCHORARRAY(Clustering!$A$2),0),2)</f>
        <v>3</v>
      </c>
    </row>
    <row r="1956" spans="1:10" x14ac:dyDescent="0.3">
      <c r="A1956" t="s">
        <v>1485</v>
      </c>
      <c r="B1956" t="s">
        <v>55</v>
      </c>
      <c r="C1956" t="s">
        <v>631</v>
      </c>
      <c r="D1956" t="s">
        <v>180</v>
      </c>
      <c r="E1956">
        <v>62</v>
      </c>
      <c r="F1956" t="s">
        <v>168</v>
      </c>
      <c r="G1956" t="s">
        <v>27</v>
      </c>
      <c r="H1956">
        <f t="shared" si="60"/>
        <v>1</v>
      </c>
      <c r="I1956">
        <f t="shared" si="61"/>
        <v>62</v>
      </c>
      <c r="J1956">
        <f>INDEX(Clustering!$A$2:$B$32,MATCH('Filtered Data'!F1956,_xlfn.ANCHORARRAY(Clustering!$A$2),0),2)</f>
        <v>5</v>
      </c>
    </row>
    <row r="1957" spans="1:10" x14ac:dyDescent="0.3">
      <c r="A1957" t="s">
        <v>1486</v>
      </c>
      <c r="B1957" t="s">
        <v>55</v>
      </c>
      <c r="C1957" t="s">
        <v>320</v>
      </c>
      <c r="D1957" t="s">
        <v>368</v>
      </c>
      <c r="E1957">
        <v>38</v>
      </c>
      <c r="F1957" t="s">
        <v>72</v>
      </c>
      <c r="G1957" t="s">
        <v>69</v>
      </c>
      <c r="H1957">
        <f t="shared" si="60"/>
        <v>1</v>
      </c>
      <c r="I1957">
        <f t="shared" si="61"/>
        <v>38</v>
      </c>
      <c r="J1957">
        <f>INDEX(Clustering!$A$2:$B$32,MATCH('Filtered Data'!F1957,_xlfn.ANCHORARRAY(Clustering!$A$2),0),2)</f>
        <v>3</v>
      </c>
    </row>
    <row r="1958" spans="1:10" x14ac:dyDescent="0.3">
      <c r="A1958" t="s">
        <v>1487</v>
      </c>
      <c r="B1958" t="s">
        <v>55</v>
      </c>
      <c r="C1958" t="s">
        <v>16</v>
      </c>
      <c r="D1958" t="s">
        <v>290</v>
      </c>
      <c r="E1958">
        <v>19</v>
      </c>
      <c r="F1958" t="s">
        <v>72</v>
      </c>
      <c r="G1958" t="s">
        <v>14</v>
      </c>
      <c r="H1958">
        <f t="shared" si="60"/>
        <v>2</v>
      </c>
      <c r="I1958">
        <f t="shared" si="61"/>
        <v>38</v>
      </c>
      <c r="J1958">
        <f>INDEX(Clustering!$A$2:$B$32,MATCH('Filtered Data'!F1958,_xlfn.ANCHORARRAY(Clustering!$A$2),0),2)</f>
        <v>3</v>
      </c>
    </row>
    <row r="1959" spans="1:10" x14ac:dyDescent="0.3">
      <c r="A1959" t="s">
        <v>1488</v>
      </c>
      <c r="B1959" t="s">
        <v>55</v>
      </c>
      <c r="C1959" t="s">
        <v>11</v>
      </c>
      <c r="D1959" t="s">
        <v>272</v>
      </c>
      <c r="E1959">
        <v>21</v>
      </c>
      <c r="F1959" t="s">
        <v>72</v>
      </c>
      <c r="G1959" t="s">
        <v>14</v>
      </c>
      <c r="H1959">
        <f t="shared" si="60"/>
        <v>2</v>
      </c>
      <c r="I1959">
        <f t="shared" si="61"/>
        <v>42</v>
      </c>
      <c r="J1959">
        <f>INDEX(Clustering!$A$2:$B$32,MATCH('Filtered Data'!F1959,_xlfn.ANCHORARRAY(Clustering!$A$2),0),2)</f>
        <v>3</v>
      </c>
    </row>
    <row r="1960" spans="1:10" x14ac:dyDescent="0.3">
      <c r="A1960" t="s">
        <v>1489</v>
      </c>
      <c r="B1960" t="s">
        <v>55</v>
      </c>
      <c r="C1960" t="s">
        <v>38</v>
      </c>
      <c r="D1960" t="s">
        <v>668</v>
      </c>
      <c r="E1960">
        <v>4</v>
      </c>
      <c r="F1960" t="s">
        <v>174</v>
      </c>
      <c r="G1960" t="s">
        <v>14</v>
      </c>
      <c r="H1960">
        <f t="shared" si="60"/>
        <v>2</v>
      </c>
      <c r="I1960">
        <f t="shared" si="61"/>
        <v>8</v>
      </c>
      <c r="J1960">
        <f>INDEX(Clustering!$A$2:$B$32,MATCH('Filtered Data'!F1960,_xlfn.ANCHORARRAY(Clustering!$A$2),0),2)</f>
        <v>1</v>
      </c>
    </row>
    <row r="1961" spans="1:10" x14ac:dyDescent="0.3">
      <c r="A1961" t="s">
        <v>1490</v>
      </c>
      <c r="B1961" t="s">
        <v>55</v>
      </c>
      <c r="C1961" t="s">
        <v>176</v>
      </c>
      <c r="D1961" t="s">
        <v>155</v>
      </c>
      <c r="E1961">
        <v>17</v>
      </c>
      <c r="F1961" t="s">
        <v>72</v>
      </c>
      <c r="G1961" t="s">
        <v>69</v>
      </c>
      <c r="H1961">
        <f t="shared" si="60"/>
        <v>1</v>
      </c>
      <c r="I1961">
        <f t="shared" si="61"/>
        <v>17</v>
      </c>
      <c r="J1961">
        <f>INDEX(Clustering!$A$2:$B$32,MATCH('Filtered Data'!F1961,_xlfn.ANCHORARRAY(Clustering!$A$2),0),2)</f>
        <v>3</v>
      </c>
    </row>
    <row r="1962" spans="1:10" x14ac:dyDescent="0.3">
      <c r="A1962" t="s">
        <v>1491</v>
      </c>
      <c r="B1962" t="s">
        <v>147</v>
      </c>
      <c r="C1962" t="s">
        <v>451</v>
      </c>
      <c r="D1962" t="s">
        <v>398</v>
      </c>
      <c r="E1962">
        <v>40</v>
      </c>
      <c r="F1962" t="s">
        <v>399</v>
      </c>
      <c r="G1962" t="s">
        <v>29</v>
      </c>
      <c r="H1962">
        <f t="shared" si="60"/>
        <v>1</v>
      </c>
      <c r="I1962">
        <f t="shared" si="61"/>
        <v>40</v>
      </c>
      <c r="J1962">
        <f>INDEX(Clustering!$A$2:$B$32,MATCH('Filtered Data'!F1962,_xlfn.ANCHORARRAY(Clustering!$A$2),0),2)</f>
        <v>3</v>
      </c>
    </row>
    <row r="1963" spans="1:10" x14ac:dyDescent="0.3">
      <c r="A1963" t="s">
        <v>1492</v>
      </c>
      <c r="B1963" t="s">
        <v>55</v>
      </c>
      <c r="C1963" t="s">
        <v>123</v>
      </c>
      <c r="D1963" t="s">
        <v>272</v>
      </c>
      <c r="E1963">
        <v>20</v>
      </c>
      <c r="F1963" t="s">
        <v>72</v>
      </c>
      <c r="G1963" t="s">
        <v>87</v>
      </c>
      <c r="H1963">
        <f t="shared" si="60"/>
        <v>1</v>
      </c>
      <c r="I1963">
        <f t="shared" si="61"/>
        <v>20</v>
      </c>
      <c r="J1963">
        <f>INDEX(Clustering!$A$2:$B$32,MATCH('Filtered Data'!F1963,_xlfn.ANCHORARRAY(Clustering!$A$2),0),2)</f>
        <v>3</v>
      </c>
    </row>
    <row r="1964" spans="1:10" x14ac:dyDescent="0.3">
      <c r="A1964" t="s">
        <v>1493</v>
      </c>
      <c r="B1964" t="s">
        <v>55</v>
      </c>
      <c r="C1964" t="s">
        <v>121</v>
      </c>
      <c r="D1964" t="s">
        <v>272</v>
      </c>
      <c r="E1964">
        <v>11</v>
      </c>
      <c r="F1964" t="s">
        <v>72</v>
      </c>
      <c r="G1964" t="s">
        <v>27</v>
      </c>
      <c r="H1964">
        <f t="shared" si="60"/>
        <v>1</v>
      </c>
      <c r="I1964">
        <f t="shared" si="61"/>
        <v>11</v>
      </c>
      <c r="J1964">
        <f>INDEX(Clustering!$A$2:$B$32,MATCH('Filtered Data'!F1964,_xlfn.ANCHORARRAY(Clustering!$A$2),0),2)</f>
        <v>3</v>
      </c>
    </row>
    <row r="1965" spans="1:10" x14ac:dyDescent="0.3">
      <c r="A1965" t="s">
        <v>1494</v>
      </c>
      <c r="B1965" t="s">
        <v>55</v>
      </c>
      <c r="C1965" t="s">
        <v>143</v>
      </c>
      <c r="D1965" t="s">
        <v>380</v>
      </c>
      <c r="E1965">
        <v>4</v>
      </c>
      <c r="F1965" t="s">
        <v>262</v>
      </c>
      <c r="G1965" t="s">
        <v>80</v>
      </c>
      <c r="H1965">
        <f t="shared" si="60"/>
        <v>1</v>
      </c>
      <c r="I1965">
        <f t="shared" si="61"/>
        <v>4</v>
      </c>
      <c r="J1965">
        <f>INDEX(Clustering!$A$2:$B$32,MATCH('Filtered Data'!F1965,_xlfn.ANCHORARRAY(Clustering!$A$2),0),2)</f>
        <v>4</v>
      </c>
    </row>
    <row r="1966" spans="1:10" x14ac:dyDescent="0.3">
      <c r="A1966" t="s">
        <v>1495</v>
      </c>
      <c r="B1966" t="s">
        <v>55</v>
      </c>
      <c r="C1966" t="s">
        <v>1496</v>
      </c>
      <c r="D1966" t="s">
        <v>152</v>
      </c>
      <c r="E1966">
        <v>4</v>
      </c>
      <c r="F1966" t="s">
        <v>72</v>
      </c>
      <c r="G1966" t="s">
        <v>80</v>
      </c>
      <c r="H1966">
        <f t="shared" si="60"/>
        <v>1</v>
      </c>
      <c r="I1966">
        <f t="shared" si="61"/>
        <v>4</v>
      </c>
      <c r="J1966">
        <f>INDEX(Clustering!$A$2:$B$32,MATCH('Filtered Data'!F1966,_xlfn.ANCHORARRAY(Clustering!$A$2),0),2)</f>
        <v>3</v>
      </c>
    </row>
    <row r="1967" spans="1:10" x14ac:dyDescent="0.3">
      <c r="A1967" t="s">
        <v>1497</v>
      </c>
      <c r="B1967" t="s">
        <v>55</v>
      </c>
      <c r="C1967" t="s">
        <v>293</v>
      </c>
      <c r="D1967" t="s">
        <v>296</v>
      </c>
      <c r="E1967">
        <v>86</v>
      </c>
      <c r="F1967" t="s">
        <v>36</v>
      </c>
      <c r="G1967" t="s">
        <v>69</v>
      </c>
      <c r="H1967">
        <f t="shared" si="60"/>
        <v>1</v>
      </c>
      <c r="I1967">
        <f t="shared" si="61"/>
        <v>86</v>
      </c>
      <c r="J1967">
        <f>INDEX(Clustering!$A$2:$B$32,MATCH('Filtered Data'!F1967,_xlfn.ANCHORARRAY(Clustering!$A$2),0),2)</f>
        <v>2</v>
      </c>
    </row>
    <row r="1968" spans="1:10" x14ac:dyDescent="0.3">
      <c r="A1968" t="s">
        <v>1498</v>
      </c>
      <c r="B1968" t="s">
        <v>55</v>
      </c>
      <c r="C1968" t="s">
        <v>115</v>
      </c>
      <c r="D1968" t="s">
        <v>296</v>
      </c>
      <c r="E1968">
        <v>45</v>
      </c>
      <c r="F1968" t="s">
        <v>36</v>
      </c>
      <c r="G1968" t="s">
        <v>80</v>
      </c>
      <c r="H1968">
        <f t="shared" si="60"/>
        <v>1</v>
      </c>
      <c r="I1968">
        <f t="shared" si="61"/>
        <v>45</v>
      </c>
      <c r="J1968">
        <f>INDEX(Clustering!$A$2:$B$32,MATCH('Filtered Data'!F1968,_xlfn.ANCHORARRAY(Clustering!$A$2),0),2)</f>
        <v>2</v>
      </c>
    </row>
    <row r="1969" spans="1:10" x14ac:dyDescent="0.3">
      <c r="A1969" t="s">
        <v>1499</v>
      </c>
      <c r="B1969" t="s">
        <v>55</v>
      </c>
      <c r="C1969" t="s">
        <v>123</v>
      </c>
      <c r="D1969" t="s">
        <v>250</v>
      </c>
      <c r="E1969">
        <v>59</v>
      </c>
      <c r="F1969" t="s">
        <v>72</v>
      </c>
      <c r="G1969" t="s">
        <v>87</v>
      </c>
      <c r="H1969">
        <f t="shared" si="60"/>
        <v>1</v>
      </c>
      <c r="I1969">
        <f t="shared" si="61"/>
        <v>59</v>
      </c>
      <c r="J1969">
        <f>INDEX(Clustering!$A$2:$B$32,MATCH('Filtered Data'!F1969,_xlfn.ANCHORARRAY(Clustering!$A$2),0),2)</f>
        <v>3</v>
      </c>
    </row>
    <row r="1970" spans="1:10" x14ac:dyDescent="0.3">
      <c r="A1970" t="s">
        <v>1500</v>
      </c>
      <c r="B1970" t="s">
        <v>55</v>
      </c>
      <c r="C1970" t="s">
        <v>284</v>
      </c>
      <c r="D1970" t="s">
        <v>180</v>
      </c>
      <c r="E1970">
        <v>70</v>
      </c>
      <c r="F1970" t="s">
        <v>168</v>
      </c>
      <c r="G1970" t="s">
        <v>87</v>
      </c>
      <c r="H1970">
        <f t="shared" si="60"/>
        <v>1</v>
      </c>
      <c r="I1970">
        <f t="shared" si="61"/>
        <v>70</v>
      </c>
      <c r="J1970">
        <f>INDEX(Clustering!$A$2:$B$32,MATCH('Filtered Data'!F1970,_xlfn.ANCHORARRAY(Clustering!$A$2),0),2)</f>
        <v>5</v>
      </c>
    </row>
    <row r="1971" spans="1:10" x14ac:dyDescent="0.3">
      <c r="A1971" t="s">
        <v>1501</v>
      </c>
      <c r="B1971" t="s">
        <v>55</v>
      </c>
      <c r="C1971" t="s">
        <v>121</v>
      </c>
      <c r="D1971" t="s">
        <v>231</v>
      </c>
      <c r="E1971">
        <v>83</v>
      </c>
      <c r="F1971" t="s">
        <v>232</v>
      </c>
      <c r="G1971" t="s">
        <v>27</v>
      </c>
      <c r="H1971">
        <f t="shared" si="60"/>
        <v>1</v>
      </c>
      <c r="I1971">
        <f t="shared" si="61"/>
        <v>83</v>
      </c>
      <c r="J1971">
        <f>INDEX(Clustering!$A$2:$B$32,MATCH('Filtered Data'!F1971,_xlfn.ANCHORARRAY(Clustering!$A$2),0),2)</f>
        <v>1</v>
      </c>
    </row>
    <row r="1972" spans="1:10" x14ac:dyDescent="0.3">
      <c r="A1972" t="s">
        <v>1502</v>
      </c>
      <c r="B1972" t="s">
        <v>55</v>
      </c>
      <c r="C1972" t="s">
        <v>118</v>
      </c>
      <c r="D1972" t="s">
        <v>231</v>
      </c>
      <c r="E1972">
        <v>18</v>
      </c>
      <c r="F1972" t="s">
        <v>232</v>
      </c>
      <c r="G1972" t="s">
        <v>29</v>
      </c>
      <c r="H1972">
        <f t="shared" si="60"/>
        <v>1</v>
      </c>
      <c r="I1972">
        <f t="shared" si="61"/>
        <v>18</v>
      </c>
      <c r="J1972">
        <f>INDEX(Clustering!$A$2:$B$32,MATCH('Filtered Data'!F1972,_xlfn.ANCHORARRAY(Clustering!$A$2),0),2)</f>
        <v>1</v>
      </c>
    </row>
    <row r="1973" spans="1:10" x14ac:dyDescent="0.3">
      <c r="A1973" t="s">
        <v>1503</v>
      </c>
      <c r="B1973" t="s">
        <v>55</v>
      </c>
      <c r="C1973" t="s">
        <v>229</v>
      </c>
      <c r="D1973" t="s">
        <v>124</v>
      </c>
      <c r="E1973">
        <v>64</v>
      </c>
      <c r="F1973" t="s">
        <v>36</v>
      </c>
      <c r="G1973" t="s">
        <v>198</v>
      </c>
      <c r="H1973">
        <f t="shared" si="60"/>
        <v>2</v>
      </c>
      <c r="I1973">
        <f t="shared" si="61"/>
        <v>128</v>
      </c>
      <c r="J1973">
        <f>INDEX(Clustering!$A$2:$B$32,MATCH('Filtered Data'!F1973,_xlfn.ANCHORARRAY(Clustering!$A$2),0),2)</f>
        <v>2</v>
      </c>
    </row>
    <row r="1974" spans="1:10" x14ac:dyDescent="0.3">
      <c r="A1974" t="s">
        <v>1504</v>
      </c>
      <c r="B1974" t="s">
        <v>55</v>
      </c>
      <c r="C1974" t="s">
        <v>46</v>
      </c>
      <c r="D1974" t="s">
        <v>410</v>
      </c>
      <c r="E1974">
        <v>120</v>
      </c>
      <c r="F1974" t="s">
        <v>411</v>
      </c>
      <c r="G1974" t="s">
        <v>23</v>
      </c>
      <c r="H1974">
        <f t="shared" si="60"/>
        <v>2</v>
      </c>
      <c r="I1974">
        <f t="shared" si="61"/>
        <v>240</v>
      </c>
      <c r="J1974">
        <f>INDEX(Clustering!$A$2:$B$32,MATCH('Filtered Data'!F1974,_xlfn.ANCHORARRAY(Clustering!$A$2),0),2)</f>
        <v>2</v>
      </c>
    </row>
    <row r="1975" spans="1:10" x14ac:dyDescent="0.3">
      <c r="A1975" t="s">
        <v>1505</v>
      </c>
      <c r="B1975" t="s">
        <v>55</v>
      </c>
      <c r="C1975" t="s">
        <v>42</v>
      </c>
      <c r="D1975" t="s">
        <v>62</v>
      </c>
      <c r="E1975">
        <v>79</v>
      </c>
      <c r="F1975" t="s">
        <v>63</v>
      </c>
      <c r="G1975" t="s">
        <v>23</v>
      </c>
      <c r="H1975">
        <f t="shared" si="60"/>
        <v>2</v>
      </c>
      <c r="I1975">
        <f t="shared" si="61"/>
        <v>158</v>
      </c>
      <c r="J1975">
        <f>INDEX(Clustering!$A$2:$B$32,MATCH('Filtered Data'!F1975,_xlfn.ANCHORARRAY(Clustering!$A$2),0),2)</f>
        <v>4</v>
      </c>
    </row>
    <row r="1976" spans="1:10" x14ac:dyDescent="0.3">
      <c r="A1976" t="s">
        <v>1506</v>
      </c>
      <c r="B1976" t="s">
        <v>55</v>
      </c>
      <c r="C1976" t="s">
        <v>229</v>
      </c>
      <c r="D1976" t="s">
        <v>332</v>
      </c>
      <c r="E1976">
        <v>92</v>
      </c>
      <c r="F1976" t="s">
        <v>333</v>
      </c>
      <c r="G1976" t="s">
        <v>198</v>
      </c>
      <c r="H1976">
        <f t="shared" si="60"/>
        <v>2</v>
      </c>
      <c r="I1976">
        <f t="shared" si="61"/>
        <v>184</v>
      </c>
      <c r="J1976">
        <f>INDEX(Clustering!$A$2:$B$32,MATCH('Filtered Data'!F1976,_xlfn.ANCHORARRAY(Clustering!$A$2),0),2)</f>
        <v>2</v>
      </c>
    </row>
    <row r="1977" spans="1:10" x14ac:dyDescent="0.3">
      <c r="A1977" t="s">
        <v>1506</v>
      </c>
      <c r="B1977" t="s">
        <v>147</v>
      </c>
      <c r="C1977" t="s">
        <v>158</v>
      </c>
      <c r="D1977" t="s">
        <v>203</v>
      </c>
      <c r="E1977">
        <v>92</v>
      </c>
      <c r="F1977" t="s">
        <v>204</v>
      </c>
      <c r="G1977" t="s">
        <v>27</v>
      </c>
      <c r="H1977">
        <f t="shared" si="60"/>
        <v>1</v>
      </c>
      <c r="I1977">
        <f t="shared" si="61"/>
        <v>92</v>
      </c>
      <c r="J1977">
        <f>INDEX(Clustering!$A$2:$B$32,MATCH('Filtered Data'!F1977,_xlfn.ANCHORARRAY(Clustering!$A$2),0),2)</f>
        <v>2</v>
      </c>
    </row>
    <row r="1978" spans="1:10" x14ac:dyDescent="0.3">
      <c r="A1978" t="s">
        <v>1507</v>
      </c>
      <c r="B1978" t="s">
        <v>55</v>
      </c>
      <c r="C1978" t="s">
        <v>31</v>
      </c>
      <c r="D1978" t="s">
        <v>39</v>
      </c>
      <c r="E1978">
        <v>58</v>
      </c>
      <c r="F1978" t="s">
        <v>36</v>
      </c>
      <c r="G1978" t="s">
        <v>27</v>
      </c>
      <c r="H1978">
        <f t="shared" si="60"/>
        <v>1</v>
      </c>
      <c r="I1978">
        <f t="shared" si="61"/>
        <v>58</v>
      </c>
      <c r="J1978">
        <f>INDEX(Clustering!$A$2:$B$32,MATCH('Filtered Data'!F1978,_xlfn.ANCHORARRAY(Clustering!$A$2),0),2)</f>
        <v>2</v>
      </c>
    </row>
    <row r="1979" spans="1:10" x14ac:dyDescent="0.3">
      <c r="A1979" t="s">
        <v>1507</v>
      </c>
      <c r="B1979" t="s">
        <v>55</v>
      </c>
      <c r="C1979" t="s">
        <v>32</v>
      </c>
      <c r="D1979" t="s">
        <v>39</v>
      </c>
      <c r="E1979">
        <v>58</v>
      </c>
      <c r="F1979" t="s">
        <v>36</v>
      </c>
      <c r="G1979" t="s">
        <v>29</v>
      </c>
      <c r="H1979">
        <f t="shared" si="60"/>
        <v>1</v>
      </c>
      <c r="I1979">
        <f t="shared" si="61"/>
        <v>58</v>
      </c>
      <c r="J1979">
        <f>INDEX(Clustering!$A$2:$B$32,MATCH('Filtered Data'!F1979,_xlfn.ANCHORARRAY(Clustering!$A$2),0),2)</f>
        <v>2</v>
      </c>
    </row>
    <row r="1980" spans="1:10" x14ac:dyDescent="0.3">
      <c r="A1980" t="s">
        <v>1507</v>
      </c>
      <c r="B1980" t="s">
        <v>58</v>
      </c>
      <c r="C1980" t="s">
        <v>20</v>
      </c>
      <c r="D1980" t="s">
        <v>39</v>
      </c>
      <c r="E1980">
        <v>48</v>
      </c>
      <c r="F1980" t="s">
        <v>36</v>
      </c>
      <c r="G1980" t="s">
        <v>23</v>
      </c>
      <c r="H1980">
        <f t="shared" si="60"/>
        <v>2</v>
      </c>
      <c r="I1980">
        <f t="shared" si="61"/>
        <v>96</v>
      </c>
      <c r="J1980">
        <f>INDEX(Clustering!$A$2:$B$32,MATCH('Filtered Data'!F1980,_xlfn.ANCHORARRAY(Clustering!$A$2),0),2)</f>
        <v>2</v>
      </c>
    </row>
    <row r="1981" spans="1:10" x14ac:dyDescent="0.3">
      <c r="A1981" t="s">
        <v>1507</v>
      </c>
      <c r="B1981" t="s">
        <v>147</v>
      </c>
      <c r="C1981" t="s">
        <v>406</v>
      </c>
      <c r="D1981" t="s">
        <v>71</v>
      </c>
      <c r="E1981">
        <v>58</v>
      </c>
      <c r="F1981" t="s">
        <v>72</v>
      </c>
      <c r="G1981" t="s">
        <v>29</v>
      </c>
      <c r="H1981">
        <f t="shared" si="60"/>
        <v>1</v>
      </c>
      <c r="I1981">
        <f t="shared" si="61"/>
        <v>58</v>
      </c>
      <c r="J1981">
        <f>INDEX(Clustering!$A$2:$B$32,MATCH('Filtered Data'!F1981,_xlfn.ANCHORARRAY(Clustering!$A$2),0),2)</f>
        <v>3</v>
      </c>
    </row>
    <row r="1982" spans="1:10" x14ac:dyDescent="0.3">
      <c r="A1982" t="s">
        <v>1507</v>
      </c>
      <c r="B1982" t="s">
        <v>328</v>
      </c>
      <c r="C1982" t="s">
        <v>163</v>
      </c>
      <c r="D1982" t="s">
        <v>35</v>
      </c>
      <c r="E1982">
        <v>48</v>
      </c>
      <c r="F1982" t="s">
        <v>36</v>
      </c>
      <c r="G1982" t="s">
        <v>80</v>
      </c>
      <c r="H1982">
        <f t="shared" si="60"/>
        <v>1</v>
      </c>
      <c r="I1982">
        <f t="shared" si="61"/>
        <v>48</v>
      </c>
      <c r="J1982">
        <f>INDEX(Clustering!$A$2:$B$32,MATCH('Filtered Data'!F1982,_xlfn.ANCHORARRAY(Clustering!$A$2),0),2)</f>
        <v>2</v>
      </c>
    </row>
    <row r="1983" spans="1:10" x14ac:dyDescent="0.3">
      <c r="A1983" t="s">
        <v>1508</v>
      </c>
      <c r="B1983" t="s">
        <v>55</v>
      </c>
      <c r="C1983" t="s">
        <v>18</v>
      </c>
      <c r="D1983" t="s">
        <v>248</v>
      </c>
      <c r="E1983">
        <v>101</v>
      </c>
      <c r="F1983" t="s">
        <v>72</v>
      </c>
      <c r="G1983" t="s">
        <v>14</v>
      </c>
      <c r="H1983">
        <f t="shared" si="60"/>
        <v>2</v>
      </c>
      <c r="I1983">
        <f t="shared" si="61"/>
        <v>202</v>
      </c>
      <c r="J1983">
        <f>INDEX(Clustering!$A$2:$B$32,MATCH('Filtered Data'!F1983,_xlfn.ANCHORARRAY(Clustering!$A$2),0),2)</f>
        <v>3</v>
      </c>
    </row>
    <row r="1984" spans="1:10" x14ac:dyDescent="0.3">
      <c r="A1984" t="s">
        <v>1508</v>
      </c>
      <c r="B1984" t="s">
        <v>147</v>
      </c>
      <c r="C1984" t="s">
        <v>163</v>
      </c>
      <c r="D1984" t="s">
        <v>12</v>
      </c>
      <c r="E1984">
        <v>101</v>
      </c>
      <c r="F1984" t="s">
        <v>13</v>
      </c>
      <c r="G1984" t="s">
        <v>80</v>
      </c>
      <c r="H1984">
        <f t="shared" si="60"/>
        <v>1</v>
      </c>
      <c r="I1984">
        <f t="shared" si="61"/>
        <v>101</v>
      </c>
      <c r="J1984">
        <f>INDEX(Clustering!$A$2:$B$32,MATCH('Filtered Data'!F1984,_xlfn.ANCHORARRAY(Clustering!$A$2),0),2)</f>
        <v>5</v>
      </c>
    </row>
    <row r="1985" spans="1:10" x14ac:dyDescent="0.3">
      <c r="A1985" t="s">
        <v>1509</v>
      </c>
      <c r="B1985" t="s">
        <v>55</v>
      </c>
      <c r="C1985" t="s">
        <v>42</v>
      </c>
      <c r="D1985" t="s">
        <v>216</v>
      </c>
      <c r="E1985">
        <v>5</v>
      </c>
      <c r="F1985" t="s">
        <v>168</v>
      </c>
      <c r="G1985" t="s">
        <v>23</v>
      </c>
      <c r="H1985">
        <f t="shared" si="60"/>
        <v>2</v>
      </c>
      <c r="I1985">
        <f t="shared" si="61"/>
        <v>10</v>
      </c>
      <c r="J1985">
        <f>INDEX(Clustering!$A$2:$B$32,MATCH('Filtered Data'!F1985,_xlfn.ANCHORARRAY(Clustering!$A$2),0),2)</f>
        <v>5</v>
      </c>
    </row>
    <row r="1986" spans="1:10" x14ac:dyDescent="0.3">
      <c r="A1986" t="s">
        <v>1509</v>
      </c>
      <c r="B1986" t="s">
        <v>147</v>
      </c>
      <c r="C1986" t="s">
        <v>554</v>
      </c>
      <c r="D1986" t="s">
        <v>609</v>
      </c>
      <c r="E1986">
        <v>5</v>
      </c>
      <c r="F1986" t="s">
        <v>22</v>
      </c>
      <c r="G1986" t="s">
        <v>87</v>
      </c>
      <c r="H1986">
        <f t="shared" si="60"/>
        <v>1</v>
      </c>
      <c r="I1986">
        <f t="shared" si="61"/>
        <v>5</v>
      </c>
      <c r="J1986">
        <f>INDEX(Clustering!$A$2:$B$32,MATCH('Filtered Data'!F1986,_xlfn.ANCHORARRAY(Clustering!$A$2),0),2)</f>
        <v>6</v>
      </c>
    </row>
    <row r="1987" spans="1:10" x14ac:dyDescent="0.3">
      <c r="A1987" t="s">
        <v>1510</v>
      </c>
      <c r="B1987" t="s">
        <v>55</v>
      </c>
      <c r="C1987" t="s">
        <v>20</v>
      </c>
      <c r="D1987" t="s">
        <v>286</v>
      </c>
      <c r="E1987">
        <v>61</v>
      </c>
      <c r="F1987" t="s">
        <v>287</v>
      </c>
      <c r="G1987" t="s">
        <v>23</v>
      </c>
      <c r="H1987">
        <f t="shared" ref="H1987:H2050" si="62">LEN(G1987)/2</f>
        <v>2</v>
      </c>
      <c r="I1987">
        <f t="shared" ref="I1987:I2050" si="63">E1987*H1987</f>
        <v>122</v>
      </c>
      <c r="J1987">
        <f>INDEX(Clustering!$A$2:$B$32,MATCH('Filtered Data'!F1987,_xlfn.ANCHORARRAY(Clustering!$A$2),0),2)</f>
        <v>8</v>
      </c>
    </row>
    <row r="1988" spans="1:10" x14ac:dyDescent="0.3">
      <c r="A1988" t="s">
        <v>1510</v>
      </c>
      <c r="B1988" t="s">
        <v>147</v>
      </c>
      <c r="C1988" t="s">
        <v>322</v>
      </c>
      <c r="D1988" t="s">
        <v>62</v>
      </c>
      <c r="E1988">
        <v>61</v>
      </c>
      <c r="F1988" t="s">
        <v>63</v>
      </c>
      <c r="G1988" t="s">
        <v>69</v>
      </c>
      <c r="H1988">
        <f t="shared" si="62"/>
        <v>1</v>
      </c>
      <c r="I1988">
        <f t="shared" si="63"/>
        <v>61</v>
      </c>
      <c r="J1988">
        <f>INDEX(Clustering!$A$2:$B$32,MATCH('Filtered Data'!F1988,_xlfn.ANCHORARRAY(Clustering!$A$2),0),2)</f>
        <v>4</v>
      </c>
    </row>
    <row r="1989" spans="1:10" x14ac:dyDescent="0.3">
      <c r="A1989" t="s">
        <v>1511</v>
      </c>
      <c r="B1989" t="s">
        <v>55</v>
      </c>
      <c r="C1989" t="s">
        <v>38</v>
      </c>
      <c r="D1989" t="s">
        <v>311</v>
      </c>
      <c r="E1989">
        <v>97</v>
      </c>
      <c r="F1989" t="s">
        <v>13</v>
      </c>
      <c r="G1989" t="s">
        <v>14</v>
      </c>
      <c r="H1989">
        <f t="shared" si="62"/>
        <v>2</v>
      </c>
      <c r="I1989">
        <f t="shared" si="63"/>
        <v>194</v>
      </c>
      <c r="J1989">
        <f>INDEX(Clustering!$A$2:$B$32,MATCH('Filtered Data'!F1989,_xlfn.ANCHORARRAY(Clustering!$A$2),0),2)</f>
        <v>5</v>
      </c>
    </row>
    <row r="1990" spans="1:10" x14ac:dyDescent="0.3">
      <c r="A1990" t="s">
        <v>1511</v>
      </c>
      <c r="B1990" t="s">
        <v>147</v>
      </c>
      <c r="C1990" t="s">
        <v>158</v>
      </c>
      <c r="D1990" t="s">
        <v>290</v>
      </c>
      <c r="E1990">
        <v>97</v>
      </c>
      <c r="F1990" t="s">
        <v>72</v>
      </c>
      <c r="G1990" t="s">
        <v>27</v>
      </c>
      <c r="H1990">
        <f t="shared" si="62"/>
        <v>1</v>
      </c>
      <c r="I1990">
        <f t="shared" si="63"/>
        <v>97</v>
      </c>
      <c r="J1990">
        <f>INDEX(Clustering!$A$2:$B$32,MATCH('Filtered Data'!F1990,_xlfn.ANCHORARRAY(Clustering!$A$2),0),2)</f>
        <v>3</v>
      </c>
    </row>
    <row r="1991" spans="1:10" x14ac:dyDescent="0.3">
      <c r="A1991" t="s">
        <v>1512</v>
      </c>
      <c r="B1991" t="s">
        <v>55</v>
      </c>
      <c r="C1991" t="s">
        <v>16</v>
      </c>
      <c r="D1991" t="s">
        <v>124</v>
      </c>
      <c r="E1991">
        <v>49</v>
      </c>
      <c r="F1991" t="s">
        <v>36</v>
      </c>
      <c r="G1991" t="s">
        <v>14</v>
      </c>
      <c r="H1991">
        <f t="shared" si="62"/>
        <v>2</v>
      </c>
      <c r="I1991">
        <f t="shared" si="63"/>
        <v>98</v>
      </c>
      <c r="J1991">
        <f>INDEX(Clustering!$A$2:$B$32,MATCH('Filtered Data'!F1991,_xlfn.ANCHORARRAY(Clustering!$A$2),0),2)</f>
        <v>2</v>
      </c>
    </row>
    <row r="1992" spans="1:10" x14ac:dyDescent="0.3">
      <c r="A1992" t="s">
        <v>1512</v>
      </c>
      <c r="B1992" t="s">
        <v>147</v>
      </c>
      <c r="C1992" t="s">
        <v>192</v>
      </c>
      <c r="D1992" t="s">
        <v>124</v>
      </c>
      <c r="E1992">
        <v>49</v>
      </c>
      <c r="F1992" t="s">
        <v>36</v>
      </c>
      <c r="G1992" t="s">
        <v>87</v>
      </c>
      <c r="H1992">
        <f t="shared" si="62"/>
        <v>1</v>
      </c>
      <c r="I1992">
        <f t="shared" si="63"/>
        <v>49</v>
      </c>
      <c r="J1992">
        <f>INDEX(Clustering!$A$2:$B$32,MATCH('Filtered Data'!F1992,_xlfn.ANCHORARRAY(Clustering!$A$2),0),2)</f>
        <v>2</v>
      </c>
    </row>
    <row r="1993" spans="1:10" x14ac:dyDescent="0.3">
      <c r="A1993" t="s">
        <v>1513</v>
      </c>
      <c r="B1993" t="s">
        <v>55</v>
      </c>
      <c r="C1993" t="s">
        <v>42</v>
      </c>
      <c r="D1993" t="s">
        <v>119</v>
      </c>
      <c r="E1993">
        <v>19</v>
      </c>
      <c r="F1993" t="s">
        <v>13</v>
      </c>
      <c r="G1993" t="s">
        <v>23</v>
      </c>
      <c r="H1993">
        <f t="shared" si="62"/>
        <v>2</v>
      </c>
      <c r="I1993">
        <f t="shared" si="63"/>
        <v>38</v>
      </c>
      <c r="J1993">
        <f>INDEX(Clustering!$A$2:$B$32,MATCH('Filtered Data'!F1993,_xlfn.ANCHORARRAY(Clustering!$A$2),0),2)</f>
        <v>5</v>
      </c>
    </row>
    <row r="1994" spans="1:10" x14ac:dyDescent="0.3">
      <c r="A1994" t="s">
        <v>1513</v>
      </c>
      <c r="B1994" t="s">
        <v>147</v>
      </c>
      <c r="C1994" t="s">
        <v>322</v>
      </c>
      <c r="D1994" t="s">
        <v>290</v>
      </c>
      <c r="E1994">
        <v>19</v>
      </c>
      <c r="F1994" t="s">
        <v>72</v>
      </c>
      <c r="G1994" t="s">
        <v>69</v>
      </c>
      <c r="H1994">
        <f t="shared" si="62"/>
        <v>1</v>
      </c>
      <c r="I1994">
        <f t="shared" si="63"/>
        <v>19</v>
      </c>
      <c r="J1994">
        <f>INDEX(Clustering!$A$2:$B$32,MATCH('Filtered Data'!F1994,_xlfn.ANCHORARRAY(Clustering!$A$2),0),2)</f>
        <v>3</v>
      </c>
    </row>
    <row r="1995" spans="1:10" x14ac:dyDescent="0.3">
      <c r="A1995" t="s">
        <v>1514</v>
      </c>
      <c r="B1995" t="s">
        <v>55</v>
      </c>
      <c r="C1995" t="s">
        <v>25</v>
      </c>
      <c r="D1995" t="s">
        <v>191</v>
      </c>
      <c r="E1995">
        <v>137</v>
      </c>
      <c r="F1995" t="s">
        <v>168</v>
      </c>
      <c r="G1995" t="s">
        <v>27</v>
      </c>
      <c r="H1995">
        <f t="shared" si="62"/>
        <v>1</v>
      </c>
      <c r="I1995">
        <f t="shared" si="63"/>
        <v>137</v>
      </c>
      <c r="J1995">
        <f>INDEX(Clustering!$A$2:$B$32,MATCH('Filtered Data'!F1995,_xlfn.ANCHORARRAY(Clustering!$A$2),0),2)</f>
        <v>5</v>
      </c>
    </row>
    <row r="1996" spans="1:10" x14ac:dyDescent="0.3">
      <c r="A1996" t="s">
        <v>1514</v>
      </c>
      <c r="B1996" t="s">
        <v>55</v>
      </c>
      <c r="C1996" t="s">
        <v>28</v>
      </c>
      <c r="D1996" t="s">
        <v>191</v>
      </c>
      <c r="E1996">
        <v>137</v>
      </c>
      <c r="F1996" t="s">
        <v>168</v>
      </c>
      <c r="G1996" t="s">
        <v>29</v>
      </c>
      <c r="H1996">
        <f t="shared" si="62"/>
        <v>1</v>
      </c>
      <c r="I1996">
        <f t="shared" si="63"/>
        <v>137</v>
      </c>
      <c r="J1996">
        <f>INDEX(Clustering!$A$2:$B$32,MATCH('Filtered Data'!F1996,_xlfn.ANCHORARRAY(Clustering!$A$2),0),2)</f>
        <v>5</v>
      </c>
    </row>
    <row r="1997" spans="1:10" x14ac:dyDescent="0.3">
      <c r="A1997" t="s">
        <v>1514</v>
      </c>
      <c r="B1997" t="s">
        <v>147</v>
      </c>
      <c r="C1997" t="s">
        <v>334</v>
      </c>
      <c r="D1997" t="s">
        <v>219</v>
      </c>
      <c r="E1997">
        <v>137</v>
      </c>
      <c r="F1997" t="s">
        <v>168</v>
      </c>
      <c r="G1997" t="s">
        <v>27</v>
      </c>
      <c r="H1997">
        <f t="shared" si="62"/>
        <v>1</v>
      </c>
      <c r="I1997">
        <f t="shared" si="63"/>
        <v>137</v>
      </c>
      <c r="J1997">
        <f>INDEX(Clustering!$A$2:$B$32,MATCH('Filtered Data'!F1997,_xlfn.ANCHORARRAY(Clustering!$A$2),0),2)</f>
        <v>5</v>
      </c>
    </row>
    <row r="1998" spans="1:10" x14ac:dyDescent="0.3">
      <c r="A1998" t="s">
        <v>1514</v>
      </c>
      <c r="B1998" t="s">
        <v>169</v>
      </c>
      <c r="C1998" t="s">
        <v>703</v>
      </c>
      <c r="D1998" t="s">
        <v>1515</v>
      </c>
      <c r="E1998">
        <v>137</v>
      </c>
      <c r="F1998" t="s">
        <v>702</v>
      </c>
      <c r="G1998" t="s">
        <v>87</v>
      </c>
      <c r="H1998">
        <f t="shared" si="62"/>
        <v>1</v>
      </c>
      <c r="I1998">
        <f t="shared" si="63"/>
        <v>137</v>
      </c>
      <c r="J1998">
        <f>INDEX(Clustering!$A$2:$B$32,MATCH('Filtered Data'!F1998,_xlfn.ANCHORARRAY(Clustering!$A$2),0),2)</f>
        <v>9</v>
      </c>
    </row>
    <row r="1999" spans="1:10" x14ac:dyDescent="0.3">
      <c r="A1999" t="s">
        <v>1516</v>
      </c>
      <c r="B1999" t="s">
        <v>55</v>
      </c>
      <c r="C1999" t="s">
        <v>195</v>
      </c>
      <c r="D1999" t="s">
        <v>124</v>
      </c>
      <c r="E1999">
        <v>47</v>
      </c>
      <c r="F1999" t="s">
        <v>36</v>
      </c>
      <c r="G1999" t="s">
        <v>198</v>
      </c>
      <c r="H1999">
        <f t="shared" si="62"/>
        <v>2</v>
      </c>
      <c r="I1999">
        <f t="shared" si="63"/>
        <v>94</v>
      </c>
      <c r="J1999">
        <f>INDEX(Clustering!$A$2:$B$32,MATCH('Filtered Data'!F1999,_xlfn.ANCHORARRAY(Clustering!$A$2),0),2)</f>
        <v>2</v>
      </c>
    </row>
    <row r="2000" spans="1:10" x14ac:dyDescent="0.3">
      <c r="A2000" t="s">
        <v>1516</v>
      </c>
      <c r="B2000" t="s">
        <v>147</v>
      </c>
      <c r="C2000" t="s">
        <v>322</v>
      </c>
      <c r="D2000" t="s">
        <v>231</v>
      </c>
      <c r="E2000">
        <v>47</v>
      </c>
      <c r="F2000" t="s">
        <v>232</v>
      </c>
      <c r="G2000" t="s">
        <v>69</v>
      </c>
      <c r="H2000">
        <f t="shared" si="62"/>
        <v>1</v>
      </c>
      <c r="I2000">
        <f t="shared" si="63"/>
        <v>47</v>
      </c>
      <c r="J2000">
        <f>INDEX(Clustering!$A$2:$B$32,MATCH('Filtered Data'!F2000,_xlfn.ANCHORARRAY(Clustering!$A$2),0),2)</f>
        <v>1</v>
      </c>
    </row>
    <row r="2001" spans="1:10" x14ac:dyDescent="0.3">
      <c r="A2001" t="s">
        <v>1517</v>
      </c>
      <c r="B2001" t="s">
        <v>55</v>
      </c>
      <c r="C2001" t="s">
        <v>370</v>
      </c>
      <c r="D2001" t="s">
        <v>180</v>
      </c>
      <c r="E2001">
        <v>46</v>
      </c>
      <c r="F2001" t="s">
        <v>168</v>
      </c>
      <c r="G2001" t="s">
        <v>198</v>
      </c>
      <c r="H2001">
        <f t="shared" si="62"/>
        <v>2</v>
      </c>
      <c r="I2001">
        <f t="shared" si="63"/>
        <v>92</v>
      </c>
      <c r="J2001">
        <f>INDEX(Clustering!$A$2:$B$32,MATCH('Filtered Data'!F2001,_xlfn.ANCHORARRAY(Clustering!$A$2),0),2)</f>
        <v>5</v>
      </c>
    </row>
    <row r="2002" spans="1:10" x14ac:dyDescent="0.3">
      <c r="A2002" t="s">
        <v>1517</v>
      </c>
      <c r="B2002" t="s">
        <v>147</v>
      </c>
      <c r="C2002" t="s">
        <v>358</v>
      </c>
      <c r="D2002" t="s">
        <v>160</v>
      </c>
      <c r="E2002">
        <v>46</v>
      </c>
      <c r="F2002" t="s">
        <v>72</v>
      </c>
      <c r="G2002" t="s">
        <v>80</v>
      </c>
      <c r="H2002">
        <f t="shared" si="62"/>
        <v>1</v>
      </c>
      <c r="I2002">
        <f t="shared" si="63"/>
        <v>46</v>
      </c>
      <c r="J2002">
        <f>INDEX(Clustering!$A$2:$B$32,MATCH('Filtered Data'!F2002,_xlfn.ANCHORARRAY(Clustering!$A$2),0),2)</f>
        <v>3</v>
      </c>
    </row>
    <row r="2003" spans="1:10" x14ac:dyDescent="0.3">
      <c r="A2003" t="s">
        <v>1518</v>
      </c>
      <c r="B2003" t="s">
        <v>55</v>
      </c>
      <c r="C2003" t="s">
        <v>56</v>
      </c>
      <c r="D2003" t="s">
        <v>124</v>
      </c>
      <c r="E2003">
        <v>47</v>
      </c>
      <c r="F2003" t="s">
        <v>36</v>
      </c>
      <c r="G2003" t="s">
        <v>27</v>
      </c>
      <c r="H2003">
        <f t="shared" si="62"/>
        <v>1</v>
      </c>
      <c r="I2003">
        <f t="shared" si="63"/>
        <v>47</v>
      </c>
      <c r="J2003">
        <f>INDEX(Clustering!$A$2:$B$32,MATCH('Filtered Data'!F2003,_xlfn.ANCHORARRAY(Clustering!$A$2),0),2)</f>
        <v>2</v>
      </c>
    </row>
    <row r="2004" spans="1:10" x14ac:dyDescent="0.3">
      <c r="A2004" t="s">
        <v>1518</v>
      </c>
      <c r="B2004" t="s">
        <v>55</v>
      </c>
      <c r="C2004" t="s">
        <v>57</v>
      </c>
      <c r="D2004" t="s">
        <v>124</v>
      </c>
      <c r="E2004">
        <v>47</v>
      </c>
      <c r="F2004" t="s">
        <v>36</v>
      </c>
      <c r="G2004" t="s">
        <v>29</v>
      </c>
      <c r="H2004">
        <f t="shared" si="62"/>
        <v>1</v>
      </c>
      <c r="I2004">
        <f t="shared" si="63"/>
        <v>47</v>
      </c>
      <c r="J2004">
        <f>INDEX(Clustering!$A$2:$B$32,MATCH('Filtered Data'!F2004,_xlfn.ANCHORARRAY(Clustering!$A$2),0),2)</f>
        <v>2</v>
      </c>
    </row>
    <row r="2005" spans="1:10" x14ac:dyDescent="0.3">
      <c r="A2005" t="s">
        <v>1518</v>
      </c>
      <c r="B2005" t="s">
        <v>147</v>
      </c>
      <c r="C2005" t="s">
        <v>919</v>
      </c>
      <c r="D2005" t="s">
        <v>74</v>
      </c>
      <c r="E2005">
        <v>47</v>
      </c>
      <c r="F2005" t="s">
        <v>22</v>
      </c>
      <c r="G2005" t="s">
        <v>87</v>
      </c>
      <c r="H2005">
        <f t="shared" si="62"/>
        <v>1</v>
      </c>
      <c r="I2005">
        <f t="shared" si="63"/>
        <v>47</v>
      </c>
      <c r="J2005">
        <f>INDEX(Clustering!$A$2:$B$32,MATCH('Filtered Data'!F2005,_xlfn.ANCHORARRAY(Clustering!$A$2),0),2)</f>
        <v>6</v>
      </c>
    </row>
    <row r="2006" spans="1:10" x14ac:dyDescent="0.3">
      <c r="A2006" t="s">
        <v>1519</v>
      </c>
      <c r="B2006" t="s">
        <v>55</v>
      </c>
      <c r="C2006" t="s">
        <v>16</v>
      </c>
      <c r="D2006" t="s">
        <v>368</v>
      </c>
      <c r="E2006">
        <v>46</v>
      </c>
      <c r="F2006" t="s">
        <v>72</v>
      </c>
      <c r="G2006" t="s">
        <v>14</v>
      </c>
      <c r="H2006">
        <f t="shared" si="62"/>
        <v>2</v>
      </c>
      <c r="I2006">
        <f t="shared" si="63"/>
        <v>92</v>
      </c>
      <c r="J2006">
        <f>INDEX(Clustering!$A$2:$B$32,MATCH('Filtered Data'!F2006,_xlfn.ANCHORARRAY(Clustering!$A$2),0),2)</f>
        <v>3</v>
      </c>
    </row>
    <row r="2007" spans="1:10" x14ac:dyDescent="0.3">
      <c r="A2007" t="s">
        <v>1519</v>
      </c>
      <c r="B2007" t="s">
        <v>147</v>
      </c>
      <c r="C2007" t="s">
        <v>192</v>
      </c>
      <c r="D2007" t="s">
        <v>226</v>
      </c>
      <c r="E2007">
        <v>46</v>
      </c>
      <c r="F2007" t="s">
        <v>13</v>
      </c>
      <c r="G2007" t="s">
        <v>87</v>
      </c>
      <c r="H2007">
        <f t="shared" si="62"/>
        <v>1</v>
      </c>
      <c r="I2007">
        <f t="shared" si="63"/>
        <v>46</v>
      </c>
      <c r="J2007">
        <f>INDEX(Clustering!$A$2:$B$32,MATCH('Filtered Data'!F2007,_xlfn.ANCHORARRAY(Clustering!$A$2),0),2)</f>
        <v>5</v>
      </c>
    </row>
    <row r="2008" spans="1:10" x14ac:dyDescent="0.3">
      <c r="A2008" t="s">
        <v>1520</v>
      </c>
      <c r="B2008" t="s">
        <v>55</v>
      </c>
      <c r="C2008" t="s">
        <v>229</v>
      </c>
      <c r="D2008" t="s">
        <v>116</v>
      </c>
      <c r="E2008">
        <v>16</v>
      </c>
      <c r="F2008" t="s">
        <v>36</v>
      </c>
      <c r="G2008" t="s">
        <v>198</v>
      </c>
      <c r="H2008">
        <f t="shared" si="62"/>
        <v>2</v>
      </c>
      <c r="I2008">
        <f t="shared" si="63"/>
        <v>32</v>
      </c>
      <c r="J2008">
        <f>INDEX(Clustering!$A$2:$B$32,MATCH('Filtered Data'!F2008,_xlfn.ANCHORARRAY(Clustering!$A$2),0),2)</f>
        <v>2</v>
      </c>
    </row>
    <row r="2009" spans="1:10" x14ac:dyDescent="0.3">
      <c r="A2009" t="s">
        <v>1521</v>
      </c>
      <c r="B2009" t="s">
        <v>55</v>
      </c>
      <c r="C2009" t="s">
        <v>31</v>
      </c>
      <c r="D2009" t="s">
        <v>152</v>
      </c>
      <c r="E2009">
        <v>12</v>
      </c>
      <c r="F2009" t="s">
        <v>72</v>
      </c>
      <c r="G2009" t="s">
        <v>27</v>
      </c>
      <c r="H2009">
        <f t="shared" si="62"/>
        <v>1</v>
      </c>
      <c r="I2009">
        <f t="shared" si="63"/>
        <v>12</v>
      </c>
      <c r="J2009">
        <f>INDEX(Clustering!$A$2:$B$32,MATCH('Filtered Data'!F2009,_xlfn.ANCHORARRAY(Clustering!$A$2),0),2)</f>
        <v>3</v>
      </c>
    </row>
    <row r="2010" spans="1:10" x14ac:dyDescent="0.3">
      <c r="A2010" t="s">
        <v>1521</v>
      </c>
      <c r="B2010" t="s">
        <v>55</v>
      </c>
      <c r="C2010" t="s">
        <v>32</v>
      </c>
      <c r="D2010" t="s">
        <v>152</v>
      </c>
      <c r="E2010">
        <v>12</v>
      </c>
      <c r="F2010" t="s">
        <v>72</v>
      </c>
      <c r="G2010" t="s">
        <v>29</v>
      </c>
      <c r="H2010">
        <f t="shared" si="62"/>
        <v>1</v>
      </c>
      <c r="I2010">
        <f t="shared" si="63"/>
        <v>12</v>
      </c>
      <c r="J2010">
        <f>INDEX(Clustering!$A$2:$B$32,MATCH('Filtered Data'!F2010,_xlfn.ANCHORARRAY(Clustering!$A$2),0),2)</f>
        <v>3</v>
      </c>
    </row>
    <row r="2011" spans="1:10" x14ac:dyDescent="0.3">
      <c r="A2011" t="s">
        <v>1522</v>
      </c>
      <c r="B2011" t="s">
        <v>55</v>
      </c>
      <c r="C2011" t="s">
        <v>715</v>
      </c>
      <c r="D2011" t="s">
        <v>150</v>
      </c>
      <c r="E2011">
        <v>12</v>
      </c>
      <c r="F2011" t="s">
        <v>72</v>
      </c>
      <c r="G2011" t="s">
        <v>80</v>
      </c>
      <c r="H2011">
        <f t="shared" si="62"/>
        <v>1</v>
      </c>
      <c r="I2011">
        <f t="shared" si="63"/>
        <v>12</v>
      </c>
      <c r="J2011">
        <f>INDEX(Clustering!$A$2:$B$32,MATCH('Filtered Data'!F2011,_xlfn.ANCHORARRAY(Clustering!$A$2),0),2)</f>
        <v>3</v>
      </c>
    </row>
    <row r="2012" spans="1:10" x14ac:dyDescent="0.3">
      <c r="A2012" t="s">
        <v>1523</v>
      </c>
      <c r="B2012" t="s">
        <v>55</v>
      </c>
      <c r="C2012" t="s">
        <v>18</v>
      </c>
      <c r="D2012" t="s">
        <v>724</v>
      </c>
      <c r="E2012">
        <v>17</v>
      </c>
      <c r="F2012" t="s">
        <v>262</v>
      </c>
      <c r="G2012" t="s">
        <v>14</v>
      </c>
      <c r="H2012">
        <f t="shared" si="62"/>
        <v>2</v>
      </c>
      <c r="I2012">
        <f t="shared" si="63"/>
        <v>34</v>
      </c>
      <c r="J2012">
        <f>INDEX(Clustering!$A$2:$B$32,MATCH('Filtered Data'!F2012,_xlfn.ANCHORARRAY(Clustering!$A$2),0),2)</f>
        <v>4</v>
      </c>
    </row>
    <row r="2013" spans="1:10" x14ac:dyDescent="0.3">
      <c r="A2013" t="s">
        <v>1524</v>
      </c>
      <c r="B2013" t="s">
        <v>55</v>
      </c>
      <c r="C2013" t="s">
        <v>786</v>
      </c>
      <c r="D2013" t="s">
        <v>155</v>
      </c>
      <c r="E2013">
        <v>24</v>
      </c>
      <c r="F2013" t="s">
        <v>72</v>
      </c>
      <c r="G2013" t="s">
        <v>69</v>
      </c>
      <c r="H2013">
        <f t="shared" si="62"/>
        <v>1</v>
      </c>
      <c r="I2013">
        <f t="shared" si="63"/>
        <v>24</v>
      </c>
      <c r="J2013">
        <f>INDEX(Clustering!$A$2:$B$32,MATCH('Filtered Data'!F2013,_xlfn.ANCHORARRAY(Clustering!$A$2),0),2)</f>
        <v>3</v>
      </c>
    </row>
    <row r="2014" spans="1:10" x14ac:dyDescent="0.3">
      <c r="A2014" t="s">
        <v>1525</v>
      </c>
      <c r="B2014" t="s">
        <v>55</v>
      </c>
      <c r="C2014" t="s">
        <v>284</v>
      </c>
      <c r="D2014" t="s">
        <v>150</v>
      </c>
      <c r="E2014">
        <v>25</v>
      </c>
      <c r="F2014" t="s">
        <v>72</v>
      </c>
      <c r="G2014" t="s">
        <v>87</v>
      </c>
      <c r="H2014">
        <f t="shared" si="62"/>
        <v>1</v>
      </c>
      <c r="I2014">
        <f t="shared" si="63"/>
        <v>25</v>
      </c>
      <c r="J2014">
        <f>INDEX(Clustering!$A$2:$B$32,MATCH('Filtered Data'!F2014,_xlfn.ANCHORARRAY(Clustering!$A$2),0),2)</f>
        <v>3</v>
      </c>
    </row>
    <row r="2015" spans="1:10" x14ac:dyDescent="0.3">
      <c r="A2015" t="s">
        <v>1526</v>
      </c>
      <c r="B2015" t="s">
        <v>55</v>
      </c>
      <c r="C2015" t="s">
        <v>289</v>
      </c>
      <c r="D2015" t="s">
        <v>155</v>
      </c>
      <c r="E2015">
        <v>26</v>
      </c>
      <c r="F2015" t="s">
        <v>72</v>
      </c>
      <c r="G2015" t="s">
        <v>27</v>
      </c>
      <c r="H2015">
        <f t="shared" si="62"/>
        <v>1</v>
      </c>
      <c r="I2015">
        <f t="shared" si="63"/>
        <v>26</v>
      </c>
      <c r="J2015">
        <f>INDEX(Clustering!$A$2:$B$32,MATCH('Filtered Data'!F2015,_xlfn.ANCHORARRAY(Clustering!$A$2),0),2)</f>
        <v>3</v>
      </c>
    </row>
    <row r="2016" spans="1:10" x14ac:dyDescent="0.3">
      <c r="A2016" t="s">
        <v>1527</v>
      </c>
      <c r="B2016" t="s">
        <v>55</v>
      </c>
      <c r="C2016" t="s">
        <v>176</v>
      </c>
      <c r="D2016" t="s">
        <v>391</v>
      </c>
      <c r="E2016">
        <v>12</v>
      </c>
      <c r="F2016" t="s">
        <v>168</v>
      </c>
      <c r="G2016" t="s">
        <v>69</v>
      </c>
      <c r="H2016">
        <f t="shared" si="62"/>
        <v>1</v>
      </c>
      <c r="I2016">
        <f t="shared" si="63"/>
        <v>12</v>
      </c>
      <c r="J2016">
        <f>INDEX(Clustering!$A$2:$B$32,MATCH('Filtered Data'!F2016,_xlfn.ANCHORARRAY(Clustering!$A$2),0),2)</f>
        <v>5</v>
      </c>
    </row>
    <row r="2017" spans="1:10" x14ac:dyDescent="0.3">
      <c r="A2017" t="s">
        <v>1528</v>
      </c>
      <c r="B2017" t="s">
        <v>55</v>
      </c>
      <c r="C2017" t="s">
        <v>375</v>
      </c>
      <c r="D2017" t="s">
        <v>150</v>
      </c>
      <c r="E2017">
        <v>8</v>
      </c>
      <c r="F2017" t="s">
        <v>72</v>
      </c>
      <c r="G2017" t="s">
        <v>80</v>
      </c>
      <c r="H2017">
        <f t="shared" si="62"/>
        <v>1</v>
      </c>
      <c r="I2017">
        <f t="shared" si="63"/>
        <v>8</v>
      </c>
      <c r="J2017">
        <f>INDEX(Clustering!$A$2:$B$32,MATCH('Filtered Data'!F2017,_xlfn.ANCHORARRAY(Clustering!$A$2),0),2)</f>
        <v>3</v>
      </c>
    </row>
    <row r="2018" spans="1:10" x14ac:dyDescent="0.3">
      <c r="A2018" t="s">
        <v>1529</v>
      </c>
      <c r="B2018" t="s">
        <v>55</v>
      </c>
      <c r="C2018" t="s">
        <v>784</v>
      </c>
      <c r="D2018" t="s">
        <v>119</v>
      </c>
      <c r="E2018">
        <v>26</v>
      </c>
      <c r="F2018" t="s">
        <v>13</v>
      </c>
      <c r="G2018" t="s">
        <v>27</v>
      </c>
      <c r="H2018">
        <f t="shared" si="62"/>
        <v>1</v>
      </c>
      <c r="I2018">
        <f t="shared" si="63"/>
        <v>26</v>
      </c>
      <c r="J2018">
        <f>INDEX(Clustering!$A$2:$B$32,MATCH('Filtered Data'!F2018,_xlfn.ANCHORARRAY(Clustering!$A$2),0),2)</f>
        <v>5</v>
      </c>
    </row>
    <row r="2019" spans="1:10" x14ac:dyDescent="0.3">
      <c r="A2019" t="s">
        <v>1530</v>
      </c>
      <c r="B2019" t="s">
        <v>55</v>
      </c>
      <c r="C2019" t="s">
        <v>238</v>
      </c>
      <c r="D2019" t="s">
        <v>277</v>
      </c>
      <c r="E2019">
        <v>13</v>
      </c>
      <c r="F2019" t="s">
        <v>168</v>
      </c>
      <c r="G2019" t="s">
        <v>69</v>
      </c>
      <c r="H2019">
        <f t="shared" si="62"/>
        <v>1</v>
      </c>
      <c r="I2019">
        <f t="shared" si="63"/>
        <v>13</v>
      </c>
      <c r="J2019">
        <f>INDEX(Clustering!$A$2:$B$32,MATCH('Filtered Data'!F2019,_xlfn.ANCHORARRAY(Clustering!$A$2),0),2)</f>
        <v>5</v>
      </c>
    </row>
    <row r="2020" spans="1:10" x14ac:dyDescent="0.3">
      <c r="A2020" t="s">
        <v>1531</v>
      </c>
      <c r="B2020" t="s">
        <v>55</v>
      </c>
      <c r="C2020" t="s">
        <v>123</v>
      </c>
      <c r="D2020" t="s">
        <v>368</v>
      </c>
      <c r="E2020">
        <v>25</v>
      </c>
      <c r="F2020" t="s">
        <v>72</v>
      </c>
      <c r="G2020" t="s">
        <v>87</v>
      </c>
      <c r="H2020">
        <f t="shared" si="62"/>
        <v>1</v>
      </c>
      <c r="I2020">
        <f t="shared" si="63"/>
        <v>25</v>
      </c>
      <c r="J2020">
        <f>INDEX(Clustering!$A$2:$B$32,MATCH('Filtered Data'!F2020,_xlfn.ANCHORARRAY(Clustering!$A$2),0),2)</f>
        <v>3</v>
      </c>
    </row>
    <row r="2021" spans="1:10" x14ac:dyDescent="0.3">
      <c r="A2021" t="s">
        <v>1532</v>
      </c>
      <c r="B2021" t="s">
        <v>55</v>
      </c>
      <c r="C2021" t="s">
        <v>293</v>
      </c>
      <c r="D2021" t="s">
        <v>231</v>
      </c>
      <c r="E2021">
        <v>70</v>
      </c>
      <c r="F2021" t="s">
        <v>232</v>
      </c>
      <c r="G2021" t="s">
        <v>69</v>
      </c>
      <c r="H2021">
        <f t="shared" si="62"/>
        <v>1</v>
      </c>
      <c r="I2021">
        <f t="shared" si="63"/>
        <v>70</v>
      </c>
      <c r="J2021">
        <f>INDEX(Clustering!$A$2:$B$32,MATCH('Filtered Data'!F2021,_xlfn.ANCHORARRAY(Clustering!$A$2),0),2)</f>
        <v>1</v>
      </c>
    </row>
    <row r="2022" spans="1:10" x14ac:dyDescent="0.3">
      <c r="A2022" t="s">
        <v>1533</v>
      </c>
      <c r="B2022" t="s">
        <v>55</v>
      </c>
      <c r="C2022" t="s">
        <v>121</v>
      </c>
      <c r="D2022" t="s">
        <v>296</v>
      </c>
      <c r="E2022">
        <v>81</v>
      </c>
      <c r="F2022" t="s">
        <v>36</v>
      </c>
      <c r="G2022" t="s">
        <v>27</v>
      </c>
      <c r="H2022">
        <f t="shared" si="62"/>
        <v>1</v>
      </c>
      <c r="I2022">
        <f t="shared" si="63"/>
        <v>81</v>
      </c>
      <c r="J2022">
        <f>INDEX(Clustering!$A$2:$B$32,MATCH('Filtered Data'!F2022,_xlfn.ANCHORARRAY(Clustering!$A$2),0),2)</f>
        <v>2</v>
      </c>
    </row>
    <row r="2023" spans="1:10" x14ac:dyDescent="0.3">
      <c r="A2023" t="s">
        <v>1534</v>
      </c>
      <c r="B2023" t="s">
        <v>55</v>
      </c>
      <c r="C2023" t="s">
        <v>1535</v>
      </c>
      <c r="D2023" t="s">
        <v>296</v>
      </c>
      <c r="E2023">
        <v>63</v>
      </c>
      <c r="F2023" t="s">
        <v>36</v>
      </c>
      <c r="G2023" t="s">
        <v>127</v>
      </c>
      <c r="H2023">
        <f t="shared" si="62"/>
        <v>1</v>
      </c>
      <c r="I2023">
        <f t="shared" si="63"/>
        <v>63</v>
      </c>
      <c r="J2023">
        <f>INDEX(Clustering!$A$2:$B$32,MATCH('Filtered Data'!F2023,_xlfn.ANCHORARRAY(Clustering!$A$2),0),2)</f>
        <v>2</v>
      </c>
    </row>
    <row r="2024" spans="1:10" x14ac:dyDescent="0.3">
      <c r="A2024" t="s">
        <v>1536</v>
      </c>
      <c r="B2024" t="s">
        <v>55</v>
      </c>
      <c r="C2024" t="s">
        <v>123</v>
      </c>
      <c r="D2024" t="s">
        <v>116</v>
      </c>
      <c r="E2024">
        <v>76</v>
      </c>
      <c r="F2024" t="s">
        <v>36</v>
      </c>
      <c r="G2024" t="s">
        <v>87</v>
      </c>
      <c r="H2024">
        <f t="shared" si="62"/>
        <v>1</v>
      </c>
      <c r="I2024">
        <f t="shared" si="63"/>
        <v>76</v>
      </c>
      <c r="J2024">
        <f>INDEX(Clustering!$A$2:$B$32,MATCH('Filtered Data'!F2024,_xlfn.ANCHORARRAY(Clustering!$A$2),0),2)</f>
        <v>2</v>
      </c>
    </row>
    <row r="2025" spans="1:10" ht="26" x14ac:dyDescent="0.3">
      <c r="A2025" t="s">
        <v>1537</v>
      </c>
      <c r="B2025" t="s">
        <v>55</v>
      </c>
      <c r="C2025" s="1" t="s">
        <v>949</v>
      </c>
      <c r="D2025" t="s">
        <v>116</v>
      </c>
      <c r="E2025">
        <v>47</v>
      </c>
      <c r="F2025" t="s">
        <v>36</v>
      </c>
      <c r="G2025" t="s">
        <v>127</v>
      </c>
      <c r="H2025">
        <f t="shared" si="62"/>
        <v>1</v>
      </c>
      <c r="I2025">
        <f t="shared" si="63"/>
        <v>47</v>
      </c>
      <c r="J2025">
        <f>INDEX(Clustering!$A$2:$B$32,MATCH('Filtered Data'!F2025,_xlfn.ANCHORARRAY(Clustering!$A$2),0),2)</f>
        <v>2</v>
      </c>
    </row>
    <row r="2026" spans="1:10" x14ac:dyDescent="0.3">
      <c r="A2026" t="s">
        <v>1538</v>
      </c>
      <c r="B2026" t="s">
        <v>55</v>
      </c>
      <c r="C2026" t="s">
        <v>115</v>
      </c>
      <c r="D2026" t="s">
        <v>231</v>
      </c>
      <c r="E2026">
        <v>49</v>
      </c>
      <c r="F2026" t="s">
        <v>232</v>
      </c>
      <c r="G2026" t="s">
        <v>80</v>
      </c>
      <c r="H2026">
        <f t="shared" si="62"/>
        <v>1</v>
      </c>
      <c r="I2026">
        <f t="shared" si="63"/>
        <v>49</v>
      </c>
      <c r="J2026">
        <f>INDEX(Clustering!$A$2:$B$32,MATCH('Filtered Data'!F2026,_xlfn.ANCHORARRAY(Clustering!$A$2),0),2)</f>
        <v>1</v>
      </c>
    </row>
    <row r="2027" spans="1:10" ht="26" x14ac:dyDescent="0.3">
      <c r="A2027" t="s">
        <v>1539</v>
      </c>
      <c r="B2027" t="s">
        <v>55</v>
      </c>
      <c r="C2027" s="1" t="s">
        <v>1540</v>
      </c>
      <c r="D2027" t="s">
        <v>290</v>
      </c>
      <c r="E2027">
        <v>61</v>
      </c>
      <c r="F2027" t="s">
        <v>72</v>
      </c>
      <c r="G2027" t="s">
        <v>87</v>
      </c>
      <c r="H2027">
        <f t="shared" si="62"/>
        <v>1</v>
      </c>
      <c r="I2027">
        <f t="shared" si="63"/>
        <v>61</v>
      </c>
      <c r="J2027">
        <f>INDEX(Clustering!$A$2:$B$32,MATCH('Filtered Data'!F2027,_xlfn.ANCHORARRAY(Clustering!$A$2),0),2)</f>
        <v>3</v>
      </c>
    </row>
    <row r="2028" spans="1:10" ht="26" x14ac:dyDescent="0.3">
      <c r="A2028" t="s">
        <v>1541</v>
      </c>
      <c r="B2028" t="s">
        <v>55</v>
      </c>
      <c r="C2028" s="1" t="s">
        <v>827</v>
      </c>
      <c r="D2028" t="s">
        <v>290</v>
      </c>
      <c r="E2028">
        <v>65</v>
      </c>
      <c r="F2028" t="s">
        <v>72</v>
      </c>
      <c r="G2028" t="s">
        <v>87</v>
      </c>
      <c r="H2028">
        <f t="shared" si="62"/>
        <v>1</v>
      </c>
      <c r="I2028">
        <f t="shared" si="63"/>
        <v>65</v>
      </c>
      <c r="J2028">
        <f>INDEX(Clustering!$A$2:$B$32,MATCH('Filtered Data'!F2028,_xlfn.ANCHORARRAY(Clustering!$A$2),0),2)</f>
        <v>3</v>
      </c>
    </row>
    <row r="2029" spans="1:10" ht="26" x14ac:dyDescent="0.3">
      <c r="A2029" t="s">
        <v>1542</v>
      </c>
      <c r="B2029" t="s">
        <v>55</v>
      </c>
      <c r="C2029" s="1" t="s">
        <v>1543</v>
      </c>
      <c r="D2029" t="s">
        <v>290</v>
      </c>
      <c r="E2029">
        <v>65</v>
      </c>
      <c r="F2029" t="s">
        <v>72</v>
      </c>
      <c r="G2029" t="s">
        <v>127</v>
      </c>
      <c r="H2029">
        <f t="shared" si="62"/>
        <v>1</v>
      </c>
      <c r="I2029">
        <f t="shared" si="63"/>
        <v>65</v>
      </c>
      <c r="J2029">
        <f>INDEX(Clustering!$A$2:$B$32,MATCH('Filtered Data'!F2029,_xlfn.ANCHORARRAY(Clustering!$A$2),0),2)</f>
        <v>3</v>
      </c>
    </row>
    <row r="2030" spans="1:10" ht="26" x14ac:dyDescent="0.3">
      <c r="A2030" t="s">
        <v>1544</v>
      </c>
      <c r="B2030" t="s">
        <v>55</v>
      </c>
      <c r="C2030" s="1" t="s">
        <v>1123</v>
      </c>
      <c r="D2030" t="s">
        <v>62</v>
      </c>
      <c r="E2030">
        <v>17</v>
      </c>
      <c r="F2030" t="s">
        <v>63</v>
      </c>
      <c r="G2030" t="s">
        <v>29</v>
      </c>
      <c r="H2030">
        <f t="shared" si="62"/>
        <v>1</v>
      </c>
      <c r="I2030">
        <f t="shared" si="63"/>
        <v>17</v>
      </c>
      <c r="J2030">
        <f>INDEX(Clustering!$A$2:$B$32,MATCH('Filtered Data'!F2030,_xlfn.ANCHORARRAY(Clustering!$A$2),0),2)</f>
        <v>4</v>
      </c>
    </row>
    <row r="2031" spans="1:10" x14ac:dyDescent="0.3">
      <c r="A2031" t="s">
        <v>1545</v>
      </c>
      <c r="B2031" t="s">
        <v>55</v>
      </c>
      <c r="C2031" t="s">
        <v>521</v>
      </c>
      <c r="D2031" t="s">
        <v>124</v>
      </c>
      <c r="E2031">
        <v>29</v>
      </c>
      <c r="F2031" t="s">
        <v>36</v>
      </c>
      <c r="G2031" t="s">
        <v>80</v>
      </c>
      <c r="H2031">
        <f t="shared" si="62"/>
        <v>1</v>
      </c>
      <c r="I2031">
        <f t="shared" si="63"/>
        <v>29</v>
      </c>
      <c r="J2031">
        <f>INDEX(Clustering!$A$2:$B$32,MATCH('Filtered Data'!F2031,_xlfn.ANCHORARRAY(Clustering!$A$2),0),2)</f>
        <v>2</v>
      </c>
    </row>
    <row r="2032" spans="1:10" x14ac:dyDescent="0.3">
      <c r="A2032" t="s">
        <v>1546</v>
      </c>
      <c r="B2032" t="s">
        <v>55</v>
      </c>
      <c r="C2032" t="s">
        <v>517</v>
      </c>
      <c r="D2032" t="s">
        <v>180</v>
      </c>
      <c r="E2032">
        <v>18</v>
      </c>
      <c r="F2032" t="s">
        <v>168</v>
      </c>
      <c r="G2032" t="s">
        <v>27</v>
      </c>
      <c r="H2032">
        <f t="shared" si="62"/>
        <v>1</v>
      </c>
      <c r="I2032">
        <f t="shared" si="63"/>
        <v>18</v>
      </c>
      <c r="J2032">
        <f>INDEX(Clustering!$A$2:$B$32,MATCH('Filtered Data'!F2032,_xlfn.ANCHORARRAY(Clustering!$A$2),0),2)</f>
        <v>5</v>
      </c>
    </row>
    <row r="2033" spans="1:10" ht="26" x14ac:dyDescent="0.3">
      <c r="A2033" t="s">
        <v>1547</v>
      </c>
      <c r="B2033" t="s">
        <v>55</v>
      </c>
      <c r="C2033" s="1" t="s">
        <v>1548</v>
      </c>
      <c r="D2033" t="s">
        <v>180</v>
      </c>
      <c r="E2033">
        <v>61</v>
      </c>
      <c r="F2033" t="s">
        <v>168</v>
      </c>
      <c r="G2033" t="s">
        <v>127</v>
      </c>
      <c r="H2033">
        <f t="shared" si="62"/>
        <v>1</v>
      </c>
      <c r="I2033">
        <f t="shared" si="63"/>
        <v>61</v>
      </c>
      <c r="J2033">
        <f>INDEX(Clustering!$A$2:$B$32,MATCH('Filtered Data'!F2033,_xlfn.ANCHORARRAY(Clustering!$A$2),0),2)</f>
        <v>5</v>
      </c>
    </row>
    <row r="2034" spans="1:10" x14ac:dyDescent="0.3">
      <c r="A2034" t="s">
        <v>1549</v>
      </c>
      <c r="B2034" t="s">
        <v>55</v>
      </c>
      <c r="C2034" t="s">
        <v>1550</v>
      </c>
      <c r="D2034" t="s">
        <v>1551</v>
      </c>
      <c r="E2034">
        <v>40</v>
      </c>
      <c r="F2034" t="s">
        <v>36</v>
      </c>
      <c r="G2034" t="s">
        <v>87</v>
      </c>
      <c r="H2034">
        <f t="shared" si="62"/>
        <v>1</v>
      </c>
      <c r="I2034">
        <f t="shared" si="63"/>
        <v>40</v>
      </c>
      <c r="J2034">
        <f>INDEX(Clustering!$A$2:$B$32,MATCH('Filtered Data'!F2034,_xlfn.ANCHORARRAY(Clustering!$A$2),0),2)</f>
        <v>2</v>
      </c>
    </row>
    <row r="2035" spans="1:10" x14ac:dyDescent="0.3">
      <c r="A2035" t="s">
        <v>1552</v>
      </c>
      <c r="B2035" t="s">
        <v>55</v>
      </c>
      <c r="C2035" t="s">
        <v>115</v>
      </c>
      <c r="D2035" t="s">
        <v>130</v>
      </c>
      <c r="E2035">
        <v>40</v>
      </c>
      <c r="F2035" t="s">
        <v>72</v>
      </c>
      <c r="G2035" t="s">
        <v>80</v>
      </c>
      <c r="H2035">
        <f t="shared" si="62"/>
        <v>1</v>
      </c>
      <c r="I2035">
        <f t="shared" si="63"/>
        <v>40</v>
      </c>
      <c r="J2035">
        <f>INDEX(Clustering!$A$2:$B$32,MATCH('Filtered Data'!F2035,_xlfn.ANCHORARRAY(Clustering!$A$2),0),2)</f>
        <v>3</v>
      </c>
    </row>
    <row r="2036" spans="1:10" x14ac:dyDescent="0.3">
      <c r="A2036" t="s">
        <v>1553</v>
      </c>
      <c r="B2036" t="s">
        <v>55</v>
      </c>
      <c r="C2036" t="s">
        <v>713</v>
      </c>
      <c r="D2036" t="s">
        <v>609</v>
      </c>
      <c r="E2036">
        <v>40</v>
      </c>
      <c r="F2036" t="s">
        <v>22</v>
      </c>
      <c r="G2036" t="s">
        <v>27</v>
      </c>
      <c r="H2036">
        <f t="shared" si="62"/>
        <v>1</v>
      </c>
      <c r="I2036">
        <f t="shared" si="63"/>
        <v>40</v>
      </c>
      <c r="J2036">
        <f>INDEX(Clustering!$A$2:$B$32,MATCH('Filtered Data'!F2036,_xlfn.ANCHORARRAY(Clustering!$A$2),0),2)</f>
        <v>6</v>
      </c>
    </row>
    <row r="2037" spans="1:10" x14ac:dyDescent="0.3">
      <c r="A2037" t="s">
        <v>1553</v>
      </c>
      <c r="B2037" t="s">
        <v>147</v>
      </c>
      <c r="C2037" t="s">
        <v>345</v>
      </c>
      <c r="D2037" t="s">
        <v>609</v>
      </c>
      <c r="E2037">
        <v>40</v>
      </c>
      <c r="F2037" t="s">
        <v>22</v>
      </c>
      <c r="G2037" t="s">
        <v>27</v>
      </c>
      <c r="H2037">
        <f t="shared" si="62"/>
        <v>1</v>
      </c>
      <c r="I2037">
        <f t="shared" si="63"/>
        <v>40</v>
      </c>
      <c r="J2037">
        <f>INDEX(Clustering!$A$2:$B$32,MATCH('Filtered Data'!F2037,_xlfn.ANCHORARRAY(Clustering!$A$2),0),2)</f>
        <v>6</v>
      </c>
    </row>
    <row r="2038" spans="1:10" x14ac:dyDescent="0.3">
      <c r="A2038" t="s">
        <v>1554</v>
      </c>
      <c r="B2038" t="s">
        <v>55</v>
      </c>
      <c r="C2038" t="s">
        <v>341</v>
      </c>
      <c r="D2038" t="s">
        <v>905</v>
      </c>
      <c r="E2038">
        <v>29</v>
      </c>
      <c r="F2038" t="s">
        <v>906</v>
      </c>
      <c r="G2038" t="s">
        <v>29</v>
      </c>
      <c r="H2038">
        <f t="shared" si="62"/>
        <v>1</v>
      </c>
      <c r="I2038">
        <f t="shared" si="63"/>
        <v>29</v>
      </c>
      <c r="J2038">
        <f>INDEX(Clustering!$A$2:$B$32,MATCH('Filtered Data'!F2038,_xlfn.ANCHORARRAY(Clustering!$A$2),0),2)</f>
        <v>7</v>
      </c>
    </row>
    <row r="2039" spans="1:10" x14ac:dyDescent="0.3">
      <c r="A2039" t="s">
        <v>1555</v>
      </c>
      <c r="B2039" t="s">
        <v>55</v>
      </c>
      <c r="C2039" t="s">
        <v>788</v>
      </c>
      <c r="D2039" t="s">
        <v>162</v>
      </c>
      <c r="E2039">
        <v>28</v>
      </c>
      <c r="F2039" t="s">
        <v>72</v>
      </c>
      <c r="G2039" t="s">
        <v>87</v>
      </c>
      <c r="H2039">
        <f t="shared" si="62"/>
        <v>1</v>
      </c>
      <c r="I2039">
        <f t="shared" si="63"/>
        <v>28</v>
      </c>
      <c r="J2039">
        <f>INDEX(Clustering!$A$2:$B$32,MATCH('Filtered Data'!F2039,_xlfn.ANCHORARRAY(Clustering!$A$2),0),2)</f>
        <v>3</v>
      </c>
    </row>
    <row r="2040" spans="1:10" x14ac:dyDescent="0.3">
      <c r="A2040" t="s">
        <v>1556</v>
      </c>
      <c r="B2040" t="s">
        <v>55</v>
      </c>
      <c r="C2040" t="s">
        <v>223</v>
      </c>
      <c r="D2040" t="s">
        <v>162</v>
      </c>
      <c r="E2040">
        <v>20</v>
      </c>
      <c r="F2040" t="s">
        <v>72</v>
      </c>
      <c r="G2040" t="s">
        <v>87</v>
      </c>
      <c r="H2040">
        <f t="shared" si="62"/>
        <v>1</v>
      </c>
      <c r="I2040">
        <f t="shared" si="63"/>
        <v>20</v>
      </c>
      <c r="J2040">
        <f>INDEX(Clustering!$A$2:$B$32,MATCH('Filtered Data'!F2040,_xlfn.ANCHORARRAY(Clustering!$A$2),0),2)</f>
        <v>3</v>
      </c>
    </row>
    <row r="2041" spans="1:10" x14ac:dyDescent="0.3">
      <c r="A2041" t="s">
        <v>1557</v>
      </c>
      <c r="B2041" t="s">
        <v>55</v>
      </c>
      <c r="C2041" t="s">
        <v>229</v>
      </c>
      <c r="D2041" t="s">
        <v>21</v>
      </c>
      <c r="E2041">
        <v>51</v>
      </c>
      <c r="F2041" t="s">
        <v>22</v>
      </c>
      <c r="G2041" t="s">
        <v>198</v>
      </c>
      <c r="H2041">
        <f t="shared" si="62"/>
        <v>2</v>
      </c>
      <c r="I2041">
        <f t="shared" si="63"/>
        <v>102</v>
      </c>
      <c r="J2041">
        <f>INDEX(Clustering!$A$2:$B$32,MATCH('Filtered Data'!F2041,_xlfn.ANCHORARRAY(Clustering!$A$2),0),2)</f>
        <v>6</v>
      </c>
    </row>
    <row r="2042" spans="1:10" x14ac:dyDescent="0.3">
      <c r="A2042" t="s">
        <v>1557</v>
      </c>
      <c r="B2042" t="s">
        <v>58</v>
      </c>
      <c r="C2042" t="s">
        <v>195</v>
      </c>
      <c r="D2042" t="s">
        <v>21</v>
      </c>
      <c r="E2042">
        <v>51</v>
      </c>
      <c r="F2042" t="s">
        <v>22</v>
      </c>
      <c r="G2042" t="s">
        <v>198</v>
      </c>
      <c r="H2042">
        <f t="shared" si="62"/>
        <v>2</v>
      </c>
      <c r="I2042">
        <f t="shared" si="63"/>
        <v>102</v>
      </c>
      <c r="J2042">
        <f>INDEX(Clustering!$A$2:$B$32,MATCH('Filtered Data'!F2042,_xlfn.ANCHORARRAY(Clustering!$A$2),0),2)</f>
        <v>6</v>
      </c>
    </row>
    <row r="2043" spans="1:10" x14ac:dyDescent="0.3">
      <c r="A2043" t="s">
        <v>1558</v>
      </c>
      <c r="B2043" t="s">
        <v>55</v>
      </c>
      <c r="C2043" t="s">
        <v>34</v>
      </c>
      <c r="D2043" t="s">
        <v>116</v>
      </c>
      <c r="E2043">
        <v>60</v>
      </c>
      <c r="F2043" t="s">
        <v>36</v>
      </c>
      <c r="G2043" t="s">
        <v>14</v>
      </c>
      <c r="H2043">
        <f t="shared" si="62"/>
        <v>2</v>
      </c>
      <c r="I2043">
        <f t="shared" si="63"/>
        <v>120</v>
      </c>
      <c r="J2043">
        <f>INDEX(Clustering!$A$2:$B$32,MATCH('Filtered Data'!F2043,_xlfn.ANCHORARRAY(Clustering!$A$2),0),2)</f>
        <v>2</v>
      </c>
    </row>
    <row r="2044" spans="1:10" x14ac:dyDescent="0.3">
      <c r="A2044" t="s">
        <v>1558</v>
      </c>
      <c r="B2044" t="s">
        <v>58</v>
      </c>
      <c r="C2044" t="s">
        <v>11</v>
      </c>
      <c r="D2044" t="s">
        <v>116</v>
      </c>
      <c r="E2044">
        <v>60</v>
      </c>
      <c r="F2044" t="s">
        <v>36</v>
      </c>
      <c r="G2044" t="s">
        <v>14</v>
      </c>
      <c r="H2044">
        <f t="shared" si="62"/>
        <v>2</v>
      </c>
      <c r="I2044">
        <f t="shared" si="63"/>
        <v>120</v>
      </c>
      <c r="J2044">
        <f>INDEX(Clustering!$A$2:$B$32,MATCH('Filtered Data'!F2044,_xlfn.ANCHORARRAY(Clustering!$A$2),0),2)</f>
        <v>2</v>
      </c>
    </row>
    <row r="2045" spans="1:10" x14ac:dyDescent="0.3">
      <c r="A2045" t="s">
        <v>1558</v>
      </c>
      <c r="B2045" t="s">
        <v>59</v>
      </c>
      <c r="C2045" t="s">
        <v>16</v>
      </c>
      <c r="D2045" t="s">
        <v>116</v>
      </c>
      <c r="E2045">
        <v>60</v>
      </c>
      <c r="F2045" t="s">
        <v>36</v>
      </c>
      <c r="G2045" t="s">
        <v>14</v>
      </c>
      <c r="H2045">
        <f t="shared" si="62"/>
        <v>2</v>
      </c>
      <c r="I2045">
        <f t="shared" si="63"/>
        <v>120</v>
      </c>
      <c r="J2045">
        <f>INDEX(Clustering!$A$2:$B$32,MATCH('Filtered Data'!F2045,_xlfn.ANCHORARRAY(Clustering!$A$2),0),2)</f>
        <v>2</v>
      </c>
    </row>
    <row r="2046" spans="1:10" x14ac:dyDescent="0.3">
      <c r="A2046" t="s">
        <v>1559</v>
      </c>
      <c r="B2046" t="s">
        <v>55</v>
      </c>
      <c r="C2046" t="s">
        <v>1560</v>
      </c>
      <c r="D2046" t="s">
        <v>43</v>
      </c>
      <c r="E2046">
        <v>69</v>
      </c>
      <c r="F2046" t="s">
        <v>22</v>
      </c>
      <c r="G2046" t="s">
        <v>80</v>
      </c>
      <c r="H2046">
        <f t="shared" si="62"/>
        <v>1</v>
      </c>
      <c r="I2046">
        <f t="shared" si="63"/>
        <v>69</v>
      </c>
      <c r="J2046">
        <f>INDEX(Clustering!$A$2:$B$32,MATCH('Filtered Data'!F2046,_xlfn.ANCHORARRAY(Clustering!$A$2),0),2)</f>
        <v>6</v>
      </c>
    </row>
    <row r="2047" spans="1:10" x14ac:dyDescent="0.3">
      <c r="A2047" t="s">
        <v>1559</v>
      </c>
      <c r="B2047" t="s">
        <v>58</v>
      </c>
      <c r="C2047" t="s">
        <v>1259</v>
      </c>
      <c r="D2047" t="s">
        <v>164</v>
      </c>
      <c r="E2047">
        <v>69</v>
      </c>
      <c r="F2047" t="s">
        <v>22</v>
      </c>
      <c r="G2047" t="s">
        <v>27</v>
      </c>
      <c r="H2047">
        <f t="shared" si="62"/>
        <v>1</v>
      </c>
      <c r="I2047">
        <f t="shared" si="63"/>
        <v>69</v>
      </c>
      <c r="J2047">
        <f>INDEX(Clustering!$A$2:$B$32,MATCH('Filtered Data'!F2047,_xlfn.ANCHORARRAY(Clustering!$A$2),0),2)</f>
        <v>6</v>
      </c>
    </row>
    <row r="2048" spans="1:10" x14ac:dyDescent="0.3">
      <c r="A2048" t="s">
        <v>1559</v>
      </c>
      <c r="B2048" t="s">
        <v>59</v>
      </c>
      <c r="C2048" t="s">
        <v>1561</v>
      </c>
      <c r="D2048" t="s">
        <v>74</v>
      </c>
      <c r="E2048">
        <v>68</v>
      </c>
      <c r="F2048" t="s">
        <v>22</v>
      </c>
      <c r="G2048" t="s">
        <v>29</v>
      </c>
      <c r="H2048">
        <f t="shared" si="62"/>
        <v>1</v>
      </c>
      <c r="I2048">
        <f t="shared" si="63"/>
        <v>68</v>
      </c>
      <c r="J2048">
        <f>INDEX(Clustering!$A$2:$B$32,MATCH('Filtered Data'!F2048,_xlfn.ANCHORARRAY(Clustering!$A$2),0),2)</f>
        <v>6</v>
      </c>
    </row>
    <row r="2049" spans="1:10" x14ac:dyDescent="0.3">
      <c r="A2049" t="s">
        <v>1559</v>
      </c>
      <c r="B2049" t="s">
        <v>81</v>
      </c>
      <c r="C2049" t="s">
        <v>1562</v>
      </c>
      <c r="D2049" t="s">
        <v>74</v>
      </c>
      <c r="E2049">
        <v>69</v>
      </c>
      <c r="F2049" t="s">
        <v>22</v>
      </c>
      <c r="G2049" t="s">
        <v>80</v>
      </c>
      <c r="H2049">
        <f t="shared" si="62"/>
        <v>1</v>
      </c>
      <c r="I2049">
        <f t="shared" si="63"/>
        <v>69</v>
      </c>
      <c r="J2049">
        <f>INDEX(Clustering!$A$2:$B$32,MATCH('Filtered Data'!F2049,_xlfn.ANCHORARRAY(Clustering!$A$2),0),2)</f>
        <v>6</v>
      </c>
    </row>
    <row r="2050" spans="1:10" x14ac:dyDescent="0.3">
      <c r="A2050" t="s">
        <v>1559</v>
      </c>
      <c r="B2050" t="s">
        <v>413</v>
      </c>
      <c r="C2050" t="s">
        <v>467</v>
      </c>
      <c r="D2050" t="s">
        <v>76</v>
      </c>
      <c r="E2050">
        <v>68</v>
      </c>
      <c r="F2050" t="s">
        <v>36</v>
      </c>
      <c r="G2050" t="s">
        <v>29</v>
      </c>
      <c r="H2050">
        <f t="shared" si="62"/>
        <v>1</v>
      </c>
      <c r="I2050">
        <f t="shared" si="63"/>
        <v>68</v>
      </c>
      <c r="J2050">
        <f>INDEX(Clustering!$A$2:$B$32,MATCH('Filtered Data'!F2050,_xlfn.ANCHORARRAY(Clustering!$A$2),0),2)</f>
        <v>2</v>
      </c>
    </row>
    <row r="2051" spans="1:10" x14ac:dyDescent="0.3">
      <c r="A2051" t="s">
        <v>1559</v>
      </c>
      <c r="B2051" t="s">
        <v>414</v>
      </c>
      <c r="C2051" t="s">
        <v>665</v>
      </c>
      <c r="D2051" t="s">
        <v>164</v>
      </c>
      <c r="E2051">
        <v>66</v>
      </c>
      <c r="F2051" t="s">
        <v>22</v>
      </c>
      <c r="G2051" t="s">
        <v>87</v>
      </c>
      <c r="H2051">
        <f t="shared" ref="H2051:H2114" si="64">LEN(G2051)/2</f>
        <v>1</v>
      </c>
      <c r="I2051">
        <f t="shared" ref="I2051:I2114" si="65">E2051*H2051</f>
        <v>66</v>
      </c>
      <c r="J2051">
        <f>INDEX(Clustering!$A$2:$B$32,MATCH('Filtered Data'!F2051,_xlfn.ANCHORARRAY(Clustering!$A$2),0),2)</f>
        <v>6</v>
      </c>
    </row>
    <row r="2052" spans="1:10" x14ac:dyDescent="0.3">
      <c r="A2052" t="s">
        <v>1559</v>
      </c>
      <c r="B2052" t="s">
        <v>415</v>
      </c>
      <c r="C2052" t="s">
        <v>1563</v>
      </c>
      <c r="D2052" t="s">
        <v>61</v>
      </c>
      <c r="E2052">
        <v>69</v>
      </c>
      <c r="F2052" t="s">
        <v>22</v>
      </c>
      <c r="G2052" t="s">
        <v>87</v>
      </c>
      <c r="H2052">
        <f t="shared" si="64"/>
        <v>1</v>
      </c>
      <c r="I2052">
        <f t="shared" si="65"/>
        <v>69</v>
      </c>
      <c r="J2052">
        <f>INDEX(Clustering!$A$2:$B$32,MATCH('Filtered Data'!F2052,_xlfn.ANCHORARRAY(Clustering!$A$2),0),2)</f>
        <v>6</v>
      </c>
    </row>
    <row r="2053" spans="1:10" x14ac:dyDescent="0.3">
      <c r="A2053" t="s">
        <v>1559</v>
      </c>
      <c r="B2053" t="s">
        <v>416</v>
      </c>
      <c r="C2053" t="s">
        <v>710</v>
      </c>
      <c r="D2053" t="s">
        <v>61</v>
      </c>
      <c r="E2053">
        <v>65</v>
      </c>
      <c r="F2053" t="s">
        <v>22</v>
      </c>
      <c r="G2053" t="s">
        <v>87</v>
      </c>
      <c r="H2053">
        <f t="shared" si="64"/>
        <v>1</v>
      </c>
      <c r="I2053">
        <f t="shared" si="65"/>
        <v>65</v>
      </c>
      <c r="J2053">
        <f>INDEX(Clustering!$A$2:$B$32,MATCH('Filtered Data'!F2053,_xlfn.ANCHORARRAY(Clustering!$A$2),0),2)</f>
        <v>6</v>
      </c>
    </row>
    <row r="2054" spans="1:10" x14ac:dyDescent="0.3">
      <c r="A2054" t="s">
        <v>1559</v>
      </c>
      <c r="B2054" t="s">
        <v>1564</v>
      </c>
      <c r="C2054" t="s">
        <v>1173</v>
      </c>
      <c r="D2054" t="s">
        <v>164</v>
      </c>
      <c r="E2054">
        <v>68</v>
      </c>
      <c r="F2054" t="s">
        <v>22</v>
      </c>
      <c r="G2054" t="s">
        <v>69</v>
      </c>
      <c r="H2054">
        <f t="shared" si="64"/>
        <v>1</v>
      </c>
      <c r="I2054">
        <f t="shared" si="65"/>
        <v>68</v>
      </c>
      <c r="J2054">
        <f>INDEX(Clustering!$A$2:$B$32,MATCH('Filtered Data'!F2054,_xlfn.ANCHORARRAY(Clustering!$A$2),0),2)</f>
        <v>6</v>
      </c>
    </row>
    <row r="2055" spans="1:10" x14ac:dyDescent="0.3">
      <c r="A2055" t="s">
        <v>1559</v>
      </c>
      <c r="B2055" t="s">
        <v>147</v>
      </c>
      <c r="C2055" t="s">
        <v>334</v>
      </c>
      <c r="D2055" t="s">
        <v>570</v>
      </c>
      <c r="E2055">
        <v>69</v>
      </c>
      <c r="F2055" t="s">
        <v>22</v>
      </c>
      <c r="G2055" t="s">
        <v>27</v>
      </c>
      <c r="H2055">
        <f t="shared" si="64"/>
        <v>1</v>
      </c>
      <c r="I2055">
        <f t="shared" si="65"/>
        <v>69</v>
      </c>
      <c r="J2055">
        <f>INDEX(Clustering!$A$2:$B$32,MATCH('Filtered Data'!F2055,_xlfn.ANCHORARRAY(Clustering!$A$2),0),2)</f>
        <v>6</v>
      </c>
    </row>
    <row r="2056" spans="1:10" x14ac:dyDescent="0.3">
      <c r="A2056" t="s">
        <v>1559</v>
      </c>
      <c r="B2056" t="s">
        <v>328</v>
      </c>
      <c r="C2056" t="s">
        <v>202</v>
      </c>
      <c r="D2056" t="s">
        <v>110</v>
      </c>
      <c r="E2056">
        <v>69</v>
      </c>
      <c r="F2056" t="s">
        <v>22</v>
      </c>
      <c r="G2056" t="s">
        <v>29</v>
      </c>
      <c r="H2056">
        <f t="shared" si="64"/>
        <v>1</v>
      </c>
      <c r="I2056">
        <f t="shared" si="65"/>
        <v>69</v>
      </c>
      <c r="J2056">
        <f>INDEX(Clustering!$A$2:$B$32,MATCH('Filtered Data'!F2056,_xlfn.ANCHORARRAY(Clustering!$A$2),0),2)</f>
        <v>6</v>
      </c>
    </row>
    <row r="2057" spans="1:10" x14ac:dyDescent="0.3">
      <c r="A2057" t="s">
        <v>1559</v>
      </c>
      <c r="B2057" t="s">
        <v>435</v>
      </c>
      <c r="C2057" t="s">
        <v>163</v>
      </c>
      <c r="D2057" t="s">
        <v>21</v>
      </c>
      <c r="E2057">
        <v>68</v>
      </c>
      <c r="F2057" t="s">
        <v>22</v>
      </c>
      <c r="G2057" t="s">
        <v>80</v>
      </c>
      <c r="H2057">
        <f t="shared" si="64"/>
        <v>1</v>
      </c>
      <c r="I2057">
        <f t="shared" si="65"/>
        <v>68</v>
      </c>
      <c r="J2057">
        <f>INDEX(Clustering!$A$2:$B$32,MATCH('Filtered Data'!F2057,_xlfn.ANCHORARRAY(Clustering!$A$2),0),2)</f>
        <v>6</v>
      </c>
    </row>
    <row r="2058" spans="1:10" x14ac:dyDescent="0.3">
      <c r="A2058" t="s">
        <v>1559</v>
      </c>
      <c r="B2058" t="s">
        <v>646</v>
      </c>
      <c r="C2058" t="s">
        <v>322</v>
      </c>
      <c r="D2058" t="s">
        <v>164</v>
      </c>
      <c r="E2058">
        <v>69</v>
      </c>
      <c r="F2058" t="s">
        <v>22</v>
      </c>
      <c r="G2058" t="s">
        <v>69</v>
      </c>
      <c r="H2058">
        <f t="shared" si="64"/>
        <v>1</v>
      </c>
      <c r="I2058">
        <f t="shared" si="65"/>
        <v>69</v>
      </c>
      <c r="J2058">
        <f>INDEX(Clustering!$A$2:$B$32,MATCH('Filtered Data'!F2058,_xlfn.ANCHORARRAY(Clustering!$A$2),0),2)</f>
        <v>6</v>
      </c>
    </row>
    <row r="2059" spans="1:10" x14ac:dyDescent="0.3">
      <c r="A2059" t="s">
        <v>1559</v>
      </c>
      <c r="B2059" t="s">
        <v>648</v>
      </c>
      <c r="C2059" t="s">
        <v>148</v>
      </c>
      <c r="D2059" t="s">
        <v>570</v>
      </c>
      <c r="E2059">
        <v>68</v>
      </c>
      <c r="F2059" t="s">
        <v>22</v>
      </c>
      <c r="G2059" t="s">
        <v>27</v>
      </c>
      <c r="H2059">
        <f t="shared" si="64"/>
        <v>1</v>
      </c>
      <c r="I2059">
        <f t="shared" si="65"/>
        <v>68</v>
      </c>
      <c r="J2059">
        <f>INDEX(Clustering!$A$2:$B$32,MATCH('Filtered Data'!F2059,_xlfn.ANCHORARRAY(Clustering!$A$2),0),2)</f>
        <v>6</v>
      </c>
    </row>
    <row r="2060" spans="1:10" x14ac:dyDescent="0.3">
      <c r="A2060" t="s">
        <v>1559</v>
      </c>
      <c r="B2060" t="s">
        <v>1565</v>
      </c>
      <c r="C2060" t="s">
        <v>1566</v>
      </c>
      <c r="D2060" t="s">
        <v>89</v>
      </c>
      <c r="E2060">
        <v>66</v>
      </c>
      <c r="F2060" t="s">
        <v>22</v>
      </c>
      <c r="G2060" t="s">
        <v>29</v>
      </c>
      <c r="H2060">
        <f t="shared" si="64"/>
        <v>1</v>
      </c>
      <c r="I2060">
        <f t="shared" si="65"/>
        <v>66</v>
      </c>
      <c r="J2060">
        <f>INDEX(Clustering!$A$2:$B$32,MATCH('Filtered Data'!F2060,_xlfn.ANCHORARRAY(Clustering!$A$2),0),2)</f>
        <v>6</v>
      </c>
    </row>
    <row r="2061" spans="1:10" x14ac:dyDescent="0.3">
      <c r="A2061" t="s">
        <v>1559</v>
      </c>
      <c r="B2061" t="s">
        <v>1567</v>
      </c>
      <c r="C2061" t="s">
        <v>643</v>
      </c>
      <c r="D2061" t="s">
        <v>26</v>
      </c>
      <c r="E2061">
        <v>69</v>
      </c>
      <c r="F2061" t="s">
        <v>22</v>
      </c>
      <c r="G2061" t="s">
        <v>27</v>
      </c>
      <c r="H2061">
        <f t="shared" si="64"/>
        <v>1</v>
      </c>
      <c r="I2061">
        <f t="shared" si="65"/>
        <v>69</v>
      </c>
      <c r="J2061">
        <f>INDEX(Clustering!$A$2:$B$32,MATCH('Filtered Data'!F2061,_xlfn.ANCHORARRAY(Clustering!$A$2),0),2)</f>
        <v>6</v>
      </c>
    </row>
    <row r="2062" spans="1:10" x14ac:dyDescent="0.3">
      <c r="A2062" t="s">
        <v>1559</v>
      </c>
      <c r="B2062" t="s">
        <v>1568</v>
      </c>
      <c r="C2062" t="s">
        <v>562</v>
      </c>
      <c r="D2062" t="s">
        <v>570</v>
      </c>
      <c r="E2062">
        <v>65</v>
      </c>
      <c r="F2062" t="s">
        <v>22</v>
      </c>
      <c r="G2062" t="s">
        <v>29</v>
      </c>
      <c r="H2062">
        <f t="shared" si="64"/>
        <v>1</v>
      </c>
      <c r="I2062">
        <f t="shared" si="65"/>
        <v>65</v>
      </c>
      <c r="J2062">
        <f>INDEX(Clustering!$A$2:$B$32,MATCH('Filtered Data'!F2062,_xlfn.ANCHORARRAY(Clustering!$A$2),0),2)</f>
        <v>6</v>
      </c>
    </row>
    <row r="2063" spans="1:10" x14ac:dyDescent="0.3">
      <c r="A2063" t="s">
        <v>1559</v>
      </c>
      <c r="B2063" t="s">
        <v>1569</v>
      </c>
      <c r="C2063" t="s">
        <v>335</v>
      </c>
      <c r="D2063" t="s">
        <v>26</v>
      </c>
      <c r="E2063">
        <v>68</v>
      </c>
      <c r="F2063" t="s">
        <v>22</v>
      </c>
      <c r="G2063" t="s">
        <v>29</v>
      </c>
      <c r="H2063">
        <f t="shared" si="64"/>
        <v>1</v>
      </c>
      <c r="I2063">
        <f t="shared" si="65"/>
        <v>68</v>
      </c>
      <c r="J2063">
        <f>INDEX(Clustering!$A$2:$B$32,MATCH('Filtered Data'!F2063,_xlfn.ANCHORARRAY(Clustering!$A$2),0),2)</f>
        <v>6</v>
      </c>
    </row>
    <row r="2064" spans="1:10" x14ac:dyDescent="0.3">
      <c r="A2064" t="s">
        <v>1570</v>
      </c>
      <c r="B2064" t="s">
        <v>55</v>
      </c>
      <c r="C2064" t="s">
        <v>336</v>
      </c>
      <c r="D2064" t="s">
        <v>35</v>
      </c>
      <c r="E2064">
        <v>64</v>
      </c>
      <c r="F2064" t="s">
        <v>36</v>
      </c>
      <c r="G2064" t="s">
        <v>27</v>
      </c>
      <c r="H2064">
        <f t="shared" si="64"/>
        <v>1</v>
      </c>
      <c r="I2064">
        <f t="shared" si="65"/>
        <v>64</v>
      </c>
      <c r="J2064">
        <f>INDEX(Clustering!$A$2:$B$32,MATCH('Filtered Data'!F2064,_xlfn.ANCHORARRAY(Clustering!$A$2),0),2)</f>
        <v>2</v>
      </c>
    </row>
    <row r="2065" spans="1:10" x14ac:dyDescent="0.3">
      <c r="A2065" t="s">
        <v>1570</v>
      </c>
      <c r="B2065" t="s">
        <v>58</v>
      </c>
      <c r="C2065" t="s">
        <v>176</v>
      </c>
      <c r="D2065" t="s">
        <v>290</v>
      </c>
      <c r="E2065">
        <v>58</v>
      </c>
      <c r="F2065" t="s">
        <v>72</v>
      </c>
      <c r="G2065" t="s">
        <v>69</v>
      </c>
      <c r="H2065">
        <f t="shared" si="64"/>
        <v>1</v>
      </c>
      <c r="I2065">
        <f t="shared" si="65"/>
        <v>58</v>
      </c>
      <c r="J2065">
        <f>INDEX(Clustering!$A$2:$B$32,MATCH('Filtered Data'!F2065,_xlfn.ANCHORARRAY(Clustering!$A$2),0),2)</f>
        <v>3</v>
      </c>
    </row>
    <row r="2066" spans="1:10" x14ac:dyDescent="0.3">
      <c r="A2066" t="s">
        <v>1570</v>
      </c>
      <c r="B2066" t="s">
        <v>59</v>
      </c>
      <c r="C2066" t="s">
        <v>143</v>
      </c>
      <c r="D2066" t="s">
        <v>26</v>
      </c>
      <c r="E2066">
        <v>65</v>
      </c>
      <c r="F2066" t="s">
        <v>22</v>
      </c>
      <c r="G2066" t="s">
        <v>80</v>
      </c>
      <c r="H2066">
        <f t="shared" si="64"/>
        <v>1</v>
      </c>
      <c r="I2066">
        <f t="shared" si="65"/>
        <v>65</v>
      </c>
      <c r="J2066">
        <f>INDEX(Clustering!$A$2:$B$32,MATCH('Filtered Data'!F2066,_xlfn.ANCHORARRAY(Clustering!$A$2),0),2)</f>
        <v>6</v>
      </c>
    </row>
    <row r="2067" spans="1:10" x14ac:dyDescent="0.3">
      <c r="A2067" t="s">
        <v>1570</v>
      </c>
      <c r="B2067" t="s">
        <v>81</v>
      </c>
      <c r="C2067" t="s">
        <v>50</v>
      </c>
      <c r="D2067" t="s">
        <v>39</v>
      </c>
      <c r="E2067">
        <v>65</v>
      </c>
      <c r="F2067" t="s">
        <v>36</v>
      </c>
      <c r="G2067" t="s">
        <v>14</v>
      </c>
      <c r="H2067">
        <f t="shared" si="64"/>
        <v>2</v>
      </c>
      <c r="I2067">
        <f t="shared" si="65"/>
        <v>130</v>
      </c>
      <c r="J2067">
        <f>INDEX(Clustering!$A$2:$B$32,MATCH('Filtered Data'!F2067,_xlfn.ANCHORARRAY(Clustering!$A$2),0),2)</f>
        <v>2</v>
      </c>
    </row>
    <row r="2068" spans="1:10" x14ac:dyDescent="0.3">
      <c r="A2068" t="s">
        <v>1570</v>
      </c>
      <c r="B2068" t="s">
        <v>413</v>
      </c>
      <c r="C2068" t="s">
        <v>16</v>
      </c>
      <c r="D2068" t="s">
        <v>137</v>
      </c>
      <c r="E2068">
        <v>65</v>
      </c>
      <c r="F2068" t="s">
        <v>72</v>
      </c>
      <c r="G2068" t="s">
        <v>14</v>
      </c>
      <c r="H2068">
        <f t="shared" si="64"/>
        <v>2</v>
      </c>
      <c r="I2068">
        <f t="shared" si="65"/>
        <v>130</v>
      </c>
      <c r="J2068">
        <f>INDEX(Clustering!$A$2:$B$32,MATCH('Filtered Data'!F2068,_xlfn.ANCHORARRAY(Clustering!$A$2),0),2)</f>
        <v>3</v>
      </c>
    </row>
    <row r="2069" spans="1:10" x14ac:dyDescent="0.3">
      <c r="A2069" t="s">
        <v>1570</v>
      </c>
      <c r="B2069" t="s">
        <v>414</v>
      </c>
      <c r="C2069" t="s">
        <v>31</v>
      </c>
      <c r="D2069" t="s">
        <v>302</v>
      </c>
      <c r="E2069">
        <v>63</v>
      </c>
      <c r="F2069" t="s">
        <v>63</v>
      </c>
      <c r="G2069" t="s">
        <v>27</v>
      </c>
      <c r="H2069">
        <f t="shared" si="64"/>
        <v>1</v>
      </c>
      <c r="I2069">
        <f t="shared" si="65"/>
        <v>63</v>
      </c>
      <c r="J2069">
        <f>INDEX(Clustering!$A$2:$B$32,MATCH('Filtered Data'!F2069,_xlfn.ANCHORARRAY(Clustering!$A$2),0),2)</f>
        <v>4</v>
      </c>
    </row>
    <row r="2070" spans="1:10" x14ac:dyDescent="0.3">
      <c r="A2070" t="s">
        <v>1570</v>
      </c>
      <c r="B2070" t="s">
        <v>414</v>
      </c>
      <c r="C2070" t="s">
        <v>32</v>
      </c>
      <c r="D2070" t="s">
        <v>302</v>
      </c>
      <c r="E2070">
        <v>63</v>
      </c>
      <c r="F2070" t="s">
        <v>63</v>
      </c>
      <c r="G2070" t="s">
        <v>29</v>
      </c>
      <c r="H2070">
        <f t="shared" si="64"/>
        <v>1</v>
      </c>
      <c r="I2070">
        <f t="shared" si="65"/>
        <v>63</v>
      </c>
      <c r="J2070">
        <f>INDEX(Clustering!$A$2:$B$32,MATCH('Filtered Data'!F2070,_xlfn.ANCHORARRAY(Clustering!$A$2),0),2)</f>
        <v>4</v>
      </c>
    </row>
    <row r="2071" spans="1:10" x14ac:dyDescent="0.3">
      <c r="A2071" t="s">
        <v>1570</v>
      </c>
      <c r="B2071" t="s">
        <v>415</v>
      </c>
      <c r="C2071" t="s">
        <v>18</v>
      </c>
      <c r="D2071" t="s">
        <v>71</v>
      </c>
      <c r="E2071">
        <v>65</v>
      </c>
      <c r="F2071" t="s">
        <v>72</v>
      </c>
      <c r="G2071" t="s">
        <v>14</v>
      </c>
      <c r="H2071">
        <f t="shared" si="64"/>
        <v>2</v>
      </c>
      <c r="I2071">
        <f t="shared" si="65"/>
        <v>130</v>
      </c>
      <c r="J2071">
        <f>INDEX(Clustering!$A$2:$B$32,MATCH('Filtered Data'!F2071,_xlfn.ANCHORARRAY(Clustering!$A$2),0),2)</f>
        <v>3</v>
      </c>
    </row>
    <row r="2072" spans="1:10" x14ac:dyDescent="0.3">
      <c r="A2072" t="s">
        <v>1570</v>
      </c>
      <c r="B2072" t="s">
        <v>416</v>
      </c>
      <c r="C2072" t="s">
        <v>38</v>
      </c>
      <c r="D2072" t="s">
        <v>71</v>
      </c>
      <c r="E2072">
        <v>65</v>
      </c>
      <c r="F2072" t="s">
        <v>72</v>
      </c>
      <c r="G2072" t="s">
        <v>14</v>
      </c>
      <c r="H2072">
        <f t="shared" si="64"/>
        <v>2</v>
      </c>
      <c r="I2072">
        <f t="shared" si="65"/>
        <v>130</v>
      </c>
      <c r="J2072">
        <f>INDEX(Clustering!$A$2:$B$32,MATCH('Filtered Data'!F2072,_xlfn.ANCHORARRAY(Clustering!$A$2),0),2)</f>
        <v>3</v>
      </c>
    </row>
    <row r="2073" spans="1:10" x14ac:dyDescent="0.3">
      <c r="A2073" t="s">
        <v>1571</v>
      </c>
      <c r="B2073" t="s">
        <v>55</v>
      </c>
      <c r="C2073" t="s">
        <v>1572</v>
      </c>
      <c r="D2073" t="s">
        <v>346</v>
      </c>
      <c r="E2073">
        <v>64</v>
      </c>
      <c r="F2073" t="s">
        <v>36</v>
      </c>
      <c r="G2073" t="s">
        <v>27</v>
      </c>
      <c r="H2073">
        <f t="shared" si="64"/>
        <v>1</v>
      </c>
      <c r="I2073">
        <f t="shared" si="65"/>
        <v>64</v>
      </c>
      <c r="J2073">
        <f>INDEX(Clustering!$A$2:$B$32,MATCH('Filtered Data'!F2073,_xlfn.ANCHORARRAY(Clustering!$A$2),0),2)</f>
        <v>2</v>
      </c>
    </row>
    <row r="2074" spans="1:10" x14ac:dyDescent="0.3">
      <c r="A2074" t="s">
        <v>1571</v>
      </c>
      <c r="B2074" t="s">
        <v>58</v>
      </c>
      <c r="C2074" t="s">
        <v>995</v>
      </c>
      <c r="D2074" t="s">
        <v>226</v>
      </c>
      <c r="E2074">
        <v>65</v>
      </c>
      <c r="F2074" t="s">
        <v>13</v>
      </c>
      <c r="G2074" t="s">
        <v>69</v>
      </c>
      <c r="H2074">
        <f t="shared" si="64"/>
        <v>1</v>
      </c>
      <c r="I2074">
        <f t="shared" si="65"/>
        <v>65</v>
      </c>
      <c r="J2074">
        <f>INDEX(Clustering!$A$2:$B$32,MATCH('Filtered Data'!F2074,_xlfn.ANCHORARRAY(Clustering!$A$2),0),2)</f>
        <v>5</v>
      </c>
    </row>
    <row r="2075" spans="1:10" x14ac:dyDescent="0.3">
      <c r="A2075" t="s">
        <v>1571</v>
      </c>
      <c r="B2075" t="s">
        <v>59</v>
      </c>
      <c r="C2075" t="s">
        <v>444</v>
      </c>
      <c r="D2075" t="s">
        <v>226</v>
      </c>
      <c r="E2075">
        <v>65</v>
      </c>
      <c r="F2075" t="s">
        <v>13</v>
      </c>
      <c r="G2075" t="s">
        <v>69</v>
      </c>
      <c r="H2075">
        <f t="shared" si="64"/>
        <v>1</v>
      </c>
      <c r="I2075">
        <f t="shared" si="65"/>
        <v>65</v>
      </c>
      <c r="J2075">
        <f>INDEX(Clustering!$A$2:$B$32,MATCH('Filtered Data'!F2075,_xlfn.ANCHORARRAY(Clustering!$A$2),0),2)</f>
        <v>5</v>
      </c>
    </row>
    <row r="2076" spans="1:10" x14ac:dyDescent="0.3">
      <c r="A2076" t="s">
        <v>1571</v>
      </c>
      <c r="B2076" t="s">
        <v>81</v>
      </c>
      <c r="C2076" t="s">
        <v>881</v>
      </c>
      <c r="D2076" t="s">
        <v>26</v>
      </c>
      <c r="E2076">
        <v>64</v>
      </c>
      <c r="F2076" t="s">
        <v>22</v>
      </c>
      <c r="G2076" t="s">
        <v>80</v>
      </c>
      <c r="H2076">
        <f t="shared" si="64"/>
        <v>1</v>
      </c>
      <c r="I2076">
        <f t="shared" si="65"/>
        <v>64</v>
      </c>
      <c r="J2076">
        <f>INDEX(Clustering!$A$2:$B$32,MATCH('Filtered Data'!F2076,_xlfn.ANCHORARRAY(Clustering!$A$2),0),2)</f>
        <v>6</v>
      </c>
    </row>
    <row r="2077" spans="1:10" x14ac:dyDescent="0.3">
      <c r="A2077" t="s">
        <v>1571</v>
      </c>
      <c r="B2077" t="s">
        <v>413</v>
      </c>
      <c r="C2077" t="s">
        <v>692</v>
      </c>
      <c r="D2077" t="s">
        <v>570</v>
      </c>
      <c r="E2077">
        <v>64</v>
      </c>
      <c r="F2077" t="s">
        <v>22</v>
      </c>
      <c r="G2077" t="s">
        <v>29</v>
      </c>
      <c r="H2077">
        <f t="shared" si="64"/>
        <v>1</v>
      </c>
      <c r="I2077">
        <f t="shared" si="65"/>
        <v>64</v>
      </c>
      <c r="J2077">
        <f>INDEX(Clustering!$A$2:$B$32,MATCH('Filtered Data'!F2077,_xlfn.ANCHORARRAY(Clustering!$A$2),0),2)</f>
        <v>6</v>
      </c>
    </row>
    <row r="2078" spans="1:10" x14ac:dyDescent="0.3">
      <c r="A2078" t="s">
        <v>1571</v>
      </c>
      <c r="B2078" t="s">
        <v>414</v>
      </c>
      <c r="C2078" t="s">
        <v>1573</v>
      </c>
      <c r="D2078" t="s">
        <v>74</v>
      </c>
      <c r="E2078">
        <v>63</v>
      </c>
      <c r="F2078" t="s">
        <v>22</v>
      </c>
      <c r="G2078" t="s">
        <v>80</v>
      </c>
      <c r="H2078">
        <f t="shared" si="64"/>
        <v>1</v>
      </c>
      <c r="I2078">
        <f t="shared" si="65"/>
        <v>63</v>
      </c>
      <c r="J2078">
        <f>INDEX(Clustering!$A$2:$B$32,MATCH('Filtered Data'!F2078,_xlfn.ANCHORARRAY(Clustering!$A$2),0),2)</f>
        <v>6</v>
      </c>
    </row>
    <row r="2079" spans="1:10" x14ac:dyDescent="0.3">
      <c r="A2079" t="s">
        <v>1571</v>
      </c>
      <c r="B2079" t="s">
        <v>415</v>
      </c>
      <c r="C2079" t="s">
        <v>664</v>
      </c>
      <c r="D2079" t="s">
        <v>61</v>
      </c>
      <c r="E2079">
        <v>65</v>
      </c>
      <c r="F2079" t="s">
        <v>22</v>
      </c>
      <c r="G2079" t="s">
        <v>80</v>
      </c>
      <c r="H2079">
        <f t="shared" si="64"/>
        <v>1</v>
      </c>
      <c r="I2079">
        <f t="shared" si="65"/>
        <v>65</v>
      </c>
      <c r="J2079">
        <f>INDEX(Clustering!$A$2:$B$32,MATCH('Filtered Data'!F2079,_xlfn.ANCHORARRAY(Clustering!$A$2),0),2)</f>
        <v>6</v>
      </c>
    </row>
    <row r="2080" spans="1:10" x14ac:dyDescent="0.3">
      <c r="A2080" t="s">
        <v>1571</v>
      </c>
      <c r="B2080" t="s">
        <v>416</v>
      </c>
      <c r="C2080" t="s">
        <v>1574</v>
      </c>
      <c r="D2080" t="s">
        <v>110</v>
      </c>
      <c r="E2080">
        <v>63</v>
      </c>
      <c r="F2080" t="s">
        <v>22</v>
      </c>
      <c r="G2080" t="s">
        <v>27</v>
      </c>
      <c r="H2080">
        <f t="shared" si="64"/>
        <v>1</v>
      </c>
      <c r="I2080">
        <f t="shared" si="65"/>
        <v>63</v>
      </c>
      <c r="J2080">
        <f>INDEX(Clustering!$A$2:$B$32,MATCH('Filtered Data'!F2080,_xlfn.ANCHORARRAY(Clustering!$A$2),0),2)</f>
        <v>6</v>
      </c>
    </row>
    <row r="2081" spans="1:10" x14ac:dyDescent="0.3">
      <c r="A2081" t="s">
        <v>1575</v>
      </c>
      <c r="B2081" t="s">
        <v>55</v>
      </c>
      <c r="C2081" t="s">
        <v>370</v>
      </c>
      <c r="D2081" t="s">
        <v>61</v>
      </c>
      <c r="E2081">
        <v>60</v>
      </c>
      <c r="F2081" t="s">
        <v>22</v>
      </c>
      <c r="G2081" t="s">
        <v>198</v>
      </c>
      <c r="H2081">
        <f t="shared" si="64"/>
        <v>2</v>
      </c>
      <c r="I2081">
        <f t="shared" si="65"/>
        <v>120</v>
      </c>
      <c r="J2081">
        <f>INDEX(Clustering!$A$2:$B$32,MATCH('Filtered Data'!F2081,_xlfn.ANCHORARRAY(Clustering!$A$2),0),2)</f>
        <v>6</v>
      </c>
    </row>
    <row r="2082" spans="1:10" x14ac:dyDescent="0.3">
      <c r="A2082" t="s">
        <v>1575</v>
      </c>
      <c r="B2082" t="s">
        <v>58</v>
      </c>
      <c r="C2082" t="s">
        <v>229</v>
      </c>
      <c r="D2082" t="s">
        <v>61</v>
      </c>
      <c r="E2082">
        <v>60</v>
      </c>
      <c r="F2082" t="s">
        <v>22</v>
      </c>
      <c r="G2082" t="s">
        <v>198</v>
      </c>
      <c r="H2082">
        <f t="shared" si="64"/>
        <v>2</v>
      </c>
      <c r="I2082">
        <f t="shared" si="65"/>
        <v>120</v>
      </c>
      <c r="J2082">
        <f>INDEX(Clustering!$A$2:$B$32,MATCH('Filtered Data'!F2082,_xlfn.ANCHORARRAY(Clustering!$A$2),0),2)</f>
        <v>6</v>
      </c>
    </row>
    <row r="2083" spans="1:10" x14ac:dyDescent="0.3">
      <c r="A2083" t="s">
        <v>1575</v>
      </c>
      <c r="B2083" t="s">
        <v>59</v>
      </c>
      <c r="C2083" t="s">
        <v>195</v>
      </c>
      <c r="D2083" t="s">
        <v>61</v>
      </c>
      <c r="E2083">
        <v>59</v>
      </c>
      <c r="F2083" t="s">
        <v>22</v>
      </c>
      <c r="G2083" t="s">
        <v>198</v>
      </c>
      <c r="H2083">
        <f t="shared" si="64"/>
        <v>2</v>
      </c>
      <c r="I2083">
        <f t="shared" si="65"/>
        <v>118</v>
      </c>
      <c r="J2083">
        <f>INDEX(Clustering!$A$2:$B$32,MATCH('Filtered Data'!F2083,_xlfn.ANCHORARRAY(Clustering!$A$2),0),2)</f>
        <v>6</v>
      </c>
    </row>
    <row r="2084" spans="1:10" x14ac:dyDescent="0.3">
      <c r="A2084" t="s">
        <v>1576</v>
      </c>
      <c r="B2084" t="s">
        <v>55</v>
      </c>
      <c r="C2084" t="s">
        <v>18</v>
      </c>
      <c r="D2084" t="s">
        <v>110</v>
      </c>
      <c r="E2084">
        <v>65</v>
      </c>
      <c r="F2084" t="s">
        <v>22</v>
      </c>
      <c r="G2084" t="s">
        <v>14</v>
      </c>
      <c r="H2084">
        <f t="shared" si="64"/>
        <v>2</v>
      </c>
      <c r="I2084">
        <f t="shared" si="65"/>
        <v>130</v>
      </c>
      <c r="J2084">
        <f>INDEX(Clustering!$A$2:$B$32,MATCH('Filtered Data'!F2084,_xlfn.ANCHORARRAY(Clustering!$A$2),0),2)</f>
        <v>6</v>
      </c>
    </row>
    <row r="2085" spans="1:10" x14ac:dyDescent="0.3">
      <c r="A2085" t="s">
        <v>1576</v>
      </c>
      <c r="B2085" t="s">
        <v>58</v>
      </c>
      <c r="C2085" t="s">
        <v>11</v>
      </c>
      <c r="D2085" t="s">
        <v>549</v>
      </c>
      <c r="E2085">
        <v>69</v>
      </c>
      <c r="F2085" t="s">
        <v>22</v>
      </c>
      <c r="G2085" t="s">
        <v>14</v>
      </c>
      <c r="H2085">
        <f t="shared" si="64"/>
        <v>2</v>
      </c>
      <c r="I2085">
        <f t="shared" si="65"/>
        <v>138</v>
      </c>
      <c r="J2085">
        <f>INDEX(Clustering!$A$2:$B$32,MATCH('Filtered Data'!F2085,_xlfn.ANCHORARRAY(Clustering!$A$2),0),2)</f>
        <v>6</v>
      </c>
    </row>
    <row r="2086" spans="1:10" x14ac:dyDescent="0.3">
      <c r="A2086" t="s">
        <v>1576</v>
      </c>
      <c r="B2086" t="s">
        <v>59</v>
      </c>
      <c r="C2086" t="s">
        <v>38</v>
      </c>
      <c r="D2086" t="s">
        <v>110</v>
      </c>
      <c r="E2086">
        <v>70</v>
      </c>
      <c r="F2086" t="s">
        <v>22</v>
      </c>
      <c r="G2086" t="s">
        <v>14</v>
      </c>
      <c r="H2086">
        <f t="shared" si="64"/>
        <v>2</v>
      </c>
      <c r="I2086">
        <f t="shared" si="65"/>
        <v>140</v>
      </c>
      <c r="J2086">
        <f>INDEX(Clustering!$A$2:$B$32,MATCH('Filtered Data'!F2086,_xlfn.ANCHORARRAY(Clustering!$A$2),0),2)</f>
        <v>6</v>
      </c>
    </row>
    <row r="2087" spans="1:10" x14ac:dyDescent="0.3">
      <c r="A2087" t="s">
        <v>1577</v>
      </c>
      <c r="B2087" t="s">
        <v>55</v>
      </c>
      <c r="C2087" t="s">
        <v>34</v>
      </c>
      <c r="D2087" t="s">
        <v>140</v>
      </c>
      <c r="E2087">
        <v>63</v>
      </c>
      <c r="F2087" t="s">
        <v>141</v>
      </c>
      <c r="G2087" t="s">
        <v>14</v>
      </c>
      <c r="H2087">
        <f t="shared" si="64"/>
        <v>2</v>
      </c>
      <c r="I2087">
        <f t="shared" si="65"/>
        <v>126</v>
      </c>
      <c r="J2087">
        <f>INDEX(Clustering!$A$2:$B$32,MATCH('Filtered Data'!F2087,_xlfn.ANCHORARRAY(Clustering!$A$2),0),2)</f>
        <v>4</v>
      </c>
    </row>
    <row r="2088" spans="1:10" x14ac:dyDescent="0.3">
      <c r="A2088" t="s">
        <v>1577</v>
      </c>
      <c r="B2088" t="s">
        <v>58</v>
      </c>
      <c r="C2088" t="s">
        <v>16</v>
      </c>
      <c r="D2088" t="s">
        <v>140</v>
      </c>
      <c r="E2088">
        <v>60</v>
      </c>
      <c r="F2088" t="s">
        <v>141</v>
      </c>
      <c r="G2088" t="s">
        <v>14</v>
      </c>
      <c r="H2088">
        <f t="shared" si="64"/>
        <v>2</v>
      </c>
      <c r="I2088">
        <f t="shared" si="65"/>
        <v>120</v>
      </c>
      <c r="J2088">
        <f>INDEX(Clustering!$A$2:$B$32,MATCH('Filtered Data'!F2088,_xlfn.ANCHORARRAY(Clustering!$A$2),0),2)</f>
        <v>4</v>
      </c>
    </row>
    <row r="2089" spans="1:10" x14ac:dyDescent="0.3">
      <c r="A2089" t="s">
        <v>1577</v>
      </c>
      <c r="B2089" t="s">
        <v>59</v>
      </c>
      <c r="C2089" t="s">
        <v>11</v>
      </c>
      <c r="D2089" t="s">
        <v>140</v>
      </c>
      <c r="E2089">
        <v>57</v>
      </c>
      <c r="F2089" t="s">
        <v>141</v>
      </c>
      <c r="G2089" t="s">
        <v>14</v>
      </c>
      <c r="H2089">
        <f t="shared" si="64"/>
        <v>2</v>
      </c>
      <c r="I2089">
        <f t="shared" si="65"/>
        <v>114</v>
      </c>
      <c r="J2089">
        <f>INDEX(Clustering!$A$2:$B$32,MATCH('Filtered Data'!F2089,_xlfn.ANCHORARRAY(Clustering!$A$2),0),2)</f>
        <v>4</v>
      </c>
    </row>
    <row r="2090" spans="1:10" x14ac:dyDescent="0.3">
      <c r="A2090" t="s">
        <v>1578</v>
      </c>
      <c r="B2090" t="s">
        <v>55</v>
      </c>
      <c r="C2090" t="s">
        <v>338</v>
      </c>
      <c r="D2090" t="s">
        <v>26</v>
      </c>
      <c r="E2090">
        <v>31</v>
      </c>
      <c r="F2090" t="s">
        <v>22</v>
      </c>
      <c r="G2090" t="s">
        <v>87</v>
      </c>
      <c r="H2090">
        <f t="shared" si="64"/>
        <v>1</v>
      </c>
      <c r="I2090">
        <f t="shared" si="65"/>
        <v>31</v>
      </c>
      <c r="J2090">
        <f>INDEX(Clustering!$A$2:$B$32,MATCH('Filtered Data'!F2090,_xlfn.ANCHORARRAY(Clustering!$A$2),0),2)</f>
        <v>6</v>
      </c>
    </row>
    <row r="2091" spans="1:10" x14ac:dyDescent="0.3">
      <c r="A2091" t="s">
        <v>1578</v>
      </c>
      <c r="B2091" t="s">
        <v>58</v>
      </c>
      <c r="C2091" t="s">
        <v>236</v>
      </c>
      <c r="D2091" t="s">
        <v>43</v>
      </c>
      <c r="E2091">
        <v>36</v>
      </c>
      <c r="F2091" t="s">
        <v>22</v>
      </c>
      <c r="G2091" t="s">
        <v>87</v>
      </c>
      <c r="H2091">
        <f t="shared" si="64"/>
        <v>1</v>
      </c>
      <c r="I2091">
        <f t="shared" si="65"/>
        <v>36</v>
      </c>
      <c r="J2091">
        <f>INDEX(Clustering!$A$2:$B$32,MATCH('Filtered Data'!F2091,_xlfn.ANCHORARRAY(Clustering!$A$2),0),2)</f>
        <v>6</v>
      </c>
    </row>
    <row r="2092" spans="1:10" x14ac:dyDescent="0.3">
      <c r="A2092" t="s">
        <v>1579</v>
      </c>
      <c r="B2092" t="s">
        <v>55</v>
      </c>
      <c r="C2092" t="s">
        <v>370</v>
      </c>
      <c r="D2092" t="s">
        <v>570</v>
      </c>
      <c r="E2092">
        <v>59</v>
      </c>
      <c r="F2092" t="s">
        <v>22</v>
      </c>
      <c r="G2092" t="s">
        <v>198</v>
      </c>
      <c r="H2092">
        <f t="shared" si="64"/>
        <v>2</v>
      </c>
      <c r="I2092">
        <f t="shared" si="65"/>
        <v>118</v>
      </c>
      <c r="J2092">
        <f>INDEX(Clustering!$A$2:$B$32,MATCH('Filtered Data'!F2092,_xlfn.ANCHORARRAY(Clustering!$A$2),0),2)</f>
        <v>6</v>
      </c>
    </row>
    <row r="2093" spans="1:10" x14ac:dyDescent="0.3">
      <c r="A2093" t="s">
        <v>1580</v>
      </c>
      <c r="B2093" t="s">
        <v>55</v>
      </c>
      <c r="C2093" t="s">
        <v>240</v>
      </c>
      <c r="D2093" t="s">
        <v>74</v>
      </c>
      <c r="E2093">
        <v>34</v>
      </c>
      <c r="F2093" t="s">
        <v>22</v>
      </c>
      <c r="G2093" t="s">
        <v>69</v>
      </c>
      <c r="H2093">
        <f t="shared" si="64"/>
        <v>1</v>
      </c>
      <c r="I2093">
        <f t="shared" si="65"/>
        <v>34</v>
      </c>
      <c r="J2093">
        <f>INDEX(Clustering!$A$2:$B$32,MATCH('Filtered Data'!F2093,_xlfn.ANCHORARRAY(Clustering!$A$2),0),2)</f>
        <v>6</v>
      </c>
    </row>
    <row r="2094" spans="1:10" x14ac:dyDescent="0.3">
      <c r="A2094" t="s">
        <v>1581</v>
      </c>
      <c r="B2094" t="s">
        <v>55</v>
      </c>
      <c r="C2094" t="s">
        <v>229</v>
      </c>
      <c r="D2094" t="s">
        <v>43</v>
      </c>
      <c r="E2094">
        <v>46</v>
      </c>
      <c r="F2094" t="s">
        <v>22</v>
      </c>
      <c r="G2094" t="s">
        <v>198</v>
      </c>
      <c r="H2094">
        <f t="shared" si="64"/>
        <v>2</v>
      </c>
      <c r="I2094">
        <f t="shared" si="65"/>
        <v>92</v>
      </c>
      <c r="J2094">
        <f>INDEX(Clustering!$A$2:$B$32,MATCH('Filtered Data'!F2094,_xlfn.ANCHORARRAY(Clustering!$A$2),0),2)</f>
        <v>6</v>
      </c>
    </row>
    <row r="2095" spans="1:10" x14ac:dyDescent="0.3">
      <c r="A2095" t="s">
        <v>1582</v>
      </c>
      <c r="B2095" t="s">
        <v>55</v>
      </c>
      <c r="C2095" t="s">
        <v>631</v>
      </c>
      <c r="D2095" t="s">
        <v>311</v>
      </c>
      <c r="E2095">
        <v>42</v>
      </c>
      <c r="F2095" t="s">
        <v>13</v>
      </c>
      <c r="G2095" t="s">
        <v>27</v>
      </c>
      <c r="H2095">
        <f t="shared" si="64"/>
        <v>1</v>
      </c>
      <c r="I2095">
        <f t="shared" si="65"/>
        <v>42</v>
      </c>
      <c r="J2095">
        <f>INDEX(Clustering!$A$2:$B$32,MATCH('Filtered Data'!F2095,_xlfn.ANCHORARRAY(Clustering!$A$2),0),2)</f>
        <v>5</v>
      </c>
    </row>
    <row r="2096" spans="1:10" ht="26" x14ac:dyDescent="0.3">
      <c r="A2096" t="s">
        <v>1583</v>
      </c>
      <c r="B2096" t="s">
        <v>55</v>
      </c>
      <c r="C2096" s="1" t="s">
        <v>596</v>
      </c>
      <c r="D2096" t="s">
        <v>1348</v>
      </c>
      <c r="E2096">
        <v>24</v>
      </c>
      <c r="F2096" t="s">
        <v>22</v>
      </c>
      <c r="G2096" t="s">
        <v>127</v>
      </c>
      <c r="H2096">
        <f t="shared" si="64"/>
        <v>1</v>
      </c>
      <c r="I2096">
        <f t="shared" si="65"/>
        <v>24</v>
      </c>
      <c r="J2096">
        <f>INDEX(Clustering!$A$2:$B$32,MATCH('Filtered Data'!F2096,_xlfn.ANCHORARRAY(Clustering!$A$2),0),2)</f>
        <v>6</v>
      </c>
    </row>
    <row r="2097" spans="1:10" ht="26" x14ac:dyDescent="0.3">
      <c r="A2097" t="s">
        <v>1583</v>
      </c>
      <c r="B2097" t="s">
        <v>58</v>
      </c>
      <c r="C2097" s="1" t="s">
        <v>1119</v>
      </c>
      <c r="D2097" t="s">
        <v>86</v>
      </c>
      <c r="E2097">
        <v>11</v>
      </c>
      <c r="F2097" t="s">
        <v>13</v>
      </c>
      <c r="G2097" t="s">
        <v>127</v>
      </c>
      <c r="H2097">
        <f t="shared" si="64"/>
        <v>1</v>
      </c>
      <c r="I2097">
        <f t="shared" si="65"/>
        <v>11</v>
      </c>
      <c r="J2097">
        <f>INDEX(Clustering!$A$2:$B$32,MATCH('Filtered Data'!F2097,_xlfn.ANCHORARRAY(Clustering!$A$2),0),2)</f>
        <v>5</v>
      </c>
    </row>
    <row r="2098" spans="1:10" ht="26" x14ac:dyDescent="0.3">
      <c r="A2098" t="s">
        <v>1583</v>
      </c>
      <c r="B2098" t="s">
        <v>59</v>
      </c>
      <c r="C2098" s="1" t="s">
        <v>1584</v>
      </c>
      <c r="D2098" t="s">
        <v>96</v>
      </c>
      <c r="E2098">
        <v>54</v>
      </c>
      <c r="F2098" t="s">
        <v>22</v>
      </c>
      <c r="G2098" t="s">
        <v>87</v>
      </c>
      <c r="H2098">
        <f t="shared" si="64"/>
        <v>1</v>
      </c>
      <c r="I2098">
        <f t="shared" si="65"/>
        <v>54</v>
      </c>
      <c r="J2098">
        <f>INDEX(Clustering!$A$2:$B$32,MATCH('Filtered Data'!F2098,_xlfn.ANCHORARRAY(Clustering!$A$2),0),2)</f>
        <v>6</v>
      </c>
    </row>
    <row r="2099" spans="1:10" ht="26" x14ac:dyDescent="0.3">
      <c r="A2099" t="s">
        <v>1583</v>
      </c>
      <c r="B2099" t="s">
        <v>81</v>
      </c>
      <c r="C2099" s="1" t="s">
        <v>1096</v>
      </c>
      <c r="D2099" t="s">
        <v>96</v>
      </c>
      <c r="E2099">
        <v>56</v>
      </c>
      <c r="F2099" t="s">
        <v>22</v>
      </c>
      <c r="G2099" t="s">
        <v>69</v>
      </c>
      <c r="H2099">
        <f t="shared" si="64"/>
        <v>1</v>
      </c>
      <c r="I2099">
        <f t="shared" si="65"/>
        <v>56</v>
      </c>
      <c r="J2099">
        <f>INDEX(Clustering!$A$2:$B$32,MATCH('Filtered Data'!F2099,_xlfn.ANCHORARRAY(Clustering!$A$2),0),2)</f>
        <v>6</v>
      </c>
    </row>
    <row r="2100" spans="1:10" ht="26" x14ac:dyDescent="0.3">
      <c r="A2100" t="s">
        <v>1585</v>
      </c>
      <c r="B2100" t="s">
        <v>55</v>
      </c>
      <c r="C2100" s="1" t="s">
        <v>1586</v>
      </c>
      <c r="D2100" t="s">
        <v>79</v>
      </c>
      <c r="E2100">
        <v>65</v>
      </c>
      <c r="F2100" t="s">
        <v>22</v>
      </c>
      <c r="G2100" t="s">
        <v>127</v>
      </c>
      <c r="H2100">
        <f t="shared" si="64"/>
        <v>1</v>
      </c>
      <c r="I2100">
        <f t="shared" si="65"/>
        <v>65</v>
      </c>
      <c r="J2100">
        <f>INDEX(Clustering!$A$2:$B$32,MATCH('Filtered Data'!F2100,_xlfn.ANCHORARRAY(Clustering!$A$2),0),2)</f>
        <v>6</v>
      </c>
    </row>
    <row r="2101" spans="1:10" ht="26" x14ac:dyDescent="0.3">
      <c r="A2101" t="s">
        <v>1587</v>
      </c>
      <c r="B2101" t="s">
        <v>58</v>
      </c>
      <c r="C2101" s="1" t="s">
        <v>1119</v>
      </c>
      <c r="D2101" t="s">
        <v>79</v>
      </c>
      <c r="E2101">
        <v>61</v>
      </c>
      <c r="F2101" t="s">
        <v>22</v>
      </c>
      <c r="G2101" t="s">
        <v>127</v>
      </c>
      <c r="H2101">
        <f t="shared" si="64"/>
        <v>1</v>
      </c>
      <c r="I2101">
        <f t="shared" si="65"/>
        <v>61</v>
      </c>
      <c r="J2101">
        <f>INDEX(Clustering!$A$2:$B$32,MATCH('Filtered Data'!F2101,_xlfn.ANCHORARRAY(Clustering!$A$2),0),2)</f>
        <v>6</v>
      </c>
    </row>
    <row r="2102" spans="1:10" ht="26" x14ac:dyDescent="0.3">
      <c r="A2102" t="s">
        <v>1588</v>
      </c>
      <c r="B2102" t="s">
        <v>55</v>
      </c>
      <c r="C2102" s="1" t="s">
        <v>82</v>
      </c>
      <c r="D2102" t="s">
        <v>96</v>
      </c>
      <c r="E2102">
        <v>37</v>
      </c>
      <c r="F2102" t="s">
        <v>22</v>
      </c>
      <c r="G2102" t="s">
        <v>83</v>
      </c>
      <c r="H2102">
        <f t="shared" si="64"/>
        <v>1</v>
      </c>
      <c r="I2102">
        <f t="shared" si="65"/>
        <v>37</v>
      </c>
      <c r="J2102">
        <f>INDEX(Clustering!$A$2:$B$32,MATCH('Filtered Data'!F2102,_xlfn.ANCHORARRAY(Clustering!$A$2),0),2)</f>
        <v>6</v>
      </c>
    </row>
    <row r="2103" spans="1:10" ht="26" x14ac:dyDescent="0.3">
      <c r="A2103" t="s">
        <v>1589</v>
      </c>
      <c r="B2103" t="s">
        <v>55</v>
      </c>
      <c r="C2103" s="1" t="s">
        <v>1590</v>
      </c>
      <c r="D2103" t="s">
        <v>79</v>
      </c>
      <c r="E2103">
        <v>39</v>
      </c>
      <c r="F2103" t="s">
        <v>22</v>
      </c>
      <c r="G2103" t="s">
        <v>29</v>
      </c>
      <c r="H2103">
        <f t="shared" si="64"/>
        <v>1</v>
      </c>
      <c r="I2103">
        <f t="shared" si="65"/>
        <v>39</v>
      </c>
      <c r="J2103">
        <f>INDEX(Clustering!$A$2:$B$32,MATCH('Filtered Data'!F2103,_xlfn.ANCHORARRAY(Clustering!$A$2),0),2)</f>
        <v>6</v>
      </c>
    </row>
    <row r="2104" spans="1:10" ht="26" x14ac:dyDescent="0.3">
      <c r="A2104" t="s">
        <v>1591</v>
      </c>
      <c r="B2104" t="s">
        <v>55</v>
      </c>
      <c r="C2104" s="1" t="s">
        <v>816</v>
      </c>
      <c r="D2104" t="s">
        <v>96</v>
      </c>
      <c r="E2104">
        <v>37</v>
      </c>
      <c r="F2104" t="s">
        <v>22</v>
      </c>
      <c r="G2104" t="s">
        <v>87</v>
      </c>
      <c r="H2104">
        <f t="shared" si="64"/>
        <v>1</v>
      </c>
      <c r="I2104">
        <f t="shared" si="65"/>
        <v>37</v>
      </c>
      <c r="J2104">
        <f>INDEX(Clustering!$A$2:$B$32,MATCH('Filtered Data'!F2104,_xlfn.ANCHORARRAY(Clustering!$A$2),0),2)</f>
        <v>6</v>
      </c>
    </row>
    <row r="2105" spans="1:10" ht="26" x14ac:dyDescent="0.3">
      <c r="A2105" t="s">
        <v>1592</v>
      </c>
      <c r="B2105" t="s">
        <v>55</v>
      </c>
      <c r="C2105" s="1" t="s">
        <v>1113</v>
      </c>
      <c r="D2105" t="s">
        <v>110</v>
      </c>
      <c r="E2105">
        <v>37</v>
      </c>
      <c r="F2105" t="s">
        <v>22</v>
      </c>
      <c r="G2105" t="s">
        <v>69</v>
      </c>
      <c r="H2105">
        <f t="shared" si="64"/>
        <v>1</v>
      </c>
      <c r="I2105">
        <f t="shared" si="65"/>
        <v>37</v>
      </c>
      <c r="J2105">
        <f>INDEX(Clustering!$A$2:$B$32,MATCH('Filtered Data'!F2105,_xlfn.ANCHORARRAY(Clustering!$A$2),0),2)</f>
        <v>6</v>
      </c>
    </row>
    <row r="2106" spans="1:10" ht="26" x14ac:dyDescent="0.3">
      <c r="A2106" t="s">
        <v>1593</v>
      </c>
      <c r="B2106" t="s">
        <v>55</v>
      </c>
      <c r="C2106" s="1" t="s">
        <v>1594</v>
      </c>
      <c r="D2106" t="s">
        <v>96</v>
      </c>
      <c r="E2106">
        <v>21</v>
      </c>
      <c r="F2106" t="s">
        <v>22</v>
      </c>
      <c r="G2106" t="s">
        <v>127</v>
      </c>
      <c r="H2106">
        <f t="shared" si="64"/>
        <v>1</v>
      </c>
      <c r="I2106">
        <f t="shared" si="65"/>
        <v>21</v>
      </c>
      <c r="J2106">
        <f>INDEX(Clustering!$A$2:$B$32,MATCH('Filtered Data'!F2106,_xlfn.ANCHORARRAY(Clustering!$A$2),0),2)</f>
        <v>6</v>
      </c>
    </row>
    <row r="2107" spans="1:10" ht="26" x14ac:dyDescent="0.3">
      <c r="A2107" t="s">
        <v>1595</v>
      </c>
      <c r="B2107" t="s">
        <v>55</v>
      </c>
      <c r="C2107" s="1" t="s">
        <v>825</v>
      </c>
      <c r="D2107" t="s">
        <v>79</v>
      </c>
      <c r="E2107">
        <v>31</v>
      </c>
      <c r="F2107" t="s">
        <v>22</v>
      </c>
      <c r="G2107" t="s">
        <v>87</v>
      </c>
      <c r="H2107">
        <f t="shared" si="64"/>
        <v>1</v>
      </c>
      <c r="I2107">
        <f t="shared" si="65"/>
        <v>31</v>
      </c>
      <c r="J2107">
        <f>INDEX(Clustering!$A$2:$B$32,MATCH('Filtered Data'!F2107,_xlfn.ANCHORARRAY(Clustering!$A$2),0),2)</f>
        <v>6</v>
      </c>
    </row>
    <row r="2108" spans="1:10" x14ac:dyDescent="0.3">
      <c r="A2108" t="s">
        <v>1596</v>
      </c>
      <c r="B2108" t="s">
        <v>55</v>
      </c>
      <c r="C2108" t="s">
        <v>654</v>
      </c>
      <c r="D2108" t="s">
        <v>1597</v>
      </c>
      <c r="E2108">
        <v>6</v>
      </c>
      <c r="F2108" t="s">
        <v>22</v>
      </c>
      <c r="G2108" t="s">
        <v>27</v>
      </c>
      <c r="H2108">
        <f t="shared" si="64"/>
        <v>1</v>
      </c>
      <c r="I2108">
        <f t="shared" si="65"/>
        <v>6</v>
      </c>
      <c r="J2108">
        <f>INDEX(Clustering!$A$2:$B$32,MATCH('Filtered Data'!F2108,_xlfn.ANCHORARRAY(Clustering!$A$2),0),2)</f>
        <v>6</v>
      </c>
    </row>
    <row r="2109" spans="1:10" x14ac:dyDescent="0.3">
      <c r="A2109" t="s">
        <v>1598</v>
      </c>
      <c r="B2109" t="s">
        <v>55</v>
      </c>
      <c r="C2109" t="s">
        <v>42</v>
      </c>
      <c r="D2109" t="s">
        <v>302</v>
      </c>
      <c r="E2109">
        <v>62</v>
      </c>
      <c r="F2109" t="s">
        <v>63</v>
      </c>
      <c r="G2109" t="s">
        <v>23</v>
      </c>
      <c r="H2109">
        <f t="shared" si="64"/>
        <v>2</v>
      </c>
      <c r="I2109">
        <f t="shared" si="65"/>
        <v>124</v>
      </c>
      <c r="J2109">
        <f>INDEX(Clustering!$A$2:$B$32,MATCH('Filtered Data'!F2109,_xlfn.ANCHORARRAY(Clustering!$A$2),0),2)</f>
        <v>4</v>
      </c>
    </row>
    <row r="2110" spans="1:10" x14ac:dyDescent="0.3">
      <c r="A2110" t="s">
        <v>1599</v>
      </c>
      <c r="B2110" t="s">
        <v>55</v>
      </c>
      <c r="C2110" t="s">
        <v>370</v>
      </c>
      <c r="D2110" t="s">
        <v>71</v>
      </c>
      <c r="E2110">
        <v>30</v>
      </c>
      <c r="F2110" t="s">
        <v>72</v>
      </c>
      <c r="G2110" t="s">
        <v>198</v>
      </c>
      <c r="H2110">
        <f t="shared" si="64"/>
        <v>2</v>
      </c>
      <c r="I2110">
        <f t="shared" si="65"/>
        <v>60</v>
      </c>
      <c r="J2110">
        <f>INDEX(Clustering!$A$2:$B$32,MATCH('Filtered Data'!F2110,_xlfn.ANCHORARRAY(Clustering!$A$2),0),2)</f>
        <v>3</v>
      </c>
    </row>
    <row r="2111" spans="1:10" x14ac:dyDescent="0.3">
      <c r="A2111" t="s">
        <v>1600</v>
      </c>
      <c r="B2111" t="s">
        <v>55</v>
      </c>
      <c r="C2111" t="s">
        <v>16</v>
      </c>
      <c r="D2111" t="s">
        <v>71</v>
      </c>
      <c r="E2111">
        <v>63</v>
      </c>
      <c r="F2111" t="s">
        <v>72</v>
      </c>
      <c r="G2111" t="s">
        <v>14</v>
      </c>
      <c r="H2111">
        <f t="shared" si="64"/>
        <v>2</v>
      </c>
      <c r="I2111">
        <f t="shared" si="65"/>
        <v>126</v>
      </c>
      <c r="J2111">
        <f>INDEX(Clustering!$A$2:$B$32,MATCH('Filtered Data'!F2111,_xlfn.ANCHORARRAY(Clustering!$A$2),0),2)</f>
        <v>3</v>
      </c>
    </row>
    <row r="2112" spans="1:10" x14ac:dyDescent="0.3">
      <c r="A2112" t="s">
        <v>1601</v>
      </c>
      <c r="B2112" t="s">
        <v>55</v>
      </c>
      <c r="C2112" t="s">
        <v>38</v>
      </c>
      <c r="D2112" t="s">
        <v>157</v>
      </c>
      <c r="E2112">
        <v>30</v>
      </c>
      <c r="F2112" t="s">
        <v>72</v>
      </c>
      <c r="G2112" t="s">
        <v>14</v>
      </c>
      <c r="H2112">
        <f t="shared" si="64"/>
        <v>2</v>
      </c>
      <c r="I2112">
        <f t="shared" si="65"/>
        <v>60</v>
      </c>
      <c r="J2112">
        <f>INDEX(Clustering!$A$2:$B$32,MATCH('Filtered Data'!F2112,_xlfn.ANCHORARRAY(Clustering!$A$2),0),2)</f>
        <v>3</v>
      </c>
    </row>
    <row r="2113" spans="1:10" x14ac:dyDescent="0.3">
      <c r="A2113" t="s">
        <v>1602</v>
      </c>
      <c r="B2113" t="s">
        <v>55</v>
      </c>
      <c r="C2113" t="s">
        <v>229</v>
      </c>
      <c r="D2113" t="s">
        <v>35</v>
      </c>
      <c r="E2113">
        <v>33</v>
      </c>
      <c r="F2113" t="s">
        <v>36</v>
      </c>
      <c r="G2113" t="s">
        <v>198</v>
      </c>
      <c r="H2113">
        <f t="shared" si="64"/>
        <v>2</v>
      </c>
      <c r="I2113">
        <f t="shared" si="65"/>
        <v>66</v>
      </c>
      <c r="J2113">
        <f>INDEX(Clustering!$A$2:$B$32,MATCH('Filtered Data'!F2113,_xlfn.ANCHORARRAY(Clustering!$A$2),0),2)</f>
        <v>2</v>
      </c>
    </row>
    <row r="2114" spans="1:10" ht="39" x14ac:dyDescent="0.3">
      <c r="A2114" t="s">
        <v>1603</v>
      </c>
      <c r="B2114" t="s">
        <v>55</v>
      </c>
      <c r="C2114" s="1" t="s">
        <v>1604</v>
      </c>
      <c r="D2114" t="s">
        <v>96</v>
      </c>
      <c r="E2114">
        <v>39</v>
      </c>
      <c r="F2114" t="s">
        <v>22</v>
      </c>
      <c r="G2114" t="s">
        <v>1605</v>
      </c>
      <c r="H2114">
        <f t="shared" si="64"/>
        <v>5</v>
      </c>
      <c r="I2114">
        <f t="shared" si="65"/>
        <v>195</v>
      </c>
      <c r="J2114">
        <f>INDEX(Clustering!$A$2:$B$32,MATCH('Filtered Data'!F2114,_xlfn.ANCHORARRAY(Clustering!$A$2),0),2)</f>
        <v>6</v>
      </c>
    </row>
    <row r="2115" spans="1:10" ht="26" x14ac:dyDescent="0.3">
      <c r="A2115" t="s">
        <v>1606</v>
      </c>
      <c r="B2115" t="s">
        <v>55</v>
      </c>
      <c r="C2115" s="1" t="s">
        <v>78</v>
      </c>
      <c r="D2115" t="s">
        <v>89</v>
      </c>
      <c r="E2115">
        <v>43</v>
      </c>
      <c r="F2115" t="s">
        <v>22</v>
      </c>
      <c r="G2115" t="s">
        <v>80</v>
      </c>
      <c r="H2115">
        <f t="shared" ref="H2115:H2178" si="66">LEN(G2115)/2</f>
        <v>1</v>
      </c>
      <c r="I2115">
        <f t="shared" ref="I2115:I2178" si="67">E2115*H2115</f>
        <v>43</v>
      </c>
      <c r="J2115">
        <f>INDEX(Clustering!$A$2:$B$32,MATCH('Filtered Data'!F2115,_xlfn.ANCHORARRAY(Clustering!$A$2),0),2)</f>
        <v>6</v>
      </c>
    </row>
    <row r="2116" spans="1:10" ht="26" x14ac:dyDescent="0.3">
      <c r="A2116" t="s">
        <v>1607</v>
      </c>
      <c r="B2116" t="s">
        <v>55</v>
      </c>
      <c r="C2116" s="1" t="s">
        <v>1608</v>
      </c>
      <c r="D2116" t="s">
        <v>79</v>
      </c>
      <c r="E2116">
        <v>47</v>
      </c>
      <c r="F2116" t="s">
        <v>22</v>
      </c>
      <c r="G2116" t="s">
        <v>69</v>
      </c>
      <c r="H2116">
        <f t="shared" si="66"/>
        <v>1</v>
      </c>
      <c r="I2116">
        <f t="shared" si="67"/>
        <v>47</v>
      </c>
      <c r="J2116">
        <f>INDEX(Clustering!$A$2:$B$32,MATCH('Filtered Data'!F2116,_xlfn.ANCHORARRAY(Clustering!$A$2),0),2)</f>
        <v>6</v>
      </c>
    </row>
    <row r="2117" spans="1:10" ht="26" x14ac:dyDescent="0.3">
      <c r="A2117" t="s">
        <v>1609</v>
      </c>
      <c r="B2117" t="s">
        <v>55</v>
      </c>
      <c r="C2117" s="1" t="s">
        <v>1610</v>
      </c>
      <c r="D2117" t="s">
        <v>79</v>
      </c>
      <c r="E2117">
        <v>32</v>
      </c>
      <c r="F2117" t="s">
        <v>22</v>
      </c>
      <c r="G2117" t="s">
        <v>27</v>
      </c>
      <c r="H2117">
        <f t="shared" si="66"/>
        <v>1</v>
      </c>
      <c r="I2117">
        <f t="shared" si="67"/>
        <v>32</v>
      </c>
      <c r="J2117">
        <f>INDEX(Clustering!$A$2:$B$32,MATCH('Filtered Data'!F2117,_xlfn.ANCHORARRAY(Clustering!$A$2),0),2)</f>
        <v>6</v>
      </c>
    </row>
    <row r="2118" spans="1:10" ht="26" x14ac:dyDescent="0.3">
      <c r="A2118" t="s">
        <v>1611</v>
      </c>
      <c r="B2118" t="s">
        <v>55</v>
      </c>
      <c r="C2118" s="1" t="s">
        <v>1130</v>
      </c>
      <c r="D2118" t="s">
        <v>79</v>
      </c>
      <c r="E2118">
        <v>36</v>
      </c>
      <c r="F2118" t="s">
        <v>22</v>
      </c>
      <c r="G2118" t="s">
        <v>87</v>
      </c>
      <c r="H2118">
        <f t="shared" si="66"/>
        <v>1</v>
      </c>
      <c r="I2118">
        <f t="shared" si="67"/>
        <v>36</v>
      </c>
      <c r="J2118">
        <f>INDEX(Clustering!$A$2:$B$32,MATCH('Filtered Data'!F2118,_xlfn.ANCHORARRAY(Clustering!$A$2),0),2)</f>
        <v>6</v>
      </c>
    </row>
    <row r="2119" spans="1:10" ht="26" x14ac:dyDescent="0.3">
      <c r="A2119" t="s">
        <v>1612</v>
      </c>
      <c r="B2119" t="s">
        <v>55</v>
      </c>
      <c r="C2119" s="1" t="s">
        <v>605</v>
      </c>
      <c r="D2119" t="s">
        <v>144</v>
      </c>
      <c r="E2119">
        <v>40</v>
      </c>
      <c r="F2119" t="s">
        <v>72</v>
      </c>
      <c r="G2119" t="s">
        <v>80</v>
      </c>
      <c r="H2119">
        <f t="shared" si="66"/>
        <v>1</v>
      </c>
      <c r="I2119">
        <f t="shared" si="67"/>
        <v>40</v>
      </c>
      <c r="J2119">
        <f>INDEX(Clustering!$A$2:$B$32,MATCH('Filtered Data'!F2119,_xlfn.ANCHORARRAY(Clustering!$A$2),0),2)</f>
        <v>3</v>
      </c>
    </row>
    <row r="2120" spans="1:10" x14ac:dyDescent="0.3">
      <c r="A2120" t="s">
        <v>1613</v>
      </c>
      <c r="B2120" t="s">
        <v>55</v>
      </c>
      <c r="C2120" t="s">
        <v>517</v>
      </c>
      <c r="D2120" t="s">
        <v>191</v>
      </c>
      <c r="E2120">
        <v>106</v>
      </c>
      <c r="F2120" t="s">
        <v>168</v>
      </c>
      <c r="G2120" t="s">
        <v>27</v>
      </c>
      <c r="H2120">
        <f t="shared" si="66"/>
        <v>1</v>
      </c>
      <c r="I2120">
        <f t="shared" si="67"/>
        <v>106</v>
      </c>
      <c r="J2120">
        <f>INDEX(Clustering!$A$2:$B$32,MATCH('Filtered Data'!F2120,_xlfn.ANCHORARRAY(Clustering!$A$2),0),2)</f>
        <v>5</v>
      </c>
    </row>
    <row r="2121" spans="1:10" x14ac:dyDescent="0.3">
      <c r="A2121" t="s">
        <v>1614</v>
      </c>
      <c r="B2121" t="s">
        <v>55</v>
      </c>
      <c r="C2121" t="s">
        <v>519</v>
      </c>
      <c r="D2121" t="s">
        <v>191</v>
      </c>
      <c r="E2121">
        <v>100</v>
      </c>
      <c r="F2121" t="s">
        <v>168</v>
      </c>
      <c r="G2121" t="s">
        <v>69</v>
      </c>
      <c r="H2121">
        <f t="shared" si="66"/>
        <v>1</v>
      </c>
      <c r="I2121">
        <f t="shared" si="67"/>
        <v>100</v>
      </c>
      <c r="J2121">
        <f>INDEX(Clustering!$A$2:$B$32,MATCH('Filtered Data'!F2121,_xlfn.ANCHORARRAY(Clustering!$A$2),0),2)</f>
        <v>5</v>
      </c>
    </row>
    <row r="2122" spans="1:10" x14ac:dyDescent="0.3">
      <c r="A2122" t="s">
        <v>1615</v>
      </c>
      <c r="B2122" t="s">
        <v>55</v>
      </c>
      <c r="C2122" t="s">
        <v>514</v>
      </c>
      <c r="D2122" t="s">
        <v>231</v>
      </c>
      <c r="E2122">
        <v>39</v>
      </c>
      <c r="F2122" t="s">
        <v>232</v>
      </c>
      <c r="G2122" t="s">
        <v>87</v>
      </c>
      <c r="H2122">
        <f t="shared" si="66"/>
        <v>1</v>
      </c>
      <c r="I2122">
        <f t="shared" si="67"/>
        <v>39</v>
      </c>
      <c r="J2122">
        <f>INDEX(Clustering!$A$2:$B$32,MATCH('Filtered Data'!F2122,_xlfn.ANCHORARRAY(Clustering!$A$2),0),2)</f>
        <v>1</v>
      </c>
    </row>
    <row r="2123" spans="1:10" x14ac:dyDescent="0.3">
      <c r="A2123" t="s">
        <v>1616</v>
      </c>
      <c r="B2123" t="s">
        <v>55</v>
      </c>
      <c r="C2123" t="s">
        <v>304</v>
      </c>
      <c r="D2123" t="s">
        <v>248</v>
      </c>
      <c r="E2123">
        <v>106</v>
      </c>
      <c r="F2123" t="s">
        <v>72</v>
      </c>
      <c r="G2123" t="s">
        <v>127</v>
      </c>
      <c r="H2123">
        <f t="shared" si="66"/>
        <v>1</v>
      </c>
      <c r="I2123">
        <f t="shared" si="67"/>
        <v>106</v>
      </c>
      <c r="J2123">
        <f>INDEX(Clustering!$A$2:$B$32,MATCH('Filtered Data'!F2123,_xlfn.ANCHORARRAY(Clustering!$A$2),0),2)</f>
        <v>3</v>
      </c>
    </row>
    <row r="2124" spans="1:10" ht="26" x14ac:dyDescent="0.3">
      <c r="A2124" t="s">
        <v>1617</v>
      </c>
      <c r="B2124" t="s">
        <v>55</v>
      </c>
      <c r="C2124" s="1" t="s">
        <v>1618</v>
      </c>
      <c r="D2124" t="s">
        <v>180</v>
      </c>
      <c r="E2124">
        <v>37</v>
      </c>
      <c r="F2124" t="s">
        <v>168</v>
      </c>
      <c r="G2124" t="s">
        <v>127</v>
      </c>
      <c r="H2124">
        <f t="shared" si="66"/>
        <v>1</v>
      </c>
      <c r="I2124">
        <f t="shared" si="67"/>
        <v>37</v>
      </c>
      <c r="J2124">
        <f>INDEX(Clustering!$A$2:$B$32,MATCH('Filtered Data'!F2124,_xlfn.ANCHORARRAY(Clustering!$A$2),0),2)</f>
        <v>5</v>
      </c>
    </row>
    <row r="2125" spans="1:10" x14ac:dyDescent="0.3">
      <c r="A2125" t="s">
        <v>1619</v>
      </c>
      <c r="B2125" t="s">
        <v>55</v>
      </c>
      <c r="C2125" t="s">
        <v>514</v>
      </c>
      <c r="D2125" t="s">
        <v>346</v>
      </c>
      <c r="E2125">
        <v>60</v>
      </c>
      <c r="F2125" t="s">
        <v>36</v>
      </c>
      <c r="G2125" t="s">
        <v>87</v>
      </c>
      <c r="H2125">
        <f t="shared" si="66"/>
        <v>1</v>
      </c>
      <c r="I2125">
        <f t="shared" si="67"/>
        <v>60</v>
      </c>
      <c r="J2125">
        <f>INDEX(Clustering!$A$2:$B$32,MATCH('Filtered Data'!F2125,_xlfn.ANCHORARRAY(Clustering!$A$2),0),2)</f>
        <v>2</v>
      </c>
    </row>
    <row r="2126" spans="1:10" x14ac:dyDescent="0.3">
      <c r="A2126" t="s">
        <v>1620</v>
      </c>
      <c r="B2126" t="s">
        <v>55</v>
      </c>
      <c r="C2126" t="s">
        <v>521</v>
      </c>
      <c r="D2126" t="s">
        <v>286</v>
      </c>
      <c r="E2126">
        <v>38</v>
      </c>
      <c r="F2126" t="s">
        <v>287</v>
      </c>
      <c r="G2126" t="s">
        <v>80</v>
      </c>
      <c r="H2126">
        <f t="shared" si="66"/>
        <v>1</v>
      </c>
      <c r="I2126">
        <f t="shared" si="67"/>
        <v>38</v>
      </c>
      <c r="J2126">
        <f>INDEX(Clustering!$A$2:$B$32,MATCH('Filtered Data'!F2126,_xlfn.ANCHORARRAY(Clustering!$A$2),0),2)</f>
        <v>8</v>
      </c>
    </row>
    <row r="2127" spans="1:10" x14ac:dyDescent="0.3">
      <c r="A2127" t="s">
        <v>1621</v>
      </c>
      <c r="B2127" t="s">
        <v>55</v>
      </c>
      <c r="C2127" t="s">
        <v>523</v>
      </c>
      <c r="D2127" t="s">
        <v>272</v>
      </c>
      <c r="E2127">
        <v>21</v>
      </c>
      <c r="F2127" t="s">
        <v>72</v>
      </c>
      <c r="G2127" t="s">
        <v>29</v>
      </c>
      <c r="H2127">
        <f t="shared" si="66"/>
        <v>1</v>
      </c>
      <c r="I2127">
        <f t="shared" si="67"/>
        <v>21</v>
      </c>
      <c r="J2127">
        <f>INDEX(Clustering!$A$2:$B$32,MATCH('Filtered Data'!F2127,_xlfn.ANCHORARRAY(Clustering!$A$2),0),2)</f>
        <v>3</v>
      </c>
    </row>
    <row r="2128" spans="1:10" x14ac:dyDescent="0.3">
      <c r="A2128" t="s">
        <v>1622</v>
      </c>
      <c r="B2128" t="s">
        <v>55</v>
      </c>
      <c r="C2128" t="s">
        <v>779</v>
      </c>
      <c r="D2128" t="s">
        <v>62</v>
      </c>
      <c r="E2128">
        <v>66</v>
      </c>
      <c r="F2128" t="s">
        <v>63</v>
      </c>
      <c r="G2128" t="s">
        <v>127</v>
      </c>
      <c r="H2128">
        <f t="shared" si="66"/>
        <v>1</v>
      </c>
      <c r="I2128">
        <f t="shared" si="67"/>
        <v>66</v>
      </c>
      <c r="J2128">
        <f>INDEX(Clustering!$A$2:$B$32,MATCH('Filtered Data'!F2128,_xlfn.ANCHORARRAY(Clustering!$A$2),0),2)</f>
        <v>4</v>
      </c>
    </row>
    <row r="2129" spans="1:10" x14ac:dyDescent="0.3">
      <c r="A2129" t="s">
        <v>1623</v>
      </c>
      <c r="B2129" t="s">
        <v>55</v>
      </c>
      <c r="C2129" t="s">
        <v>118</v>
      </c>
      <c r="D2129" t="s">
        <v>248</v>
      </c>
      <c r="E2129">
        <v>70</v>
      </c>
      <c r="F2129" t="s">
        <v>72</v>
      </c>
      <c r="G2129" t="s">
        <v>29</v>
      </c>
      <c r="H2129">
        <f t="shared" si="66"/>
        <v>1</v>
      </c>
      <c r="I2129">
        <f t="shared" si="67"/>
        <v>70</v>
      </c>
      <c r="J2129">
        <f>INDEX(Clustering!$A$2:$B$32,MATCH('Filtered Data'!F2129,_xlfn.ANCHORARRAY(Clustering!$A$2),0),2)</f>
        <v>3</v>
      </c>
    </row>
    <row r="2130" spans="1:10" x14ac:dyDescent="0.3">
      <c r="A2130" t="s">
        <v>1624</v>
      </c>
      <c r="B2130" t="s">
        <v>55</v>
      </c>
      <c r="C2130" t="s">
        <v>115</v>
      </c>
      <c r="D2130" t="s">
        <v>137</v>
      </c>
      <c r="E2130">
        <v>66</v>
      </c>
      <c r="F2130" t="s">
        <v>72</v>
      </c>
      <c r="G2130" t="s">
        <v>80</v>
      </c>
      <c r="H2130">
        <f t="shared" si="66"/>
        <v>1</v>
      </c>
      <c r="I2130">
        <f t="shared" si="67"/>
        <v>66</v>
      </c>
      <c r="J2130">
        <f>INDEX(Clustering!$A$2:$B$32,MATCH('Filtered Data'!F2130,_xlfn.ANCHORARRAY(Clustering!$A$2),0),2)</f>
        <v>3</v>
      </c>
    </row>
    <row r="2131" spans="1:10" x14ac:dyDescent="0.3">
      <c r="A2131" t="s">
        <v>1625</v>
      </c>
      <c r="B2131" t="s">
        <v>55</v>
      </c>
      <c r="C2131" t="s">
        <v>720</v>
      </c>
      <c r="D2131" t="s">
        <v>424</v>
      </c>
      <c r="E2131">
        <v>65</v>
      </c>
      <c r="F2131" t="s">
        <v>36</v>
      </c>
      <c r="G2131" t="s">
        <v>87</v>
      </c>
      <c r="H2131">
        <f t="shared" si="66"/>
        <v>1</v>
      </c>
      <c r="I2131">
        <f t="shared" si="67"/>
        <v>65</v>
      </c>
      <c r="J2131">
        <f>INDEX(Clustering!$A$2:$B$32,MATCH('Filtered Data'!F2131,_xlfn.ANCHORARRAY(Clustering!$A$2),0),2)</f>
        <v>2</v>
      </c>
    </row>
    <row r="2132" spans="1:10" x14ac:dyDescent="0.3">
      <c r="A2132" t="s">
        <v>1625</v>
      </c>
      <c r="B2132" t="s">
        <v>147</v>
      </c>
      <c r="C2132" t="s">
        <v>1626</v>
      </c>
      <c r="D2132" t="s">
        <v>424</v>
      </c>
      <c r="E2132">
        <v>65</v>
      </c>
      <c r="F2132" t="s">
        <v>36</v>
      </c>
      <c r="G2132" t="s">
        <v>87</v>
      </c>
      <c r="H2132">
        <f t="shared" si="66"/>
        <v>1</v>
      </c>
      <c r="I2132">
        <f t="shared" si="67"/>
        <v>65</v>
      </c>
      <c r="J2132">
        <f>INDEX(Clustering!$A$2:$B$32,MATCH('Filtered Data'!F2132,_xlfn.ANCHORARRAY(Clustering!$A$2),0),2)</f>
        <v>2</v>
      </c>
    </row>
    <row r="2133" spans="1:10" x14ac:dyDescent="0.3">
      <c r="A2133" t="s">
        <v>1627</v>
      </c>
      <c r="B2133" t="s">
        <v>55</v>
      </c>
      <c r="C2133" t="s">
        <v>719</v>
      </c>
      <c r="D2133" t="s">
        <v>137</v>
      </c>
      <c r="E2133">
        <v>51</v>
      </c>
      <c r="F2133" t="s">
        <v>72</v>
      </c>
      <c r="G2133" t="s">
        <v>27</v>
      </c>
      <c r="H2133">
        <f t="shared" si="66"/>
        <v>1</v>
      </c>
      <c r="I2133">
        <f t="shared" si="67"/>
        <v>51</v>
      </c>
      <c r="J2133">
        <f>INDEX(Clustering!$A$2:$B$32,MATCH('Filtered Data'!F2133,_xlfn.ANCHORARRAY(Clustering!$A$2),0),2)</f>
        <v>3</v>
      </c>
    </row>
    <row r="2134" spans="1:10" x14ac:dyDescent="0.3">
      <c r="A2134" t="s">
        <v>1627</v>
      </c>
      <c r="B2134" t="s">
        <v>147</v>
      </c>
      <c r="C2134" t="s">
        <v>1628</v>
      </c>
      <c r="D2134" t="s">
        <v>137</v>
      </c>
      <c r="E2134">
        <v>51</v>
      </c>
      <c r="F2134" t="s">
        <v>72</v>
      </c>
      <c r="G2134" t="s">
        <v>27</v>
      </c>
      <c r="H2134">
        <f t="shared" si="66"/>
        <v>1</v>
      </c>
      <c r="I2134">
        <f t="shared" si="67"/>
        <v>51</v>
      </c>
      <c r="J2134">
        <f>INDEX(Clustering!$A$2:$B$32,MATCH('Filtered Data'!F2134,_xlfn.ANCHORARRAY(Clustering!$A$2),0),2)</f>
        <v>3</v>
      </c>
    </row>
    <row r="2135" spans="1:10" x14ac:dyDescent="0.3">
      <c r="A2135" t="s">
        <v>1629</v>
      </c>
      <c r="B2135" t="s">
        <v>55</v>
      </c>
      <c r="C2135" t="s">
        <v>418</v>
      </c>
      <c r="D2135" t="s">
        <v>116</v>
      </c>
      <c r="E2135">
        <v>28</v>
      </c>
      <c r="F2135" t="s">
        <v>36</v>
      </c>
      <c r="G2135" t="s">
        <v>69</v>
      </c>
      <c r="H2135">
        <f t="shared" si="66"/>
        <v>1</v>
      </c>
      <c r="I2135">
        <f t="shared" si="67"/>
        <v>28</v>
      </c>
      <c r="J2135">
        <f>INDEX(Clustering!$A$2:$B$32,MATCH('Filtered Data'!F2135,_xlfn.ANCHORARRAY(Clustering!$A$2),0),2)</f>
        <v>2</v>
      </c>
    </row>
    <row r="2136" spans="1:10" x14ac:dyDescent="0.3">
      <c r="A2136" t="s">
        <v>1629</v>
      </c>
      <c r="B2136" t="s">
        <v>147</v>
      </c>
      <c r="C2136" t="s">
        <v>1630</v>
      </c>
      <c r="D2136" t="s">
        <v>116</v>
      </c>
      <c r="E2136">
        <v>28</v>
      </c>
      <c r="F2136" t="s">
        <v>36</v>
      </c>
      <c r="G2136" t="s">
        <v>69</v>
      </c>
      <c r="H2136">
        <f t="shared" si="66"/>
        <v>1</v>
      </c>
      <c r="I2136">
        <f t="shared" si="67"/>
        <v>28</v>
      </c>
      <c r="J2136">
        <f>INDEX(Clustering!$A$2:$B$32,MATCH('Filtered Data'!F2136,_xlfn.ANCHORARRAY(Clustering!$A$2),0),2)</f>
        <v>2</v>
      </c>
    </row>
    <row r="2137" spans="1:10" x14ac:dyDescent="0.3">
      <c r="A2137" t="s">
        <v>1631</v>
      </c>
      <c r="B2137" t="s">
        <v>147</v>
      </c>
      <c r="C2137" t="s">
        <v>450</v>
      </c>
      <c r="D2137" t="s">
        <v>231</v>
      </c>
      <c r="E2137">
        <v>64</v>
      </c>
      <c r="F2137" t="s">
        <v>232</v>
      </c>
      <c r="G2137" t="s">
        <v>80</v>
      </c>
      <c r="H2137">
        <f t="shared" si="66"/>
        <v>1</v>
      </c>
      <c r="I2137">
        <f t="shared" si="67"/>
        <v>64</v>
      </c>
      <c r="J2137">
        <f>INDEX(Clustering!$A$2:$B$32,MATCH('Filtered Data'!F2137,_xlfn.ANCHORARRAY(Clustering!$A$2),0),2)</f>
        <v>1</v>
      </c>
    </row>
    <row r="2138" spans="1:10" x14ac:dyDescent="0.3">
      <c r="A2138" t="s">
        <v>1632</v>
      </c>
      <c r="B2138" t="s">
        <v>55</v>
      </c>
      <c r="C2138" t="s">
        <v>123</v>
      </c>
      <c r="D2138" t="s">
        <v>160</v>
      </c>
      <c r="E2138">
        <v>31</v>
      </c>
      <c r="F2138" t="s">
        <v>72</v>
      </c>
      <c r="G2138" t="s">
        <v>87</v>
      </c>
      <c r="H2138">
        <f t="shared" si="66"/>
        <v>1</v>
      </c>
      <c r="I2138">
        <f t="shared" si="67"/>
        <v>31</v>
      </c>
      <c r="J2138">
        <f>INDEX(Clustering!$A$2:$B$32,MATCH('Filtered Data'!F2138,_xlfn.ANCHORARRAY(Clustering!$A$2),0),2)</f>
        <v>3</v>
      </c>
    </row>
    <row r="2139" spans="1:10" x14ac:dyDescent="0.3">
      <c r="A2139" t="s">
        <v>1633</v>
      </c>
      <c r="B2139" t="s">
        <v>55</v>
      </c>
      <c r="C2139" t="s">
        <v>1634</v>
      </c>
      <c r="D2139" t="s">
        <v>160</v>
      </c>
      <c r="E2139">
        <v>34</v>
      </c>
      <c r="F2139" t="s">
        <v>72</v>
      </c>
      <c r="G2139" t="s">
        <v>80</v>
      </c>
      <c r="H2139">
        <f t="shared" si="66"/>
        <v>1</v>
      </c>
      <c r="I2139">
        <f t="shared" si="67"/>
        <v>34</v>
      </c>
      <c r="J2139">
        <f>INDEX(Clustering!$A$2:$B$32,MATCH('Filtered Data'!F2139,_xlfn.ANCHORARRAY(Clustering!$A$2),0),2)</f>
        <v>3</v>
      </c>
    </row>
    <row r="2140" spans="1:10" x14ac:dyDescent="0.3">
      <c r="A2140" t="s">
        <v>1633</v>
      </c>
      <c r="B2140" t="s">
        <v>147</v>
      </c>
      <c r="C2140" t="s">
        <v>1635</v>
      </c>
      <c r="D2140" t="s">
        <v>160</v>
      </c>
      <c r="E2140">
        <v>34</v>
      </c>
      <c r="F2140" t="s">
        <v>72</v>
      </c>
      <c r="G2140" t="s">
        <v>80</v>
      </c>
      <c r="H2140">
        <f t="shared" si="66"/>
        <v>1</v>
      </c>
      <c r="I2140">
        <f t="shared" si="67"/>
        <v>34</v>
      </c>
      <c r="J2140">
        <f>INDEX(Clustering!$A$2:$B$32,MATCH('Filtered Data'!F2140,_xlfn.ANCHORARRAY(Clustering!$A$2),0),2)</f>
        <v>3</v>
      </c>
    </row>
    <row r="2141" spans="1:10" x14ac:dyDescent="0.3">
      <c r="A2141" t="s">
        <v>1636</v>
      </c>
      <c r="B2141" t="s">
        <v>55</v>
      </c>
      <c r="C2141" t="s">
        <v>1637</v>
      </c>
      <c r="D2141" t="s">
        <v>160</v>
      </c>
      <c r="E2141">
        <v>29</v>
      </c>
      <c r="F2141" t="s">
        <v>72</v>
      </c>
      <c r="G2141" t="s">
        <v>69</v>
      </c>
      <c r="H2141">
        <f t="shared" si="66"/>
        <v>1</v>
      </c>
      <c r="I2141">
        <f t="shared" si="67"/>
        <v>29</v>
      </c>
      <c r="J2141">
        <f>INDEX(Clustering!$A$2:$B$32,MATCH('Filtered Data'!F2141,_xlfn.ANCHORARRAY(Clustering!$A$2),0),2)</f>
        <v>3</v>
      </c>
    </row>
    <row r="2142" spans="1:10" x14ac:dyDescent="0.3">
      <c r="A2142" t="s">
        <v>1636</v>
      </c>
      <c r="B2142" t="s">
        <v>147</v>
      </c>
      <c r="C2142" t="s">
        <v>1638</v>
      </c>
      <c r="D2142" t="s">
        <v>160</v>
      </c>
      <c r="E2142">
        <v>29</v>
      </c>
      <c r="F2142" t="s">
        <v>72</v>
      </c>
      <c r="G2142" t="s">
        <v>69</v>
      </c>
      <c r="H2142">
        <f t="shared" si="66"/>
        <v>1</v>
      </c>
      <c r="I2142">
        <f t="shared" si="67"/>
        <v>29</v>
      </c>
      <c r="J2142">
        <f>INDEX(Clustering!$A$2:$B$32,MATCH('Filtered Data'!F2142,_xlfn.ANCHORARRAY(Clustering!$A$2),0),2)</f>
        <v>3</v>
      </c>
    </row>
    <row r="2143" spans="1:10" x14ac:dyDescent="0.3">
      <c r="A2143" t="s">
        <v>1639</v>
      </c>
      <c r="B2143" t="s">
        <v>55</v>
      </c>
      <c r="C2143" t="s">
        <v>121</v>
      </c>
      <c r="D2143" t="s">
        <v>35</v>
      </c>
      <c r="E2143">
        <v>23</v>
      </c>
      <c r="F2143" t="s">
        <v>36</v>
      </c>
      <c r="G2143" t="s">
        <v>27</v>
      </c>
      <c r="H2143">
        <f t="shared" si="66"/>
        <v>1</v>
      </c>
      <c r="I2143">
        <f t="shared" si="67"/>
        <v>23</v>
      </c>
      <c r="J2143">
        <f>INDEX(Clustering!$A$2:$B$32,MATCH('Filtered Data'!F2143,_xlfn.ANCHORARRAY(Clustering!$A$2),0),2)</f>
        <v>2</v>
      </c>
    </row>
    <row r="2144" spans="1:10" x14ac:dyDescent="0.3">
      <c r="A2144" t="s">
        <v>1640</v>
      </c>
      <c r="B2144" t="s">
        <v>55</v>
      </c>
      <c r="C2144" t="s">
        <v>1641</v>
      </c>
      <c r="D2144" t="s">
        <v>559</v>
      </c>
      <c r="E2144">
        <v>7</v>
      </c>
      <c r="F2144" t="s">
        <v>22</v>
      </c>
      <c r="G2144" t="s">
        <v>23</v>
      </c>
      <c r="H2144">
        <f t="shared" si="66"/>
        <v>2</v>
      </c>
      <c r="I2144">
        <f t="shared" si="67"/>
        <v>14</v>
      </c>
      <c r="J2144">
        <f>INDEX(Clustering!$A$2:$B$32,MATCH('Filtered Data'!F2144,_xlfn.ANCHORARRAY(Clustering!$A$2),0),2)</f>
        <v>6</v>
      </c>
    </row>
    <row r="2145" spans="1:10" x14ac:dyDescent="0.3">
      <c r="A2145" t="s">
        <v>1640</v>
      </c>
      <c r="B2145" t="s">
        <v>147</v>
      </c>
      <c r="C2145" t="s">
        <v>192</v>
      </c>
      <c r="D2145" t="s">
        <v>585</v>
      </c>
      <c r="E2145">
        <v>7</v>
      </c>
      <c r="F2145" t="s">
        <v>22</v>
      </c>
      <c r="G2145" t="s">
        <v>87</v>
      </c>
      <c r="H2145">
        <f t="shared" si="66"/>
        <v>1</v>
      </c>
      <c r="I2145">
        <f t="shared" si="67"/>
        <v>7</v>
      </c>
      <c r="J2145">
        <f>INDEX(Clustering!$A$2:$B$32,MATCH('Filtered Data'!F2145,_xlfn.ANCHORARRAY(Clustering!$A$2),0),2)</f>
        <v>6</v>
      </c>
    </row>
    <row r="2146" spans="1:10" x14ac:dyDescent="0.3">
      <c r="A2146" t="s">
        <v>1642</v>
      </c>
      <c r="B2146" t="s">
        <v>55</v>
      </c>
      <c r="C2146" t="s">
        <v>577</v>
      </c>
      <c r="D2146" t="s">
        <v>296</v>
      </c>
      <c r="E2146">
        <v>67</v>
      </c>
      <c r="F2146" t="s">
        <v>36</v>
      </c>
      <c r="G2146" t="s">
        <v>80</v>
      </c>
      <c r="H2146">
        <f t="shared" si="66"/>
        <v>1</v>
      </c>
      <c r="I2146">
        <f t="shared" si="67"/>
        <v>67</v>
      </c>
      <c r="J2146">
        <f>INDEX(Clustering!$A$2:$B$32,MATCH('Filtered Data'!F2146,_xlfn.ANCHORARRAY(Clustering!$A$2),0),2)</f>
        <v>2</v>
      </c>
    </row>
    <row r="2147" spans="1:10" x14ac:dyDescent="0.3">
      <c r="A2147" t="s">
        <v>1643</v>
      </c>
      <c r="B2147" t="s">
        <v>55</v>
      </c>
      <c r="C2147" t="s">
        <v>11</v>
      </c>
      <c r="D2147" t="s">
        <v>332</v>
      </c>
      <c r="E2147">
        <v>172</v>
      </c>
      <c r="F2147" t="s">
        <v>333</v>
      </c>
      <c r="G2147" t="s">
        <v>14</v>
      </c>
      <c r="H2147">
        <f t="shared" si="66"/>
        <v>2</v>
      </c>
      <c r="I2147">
        <f t="shared" si="67"/>
        <v>344</v>
      </c>
      <c r="J2147">
        <f>INDEX(Clustering!$A$2:$B$32,MATCH('Filtered Data'!F2147,_xlfn.ANCHORARRAY(Clustering!$A$2),0),2)</f>
        <v>2</v>
      </c>
    </row>
    <row r="2148" spans="1:10" x14ac:dyDescent="0.3">
      <c r="A2148" t="s">
        <v>1644</v>
      </c>
      <c r="B2148" t="s">
        <v>55</v>
      </c>
      <c r="C2148" t="s">
        <v>34</v>
      </c>
      <c r="D2148" t="s">
        <v>203</v>
      </c>
      <c r="E2148">
        <v>200</v>
      </c>
      <c r="F2148" t="s">
        <v>204</v>
      </c>
      <c r="G2148" t="s">
        <v>14</v>
      </c>
      <c r="H2148">
        <f t="shared" si="66"/>
        <v>2</v>
      </c>
      <c r="I2148">
        <f t="shared" si="67"/>
        <v>400</v>
      </c>
      <c r="J2148">
        <f>INDEX(Clustering!$A$2:$B$32,MATCH('Filtered Data'!F2148,_xlfn.ANCHORARRAY(Clustering!$A$2),0),2)</f>
        <v>2</v>
      </c>
    </row>
    <row r="2149" spans="1:10" x14ac:dyDescent="0.3">
      <c r="A2149" t="s">
        <v>1645</v>
      </c>
      <c r="B2149" t="s">
        <v>55</v>
      </c>
      <c r="C2149" t="s">
        <v>42</v>
      </c>
      <c r="D2149" t="s">
        <v>160</v>
      </c>
      <c r="E2149">
        <v>47</v>
      </c>
      <c r="F2149" t="s">
        <v>72</v>
      </c>
      <c r="G2149" t="s">
        <v>23</v>
      </c>
      <c r="H2149">
        <f t="shared" si="66"/>
        <v>2</v>
      </c>
      <c r="I2149">
        <f t="shared" si="67"/>
        <v>94</v>
      </c>
      <c r="J2149">
        <f>INDEX(Clustering!$A$2:$B$32,MATCH('Filtered Data'!F2149,_xlfn.ANCHORARRAY(Clustering!$A$2),0),2)</f>
        <v>3</v>
      </c>
    </row>
    <row r="2150" spans="1:10" x14ac:dyDescent="0.3">
      <c r="A2150" t="s">
        <v>1646</v>
      </c>
      <c r="B2150" t="s">
        <v>169</v>
      </c>
      <c r="C2150" t="s">
        <v>769</v>
      </c>
      <c r="D2150" t="s">
        <v>1647</v>
      </c>
      <c r="E2150">
        <v>26</v>
      </c>
      <c r="F2150" t="s">
        <v>168</v>
      </c>
      <c r="G2150" t="s">
        <v>27</v>
      </c>
      <c r="H2150">
        <f t="shared" si="66"/>
        <v>1</v>
      </c>
      <c r="I2150">
        <f t="shared" si="67"/>
        <v>26</v>
      </c>
      <c r="J2150">
        <f>INDEX(Clustering!$A$2:$B$32,MATCH('Filtered Data'!F2150,_xlfn.ANCHORARRAY(Clustering!$A$2),0),2)</f>
        <v>5</v>
      </c>
    </row>
    <row r="2151" spans="1:10" x14ac:dyDescent="0.3">
      <c r="A2151" t="s">
        <v>1648</v>
      </c>
      <c r="B2151" t="s">
        <v>55</v>
      </c>
      <c r="C2151" t="s">
        <v>50</v>
      </c>
      <c r="D2151" t="s">
        <v>12</v>
      </c>
      <c r="E2151">
        <v>55</v>
      </c>
      <c r="F2151" t="s">
        <v>13</v>
      </c>
      <c r="G2151" t="s">
        <v>14</v>
      </c>
      <c r="H2151">
        <f t="shared" si="66"/>
        <v>2</v>
      </c>
      <c r="I2151">
        <f t="shared" si="67"/>
        <v>110</v>
      </c>
      <c r="J2151">
        <f>INDEX(Clustering!$A$2:$B$32,MATCH('Filtered Data'!F2151,_xlfn.ANCHORARRAY(Clustering!$A$2),0),2)</f>
        <v>5</v>
      </c>
    </row>
    <row r="2152" spans="1:10" x14ac:dyDescent="0.3">
      <c r="A2152" t="s">
        <v>1649</v>
      </c>
      <c r="B2152" t="s">
        <v>55</v>
      </c>
      <c r="C2152" t="s">
        <v>46</v>
      </c>
      <c r="D2152" t="s">
        <v>290</v>
      </c>
      <c r="E2152">
        <v>96</v>
      </c>
      <c r="F2152" t="s">
        <v>72</v>
      </c>
      <c r="G2152" t="s">
        <v>23</v>
      </c>
      <c r="H2152">
        <f t="shared" si="66"/>
        <v>2</v>
      </c>
      <c r="I2152">
        <f t="shared" si="67"/>
        <v>192</v>
      </c>
      <c r="J2152">
        <f>INDEX(Clustering!$A$2:$B$32,MATCH('Filtered Data'!F2152,_xlfn.ANCHORARRAY(Clustering!$A$2),0),2)</f>
        <v>3</v>
      </c>
    </row>
    <row r="2153" spans="1:10" x14ac:dyDescent="0.3">
      <c r="A2153" t="s">
        <v>1650</v>
      </c>
      <c r="B2153" t="s">
        <v>55</v>
      </c>
      <c r="C2153" t="s">
        <v>18</v>
      </c>
      <c r="D2153" t="s">
        <v>272</v>
      </c>
      <c r="E2153">
        <v>25</v>
      </c>
      <c r="F2153" t="s">
        <v>72</v>
      </c>
      <c r="G2153" t="s">
        <v>14</v>
      </c>
      <c r="H2153">
        <f t="shared" si="66"/>
        <v>2</v>
      </c>
      <c r="I2153">
        <f t="shared" si="67"/>
        <v>50</v>
      </c>
      <c r="J2153">
        <f>INDEX(Clustering!$A$2:$B$32,MATCH('Filtered Data'!F2153,_xlfn.ANCHORARRAY(Clustering!$A$2),0),2)</f>
        <v>3</v>
      </c>
    </row>
    <row r="2154" spans="1:10" x14ac:dyDescent="0.3">
      <c r="A2154" t="s">
        <v>1651</v>
      </c>
      <c r="B2154" t="s">
        <v>147</v>
      </c>
      <c r="C2154" t="s">
        <v>1008</v>
      </c>
      <c r="D2154" t="s">
        <v>1647</v>
      </c>
      <c r="E2154">
        <v>25</v>
      </c>
      <c r="F2154" t="s">
        <v>168</v>
      </c>
      <c r="G2154" t="s">
        <v>69</v>
      </c>
      <c r="H2154">
        <f t="shared" si="66"/>
        <v>1</v>
      </c>
      <c r="I2154">
        <f t="shared" si="67"/>
        <v>25</v>
      </c>
      <c r="J2154">
        <f>INDEX(Clustering!$A$2:$B$32,MATCH('Filtered Data'!F2154,_xlfn.ANCHORARRAY(Clustering!$A$2),0),2)</f>
        <v>5</v>
      </c>
    </row>
    <row r="2155" spans="1:10" x14ac:dyDescent="0.3">
      <c r="A2155" t="s">
        <v>1651</v>
      </c>
      <c r="B2155" t="s">
        <v>169</v>
      </c>
      <c r="C2155" t="s">
        <v>1652</v>
      </c>
      <c r="D2155" t="s">
        <v>1647</v>
      </c>
      <c r="E2155">
        <v>25</v>
      </c>
      <c r="F2155" t="s">
        <v>168</v>
      </c>
      <c r="G2155" t="s">
        <v>69</v>
      </c>
      <c r="H2155">
        <f t="shared" si="66"/>
        <v>1</v>
      </c>
      <c r="I2155">
        <f t="shared" si="67"/>
        <v>25</v>
      </c>
      <c r="J2155">
        <f>INDEX(Clustering!$A$2:$B$32,MATCH('Filtered Data'!F2155,_xlfn.ANCHORARRAY(Clustering!$A$2),0),2)</f>
        <v>5</v>
      </c>
    </row>
    <row r="2156" spans="1:10" x14ac:dyDescent="0.3">
      <c r="A2156" t="s">
        <v>1653</v>
      </c>
      <c r="B2156" t="s">
        <v>55</v>
      </c>
      <c r="C2156" t="s">
        <v>38</v>
      </c>
      <c r="D2156" t="s">
        <v>272</v>
      </c>
      <c r="E2156">
        <v>24</v>
      </c>
      <c r="F2156" t="s">
        <v>72</v>
      </c>
      <c r="G2156" t="s">
        <v>14</v>
      </c>
      <c r="H2156">
        <f t="shared" si="66"/>
        <v>2</v>
      </c>
      <c r="I2156">
        <f t="shared" si="67"/>
        <v>48</v>
      </c>
      <c r="J2156">
        <f>INDEX(Clustering!$A$2:$B$32,MATCH('Filtered Data'!F2156,_xlfn.ANCHORARRAY(Clustering!$A$2),0),2)</f>
        <v>3</v>
      </c>
    </row>
    <row r="2157" spans="1:10" x14ac:dyDescent="0.3">
      <c r="A2157" t="s">
        <v>1654</v>
      </c>
      <c r="B2157" t="s">
        <v>55</v>
      </c>
      <c r="C2157" t="s">
        <v>16</v>
      </c>
      <c r="D2157" t="s">
        <v>86</v>
      </c>
      <c r="E2157">
        <v>27</v>
      </c>
      <c r="F2157" t="s">
        <v>13</v>
      </c>
      <c r="G2157" t="s">
        <v>14</v>
      </c>
      <c r="H2157">
        <f t="shared" si="66"/>
        <v>2</v>
      </c>
      <c r="I2157">
        <f t="shared" si="67"/>
        <v>54</v>
      </c>
      <c r="J2157">
        <f>INDEX(Clustering!$A$2:$B$32,MATCH('Filtered Data'!F2157,_xlfn.ANCHORARRAY(Clustering!$A$2),0),2)</f>
        <v>5</v>
      </c>
    </row>
    <row r="2158" spans="1:10" x14ac:dyDescent="0.3">
      <c r="A2158" t="s">
        <v>1655</v>
      </c>
      <c r="B2158" t="s">
        <v>55</v>
      </c>
      <c r="C2158" t="s">
        <v>121</v>
      </c>
      <c r="D2158" t="s">
        <v>39</v>
      </c>
      <c r="E2158">
        <v>32</v>
      </c>
      <c r="F2158" t="s">
        <v>36</v>
      </c>
      <c r="G2158" t="s">
        <v>27</v>
      </c>
      <c r="H2158">
        <f t="shared" si="66"/>
        <v>1</v>
      </c>
      <c r="I2158">
        <f t="shared" si="67"/>
        <v>32</v>
      </c>
      <c r="J2158">
        <f>INDEX(Clustering!$A$2:$B$32,MATCH('Filtered Data'!F2158,_xlfn.ANCHORARRAY(Clustering!$A$2),0),2)</f>
        <v>2</v>
      </c>
    </row>
    <row r="2159" spans="1:10" x14ac:dyDescent="0.3">
      <c r="A2159" t="s">
        <v>1656</v>
      </c>
      <c r="B2159" t="s">
        <v>55</v>
      </c>
      <c r="C2159" t="s">
        <v>341</v>
      </c>
      <c r="D2159" t="s">
        <v>391</v>
      </c>
      <c r="E2159">
        <v>24</v>
      </c>
      <c r="F2159" t="s">
        <v>168</v>
      </c>
      <c r="G2159" t="s">
        <v>29</v>
      </c>
      <c r="H2159">
        <f t="shared" si="66"/>
        <v>1</v>
      </c>
      <c r="I2159">
        <f t="shared" si="67"/>
        <v>24</v>
      </c>
      <c r="J2159">
        <f>INDEX(Clustering!$A$2:$B$32,MATCH('Filtered Data'!F2159,_xlfn.ANCHORARRAY(Clustering!$A$2),0),2)</f>
        <v>5</v>
      </c>
    </row>
    <row r="2160" spans="1:10" x14ac:dyDescent="0.3">
      <c r="A2160" t="s">
        <v>1657</v>
      </c>
      <c r="B2160" t="s">
        <v>147</v>
      </c>
      <c r="C2160" t="s">
        <v>450</v>
      </c>
      <c r="D2160" t="s">
        <v>180</v>
      </c>
      <c r="E2160">
        <v>70</v>
      </c>
      <c r="F2160" t="s">
        <v>168</v>
      </c>
      <c r="G2160" t="s">
        <v>80</v>
      </c>
      <c r="H2160">
        <f t="shared" si="66"/>
        <v>1</v>
      </c>
      <c r="I2160">
        <f t="shared" si="67"/>
        <v>70</v>
      </c>
      <c r="J2160">
        <f>INDEX(Clustering!$A$2:$B$32,MATCH('Filtered Data'!F2160,_xlfn.ANCHORARRAY(Clustering!$A$2),0),2)</f>
        <v>5</v>
      </c>
    </row>
    <row r="2161" spans="1:10" x14ac:dyDescent="0.3">
      <c r="A2161" t="s">
        <v>1658</v>
      </c>
      <c r="B2161" t="s">
        <v>147</v>
      </c>
      <c r="C2161" t="s">
        <v>958</v>
      </c>
      <c r="D2161" t="s">
        <v>162</v>
      </c>
      <c r="E2161">
        <v>22</v>
      </c>
      <c r="F2161" t="s">
        <v>72</v>
      </c>
      <c r="G2161" t="s">
        <v>87</v>
      </c>
      <c r="H2161">
        <f t="shared" si="66"/>
        <v>1</v>
      </c>
      <c r="I2161">
        <f t="shared" si="67"/>
        <v>22</v>
      </c>
      <c r="J2161">
        <f>INDEX(Clustering!$A$2:$B$32,MATCH('Filtered Data'!F2161,_xlfn.ANCHORARRAY(Clustering!$A$2),0),2)</f>
        <v>3</v>
      </c>
    </row>
    <row r="2162" spans="1:10" x14ac:dyDescent="0.3">
      <c r="A2162" t="s">
        <v>1659</v>
      </c>
      <c r="B2162" t="s">
        <v>489</v>
      </c>
      <c r="C2162" t="s">
        <v>1660</v>
      </c>
      <c r="D2162" t="s">
        <v>1661</v>
      </c>
      <c r="E2162">
        <v>64</v>
      </c>
      <c r="F2162" t="s">
        <v>63</v>
      </c>
      <c r="G2162" t="s">
        <v>69</v>
      </c>
      <c r="H2162">
        <f t="shared" si="66"/>
        <v>1</v>
      </c>
      <c r="I2162">
        <f t="shared" si="67"/>
        <v>64</v>
      </c>
      <c r="J2162">
        <f>INDEX(Clustering!$A$2:$B$32,MATCH('Filtered Data'!F2162,_xlfn.ANCHORARRAY(Clustering!$A$2),0),2)</f>
        <v>4</v>
      </c>
    </row>
    <row r="2163" spans="1:10" x14ac:dyDescent="0.3">
      <c r="A2163" t="s">
        <v>1659</v>
      </c>
      <c r="B2163" t="s">
        <v>550</v>
      </c>
      <c r="C2163" t="s">
        <v>1171</v>
      </c>
      <c r="D2163" t="s">
        <v>1661</v>
      </c>
      <c r="E2163">
        <v>65</v>
      </c>
      <c r="F2163" t="s">
        <v>63</v>
      </c>
      <c r="G2163" t="s">
        <v>69</v>
      </c>
      <c r="H2163">
        <f t="shared" si="66"/>
        <v>1</v>
      </c>
      <c r="I2163">
        <f t="shared" si="67"/>
        <v>65</v>
      </c>
      <c r="J2163">
        <f>INDEX(Clustering!$A$2:$B$32,MATCH('Filtered Data'!F2163,_xlfn.ANCHORARRAY(Clustering!$A$2),0),2)</f>
        <v>4</v>
      </c>
    </row>
    <row r="2164" spans="1:10" x14ac:dyDescent="0.3">
      <c r="A2164" t="s">
        <v>1659</v>
      </c>
      <c r="B2164" t="s">
        <v>491</v>
      </c>
      <c r="C2164" t="s">
        <v>1662</v>
      </c>
      <c r="D2164" t="s">
        <v>1661</v>
      </c>
      <c r="E2164">
        <v>65</v>
      </c>
      <c r="F2164" t="s">
        <v>63</v>
      </c>
      <c r="G2164" t="s">
        <v>80</v>
      </c>
      <c r="H2164">
        <f t="shared" si="66"/>
        <v>1</v>
      </c>
      <c r="I2164">
        <f t="shared" si="67"/>
        <v>65</v>
      </c>
      <c r="J2164">
        <f>INDEX(Clustering!$A$2:$B$32,MATCH('Filtered Data'!F2164,_xlfn.ANCHORARRAY(Clustering!$A$2),0),2)</f>
        <v>4</v>
      </c>
    </row>
    <row r="2165" spans="1:10" x14ac:dyDescent="0.3">
      <c r="A2165" t="s">
        <v>1659</v>
      </c>
      <c r="B2165" t="s">
        <v>551</v>
      </c>
      <c r="C2165" t="s">
        <v>992</v>
      </c>
      <c r="D2165" t="s">
        <v>1661</v>
      </c>
      <c r="E2165">
        <v>63</v>
      </c>
      <c r="F2165" t="s">
        <v>63</v>
      </c>
      <c r="G2165" t="s">
        <v>80</v>
      </c>
      <c r="H2165">
        <f t="shared" si="66"/>
        <v>1</v>
      </c>
      <c r="I2165">
        <f t="shared" si="67"/>
        <v>63</v>
      </c>
      <c r="J2165">
        <f>INDEX(Clustering!$A$2:$B$32,MATCH('Filtered Data'!F2165,_xlfn.ANCHORARRAY(Clustering!$A$2),0),2)</f>
        <v>4</v>
      </c>
    </row>
    <row r="2166" spans="1:10" x14ac:dyDescent="0.3">
      <c r="A2166" t="s">
        <v>1659</v>
      </c>
      <c r="B2166" t="s">
        <v>493</v>
      </c>
      <c r="C2166" t="s">
        <v>1663</v>
      </c>
      <c r="D2166" t="s">
        <v>1661</v>
      </c>
      <c r="E2166">
        <v>65</v>
      </c>
      <c r="F2166" t="s">
        <v>63</v>
      </c>
      <c r="G2166" t="s">
        <v>29</v>
      </c>
      <c r="H2166">
        <f t="shared" si="66"/>
        <v>1</v>
      </c>
      <c r="I2166">
        <f t="shared" si="67"/>
        <v>65</v>
      </c>
      <c r="J2166">
        <f>INDEX(Clustering!$A$2:$B$32,MATCH('Filtered Data'!F2166,_xlfn.ANCHORARRAY(Clustering!$A$2),0),2)</f>
        <v>4</v>
      </c>
    </row>
    <row r="2167" spans="1:10" x14ac:dyDescent="0.3">
      <c r="A2167" t="s">
        <v>1659</v>
      </c>
      <c r="B2167" t="s">
        <v>553</v>
      </c>
      <c r="C2167" t="s">
        <v>1664</v>
      </c>
      <c r="D2167" t="s">
        <v>1661</v>
      </c>
      <c r="E2167">
        <v>55</v>
      </c>
      <c r="F2167" t="s">
        <v>63</v>
      </c>
      <c r="G2167" t="s">
        <v>29</v>
      </c>
      <c r="H2167">
        <f t="shared" si="66"/>
        <v>1</v>
      </c>
      <c r="I2167">
        <f t="shared" si="67"/>
        <v>55</v>
      </c>
      <c r="J2167">
        <f>INDEX(Clustering!$A$2:$B$32,MATCH('Filtered Data'!F2167,_xlfn.ANCHORARRAY(Clustering!$A$2),0),2)</f>
        <v>4</v>
      </c>
    </row>
    <row r="2168" spans="1:10" x14ac:dyDescent="0.3">
      <c r="A2168" t="s">
        <v>1659</v>
      </c>
      <c r="B2168" t="s">
        <v>495</v>
      </c>
      <c r="C2168" t="s">
        <v>1662</v>
      </c>
      <c r="D2168" t="s">
        <v>51</v>
      </c>
      <c r="E2168">
        <v>64</v>
      </c>
      <c r="F2168" t="s">
        <v>13</v>
      </c>
      <c r="G2168" t="s">
        <v>80</v>
      </c>
      <c r="H2168">
        <f t="shared" si="66"/>
        <v>1</v>
      </c>
      <c r="I2168">
        <f t="shared" si="67"/>
        <v>64</v>
      </c>
      <c r="J2168">
        <f>INDEX(Clustering!$A$2:$B$32,MATCH('Filtered Data'!F2168,_xlfn.ANCHORARRAY(Clustering!$A$2),0),2)</f>
        <v>5</v>
      </c>
    </row>
    <row r="2169" spans="1:10" x14ac:dyDescent="0.3">
      <c r="A2169" t="s">
        <v>1659</v>
      </c>
      <c r="B2169" t="s">
        <v>555</v>
      </c>
      <c r="C2169" t="s">
        <v>992</v>
      </c>
      <c r="D2169" t="s">
        <v>51</v>
      </c>
      <c r="E2169">
        <v>64</v>
      </c>
      <c r="F2169" t="s">
        <v>13</v>
      </c>
      <c r="G2169" t="s">
        <v>80</v>
      </c>
      <c r="H2169">
        <f t="shared" si="66"/>
        <v>1</v>
      </c>
      <c r="I2169">
        <f t="shared" si="67"/>
        <v>64</v>
      </c>
      <c r="J2169">
        <f>INDEX(Clustering!$A$2:$B$32,MATCH('Filtered Data'!F2169,_xlfn.ANCHORARRAY(Clustering!$A$2),0),2)</f>
        <v>5</v>
      </c>
    </row>
    <row r="2170" spans="1:10" x14ac:dyDescent="0.3">
      <c r="A2170" t="s">
        <v>1659</v>
      </c>
      <c r="B2170" t="s">
        <v>497</v>
      </c>
      <c r="C2170" t="s">
        <v>1663</v>
      </c>
      <c r="D2170" t="s">
        <v>51</v>
      </c>
      <c r="E2170">
        <v>62</v>
      </c>
      <c r="F2170" t="s">
        <v>13</v>
      </c>
      <c r="G2170" t="s">
        <v>29</v>
      </c>
      <c r="H2170">
        <f t="shared" si="66"/>
        <v>1</v>
      </c>
      <c r="I2170">
        <f t="shared" si="67"/>
        <v>62</v>
      </c>
      <c r="J2170">
        <f>INDEX(Clustering!$A$2:$B$32,MATCH('Filtered Data'!F2170,_xlfn.ANCHORARRAY(Clustering!$A$2),0),2)</f>
        <v>5</v>
      </c>
    </row>
    <row r="2171" spans="1:10" x14ac:dyDescent="0.3">
      <c r="A2171" t="s">
        <v>1659</v>
      </c>
      <c r="B2171" t="s">
        <v>557</v>
      </c>
      <c r="C2171" t="s">
        <v>1664</v>
      </c>
      <c r="D2171" t="s">
        <v>51</v>
      </c>
      <c r="E2171">
        <v>55</v>
      </c>
      <c r="F2171" t="s">
        <v>13</v>
      </c>
      <c r="G2171" t="s">
        <v>29</v>
      </c>
      <c r="H2171">
        <f t="shared" si="66"/>
        <v>1</v>
      </c>
      <c r="I2171">
        <f t="shared" si="67"/>
        <v>55</v>
      </c>
      <c r="J2171">
        <f>INDEX(Clustering!$A$2:$B$32,MATCH('Filtered Data'!F2171,_xlfn.ANCHORARRAY(Clustering!$A$2),0),2)</f>
        <v>5</v>
      </c>
    </row>
    <row r="2172" spans="1:10" x14ac:dyDescent="0.3">
      <c r="A2172" t="s">
        <v>1665</v>
      </c>
      <c r="B2172" t="s">
        <v>55</v>
      </c>
      <c r="C2172" t="s">
        <v>56</v>
      </c>
      <c r="D2172" t="s">
        <v>398</v>
      </c>
      <c r="E2172">
        <v>29</v>
      </c>
      <c r="F2172" t="s">
        <v>399</v>
      </c>
      <c r="G2172" t="s">
        <v>27</v>
      </c>
      <c r="H2172">
        <f t="shared" si="66"/>
        <v>1</v>
      </c>
      <c r="I2172">
        <f t="shared" si="67"/>
        <v>29</v>
      </c>
      <c r="J2172">
        <f>INDEX(Clustering!$A$2:$B$32,MATCH('Filtered Data'!F2172,_xlfn.ANCHORARRAY(Clustering!$A$2),0),2)</f>
        <v>3</v>
      </c>
    </row>
    <row r="2173" spans="1:10" x14ac:dyDescent="0.3">
      <c r="A2173" t="s">
        <v>1665</v>
      </c>
      <c r="B2173" t="s">
        <v>55</v>
      </c>
      <c r="C2173" t="s">
        <v>57</v>
      </c>
      <c r="D2173" t="s">
        <v>398</v>
      </c>
      <c r="E2173">
        <v>29</v>
      </c>
      <c r="F2173" t="s">
        <v>399</v>
      </c>
      <c r="G2173" t="s">
        <v>29</v>
      </c>
      <c r="H2173">
        <f t="shared" si="66"/>
        <v>1</v>
      </c>
      <c r="I2173">
        <f t="shared" si="67"/>
        <v>29</v>
      </c>
      <c r="J2173">
        <f>INDEX(Clustering!$A$2:$B$32,MATCH('Filtered Data'!F2173,_xlfn.ANCHORARRAY(Clustering!$A$2),0),2)</f>
        <v>3</v>
      </c>
    </row>
    <row r="2174" spans="1:10" x14ac:dyDescent="0.3">
      <c r="A2174" t="s">
        <v>1665</v>
      </c>
      <c r="B2174" t="s">
        <v>147</v>
      </c>
      <c r="C2174" t="s">
        <v>202</v>
      </c>
      <c r="D2174" t="s">
        <v>71</v>
      </c>
      <c r="E2174">
        <v>18</v>
      </c>
      <c r="F2174" t="s">
        <v>72</v>
      </c>
      <c r="G2174" t="s">
        <v>29</v>
      </c>
      <c r="H2174">
        <f t="shared" si="66"/>
        <v>1</v>
      </c>
      <c r="I2174">
        <f t="shared" si="67"/>
        <v>18</v>
      </c>
      <c r="J2174">
        <f>INDEX(Clustering!$A$2:$B$32,MATCH('Filtered Data'!F2174,_xlfn.ANCHORARRAY(Clustering!$A$2),0),2)</f>
        <v>3</v>
      </c>
    </row>
    <row r="2175" spans="1:10" x14ac:dyDescent="0.3">
      <c r="A2175" t="s">
        <v>1665</v>
      </c>
      <c r="B2175" t="s">
        <v>328</v>
      </c>
      <c r="C2175" t="s">
        <v>335</v>
      </c>
      <c r="D2175" t="s">
        <v>231</v>
      </c>
      <c r="E2175">
        <v>11</v>
      </c>
      <c r="F2175" t="s">
        <v>232</v>
      </c>
      <c r="G2175" t="s">
        <v>29</v>
      </c>
      <c r="H2175">
        <f t="shared" si="66"/>
        <v>1</v>
      </c>
      <c r="I2175">
        <f t="shared" si="67"/>
        <v>11</v>
      </c>
      <c r="J2175">
        <f>INDEX(Clustering!$A$2:$B$32,MATCH('Filtered Data'!F2175,_xlfn.ANCHORARRAY(Clustering!$A$2),0),2)</f>
        <v>1</v>
      </c>
    </row>
    <row r="2176" spans="1:10" x14ac:dyDescent="0.3">
      <c r="A2176" t="s">
        <v>1666</v>
      </c>
      <c r="B2176" t="s">
        <v>55</v>
      </c>
      <c r="C2176" t="s">
        <v>34</v>
      </c>
      <c r="D2176" t="s">
        <v>286</v>
      </c>
      <c r="E2176">
        <v>98</v>
      </c>
      <c r="F2176" t="s">
        <v>287</v>
      </c>
      <c r="G2176" t="s">
        <v>14</v>
      </c>
      <c r="H2176">
        <f t="shared" si="66"/>
        <v>2</v>
      </c>
      <c r="I2176">
        <f t="shared" si="67"/>
        <v>196</v>
      </c>
      <c r="J2176">
        <f>INDEX(Clustering!$A$2:$B$32,MATCH('Filtered Data'!F2176,_xlfn.ANCHORARRAY(Clustering!$A$2),0),2)</f>
        <v>8</v>
      </c>
    </row>
    <row r="2177" spans="1:10" x14ac:dyDescent="0.3">
      <c r="A2177" t="s">
        <v>1667</v>
      </c>
      <c r="B2177" t="s">
        <v>55</v>
      </c>
      <c r="C2177" t="s">
        <v>11</v>
      </c>
      <c r="D2177" t="s">
        <v>398</v>
      </c>
      <c r="E2177">
        <v>100</v>
      </c>
      <c r="F2177" t="s">
        <v>399</v>
      </c>
      <c r="G2177" t="s">
        <v>14</v>
      </c>
      <c r="H2177">
        <f t="shared" si="66"/>
        <v>2</v>
      </c>
      <c r="I2177">
        <f t="shared" si="67"/>
        <v>200</v>
      </c>
      <c r="J2177">
        <f>INDEX(Clustering!$A$2:$B$32,MATCH('Filtered Data'!F2177,_xlfn.ANCHORARRAY(Clustering!$A$2),0),2)</f>
        <v>3</v>
      </c>
    </row>
    <row r="2178" spans="1:10" x14ac:dyDescent="0.3">
      <c r="A2178" t="s">
        <v>1667</v>
      </c>
      <c r="B2178" t="s">
        <v>58</v>
      </c>
      <c r="C2178" t="s">
        <v>370</v>
      </c>
      <c r="D2178" t="s">
        <v>343</v>
      </c>
      <c r="E2178">
        <v>82</v>
      </c>
      <c r="F2178" t="s">
        <v>344</v>
      </c>
      <c r="G2178" t="s">
        <v>198</v>
      </c>
      <c r="H2178">
        <f t="shared" si="66"/>
        <v>2</v>
      </c>
      <c r="I2178">
        <f t="shared" si="67"/>
        <v>164</v>
      </c>
      <c r="J2178">
        <f>INDEX(Clustering!$A$2:$B$32,MATCH('Filtered Data'!F2178,_xlfn.ANCHORARRAY(Clustering!$A$2),0),2)</f>
        <v>3</v>
      </c>
    </row>
    <row r="2179" spans="1:10" x14ac:dyDescent="0.3">
      <c r="A2179" t="s">
        <v>1668</v>
      </c>
      <c r="B2179" t="s">
        <v>55</v>
      </c>
      <c r="C2179" t="s">
        <v>599</v>
      </c>
      <c r="D2179" t="s">
        <v>343</v>
      </c>
      <c r="E2179">
        <v>99</v>
      </c>
      <c r="F2179" t="s">
        <v>344</v>
      </c>
      <c r="G2179" t="s">
        <v>23</v>
      </c>
      <c r="H2179">
        <f t="shared" ref="H2179:H2242" si="68">LEN(G2179)/2</f>
        <v>2</v>
      </c>
      <c r="I2179">
        <f t="shared" ref="I2179:I2242" si="69">E2179*H2179</f>
        <v>198</v>
      </c>
      <c r="J2179">
        <f>INDEX(Clustering!$A$2:$B$32,MATCH('Filtered Data'!F2179,_xlfn.ANCHORARRAY(Clustering!$A$2),0),2)</f>
        <v>3</v>
      </c>
    </row>
    <row r="2180" spans="1:10" x14ac:dyDescent="0.3">
      <c r="A2180" t="s">
        <v>1668</v>
      </c>
      <c r="B2180" t="s">
        <v>58</v>
      </c>
      <c r="C2180" t="s">
        <v>445</v>
      </c>
      <c r="D2180" t="s">
        <v>343</v>
      </c>
      <c r="E2180">
        <v>107</v>
      </c>
      <c r="F2180" t="s">
        <v>344</v>
      </c>
      <c r="G2180" t="s">
        <v>27</v>
      </c>
      <c r="H2180">
        <f t="shared" si="68"/>
        <v>1</v>
      </c>
      <c r="I2180">
        <f t="shared" si="69"/>
        <v>107</v>
      </c>
      <c r="J2180">
        <f>INDEX(Clustering!$A$2:$B$32,MATCH('Filtered Data'!F2180,_xlfn.ANCHORARRAY(Clustering!$A$2),0),2)</f>
        <v>3</v>
      </c>
    </row>
    <row r="2181" spans="1:10" x14ac:dyDescent="0.3">
      <c r="A2181" t="s">
        <v>1668</v>
      </c>
      <c r="B2181" t="s">
        <v>58</v>
      </c>
      <c r="C2181" t="s">
        <v>459</v>
      </c>
      <c r="D2181" t="s">
        <v>343</v>
      </c>
      <c r="E2181">
        <v>107</v>
      </c>
      <c r="F2181" t="s">
        <v>344</v>
      </c>
      <c r="G2181" t="s">
        <v>29</v>
      </c>
      <c r="H2181">
        <f t="shared" si="68"/>
        <v>1</v>
      </c>
      <c r="I2181">
        <f t="shared" si="69"/>
        <v>107</v>
      </c>
      <c r="J2181">
        <f>INDEX(Clustering!$A$2:$B$32,MATCH('Filtered Data'!F2181,_xlfn.ANCHORARRAY(Clustering!$A$2),0),2)</f>
        <v>3</v>
      </c>
    </row>
    <row r="2182" spans="1:10" x14ac:dyDescent="0.3">
      <c r="A2182" t="s">
        <v>1668</v>
      </c>
      <c r="B2182" t="s">
        <v>147</v>
      </c>
      <c r="C2182" t="s">
        <v>335</v>
      </c>
      <c r="D2182" t="s">
        <v>157</v>
      </c>
      <c r="E2182">
        <v>41</v>
      </c>
      <c r="F2182" t="s">
        <v>72</v>
      </c>
      <c r="G2182" t="s">
        <v>29</v>
      </c>
      <c r="H2182">
        <f t="shared" si="68"/>
        <v>1</v>
      </c>
      <c r="I2182">
        <f t="shared" si="69"/>
        <v>41</v>
      </c>
      <c r="J2182">
        <f>INDEX(Clustering!$A$2:$B$32,MATCH('Filtered Data'!F2182,_xlfn.ANCHORARRAY(Clustering!$A$2),0),2)</f>
        <v>3</v>
      </c>
    </row>
    <row r="2183" spans="1:10" x14ac:dyDescent="0.3">
      <c r="A2183" t="s">
        <v>1668</v>
      </c>
      <c r="B2183" t="s">
        <v>328</v>
      </c>
      <c r="C2183" t="s">
        <v>453</v>
      </c>
      <c r="D2183" t="s">
        <v>160</v>
      </c>
      <c r="E2183">
        <v>55</v>
      </c>
      <c r="F2183" t="s">
        <v>72</v>
      </c>
      <c r="G2183" t="s">
        <v>29</v>
      </c>
      <c r="H2183">
        <f t="shared" si="68"/>
        <v>1</v>
      </c>
      <c r="I2183">
        <f t="shared" si="69"/>
        <v>55</v>
      </c>
      <c r="J2183">
        <f>INDEX(Clustering!$A$2:$B$32,MATCH('Filtered Data'!F2183,_xlfn.ANCHORARRAY(Clustering!$A$2),0),2)</f>
        <v>3</v>
      </c>
    </row>
    <row r="2184" spans="1:10" x14ac:dyDescent="0.3">
      <c r="A2184" t="s">
        <v>1668</v>
      </c>
      <c r="B2184" t="s">
        <v>435</v>
      </c>
      <c r="C2184" t="s">
        <v>225</v>
      </c>
      <c r="D2184" t="s">
        <v>86</v>
      </c>
      <c r="E2184">
        <v>55</v>
      </c>
      <c r="F2184" t="s">
        <v>13</v>
      </c>
      <c r="G2184" t="s">
        <v>29</v>
      </c>
      <c r="H2184">
        <f t="shared" si="68"/>
        <v>1</v>
      </c>
      <c r="I2184">
        <f t="shared" si="69"/>
        <v>55</v>
      </c>
      <c r="J2184">
        <f>INDEX(Clustering!$A$2:$B$32,MATCH('Filtered Data'!F2184,_xlfn.ANCHORARRAY(Clustering!$A$2),0),2)</f>
        <v>5</v>
      </c>
    </row>
    <row r="2185" spans="1:10" x14ac:dyDescent="0.3">
      <c r="A2185" t="s">
        <v>1668</v>
      </c>
      <c r="B2185" t="s">
        <v>646</v>
      </c>
      <c r="C2185" t="s">
        <v>451</v>
      </c>
      <c r="D2185" t="s">
        <v>86</v>
      </c>
      <c r="E2185">
        <v>55</v>
      </c>
      <c r="F2185" t="s">
        <v>13</v>
      </c>
      <c r="G2185" t="s">
        <v>29</v>
      </c>
      <c r="H2185">
        <f t="shared" si="68"/>
        <v>1</v>
      </c>
      <c r="I2185">
        <f t="shared" si="69"/>
        <v>55</v>
      </c>
      <c r="J2185">
        <f>INDEX(Clustering!$A$2:$B$32,MATCH('Filtered Data'!F2185,_xlfn.ANCHORARRAY(Clustering!$A$2),0),2)</f>
        <v>5</v>
      </c>
    </row>
    <row r="2186" spans="1:10" x14ac:dyDescent="0.3">
      <c r="A2186" t="s">
        <v>1669</v>
      </c>
      <c r="B2186" t="s">
        <v>55</v>
      </c>
      <c r="C2186" t="s">
        <v>370</v>
      </c>
      <c r="D2186" t="s">
        <v>200</v>
      </c>
      <c r="E2186">
        <v>93</v>
      </c>
      <c r="F2186" t="s">
        <v>201</v>
      </c>
      <c r="G2186" t="s">
        <v>198</v>
      </c>
      <c r="H2186">
        <f t="shared" si="68"/>
        <v>2</v>
      </c>
      <c r="I2186">
        <f t="shared" si="69"/>
        <v>186</v>
      </c>
      <c r="J2186">
        <f>INDEX(Clustering!$A$2:$B$32,MATCH('Filtered Data'!F2186,_xlfn.ANCHORARRAY(Clustering!$A$2),0),2)</f>
        <v>8</v>
      </c>
    </row>
    <row r="2187" spans="1:10" x14ac:dyDescent="0.3">
      <c r="A2187" t="s">
        <v>1669</v>
      </c>
      <c r="B2187" t="s">
        <v>147</v>
      </c>
      <c r="C2187" t="s">
        <v>650</v>
      </c>
      <c r="D2187" t="s">
        <v>559</v>
      </c>
      <c r="E2187">
        <v>24</v>
      </c>
      <c r="F2187" t="s">
        <v>22</v>
      </c>
      <c r="G2187" t="s">
        <v>69</v>
      </c>
      <c r="H2187">
        <f t="shared" si="68"/>
        <v>1</v>
      </c>
      <c r="I2187">
        <f t="shared" si="69"/>
        <v>24</v>
      </c>
      <c r="J2187">
        <f>INDEX(Clustering!$A$2:$B$32,MATCH('Filtered Data'!F2187,_xlfn.ANCHORARRAY(Clustering!$A$2),0),2)</f>
        <v>6</v>
      </c>
    </row>
    <row r="2188" spans="1:10" x14ac:dyDescent="0.3">
      <c r="A2188" t="s">
        <v>1669</v>
      </c>
      <c r="B2188" t="s">
        <v>328</v>
      </c>
      <c r="C2188" t="s">
        <v>1450</v>
      </c>
      <c r="D2188" t="s">
        <v>39</v>
      </c>
      <c r="E2188">
        <v>46</v>
      </c>
      <c r="F2188" t="s">
        <v>36</v>
      </c>
      <c r="G2188" t="s">
        <v>80</v>
      </c>
      <c r="H2188">
        <f t="shared" si="68"/>
        <v>1</v>
      </c>
      <c r="I2188">
        <f t="shared" si="69"/>
        <v>46</v>
      </c>
      <c r="J2188">
        <f>INDEX(Clustering!$A$2:$B$32,MATCH('Filtered Data'!F2188,_xlfn.ANCHORARRAY(Clustering!$A$2),0),2)</f>
        <v>2</v>
      </c>
    </row>
    <row r="2189" spans="1:10" x14ac:dyDescent="0.3">
      <c r="A2189" t="s">
        <v>1669</v>
      </c>
      <c r="B2189" t="s">
        <v>435</v>
      </c>
      <c r="C2189" t="s">
        <v>436</v>
      </c>
      <c r="D2189" t="s">
        <v>71</v>
      </c>
      <c r="E2189">
        <v>23</v>
      </c>
      <c r="F2189" t="s">
        <v>72</v>
      </c>
      <c r="G2189" t="s">
        <v>27</v>
      </c>
      <c r="H2189">
        <f t="shared" si="68"/>
        <v>1</v>
      </c>
      <c r="I2189">
        <f t="shared" si="69"/>
        <v>23</v>
      </c>
      <c r="J2189">
        <f>INDEX(Clustering!$A$2:$B$32,MATCH('Filtered Data'!F2189,_xlfn.ANCHORARRAY(Clustering!$A$2),0),2)</f>
        <v>3</v>
      </c>
    </row>
    <row r="2190" spans="1:10" x14ac:dyDescent="0.3">
      <c r="A2190" t="s">
        <v>1670</v>
      </c>
      <c r="B2190" t="s">
        <v>55</v>
      </c>
      <c r="C2190" t="s">
        <v>370</v>
      </c>
      <c r="D2190" t="s">
        <v>410</v>
      </c>
      <c r="E2190">
        <v>120</v>
      </c>
      <c r="F2190" t="s">
        <v>411</v>
      </c>
      <c r="G2190" t="s">
        <v>198</v>
      </c>
      <c r="H2190">
        <f t="shared" si="68"/>
        <v>2</v>
      </c>
      <c r="I2190">
        <f t="shared" si="69"/>
        <v>240</v>
      </c>
      <c r="J2190">
        <f>INDEX(Clustering!$A$2:$B$32,MATCH('Filtered Data'!F2190,_xlfn.ANCHORARRAY(Clustering!$A$2),0),2)</f>
        <v>2</v>
      </c>
    </row>
    <row r="2191" spans="1:10" x14ac:dyDescent="0.3">
      <c r="A2191" t="s">
        <v>1670</v>
      </c>
      <c r="B2191" t="s">
        <v>58</v>
      </c>
      <c r="C2191" t="s">
        <v>16</v>
      </c>
      <c r="D2191" t="s">
        <v>410</v>
      </c>
      <c r="E2191">
        <v>118</v>
      </c>
      <c r="F2191" t="s">
        <v>411</v>
      </c>
      <c r="G2191" t="s">
        <v>14</v>
      </c>
      <c r="H2191">
        <f t="shared" si="68"/>
        <v>2</v>
      </c>
      <c r="I2191">
        <f t="shared" si="69"/>
        <v>236</v>
      </c>
      <c r="J2191">
        <f>INDEX(Clustering!$A$2:$B$32,MATCH('Filtered Data'!F2191,_xlfn.ANCHORARRAY(Clustering!$A$2),0),2)</f>
        <v>2</v>
      </c>
    </row>
    <row r="2192" spans="1:10" x14ac:dyDescent="0.3">
      <c r="A2192" t="s">
        <v>1670</v>
      </c>
      <c r="B2192" t="s">
        <v>59</v>
      </c>
      <c r="C2192" t="s">
        <v>56</v>
      </c>
      <c r="D2192" t="s">
        <v>410</v>
      </c>
      <c r="E2192">
        <v>120</v>
      </c>
      <c r="F2192" t="s">
        <v>411</v>
      </c>
      <c r="G2192" t="s">
        <v>27</v>
      </c>
      <c r="H2192">
        <f t="shared" si="68"/>
        <v>1</v>
      </c>
      <c r="I2192">
        <f t="shared" si="69"/>
        <v>120</v>
      </c>
      <c r="J2192">
        <f>INDEX(Clustering!$A$2:$B$32,MATCH('Filtered Data'!F2192,_xlfn.ANCHORARRAY(Clustering!$A$2),0),2)</f>
        <v>2</v>
      </c>
    </row>
    <row r="2193" spans="1:10" x14ac:dyDescent="0.3">
      <c r="A2193" t="s">
        <v>1670</v>
      </c>
      <c r="B2193" t="s">
        <v>59</v>
      </c>
      <c r="C2193" t="s">
        <v>57</v>
      </c>
      <c r="D2193" t="s">
        <v>410</v>
      </c>
      <c r="E2193">
        <v>120</v>
      </c>
      <c r="F2193" t="s">
        <v>411</v>
      </c>
      <c r="G2193" t="s">
        <v>29</v>
      </c>
      <c r="H2193">
        <f t="shared" si="68"/>
        <v>1</v>
      </c>
      <c r="I2193">
        <f t="shared" si="69"/>
        <v>120</v>
      </c>
      <c r="J2193">
        <f>INDEX(Clustering!$A$2:$B$32,MATCH('Filtered Data'!F2193,_xlfn.ANCHORARRAY(Clustering!$A$2),0),2)</f>
        <v>2</v>
      </c>
    </row>
    <row r="2194" spans="1:10" x14ac:dyDescent="0.3">
      <c r="A2194" t="s">
        <v>1670</v>
      </c>
      <c r="B2194" t="s">
        <v>81</v>
      </c>
      <c r="C2194" t="s">
        <v>229</v>
      </c>
      <c r="D2194" t="s">
        <v>410</v>
      </c>
      <c r="E2194">
        <v>117</v>
      </c>
      <c r="F2194" t="s">
        <v>411</v>
      </c>
      <c r="G2194" t="s">
        <v>198</v>
      </c>
      <c r="H2194">
        <f t="shared" si="68"/>
        <v>2</v>
      </c>
      <c r="I2194">
        <f t="shared" si="69"/>
        <v>234</v>
      </c>
      <c r="J2194">
        <f>INDEX(Clustering!$A$2:$B$32,MATCH('Filtered Data'!F2194,_xlfn.ANCHORARRAY(Clustering!$A$2),0),2)</f>
        <v>2</v>
      </c>
    </row>
    <row r="2195" spans="1:10" x14ac:dyDescent="0.3">
      <c r="A2195" t="s">
        <v>1670</v>
      </c>
      <c r="B2195" t="s">
        <v>413</v>
      </c>
      <c r="C2195" t="s">
        <v>25</v>
      </c>
      <c r="D2195" t="s">
        <v>410</v>
      </c>
      <c r="E2195">
        <v>119</v>
      </c>
      <c r="F2195" t="s">
        <v>411</v>
      </c>
      <c r="G2195" t="s">
        <v>27</v>
      </c>
      <c r="H2195">
        <f t="shared" si="68"/>
        <v>1</v>
      </c>
      <c r="I2195">
        <f t="shared" si="69"/>
        <v>119</v>
      </c>
      <c r="J2195">
        <f>INDEX(Clustering!$A$2:$B$32,MATCH('Filtered Data'!F2195,_xlfn.ANCHORARRAY(Clustering!$A$2),0),2)</f>
        <v>2</v>
      </c>
    </row>
    <row r="2196" spans="1:10" x14ac:dyDescent="0.3">
      <c r="A2196" t="s">
        <v>1670</v>
      </c>
      <c r="B2196" t="s">
        <v>413</v>
      </c>
      <c r="C2196" t="s">
        <v>28</v>
      </c>
      <c r="D2196" t="s">
        <v>410</v>
      </c>
      <c r="E2196">
        <v>119</v>
      </c>
      <c r="F2196" t="s">
        <v>411</v>
      </c>
      <c r="G2196" t="s">
        <v>29</v>
      </c>
      <c r="H2196">
        <f t="shared" si="68"/>
        <v>1</v>
      </c>
      <c r="I2196">
        <f t="shared" si="69"/>
        <v>119</v>
      </c>
      <c r="J2196">
        <f>INDEX(Clustering!$A$2:$B$32,MATCH('Filtered Data'!F2196,_xlfn.ANCHORARRAY(Clustering!$A$2),0),2)</f>
        <v>2</v>
      </c>
    </row>
    <row r="2197" spans="1:10" x14ac:dyDescent="0.3">
      <c r="A2197" t="s">
        <v>1670</v>
      </c>
      <c r="B2197" t="s">
        <v>414</v>
      </c>
      <c r="C2197" t="s">
        <v>50</v>
      </c>
      <c r="D2197" t="s">
        <v>332</v>
      </c>
      <c r="E2197">
        <v>106</v>
      </c>
      <c r="F2197" t="s">
        <v>333</v>
      </c>
      <c r="G2197" t="s">
        <v>14</v>
      </c>
      <c r="H2197">
        <f t="shared" si="68"/>
        <v>2</v>
      </c>
      <c r="I2197">
        <f t="shared" si="69"/>
        <v>212</v>
      </c>
      <c r="J2197">
        <f>INDEX(Clustering!$A$2:$B$32,MATCH('Filtered Data'!F2197,_xlfn.ANCHORARRAY(Clustering!$A$2),0),2)</f>
        <v>2</v>
      </c>
    </row>
    <row r="2198" spans="1:10" x14ac:dyDescent="0.3">
      <c r="A2198" t="s">
        <v>1670</v>
      </c>
      <c r="B2198" t="s">
        <v>489</v>
      </c>
      <c r="C2198" t="s">
        <v>650</v>
      </c>
      <c r="D2198" t="s">
        <v>751</v>
      </c>
      <c r="E2198">
        <v>35</v>
      </c>
      <c r="F2198" t="s">
        <v>262</v>
      </c>
      <c r="G2198" t="s">
        <v>69</v>
      </c>
      <c r="H2198">
        <f t="shared" si="68"/>
        <v>1</v>
      </c>
      <c r="I2198">
        <f t="shared" si="69"/>
        <v>35</v>
      </c>
      <c r="J2198">
        <f>INDEX(Clustering!$A$2:$B$32,MATCH('Filtered Data'!F2198,_xlfn.ANCHORARRAY(Clustering!$A$2),0),2)</f>
        <v>4</v>
      </c>
    </row>
    <row r="2199" spans="1:10" x14ac:dyDescent="0.3">
      <c r="A2199" t="s">
        <v>1670</v>
      </c>
      <c r="B2199" t="s">
        <v>550</v>
      </c>
      <c r="C2199" t="s">
        <v>329</v>
      </c>
      <c r="D2199" t="s">
        <v>119</v>
      </c>
      <c r="E2199">
        <v>40</v>
      </c>
      <c r="F2199" t="s">
        <v>13</v>
      </c>
      <c r="G2199" t="s">
        <v>80</v>
      </c>
      <c r="H2199">
        <f t="shared" si="68"/>
        <v>1</v>
      </c>
      <c r="I2199">
        <f t="shared" si="69"/>
        <v>40</v>
      </c>
      <c r="J2199">
        <f>INDEX(Clustering!$A$2:$B$32,MATCH('Filtered Data'!F2199,_xlfn.ANCHORARRAY(Clustering!$A$2),0),2)</f>
        <v>5</v>
      </c>
    </row>
    <row r="2200" spans="1:10" x14ac:dyDescent="0.3">
      <c r="A2200" t="s">
        <v>1670</v>
      </c>
      <c r="B2200" t="s">
        <v>491</v>
      </c>
      <c r="C2200" t="s">
        <v>575</v>
      </c>
      <c r="D2200" t="s">
        <v>119</v>
      </c>
      <c r="E2200">
        <v>40</v>
      </c>
      <c r="F2200" t="s">
        <v>13</v>
      </c>
      <c r="G2200" t="s">
        <v>69</v>
      </c>
      <c r="H2200">
        <f t="shared" si="68"/>
        <v>1</v>
      </c>
      <c r="I2200">
        <f t="shared" si="69"/>
        <v>40</v>
      </c>
      <c r="J2200">
        <f>INDEX(Clustering!$A$2:$B$32,MATCH('Filtered Data'!F2200,_xlfn.ANCHORARRAY(Clustering!$A$2),0),2)</f>
        <v>5</v>
      </c>
    </row>
    <row r="2201" spans="1:10" x14ac:dyDescent="0.3">
      <c r="A2201" t="s">
        <v>1670</v>
      </c>
      <c r="B2201" t="s">
        <v>551</v>
      </c>
      <c r="C2201" t="s">
        <v>326</v>
      </c>
      <c r="D2201" t="s">
        <v>119</v>
      </c>
      <c r="E2201">
        <v>40</v>
      </c>
      <c r="F2201" t="s">
        <v>13</v>
      </c>
      <c r="G2201" t="s">
        <v>87</v>
      </c>
      <c r="H2201">
        <f t="shared" si="68"/>
        <v>1</v>
      </c>
      <c r="I2201">
        <f t="shared" si="69"/>
        <v>40</v>
      </c>
      <c r="J2201">
        <f>INDEX(Clustering!$A$2:$B$32,MATCH('Filtered Data'!F2201,_xlfn.ANCHORARRAY(Clustering!$A$2),0),2)</f>
        <v>5</v>
      </c>
    </row>
    <row r="2202" spans="1:10" x14ac:dyDescent="0.3">
      <c r="A2202" t="s">
        <v>1670</v>
      </c>
      <c r="B2202" t="s">
        <v>493</v>
      </c>
      <c r="C2202" t="s">
        <v>572</v>
      </c>
      <c r="D2202" t="s">
        <v>119</v>
      </c>
      <c r="E2202">
        <v>40</v>
      </c>
      <c r="F2202" t="s">
        <v>13</v>
      </c>
      <c r="G2202" t="s">
        <v>69</v>
      </c>
      <c r="H2202">
        <f t="shared" si="68"/>
        <v>1</v>
      </c>
      <c r="I2202">
        <f t="shared" si="69"/>
        <v>40</v>
      </c>
      <c r="J2202">
        <f>INDEX(Clustering!$A$2:$B$32,MATCH('Filtered Data'!F2202,_xlfn.ANCHORARRAY(Clustering!$A$2),0),2)</f>
        <v>5</v>
      </c>
    </row>
    <row r="2203" spans="1:10" x14ac:dyDescent="0.3">
      <c r="A2203" t="s">
        <v>1670</v>
      </c>
      <c r="B2203" t="s">
        <v>553</v>
      </c>
      <c r="C2203" t="s">
        <v>1008</v>
      </c>
      <c r="D2203" t="s">
        <v>751</v>
      </c>
      <c r="E2203">
        <v>40</v>
      </c>
      <c r="F2203" t="s">
        <v>262</v>
      </c>
      <c r="G2203" t="s">
        <v>69</v>
      </c>
      <c r="H2203">
        <f t="shared" si="68"/>
        <v>1</v>
      </c>
      <c r="I2203">
        <f t="shared" si="69"/>
        <v>40</v>
      </c>
      <c r="J2203">
        <f>INDEX(Clustering!$A$2:$B$32,MATCH('Filtered Data'!F2203,_xlfn.ANCHORARRAY(Clustering!$A$2),0),2)</f>
        <v>4</v>
      </c>
    </row>
    <row r="2204" spans="1:10" x14ac:dyDescent="0.3">
      <c r="A2204" t="s">
        <v>1670</v>
      </c>
      <c r="B2204" t="s">
        <v>495</v>
      </c>
      <c r="C2204" t="s">
        <v>919</v>
      </c>
      <c r="D2204" t="s">
        <v>119</v>
      </c>
      <c r="E2204">
        <v>39</v>
      </c>
      <c r="F2204" t="s">
        <v>13</v>
      </c>
      <c r="G2204" t="s">
        <v>87</v>
      </c>
      <c r="H2204">
        <f t="shared" si="68"/>
        <v>1</v>
      </c>
      <c r="I2204">
        <f t="shared" si="69"/>
        <v>39</v>
      </c>
      <c r="J2204">
        <f>INDEX(Clustering!$A$2:$B$32,MATCH('Filtered Data'!F2204,_xlfn.ANCHORARRAY(Clustering!$A$2),0),2)</f>
        <v>5</v>
      </c>
    </row>
    <row r="2205" spans="1:10" x14ac:dyDescent="0.3">
      <c r="A2205" t="s">
        <v>1670</v>
      </c>
      <c r="B2205" t="s">
        <v>555</v>
      </c>
      <c r="C2205" t="s">
        <v>163</v>
      </c>
      <c r="D2205" t="s">
        <v>751</v>
      </c>
      <c r="E2205">
        <v>40</v>
      </c>
      <c r="F2205" t="s">
        <v>262</v>
      </c>
      <c r="G2205" t="s">
        <v>80</v>
      </c>
      <c r="H2205">
        <f t="shared" si="68"/>
        <v>1</v>
      </c>
      <c r="I2205">
        <f t="shared" si="69"/>
        <v>40</v>
      </c>
      <c r="J2205">
        <f>INDEX(Clustering!$A$2:$B$32,MATCH('Filtered Data'!F2205,_xlfn.ANCHORARRAY(Clustering!$A$2),0),2)</f>
        <v>4</v>
      </c>
    </row>
    <row r="2206" spans="1:10" x14ac:dyDescent="0.3">
      <c r="A2206" t="s">
        <v>1670</v>
      </c>
      <c r="B2206" t="s">
        <v>497</v>
      </c>
      <c r="C2206" t="s">
        <v>364</v>
      </c>
      <c r="D2206" t="s">
        <v>751</v>
      </c>
      <c r="E2206">
        <v>40</v>
      </c>
      <c r="F2206" t="s">
        <v>262</v>
      </c>
      <c r="G2206" t="s">
        <v>29</v>
      </c>
      <c r="H2206">
        <f t="shared" si="68"/>
        <v>1</v>
      </c>
      <c r="I2206">
        <f t="shared" si="69"/>
        <v>40</v>
      </c>
      <c r="J2206">
        <f>INDEX(Clustering!$A$2:$B$32,MATCH('Filtered Data'!F2206,_xlfn.ANCHORARRAY(Clustering!$A$2),0),2)</f>
        <v>4</v>
      </c>
    </row>
    <row r="2207" spans="1:10" x14ac:dyDescent="0.3">
      <c r="A2207" t="s">
        <v>1670</v>
      </c>
      <c r="B2207" t="s">
        <v>557</v>
      </c>
      <c r="C2207" t="s">
        <v>349</v>
      </c>
      <c r="D2207" t="s">
        <v>751</v>
      </c>
      <c r="E2207">
        <v>39</v>
      </c>
      <c r="F2207" t="s">
        <v>262</v>
      </c>
      <c r="G2207" t="s">
        <v>29</v>
      </c>
      <c r="H2207">
        <f t="shared" si="68"/>
        <v>1</v>
      </c>
      <c r="I2207">
        <f t="shared" si="69"/>
        <v>39</v>
      </c>
      <c r="J2207">
        <f>INDEX(Clustering!$A$2:$B$32,MATCH('Filtered Data'!F2207,_xlfn.ANCHORARRAY(Clustering!$A$2),0),2)</f>
        <v>4</v>
      </c>
    </row>
    <row r="2208" spans="1:10" x14ac:dyDescent="0.3">
      <c r="A2208" t="s">
        <v>1670</v>
      </c>
      <c r="B2208" t="s">
        <v>499</v>
      </c>
      <c r="C2208" t="s">
        <v>163</v>
      </c>
      <c r="D2208" t="s">
        <v>119</v>
      </c>
      <c r="E2208">
        <v>38</v>
      </c>
      <c r="F2208" t="s">
        <v>13</v>
      </c>
      <c r="G2208" t="s">
        <v>80</v>
      </c>
      <c r="H2208">
        <f t="shared" si="68"/>
        <v>1</v>
      </c>
      <c r="I2208">
        <f t="shared" si="69"/>
        <v>38</v>
      </c>
      <c r="J2208">
        <f>INDEX(Clustering!$A$2:$B$32,MATCH('Filtered Data'!F2208,_xlfn.ANCHORARRAY(Clustering!$A$2),0),2)</f>
        <v>5</v>
      </c>
    </row>
    <row r="2209" spans="1:10" x14ac:dyDescent="0.3">
      <c r="A2209" t="s">
        <v>1670</v>
      </c>
      <c r="B2209" t="s">
        <v>1160</v>
      </c>
      <c r="C2209" t="s">
        <v>358</v>
      </c>
      <c r="D2209" t="s">
        <v>119</v>
      </c>
      <c r="E2209">
        <v>40</v>
      </c>
      <c r="F2209" t="s">
        <v>13</v>
      </c>
      <c r="G2209" t="s">
        <v>80</v>
      </c>
      <c r="H2209">
        <f t="shared" si="68"/>
        <v>1</v>
      </c>
      <c r="I2209">
        <f t="shared" si="69"/>
        <v>40</v>
      </c>
      <c r="J2209">
        <f>INDEX(Clustering!$A$2:$B$32,MATCH('Filtered Data'!F2209,_xlfn.ANCHORARRAY(Clustering!$A$2),0),2)</f>
        <v>5</v>
      </c>
    </row>
    <row r="2210" spans="1:10" x14ac:dyDescent="0.3">
      <c r="A2210" t="s">
        <v>1670</v>
      </c>
      <c r="B2210" t="s">
        <v>501</v>
      </c>
      <c r="C2210" t="s">
        <v>563</v>
      </c>
      <c r="D2210" t="s">
        <v>751</v>
      </c>
      <c r="E2210">
        <v>39</v>
      </c>
      <c r="F2210" t="s">
        <v>262</v>
      </c>
      <c r="G2210" t="s">
        <v>87</v>
      </c>
      <c r="H2210">
        <f t="shared" si="68"/>
        <v>1</v>
      </c>
      <c r="I2210">
        <f t="shared" si="69"/>
        <v>39</v>
      </c>
      <c r="J2210">
        <f>INDEX(Clustering!$A$2:$B$32,MATCH('Filtered Data'!F2210,_xlfn.ANCHORARRAY(Clustering!$A$2),0),2)</f>
        <v>4</v>
      </c>
    </row>
    <row r="2211" spans="1:10" x14ac:dyDescent="0.3">
      <c r="A2211" t="s">
        <v>1670</v>
      </c>
      <c r="B2211" t="s">
        <v>1161</v>
      </c>
      <c r="C2211" t="s">
        <v>350</v>
      </c>
      <c r="D2211" t="s">
        <v>119</v>
      </c>
      <c r="E2211">
        <v>40</v>
      </c>
      <c r="F2211" t="s">
        <v>13</v>
      </c>
      <c r="G2211" t="s">
        <v>27</v>
      </c>
      <c r="H2211">
        <f t="shared" si="68"/>
        <v>1</v>
      </c>
      <c r="I2211">
        <f t="shared" si="69"/>
        <v>40</v>
      </c>
      <c r="J2211">
        <f>INDEX(Clustering!$A$2:$B$32,MATCH('Filtered Data'!F2211,_xlfn.ANCHORARRAY(Clustering!$A$2),0),2)</f>
        <v>5</v>
      </c>
    </row>
    <row r="2212" spans="1:10" x14ac:dyDescent="0.3">
      <c r="A2212" t="s">
        <v>1670</v>
      </c>
      <c r="B2212" t="s">
        <v>503</v>
      </c>
      <c r="C2212" t="s">
        <v>560</v>
      </c>
      <c r="D2212" t="s">
        <v>751</v>
      </c>
      <c r="E2212">
        <v>37</v>
      </c>
      <c r="F2212" t="s">
        <v>262</v>
      </c>
      <c r="G2212" t="s">
        <v>29</v>
      </c>
      <c r="H2212">
        <f t="shared" si="68"/>
        <v>1</v>
      </c>
      <c r="I2212">
        <f t="shared" si="69"/>
        <v>37</v>
      </c>
      <c r="J2212">
        <f>INDEX(Clustering!$A$2:$B$32,MATCH('Filtered Data'!F2212,_xlfn.ANCHORARRAY(Clustering!$A$2),0),2)</f>
        <v>4</v>
      </c>
    </row>
    <row r="2213" spans="1:10" x14ac:dyDescent="0.3">
      <c r="A2213" t="s">
        <v>1670</v>
      </c>
      <c r="B2213" t="s">
        <v>1162</v>
      </c>
      <c r="C2213" t="s">
        <v>1450</v>
      </c>
      <c r="D2213" t="s">
        <v>751</v>
      </c>
      <c r="E2213">
        <v>36</v>
      </c>
      <c r="F2213" t="s">
        <v>262</v>
      </c>
      <c r="G2213" t="s">
        <v>80</v>
      </c>
      <c r="H2213">
        <f t="shared" si="68"/>
        <v>1</v>
      </c>
      <c r="I2213">
        <f t="shared" si="69"/>
        <v>36</v>
      </c>
      <c r="J2213">
        <f>INDEX(Clustering!$A$2:$B$32,MATCH('Filtered Data'!F2213,_xlfn.ANCHORARRAY(Clustering!$A$2),0),2)</f>
        <v>4</v>
      </c>
    </row>
    <row r="2214" spans="1:10" x14ac:dyDescent="0.3">
      <c r="A2214" t="s">
        <v>1670</v>
      </c>
      <c r="B2214" t="s">
        <v>505</v>
      </c>
      <c r="C2214" t="s">
        <v>158</v>
      </c>
      <c r="D2214" t="s">
        <v>751</v>
      </c>
      <c r="E2214">
        <v>38</v>
      </c>
      <c r="F2214" t="s">
        <v>262</v>
      </c>
      <c r="G2214" t="s">
        <v>27</v>
      </c>
      <c r="H2214">
        <f t="shared" si="68"/>
        <v>1</v>
      </c>
      <c r="I2214">
        <f t="shared" si="69"/>
        <v>38</v>
      </c>
      <c r="J2214">
        <f>INDEX(Clustering!$A$2:$B$32,MATCH('Filtered Data'!F2214,_xlfn.ANCHORARRAY(Clustering!$A$2),0),2)</f>
        <v>4</v>
      </c>
    </row>
    <row r="2215" spans="1:10" x14ac:dyDescent="0.3">
      <c r="A2215" t="s">
        <v>1670</v>
      </c>
      <c r="B2215" t="s">
        <v>1163</v>
      </c>
      <c r="C2215" t="s">
        <v>192</v>
      </c>
      <c r="D2215" t="s">
        <v>751</v>
      </c>
      <c r="E2215">
        <v>39</v>
      </c>
      <c r="F2215" t="s">
        <v>262</v>
      </c>
      <c r="G2215" t="s">
        <v>87</v>
      </c>
      <c r="H2215">
        <f t="shared" si="68"/>
        <v>1</v>
      </c>
      <c r="I2215">
        <f t="shared" si="69"/>
        <v>39</v>
      </c>
      <c r="J2215">
        <f>INDEX(Clustering!$A$2:$B$32,MATCH('Filtered Data'!F2215,_xlfn.ANCHORARRAY(Clustering!$A$2),0),2)</f>
        <v>4</v>
      </c>
    </row>
    <row r="2216" spans="1:10" x14ac:dyDescent="0.3">
      <c r="A2216" t="s">
        <v>1671</v>
      </c>
      <c r="B2216" t="s">
        <v>147</v>
      </c>
      <c r="C2216" t="s">
        <v>907</v>
      </c>
      <c r="D2216" t="s">
        <v>219</v>
      </c>
      <c r="E2216">
        <v>135</v>
      </c>
      <c r="F2216" t="s">
        <v>168</v>
      </c>
      <c r="G2216" t="s">
        <v>27</v>
      </c>
      <c r="H2216">
        <f t="shared" si="68"/>
        <v>1</v>
      </c>
      <c r="I2216">
        <f t="shared" si="69"/>
        <v>135</v>
      </c>
      <c r="J2216">
        <f>INDEX(Clustering!$A$2:$B$32,MATCH('Filtered Data'!F2216,_xlfn.ANCHORARRAY(Clustering!$A$2),0),2)</f>
        <v>5</v>
      </c>
    </row>
    <row r="2217" spans="1:10" x14ac:dyDescent="0.3">
      <c r="A2217" t="s">
        <v>1671</v>
      </c>
      <c r="B2217" t="s">
        <v>169</v>
      </c>
      <c r="C2217" t="s">
        <v>1672</v>
      </c>
      <c r="D2217" t="s">
        <v>1673</v>
      </c>
      <c r="E2217">
        <v>24</v>
      </c>
      <c r="F2217" t="s">
        <v>1673</v>
      </c>
      <c r="G2217" t="s">
        <v>27</v>
      </c>
      <c r="H2217">
        <f t="shared" si="68"/>
        <v>1</v>
      </c>
      <c r="I2217">
        <f t="shared" si="69"/>
        <v>24</v>
      </c>
      <c r="J2217">
        <f>INDEX(Clustering!$A$2:$B$32,MATCH('Filtered Data'!F2217,_xlfn.ANCHORARRAY(Clustering!$A$2),0),2)</f>
        <v>9</v>
      </c>
    </row>
    <row r="2218" spans="1:10" x14ac:dyDescent="0.3">
      <c r="A2218" t="s">
        <v>1671</v>
      </c>
      <c r="B2218" t="s">
        <v>235</v>
      </c>
      <c r="C2218" t="s">
        <v>873</v>
      </c>
      <c r="D2218" t="s">
        <v>1673</v>
      </c>
      <c r="E2218">
        <v>24</v>
      </c>
      <c r="F2218" t="s">
        <v>1673</v>
      </c>
      <c r="G2218" t="s">
        <v>69</v>
      </c>
      <c r="H2218">
        <f t="shared" si="68"/>
        <v>1</v>
      </c>
      <c r="I2218">
        <f t="shared" si="69"/>
        <v>24</v>
      </c>
      <c r="J2218">
        <f>INDEX(Clustering!$A$2:$B$32,MATCH('Filtered Data'!F2218,_xlfn.ANCHORARRAY(Clustering!$A$2),0),2)</f>
        <v>9</v>
      </c>
    </row>
    <row r="2219" spans="1:10" x14ac:dyDescent="0.3">
      <c r="A2219" t="s">
        <v>1671</v>
      </c>
      <c r="B2219" t="s">
        <v>237</v>
      </c>
      <c r="C2219" t="s">
        <v>710</v>
      </c>
      <c r="D2219" t="s">
        <v>1673</v>
      </c>
      <c r="E2219">
        <v>16</v>
      </c>
      <c r="F2219" t="s">
        <v>1673</v>
      </c>
      <c r="G2219" t="s">
        <v>87</v>
      </c>
      <c r="H2219">
        <f t="shared" si="68"/>
        <v>1</v>
      </c>
      <c r="I2219">
        <f t="shared" si="69"/>
        <v>16</v>
      </c>
      <c r="J2219">
        <f>INDEX(Clustering!$A$2:$B$32,MATCH('Filtered Data'!F2219,_xlfn.ANCHORARRAY(Clustering!$A$2),0),2)</f>
        <v>9</v>
      </c>
    </row>
    <row r="2220" spans="1:10" x14ac:dyDescent="0.3">
      <c r="A2220" t="s">
        <v>1671</v>
      </c>
      <c r="B2220" t="s">
        <v>239</v>
      </c>
      <c r="C2220" t="s">
        <v>854</v>
      </c>
      <c r="D2220" t="s">
        <v>1673</v>
      </c>
      <c r="E2220">
        <v>24</v>
      </c>
      <c r="F2220" t="s">
        <v>1673</v>
      </c>
      <c r="G2220" t="s">
        <v>27</v>
      </c>
      <c r="H2220">
        <f t="shared" si="68"/>
        <v>1</v>
      </c>
      <c r="I2220">
        <f t="shared" si="69"/>
        <v>24</v>
      </c>
      <c r="J2220">
        <f>INDEX(Clustering!$A$2:$B$32,MATCH('Filtered Data'!F2220,_xlfn.ANCHORARRAY(Clustering!$A$2),0),2)</f>
        <v>9</v>
      </c>
    </row>
    <row r="2221" spans="1:10" x14ac:dyDescent="0.3">
      <c r="A2221" t="s">
        <v>1671</v>
      </c>
      <c r="B2221" t="s">
        <v>241</v>
      </c>
      <c r="C2221" t="s">
        <v>878</v>
      </c>
      <c r="D2221" t="s">
        <v>1673</v>
      </c>
      <c r="E2221">
        <v>23</v>
      </c>
      <c r="F2221" t="s">
        <v>1673</v>
      </c>
      <c r="G2221" t="s">
        <v>87</v>
      </c>
      <c r="H2221">
        <f t="shared" si="68"/>
        <v>1</v>
      </c>
      <c r="I2221">
        <f t="shared" si="69"/>
        <v>23</v>
      </c>
      <c r="J2221">
        <f>INDEX(Clustering!$A$2:$B$32,MATCH('Filtered Data'!F2221,_xlfn.ANCHORARRAY(Clustering!$A$2),0),2)</f>
        <v>9</v>
      </c>
    </row>
    <row r="2222" spans="1:10" x14ac:dyDescent="0.3">
      <c r="A2222" t="s">
        <v>1671</v>
      </c>
      <c r="B2222" t="s">
        <v>243</v>
      </c>
      <c r="C2222" t="s">
        <v>917</v>
      </c>
      <c r="D2222" t="s">
        <v>1673</v>
      </c>
      <c r="E2222">
        <v>24</v>
      </c>
      <c r="F2222" t="s">
        <v>1673</v>
      </c>
      <c r="G2222" t="s">
        <v>87</v>
      </c>
      <c r="H2222">
        <f t="shared" si="68"/>
        <v>1</v>
      </c>
      <c r="I2222">
        <f t="shared" si="69"/>
        <v>24</v>
      </c>
      <c r="J2222">
        <f>INDEX(Clustering!$A$2:$B$32,MATCH('Filtered Data'!F2222,_xlfn.ANCHORARRAY(Clustering!$A$2),0),2)</f>
        <v>9</v>
      </c>
    </row>
    <row r="2223" spans="1:10" x14ac:dyDescent="0.3">
      <c r="A2223" t="s">
        <v>1674</v>
      </c>
      <c r="B2223" t="s">
        <v>55</v>
      </c>
      <c r="C2223" t="s">
        <v>195</v>
      </c>
      <c r="D2223" t="s">
        <v>203</v>
      </c>
      <c r="E2223">
        <v>77</v>
      </c>
      <c r="F2223" t="s">
        <v>204</v>
      </c>
      <c r="G2223" t="s">
        <v>198</v>
      </c>
      <c r="H2223">
        <f t="shared" si="68"/>
        <v>2</v>
      </c>
      <c r="I2223">
        <f t="shared" si="69"/>
        <v>154</v>
      </c>
      <c r="J2223">
        <f>INDEX(Clustering!$A$2:$B$32,MATCH('Filtered Data'!F2223,_xlfn.ANCHORARRAY(Clustering!$A$2),0),2)</f>
        <v>2</v>
      </c>
    </row>
    <row r="2224" spans="1:10" x14ac:dyDescent="0.3">
      <c r="A2224" t="s">
        <v>1674</v>
      </c>
      <c r="B2224" t="s">
        <v>58</v>
      </c>
      <c r="C2224" t="s">
        <v>229</v>
      </c>
      <c r="D2224" t="s">
        <v>343</v>
      </c>
      <c r="E2224">
        <v>70</v>
      </c>
      <c r="F2224" t="s">
        <v>344</v>
      </c>
      <c r="G2224" t="s">
        <v>198</v>
      </c>
      <c r="H2224">
        <f t="shared" si="68"/>
        <v>2</v>
      </c>
      <c r="I2224">
        <f t="shared" si="69"/>
        <v>140</v>
      </c>
      <c r="J2224">
        <f>INDEX(Clustering!$A$2:$B$32,MATCH('Filtered Data'!F2224,_xlfn.ANCHORARRAY(Clustering!$A$2),0),2)</f>
        <v>3</v>
      </c>
    </row>
    <row r="2225" spans="1:10" x14ac:dyDescent="0.3">
      <c r="A2225" t="s">
        <v>1674</v>
      </c>
      <c r="B2225" t="s">
        <v>59</v>
      </c>
      <c r="C2225" t="s">
        <v>34</v>
      </c>
      <c r="D2225" t="s">
        <v>332</v>
      </c>
      <c r="E2225">
        <v>67</v>
      </c>
      <c r="F2225" t="s">
        <v>333</v>
      </c>
      <c r="G2225" t="s">
        <v>14</v>
      </c>
      <c r="H2225">
        <f t="shared" si="68"/>
        <v>2</v>
      </c>
      <c r="I2225">
        <f t="shared" si="69"/>
        <v>134</v>
      </c>
      <c r="J2225">
        <f>INDEX(Clustering!$A$2:$B$32,MATCH('Filtered Data'!F2225,_xlfn.ANCHORARRAY(Clustering!$A$2),0),2)</f>
        <v>2</v>
      </c>
    </row>
    <row r="2226" spans="1:10" x14ac:dyDescent="0.3">
      <c r="A2226" t="s">
        <v>1674</v>
      </c>
      <c r="B2226" t="s">
        <v>147</v>
      </c>
      <c r="C2226" t="s">
        <v>1675</v>
      </c>
      <c r="D2226" t="s">
        <v>86</v>
      </c>
      <c r="E2226">
        <v>41</v>
      </c>
      <c r="F2226" t="s">
        <v>13</v>
      </c>
      <c r="G2226" t="s">
        <v>80</v>
      </c>
      <c r="H2226">
        <f t="shared" si="68"/>
        <v>1</v>
      </c>
      <c r="I2226">
        <f t="shared" si="69"/>
        <v>41</v>
      </c>
      <c r="J2226">
        <f>INDEX(Clustering!$A$2:$B$32,MATCH('Filtered Data'!F2226,_xlfn.ANCHORARRAY(Clustering!$A$2),0),2)</f>
        <v>5</v>
      </c>
    </row>
    <row r="2227" spans="1:10" x14ac:dyDescent="0.3">
      <c r="A2227" t="s">
        <v>1674</v>
      </c>
      <c r="B2227" t="s">
        <v>328</v>
      </c>
      <c r="C2227" t="s">
        <v>158</v>
      </c>
      <c r="D2227" t="s">
        <v>302</v>
      </c>
      <c r="E2227">
        <v>35</v>
      </c>
      <c r="F2227" t="s">
        <v>63</v>
      </c>
      <c r="G2227" t="s">
        <v>27</v>
      </c>
      <c r="H2227">
        <f t="shared" si="68"/>
        <v>1</v>
      </c>
      <c r="I2227">
        <f t="shared" si="69"/>
        <v>35</v>
      </c>
      <c r="J2227">
        <f>INDEX(Clustering!$A$2:$B$32,MATCH('Filtered Data'!F2227,_xlfn.ANCHORARRAY(Clustering!$A$2),0),2)</f>
        <v>4</v>
      </c>
    </row>
    <row r="2228" spans="1:10" x14ac:dyDescent="0.3">
      <c r="A2228" t="s">
        <v>1674</v>
      </c>
      <c r="B2228" t="s">
        <v>435</v>
      </c>
      <c r="C2228" t="s">
        <v>645</v>
      </c>
      <c r="D2228" t="s">
        <v>424</v>
      </c>
      <c r="E2228">
        <v>50</v>
      </c>
      <c r="F2228" t="s">
        <v>36</v>
      </c>
      <c r="G2228" t="s">
        <v>29</v>
      </c>
      <c r="H2228">
        <f t="shared" si="68"/>
        <v>1</v>
      </c>
      <c r="I2228">
        <f t="shared" si="69"/>
        <v>50</v>
      </c>
      <c r="J2228">
        <f>INDEX(Clustering!$A$2:$B$32,MATCH('Filtered Data'!F2228,_xlfn.ANCHORARRAY(Clustering!$A$2),0),2)</f>
        <v>2</v>
      </c>
    </row>
    <row r="2229" spans="1:10" x14ac:dyDescent="0.3">
      <c r="A2229" t="s">
        <v>1674</v>
      </c>
      <c r="B2229" t="s">
        <v>646</v>
      </c>
      <c r="C2229" t="s">
        <v>456</v>
      </c>
      <c r="D2229" t="s">
        <v>160</v>
      </c>
      <c r="E2229">
        <v>34</v>
      </c>
      <c r="F2229" t="s">
        <v>72</v>
      </c>
      <c r="G2229" t="s">
        <v>27</v>
      </c>
      <c r="H2229">
        <f t="shared" si="68"/>
        <v>1</v>
      </c>
      <c r="I2229">
        <f t="shared" si="69"/>
        <v>34</v>
      </c>
      <c r="J2229">
        <f>INDEX(Clustering!$A$2:$B$32,MATCH('Filtered Data'!F2229,_xlfn.ANCHORARRAY(Clustering!$A$2),0),2)</f>
        <v>3</v>
      </c>
    </row>
    <row r="2230" spans="1:10" x14ac:dyDescent="0.3">
      <c r="A2230" t="s">
        <v>1674</v>
      </c>
      <c r="B2230" t="s">
        <v>648</v>
      </c>
      <c r="C2230" t="s">
        <v>1676</v>
      </c>
      <c r="D2230" t="s">
        <v>124</v>
      </c>
      <c r="E2230">
        <v>12</v>
      </c>
      <c r="F2230" t="s">
        <v>36</v>
      </c>
      <c r="G2230" t="s">
        <v>69</v>
      </c>
      <c r="H2230">
        <f t="shared" si="68"/>
        <v>1</v>
      </c>
      <c r="I2230">
        <f t="shared" si="69"/>
        <v>12</v>
      </c>
      <c r="J2230">
        <f>INDEX(Clustering!$A$2:$B$32,MATCH('Filtered Data'!F2230,_xlfn.ANCHORARRAY(Clustering!$A$2),0),2)</f>
        <v>2</v>
      </c>
    </row>
    <row r="2231" spans="1:10" x14ac:dyDescent="0.3">
      <c r="A2231" t="s">
        <v>1674</v>
      </c>
      <c r="B2231" t="s">
        <v>1565</v>
      </c>
      <c r="C2231" t="s">
        <v>154</v>
      </c>
      <c r="D2231" t="s">
        <v>144</v>
      </c>
      <c r="E2231">
        <v>42</v>
      </c>
      <c r="F2231" t="s">
        <v>72</v>
      </c>
      <c r="G2231" t="s">
        <v>27</v>
      </c>
      <c r="H2231">
        <f t="shared" si="68"/>
        <v>1</v>
      </c>
      <c r="I2231">
        <f t="shared" si="69"/>
        <v>42</v>
      </c>
      <c r="J2231">
        <f>INDEX(Clustering!$A$2:$B$32,MATCH('Filtered Data'!F2231,_xlfn.ANCHORARRAY(Clustering!$A$2),0),2)</f>
        <v>3</v>
      </c>
    </row>
    <row r="2232" spans="1:10" x14ac:dyDescent="0.3">
      <c r="A2232" t="s">
        <v>1677</v>
      </c>
      <c r="B2232" t="s">
        <v>55</v>
      </c>
      <c r="C2232" t="s">
        <v>370</v>
      </c>
      <c r="D2232" t="s">
        <v>196</v>
      </c>
      <c r="E2232">
        <v>74</v>
      </c>
      <c r="F2232" t="s">
        <v>197</v>
      </c>
      <c r="G2232" t="s">
        <v>198</v>
      </c>
      <c r="H2232">
        <f t="shared" si="68"/>
        <v>2</v>
      </c>
      <c r="I2232">
        <f t="shared" si="69"/>
        <v>148</v>
      </c>
      <c r="J2232">
        <f>INDEX(Clustering!$A$2:$B$32,MATCH('Filtered Data'!F2232,_xlfn.ANCHORARRAY(Clustering!$A$2),0),2)</f>
        <v>1</v>
      </c>
    </row>
    <row r="2233" spans="1:10" x14ac:dyDescent="0.3">
      <c r="A2233" t="s">
        <v>1677</v>
      </c>
      <c r="B2233" t="s">
        <v>147</v>
      </c>
      <c r="C2233" t="s">
        <v>650</v>
      </c>
      <c r="D2233" t="s">
        <v>51</v>
      </c>
      <c r="E2233">
        <v>74</v>
      </c>
      <c r="F2233" t="s">
        <v>13</v>
      </c>
      <c r="G2233" t="s">
        <v>69</v>
      </c>
      <c r="H2233">
        <f t="shared" si="68"/>
        <v>1</v>
      </c>
      <c r="I2233">
        <f t="shared" si="69"/>
        <v>74</v>
      </c>
      <c r="J2233">
        <f>INDEX(Clustering!$A$2:$B$32,MATCH('Filtered Data'!F2233,_xlfn.ANCHORARRAY(Clustering!$A$2),0),2)</f>
        <v>5</v>
      </c>
    </row>
    <row r="2234" spans="1:10" x14ac:dyDescent="0.3">
      <c r="A2234" t="s">
        <v>1678</v>
      </c>
      <c r="B2234" t="s">
        <v>55</v>
      </c>
      <c r="C2234" t="s">
        <v>11</v>
      </c>
      <c r="D2234" t="s">
        <v>191</v>
      </c>
      <c r="E2234">
        <v>123</v>
      </c>
      <c r="F2234" t="s">
        <v>168</v>
      </c>
      <c r="G2234" t="s">
        <v>14</v>
      </c>
      <c r="H2234">
        <f t="shared" si="68"/>
        <v>2</v>
      </c>
      <c r="I2234">
        <f t="shared" si="69"/>
        <v>246</v>
      </c>
      <c r="J2234">
        <f>INDEX(Clustering!$A$2:$B$32,MATCH('Filtered Data'!F2234,_xlfn.ANCHORARRAY(Clustering!$A$2),0),2)</f>
        <v>5</v>
      </c>
    </row>
    <row r="2235" spans="1:10" x14ac:dyDescent="0.3">
      <c r="A2235" t="s">
        <v>1678</v>
      </c>
      <c r="B2235" t="s">
        <v>147</v>
      </c>
      <c r="C2235" t="s">
        <v>279</v>
      </c>
      <c r="D2235" t="s">
        <v>296</v>
      </c>
      <c r="E2235">
        <v>53</v>
      </c>
      <c r="F2235" t="s">
        <v>36</v>
      </c>
      <c r="G2235" t="s">
        <v>87</v>
      </c>
      <c r="H2235">
        <f t="shared" si="68"/>
        <v>1</v>
      </c>
      <c r="I2235">
        <f t="shared" si="69"/>
        <v>53</v>
      </c>
      <c r="J2235">
        <f>INDEX(Clustering!$A$2:$B$32,MATCH('Filtered Data'!F2235,_xlfn.ANCHORARRAY(Clustering!$A$2),0),2)</f>
        <v>2</v>
      </c>
    </row>
    <row r="2236" spans="1:10" x14ac:dyDescent="0.3">
      <c r="A2236" t="s">
        <v>1678</v>
      </c>
      <c r="B2236" t="s">
        <v>328</v>
      </c>
      <c r="C2236" t="s">
        <v>192</v>
      </c>
      <c r="D2236" t="s">
        <v>39</v>
      </c>
      <c r="E2236">
        <v>70</v>
      </c>
      <c r="F2236" t="s">
        <v>36</v>
      </c>
      <c r="G2236" t="s">
        <v>87</v>
      </c>
      <c r="H2236">
        <f t="shared" si="68"/>
        <v>1</v>
      </c>
      <c r="I2236">
        <f t="shared" si="69"/>
        <v>70</v>
      </c>
      <c r="J2236">
        <f>INDEX(Clustering!$A$2:$B$32,MATCH('Filtered Data'!F2236,_xlfn.ANCHORARRAY(Clustering!$A$2),0),2)</f>
        <v>2</v>
      </c>
    </row>
    <row r="2237" spans="1:10" x14ac:dyDescent="0.3">
      <c r="A2237" t="s">
        <v>1679</v>
      </c>
      <c r="B2237" t="s">
        <v>147</v>
      </c>
      <c r="C2237" t="s">
        <v>548</v>
      </c>
      <c r="D2237" t="s">
        <v>410</v>
      </c>
      <c r="E2237">
        <v>67</v>
      </c>
      <c r="F2237" t="s">
        <v>411</v>
      </c>
      <c r="G2237" t="s">
        <v>29</v>
      </c>
      <c r="H2237">
        <f t="shared" si="68"/>
        <v>1</v>
      </c>
      <c r="I2237">
        <f t="shared" si="69"/>
        <v>67</v>
      </c>
      <c r="J2237">
        <f>INDEX(Clustering!$A$2:$B$32,MATCH('Filtered Data'!F2237,_xlfn.ANCHORARRAY(Clustering!$A$2),0),2)</f>
        <v>2</v>
      </c>
    </row>
    <row r="2238" spans="1:10" x14ac:dyDescent="0.3">
      <c r="A2238" t="s">
        <v>1680</v>
      </c>
      <c r="B2238" t="s">
        <v>147</v>
      </c>
      <c r="C2238" t="s">
        <v>453</v>
      </c>
      <c r="D2238" t="s">
        <v>502</v>
      </c>
      <c r="E2238">
        <v>7</v>
      </c>
      <c r="F2238" t="s">
        <v>174</v>
      </c>
      <c r="G2238" t="s">
        <v>29</v>
      </c>
      <c r="H2238">
        <f t="shared" si="68"/>
        <v>1</v>
      </c>
      <c r="I2238">
        <f t="shared" si="69"/>
        <v>7</v>
      </c>
      <c r="J2238">
        <f>INDEX(Clustering!$A$2:$B$32,MATCH('Filtered Data'!F2238,_xlfn.ANCHORARRAY(Clustering!$A$2),0),2)</f>
        <v>1</v>
      </c>
    </row>
    <row r="2239" spans="1:10" x14ac:dyDescent="0.3">
      <c r="A2239" t="s">
        <v>1680</v>
      </c>
      <c r="B2239" t="s">
        <v>328</v>
      </c>
      <c r="C2239" t="s">
        <v>453</v>
      </c>
      <c r="D2239" t="s">
        <v>500</v>
      </c>
      <c r="E2239">
        <v>8</v>
      </c>
      <c r="F2239" t="s">
        <v>174</v>
      </c>
      <c r="G2239" t="s">
        <v>29</v>
      </c>
      <c r="H2239">
        <f t="shared" si="68"/>
        <v>1</v>
      </c>
      <c r="I2239">
        <f t="shared" si="69"/>
        <v>8</v>
      </c>
      <c r="J2239">
        <f>INDEX(Clustering!$A$2:$B$32,MATCH('Filtered Data'!F2239,_xlfn.ANCHORARRAY(Clustering!$A$2),0),2)</f>
        <v>1</v>
      </c>
    </row>
    <row r="2240" spans="1:10" x14ac:dyDescent="0.3">
      <c r="A2240" t="s">
        <v>1680</v>
      </c>
      <c r="B2240" t="s">
        <v>435</v>
      </c>
      <c r="C2240" t="s">
        <v>453</v>
      </c>
      <c r="D2240" t="s">
        <v>498</v>
      </c>
      <c r="E2240">
        <v>8</v>
      </c>
      <c r="F2240" t="s">
        <v>174</v>
      </c>
      <c r="G2240" t="s">
        <v>29</v>
      </c>
      <c r="H2240">
        <f t="shared" si="68"/>
        <v>1</v>
      </c>
      <c r="I2240">
        <f t="shared" si="69"/>
        <v>8</v>
      </c>
      <c r="J2240">
        <f>INDEX(Clustering!$A$2:$B$32,MATCH('Filtered Data'!F2240,_xlfn.ANCHORARRAY(Clustering!$A$2),0),2)</f>
        <v>1</v>
      </c>
    </row>
    <row r="2241" spans="1:10" x14ac:dyDescent="0.3">
      <c r="A2241" t="s">
        <v>1680</v>
      </c>
      <c r="B2241" t="s">
        <v>646</v>
      </c>
      <c r="C2241" t="s">
        <v>453</v>
      </c>
      <c r="D2241" t="s">
        <v>496</v>
      </c>
      <c r="E2241">
        <v>8</v>
      </c>
      <c r="F2241" t="s">
        <v>174</v>
      </c>
      <c r="G2241" t="s">
        <v>29</v>
      </c>
      <c r="H2241">
        <f t="shared" si="68"/>
        <v>1</v>
      </c>
      <c r="I2241">
        <f t="shared" si="69"/>
        <v>8</v>
      </c>
      <c r="J2241">
        <f>INDEX(Clustering!$A$2:$B$32,MATCH('Filtered Data'!F2241,_xlfn.ANCHORARRAY(Clustering!$A$2),0),2)</f>
        <v>1</v>
      </c>
    </row>
    <row r="2242" spans="1:10" x14ac:dyDescent="0.3">
      <c r="A2242" t="s">
        <v>1680</v>
      </c>
      <c r="B2242" t="s">
        <v>648</v>
      </c>
      <c r="C2242" t="s">
        <v>453</v>
      </c>
      <c r="D2242" t="s">
        <v>494</v>
      </c>
      <c r="E2242">
        <v>8</v>
      </c>
      <c r="F2242" t="s">
        <v>174</v>
      </c>
      <c r="G2242" t="s">
        <v>29</v>
      </c>
      <c r="H2242">
        <f t="shared" si="68"/>
        <v>1</v>
      </c>
      <c r="I2242">
        <f t="shared" si="69"/>
        <v>8</v>
      </c>
      <c r="J2242">
        <f>INDEX(Clustering!$A$2:$B$32,MATCH('Filtered Data'!F2242,_xlfn.ANCHORARRAY(Clustering!$A$2),0),2)</f>
        <v>1</v>
      </c>
    </row>
    <row r="2243" spans="1:10" x14ac:dyDescent="0.3">
      <c r="A2243" t="s">
        <v>1680</v>
      </c>
      <c r="B2243" t="s">
        <v>1565</v>
      </c>
      <c r="C2243" t="s">
        <v>453</v>
      </c>
      <c r="D2243" t="s">
        <v>678</v>
      </c>
      <c r="E2243">
        <v>8</v>
      </c>
      <c r="F2243" t="s">
        <v>174</v>
      </c>
      <c r="G2243" t="s">
        <v>29</v>
      </c>
      <c r="H2243">
        <f t="shared" ref="H2243:H2306" si="70">LEN(G2243)/2</f>
        <v>1</v>
      </c>
      <c r="I2243">
        <f t="shared" ref="I2243:I2306" si="71">E2243*H2243</f>
        <v>8</v>
      </c>
      <c r="J2243">
        <f>INDEX(Clustering!$A$2:$B$32,MATCH('Filtered Data'!F2243,_xlfn.ANCHORARRAY(Clustering!$A$2),0),2)</f>
        <v>1</v>
      </c>
    </row>
    <row r="2244" spans="1:10" x14ac:dyDescent="0.3">
      <c r="A2244" t="s">
        <v>1680</v>
      </c>
      <c r="B2244" t="s">
        <v>1567</v>
      </c>
      <c r="C2244" t="s">
        <v>453</v>
      </c>
      <c r="D2244" t="s">
        <v>680</v>
      </c>
      <c r="E2244">
        <v>7</v>
      </c>
      <c r="F2244" t="s">
        <v>174</v>
      </c>
      <c r="G2244" t="s">
        <v>29</v>
      </c>
      <c r="H2244">
        <f t="shared" si="70"/>
        <v>1</v>
      </c>
      <c r="I2244">
        <f t="shared" si="71"/>
        <v>7</v>
      </c>
      <c r="J2244">
        <f>INDEX(Clustering!$A$2:$B$32,MATCH('Filtered Data'!F2244,_xlfn.ANCHORARRAY(Clustering!$A$2),0),2)</f>
        <v>1</v>
      </c>
    </row>
    <row r="2245" spans="1:10" x14ac:dyDescent="0.3">
      <c r="A2245" t="s">
        <v>1680</v>
      </c>
      <c r="B2245" t="s">
        <v>1568</v>
      </c>
      <c r="C2245" t="s">
        <v>453</v>
      </c>
      <c r="D2245" t="s">
        <v>490</v>
      </c>
      <c r="E2245">
        <v>8</v>
      </c>
      <c r="F2245" t="s">
        <v>174</v>
      </c>
      <c r="G2245" t="s">
        <v>29</v>
      </c>
      <c r="H2245">
        <f t="shared" si="70"/>
        <v>1</v>
      </c>
      <c r="I2245">
        <f t="shared" si="71"/>
        <v>8</v>
      </c>
      <c r="J2245">
        <f>INDEX(Clustering!$A$2:$B$32,MATCH('Filtered Data'!F2245,_xlfn.ANCHORARRAY(Clustering!$A$2),0),2)</f>
        <v>1</v>
      </c>
    </row>
    <row r="2246" spans="1:10" x14ac:dyDescent="0.3">
      <c r="A2246" t="s">
        <v>1680</v>
      </c>
      <c r="B2246" t="s">
        <v>1569</v>
      </c>
      <c r="C2246" t="s">
        <v>453</v>
      </c>
      <c r="D2246" t="s">
        <v>492</v>
      </c>
      <c r="E2246">
        <v>11</v>
      </c>
      <c r="F2246" t="s">
        <v>174</v>
      </c>
      <c r="G2246" t="s">
        <v>29</v>
      </c>
      <c r="H2246">
        <f t="shared" si="70"/>
        <v>1</v>
      </c>
      <c r="I2246">
        <f t="shared" si="71"/>
        <v>11</v>
      </c>
      <c r="J2246">
        <f>INDEX(Clustering!$A$2:$B$32,MATCH('Filtered Data'!F2246,_xlfn.ANCHORARRAY(Clustering!$A$2),0),2)</f>
        <v>1</v>
      </c>
    </row>
    <row r="2247" spans="1:10" x14ac:dyDescent="0.3">
      <c r="A2247" t="s">
        <v>1681</v>
      </c>
      <c r="B2247" t="s">
        <v>55</v>
      </c>
      <c r="C2247" t="s">
        <v>370</v>
      </c>
      <c r="D2247" t="s">
        <v>157</v>
      </c>
      <c r="E2247">
        <v>33</v>
      </c>
      <c r="F2247" t="s">
        <v>72</v>
      </c>
      <c r="G2247" t="s">
        <v>198</v>
      </c>
      <c r="H2247">
        <f t="shared" si="70"/>
        <v>2</v>
      </c>
      <c r="I2247">
        <f t="shared" si="71"/>
        <v>66</v>
      </c>
      <c r="J2247">
        <f>INDEX(Clustering!$A$2:$B$32,MATCH('Filtered Data'!F2247,_xlfn.ANCHORARRAY(Clustering!$A$2),0),2)</f>
        <v>3</v>
      </c>
    </row>
    <row r="2248" spans="1:10" x14ac:dyDescent="0.3">
      <c r="A2248" t="s">
        <v>1681</v>
      </c>
      <c r="B2248" t="s">
        <v>147</v>
      </c>
      <c r="C2248" t="s">
        <v>151</v>
      </c>
      <c r="D2248" t="s">
        <v>130</v>
      </c>
      <c r="E2248">
        <v>33</v>
      </c>
      <c r="F2248" t="s">
        <v>72</v>
      </c>
      <c r="G2248" t="s">
        <v>69</v>
      </c>
      <c r="H2248">
        <f t="shared" si="70"/>
        <v>1</v>
      </c>
      <c r="I2248">
        <f t="shared" si="71"/>
        <v>33</v>
      </c>
      <c r="J2248">
        <f>INDEX(Clustering!$A$2:$B$32,MATCH('Filtered Data'!F2248,_xlfn.ANCHORARRAY(Clustering!$A$2),0),2)</f>
        <v>3</v>
      </c>
    </row>
    <row r="2249" spans="1:10" x14ac:dyDescent="0.3">
      <c r="A2249" t="s">
        <v>1682</v>
      </c>
      <c r="B2249" t="s">
        <v>55</v>
      </c>
      <c r="C2249" t="s">
        <v>229</v>
      </c>
      <c r="D2249" t="s">
        <v>248</v>
      </c>
      <c r="E2249">
        <v>62</v>
      </c>
      <c r="F2249" t="s">
        <v>72</v>
      </c>
      <c r="G2249" t="s">
        <v>198</v>
      </c>
      <c r="H2249">
        <f t="shared" si="70"/>
        <v>2</v>
      </c>
      <c r="I2249">
        <f t="shared" si="71"/>
        <v>124</v>
      </c>
      <c r="J2249">
        <f>INDEX(Clustering!$A$2:$B$32,MATCH('Filtered Data'!F2249,_xlfn.ANCHORARRAY(Clustering!$A$2),0),2)</f>
        <v>3</v>
      </c>
    </row>
    <row r="2250" spans="1:10" x14ac:dyDescent="0.3">
      <c r="A2250" t="s">
        <v>1682</v>
      </c>
      <c r="B2250" t="s">
        <v>147</v>
      </c>
      <c r="C2250" t="s">
        <v>158</v>
      </c>
      <c r="D2250" t="s">
        <v>173</v>
      </c>
      <c r="E2250">
        <v>22</v>
      </c>
      <c r="F2250" t="s">
        <v>174</v>
      </c>
      <c r="G2250" t="s">
        <v>27</v>
      </c>
      <c r="H2250">
        <f t="shared" si="70"/>
        <v>1</v>
      </c>
      <c r="I2250">
        <f t="shared" si="71"/>
        <v>22</v>
      </c>
      <c r="J2250">
        <f>INDEX(Clustering!$A$2:$B$32,MATCH('Filtered Data'!F2250,_xlfn.ANCHORARRAY(Clustering!$A$2),0),2)</f>
        <v>1</v>
      </c>
    </row>
    <row r="2251" spans="1:10" x14ac:dyDescent="0.3">
      <c r="A2251" t="s">
        <v>1682</v>
      </c>
      <c r="B2251" t="s">
        <v>328</v>
      </c>
      <c r="C2251" t="s">
        <v>455</v>
      </c>
      <c r="D2251" t="s">
        <v>173</v>
      </c>
      <c r="E2251">
        <v>29</v>
      </c>
      <c r="F2251" t="s">
        <v>174</v>
      </c>
      <c r="G2251" t="s">
        <v>27</v>
      </c>
      <c r="H2251">
        <f t="shared" si="70"/>
        <v>1</v>
      </c>
      <c r="I2251">
        <f t="shared" si="71"/>
        <v>29</v>
      </c>
      <c r="J2251">
        <f>INDEX(Clustering!$A$2:$B$32,MATCH('Filtered Data'!F2251,_xlfn.ANCHORARRAY(Clustering!$A$2),0),2)</f>
        <v>1</v>
      </c>
    </row>
    <row r="2252" spans="1:10" x14ac:dyDescent="0.3">
      <c r="A2252" t="s">
        <v>1682</v>
      </c>
      <c r="B2252" t="s">
        <v>435</v>
      </c>
      <c r="C2252" t="s">
        <v>151</v>
      </c>
      <c r="D2252" t="s">
        <v>585</v>
      </c>
      <c r="E2252">
        <v>11</v>
      </c>
      <c r="F2252" t="s">
        <v>22</v>
      </c>
      <c r="G2252" t="s">
        <v>69</v>
      </c>
      <c r="H2252">
        <f t="shared" si="70"/>
        <v>1</v>
      </c>
      <c r="I2252">
        <f t="shared" si="71"/>
        <v>11</v>
      </c>
      <c r="J2252">
        <f>INDEX(Clustering!$A$2:$B$32,MATCH('Filtered Data'!F2252,_xlfn.ANCHORARRAY(Clustering!$A$2),0),2)</f>
        <v>6</v>
      </c>
    </row>
    <row r="2253" spans="1:10" x14ac:dyDescent="0.3">
      <c r="A2253" t="s">
        <v>1683</v>
      </c>
      <c r="B2253" t="s">
        <v>55</v>
      </c>
      <c r="C2253" t="s">
        <v>18</v>
      </c>
      <c r="D2253" t="s">
        <v>155</v>
      </c>
      <c r="E2253">
        <v>11</v>
      </c>
      <c r="F2253" t="s">
        <v>72</v>
      </c>
      <c r="G2253" t="s">
        <v>14</v>
      </c>
      <c r="H2253">
        <f t="shared" si="70"/>
        <v>2</v>
      </c>
      <c r="I2253">
        <f t="shared" si="71"/>
        <v>22</v>
      </c>
      <c r="J2253">
        <f>INDEX(Clustering!$A$2:$B$32,MATCH('Filtered Data'!F2253,_xlfn.ANCHORARRAY(Clustering!$A$2),0),2)</f>
        <v>3</v>
      </c>
    </row>
    <row r="2254" spans="1:10" x14ac:dyDescent="0.3">
      <c r="A2254" t="s">
        <v>1684</v>
      </c>
      <c r="B2254" t="s">
        <v>55</v>
      </c>
      <c r="C2254" t="s">
        <v>322</v>
      </c>
      <c r="D2254" t="s">
        <v>248</v>
      </c>
      <c r="E2254">
        <v>22</v>
      </c>
      <c r="F2254" t="s">
        <v>72</v>
      </c>
      <c r="G2254" t="s">
        <v>69</v>
      </c>
      <c r="H2254">
        <f t="shared" si="70"/>
        <v>1</v>
      </c>
      <c r="I2254">
        <f t="shared" si="71"/>
        <v>22</v>
      </c>
      <c r="J2254">
        <f>INDEX(Clustering!$A$2:$B$32,MATCH('Filtered Data'!F2254,_xlfn.ANCHORARRAY(Clustering!$A$2),0),2)</f>
        <v>3</v>
      </c>
    </row>
    <row r="2255" spans="1:10" x14ac:dyDescent="0.3">
      <c r="A2255" t="s">
        <v>1685</v>
      </c>
      <c r="B2255" t="s">
        <v>55</v>
      </c>
      <c r="C2255" t="s">
        <v>556</v>
      </c>
      <c r="D2255" t="s">
        <v>124</v>
      </c>
      <c r="E2255">
        <v>39</v>
      </c>
      <c r="F2255" t="s">
        <v>36</v>
      </c>
      <c r="G2255" t="s">
        <v>27</v>
      </c>
      <c r="H2255">
        <f t="shared" si="70"/>
        <v>1</v>
      </c>
      <c r="I2255">
        <f t="shared" si="71"/>
        <v>39</v>
      </c>
      <c r="J2255">
        <f>INDEX(Clustering!$A$2:$B$32,MATCH('Filtered Data'!F2255,_xlfn.ANCHORARRAY(Clustering!$A$2),0),2)</f>
        <v>2</v>
      </c>
    </row>
    <row r="2256" spans="1:10" x14ac:dyDescent="0.3">
      <c r="A2256" t="s">
        <v>1685</v>
      </c>
      <c r="B2256" t="s">
        <v>169</v>
      </c>
      <c r="C2256" t="s">
        <v>1572</v>
      </c>
      <c r="D2256" t="s">
        <v>1686</v>
      </c>
      <c r="E2256">
        <v>10</v>
      </c>
      <c r="F2256" t="s">
        <v>174</v>
      </c>
      <c r="G2256" t="s">
        <v>27</v>
      </c>
      <c r="H2256">
        <f t="shared" si="70"/>
        <v>1</v>
      </c>
      <c r="I2256">
        <f t="shared" si="71"/>
        <v>10</v>
      </c>
      <c r="J2256">
        <f>INDEX(Clustering!$A$2:$B$32,MATCH('Filtered Data'!F2256,_xlfn.ANCHORARRAY(Clustering!$A$2),0),2)</f>
        <v>1</v>
      </c>
    </row>
    <row r="2257" spans="1:10" x14ac:dyDescent="0.3">
      <c r="A2257" t="s">
        <v>1685</v>
      </c>
      <c r="B2257" t="s">
        <v>169</v>
      </c>
      <c r="C2257" t="s">
        <v>1663</v>
      </c>
      <c r="D2257" t="s">
        <v>1686</v>
      </c>
      <c r="E2257">
        <v>10</v>
      </c>
      <c r="F2257" t="s">
        <v>174</v>
      </c>
      <c r="G2257" t="s">
        <v>29</v>
      </c>
      <c r="H2257">
        <f t="shared" si="70"/>
        <v>1</v>
      </c>
      <c r="I2257">
        <f t="shared" si="71"/>
        <v>10</v>
      </c>
      <c r="J2257">
        <f>INDEX(Clustering!$A$2:$B$32,MATCH('Filtered Data'!F2257,_xlfn.ANCHORARRAY(Clustering!$A$2),0),2)</f>
        <v>1</v>
      </c>
    </row>
    <row r="2258" spans="1:10" x14ac:dyDescent="0.3">
      <c r="A2258" t="s">
        <v>1685</v>
      </c>
      <c r="B2258" t="s">
        <v>235</v>
      </c>
      <c r="C2258" t="s">
        <v>1687</v>
      </c>
      <c r="D2258" t="s">
        <v>1686</v>
      </c>
      <c r="E2258">
        <v>12</v>
      </c>
      <c r="F2258" t="s">
        <v>174</v>
      </c>
      <c r="G2258" t="s">
        <v>14</v>
      </c>
      <c r="H2258">
        <f t="shared" si="70"/>
        <v>2</v>
      </c>
      <c r="I2258">
        <f t="shared" si="71"/>
        <v>24</v>
      </c>
      <c r="J2258">
        <f>INDEX(Clustering!$A$2:$B$32,MATCH('Filtered Data'!F2258,_xlfn.ANCHORARRAY(Clustering!$A$2),0),2)</f>
        <v>1</v>
      </c>
    </row>
    <row r="2259" spans="1:10" x14ac:dyDescent="0.3">
      <c r="A2259" t="s">
        <v>1685</v>
      </c>
      <c r="B2259" t="s">
        <v>237</v>
      </c>
      <c r="C2259" t="s">
        <v>616</v>
      </c>
      <c r="D2259" t="s">
        <v>1686</v>
      </c>
      <c r="E2259">
        <v>12</v>
      </c>
      <c r="F2259" t="s">
        <v>174</v>
      </c>
      <c r="G2259" t="s">
        <v>14</v>
      </c>
      <c r="H2259">
        <f t="shared" si="70"/>
        <v>2</v>
      </c>
      <c r="I2259">
        <f t="shared" si="71"/>
        <v>24</v>
      </c>
      <c r="J2259">
        <f>INDEX(Clustering!$A$2:$B$32,MATCH('Filtered Data'!F2259,_xlfn.ANCHORARRAY(Clustering!$A$2),0),2)</f>
        <v>1</v>
      </c>
    </row>
    <row r="2260" spans="1:10" x14ac:dyDescent="0.3">
      <c r="A2260" t="s">
        <v>1685</v>
      </c>
      <c r="B2260" t="s">
        <v>239</v>
      </c>
      <c r="C2260" t="s">
        <v>602</v>
      </c>
      <c r="D2260" t="s">
        <v>1686</v>
      </c>
      <c r="E2260">
        <v>5</v>
      </c>
      <c r="F2260" t="s">
        <v>174</v>
      </c>
      <c r="G2260" t="s">
        <v>14</v>
      </c>
      <c r="H2260">
        <f t="shared" si="70"/>
        <v>2</v>
      </c>
      <c r="I2260">
        <f t="shared" si="71"/>
        <v>10</v>
      </c>
      <c r="J2260">
        <f>INDEX(Clustering!$A$2:$B$32,MATCH('Filtered Data'!F2260,_xlfn.ANCHORARRAY(Clustering!$A$2),0),2)</f>
        <v>1</v>
      </c>
    </row>
    <row r="2261" spans="1:10" x14ac:dyDescent="0.3">
      <c r="A2261" t="s">
        <v>1688</v>
      </c>
      <c r="B2261" t="s">
        <v>55</v>
      </c>
      <c r="C2261" t="s">
        <v>907</v>
      </c>
      <c r="D2261" t="s">
        <v>559</v>
      </c>
      <c r="E2261">
        <v>44</v>
      </c>
      <c r="F2261" t="s">
        <v>22</v>
      </c>
      <c r="G2261" t="s">
        <v>27</v>
      </c>
      <c r="H2261">
        <f t="shared" si="70"/>
        <v>1</v>
      </c>
      <c r="I2261">
        <f t="shared" si="71"/>
        <v>44</v>
      </c>
      <c r="J2261">
        <f>INDEX(Clustering!$A$2:$B$32,MATCH('Filtered Data'!F2261,_xlfn.ANCHORARRAY(Clustering!$A$2),0),2)</f>
        <v>6</v>
      </c>
    </row>
    <row r="2262" spans="1:10" x14ac:dyDescent="0.3">
      <c r="A2262" t="s">
        <v>1689</v>
      </c>
      <c r="B2262" t="s">
        <v>55</v>
      </c>
      <c r="C2262" t="s">
        <v>195</v>
      </c>
      <c r="D2262" t="s">
        <v>216</v>
      </c>
      <c r="E2262">
        <v>72</v>
      </c>
      <c r="F2262" t="s">
        <v>168</v>
      </c>
      <c r="G2262" t="s">
        <v>198</v>
      </c>
      <c r="H2262">
        <f t="shared" si="70"/>
        <v>2</v>
      </c>
      <c r="I2262">
        <f t="shared" si="71"/>
        <v>144</v>
      </c>
      <c r="J2262">
        <f>INDEX(Clustering!$A$2:$B$32,MATCH('Filtered Data'!F2262,_xlfn.ANCHORARRAY(Clustering!$A$2),0),2)</f>
        <v>5</v>
      </c>
    </row>
    <row r="2263" spans="1:10" x14ac:dyDescent="0.3">
      <c r="A2263" t="s">
        <v>1689</v>
      </c>
      <c r="B2263" t="s">
        <v>147</v>
      </c>
      <c r="C2263" t="s">
        <v>1690</v>
      </c>
      <c r="D2263" t="s">
        <v>21</v>
      </c>
      <c r="E2263">
        <v>52</v>
      </c>
      <c r="F2263" t="s">
        <v>22</v>
      </c>
      <c r="G2263" t="s">
        <v>69</v>
      </c>
      <c r="H2263">
        <f t="shared" si="70"/>
        <v>1</v>
      </c>
      <c r="I2263">
        <f t="shared" si="71"/>
        <v>52</v>
      </c>
      <c r="J2263">
        <f>INDEX(Clustering!$A$2:$B$32,MATCH('Filtered Data'!F2263,_xlfn.ANCHORARRAY(Clustering!$A$2),0),2)</f>
        <v>6</v>
      </c>
    </row>
    <row r="2264" spans="1:10" x14ac:dyDescent="0.3">
      <c r="A2264" t="s">
        <v>1689</v>
      </c>
      <c r="B2264" t="s">
        <v>328</v>
      </c>
      <c r="C2264" t="s">
        <v>470</v>
      </c>
      <c r="D2264" t="s">
        <v>162</v>
      </c>
      <c r="E2264">
        <v>20</v>
      </c>
      <c r="F2264" t="s">
        <v>72</v>
      </c>
      <c r="G2264" t="s">
        <v>80</v>
      </c>
      <c r="H2264">
        <f t="shared" si="70"/>
        <v>1</v>
      </c>
      <c r="I2264">
        <f t="shared" si="71"/>
        <v>20</v>
      </c>
      <c r="J2264">
        <f>INDEX(Clustering!$A$2:$B$32,MATCH('Filtered Data'!F2264,_xlfn.ANCHORARRAY(Clustering!$A$2),0),2)</f>
        <v>3</v>
      </c>
    </row>
    <row r="2265" spans="1:10" x14ac:dyDescent="0.3">
      <c r="A2265" t="s">
        <v>1691</v>
      </c>
      <c r="B2265" t="s">
        <v>55</v>
      </c>
      <c r="C2265" t="s">
        <v>56</v>
      </c>
      <c r="D2265" t="s">
        <v>144</v>
      </c>
      <c r="E2265">
        <v>27</v>
      </c>
      <c r="F2265" t="s">
        <v>72</v>
      </c>
      <c r="G2265" t="s">
        <v>27</v>
      </c>
      <c r="H2265">
        <f t="shared" si="70"/>
        <v>1</v>
      </c>
      <c r="I2265">
        <f t="shared" si="71"/>
        <v>27</v>
      </c>
      <c r="J2265">
        <f>INDEX(Clustering!$A$2:$B$32,MATCH('Filtered Data'!F2265,_xlfn.ANCHORARRAY(Clustering!$A$2),0),2)</f>
        <v>3</v>
      </c>
    </row>
    <row r="2266" spans="1:10" x14ac:dyDescent="0.3">
      <c r="A2266" t="s">
        <v>1691</v>
      </c>
      <c r="B2266" t="s">
        <v>55</v>
      </c>
      <c r="C2266" t="s">
        <v>57</v>
      </c>
      <c r="D2266" t="s">
        <v>144</v>
      </c>
      <c r="E2266">
        <v>27</v>
      </c>
      <c r="F2266" t="s">
        <v>72</v>
      </c>
      <c r="G2266" t="s">
        <v>29</v>
      </c>
      <c r="H2266">
        <f t="shared" si="70"/>
        <v>1</v>
      </c>
      <c r="I2266">
        <f t="shared" si="71"/>
        <v>27</v>
      </c>
      <c r="J2266">
        <f>INDEX(Clustering!$A$2:$B$32,MATCH('Filtered Data'!F2266,_xlfn.ANCHORARRAY(Clustering!$A$2),0),2)</f>
        <v>3</v>
      </c>
    </row>
    <row r="2267" spans="1:10" x14ac:dyDescent="0.3">
      <c r="A2267" t="s">
        <v>1692</v>
      </c>
      <c r="B2267" t="s">
        <v>55</v>
      </c>
      <c r="C2267" t="s">
        <v>34</v>
      </c>
      <c r="D2267" t="s">
        <v>124</v>
      </c>
      <c r="E2267">
        <v>23</v>
      </c>
      <c r="F2267" t="s">
        <v>36</v>
      </c>
      <c r="G2267" t="s">
        <v>14</v>
      </c>
      <c r="H2267">
        <f t="shared" si="70"/>
        <v>2</v>
      </c>
      <c r="I2267">
        <f t="shared" si="71"/>
        <v>46</v>
      </c>
      <c r="J2267">
        <f>INDEX(Clustering!$A$2:$B$32,MATCH('Filtered Data'!F2267,_xlfn.ANCHORARRAY(Clustering!$A$2),0),2)</f>
        <v>2</v>
      </c>
    </row>
    <row r="2268" spans="1:10" x14ac:dyDescent="0.3">
      <c r="A2268" t="s">
        <v>1693</v>
      </c>
      <c r="B2268" t="s">
        <v>147</v>
      </c>
      <c r="C2268" t="s">
        <v>453</v>
      </c>
      <c r="D2268" t="s">
        <v>677</v>
      </c>
      <c r="E2268">
        <v>10</v>
      </c>
      <c r="F2268" t="s">
        <v>174</v>
      </c>
      <c r="G2268" t="s">
        <v>29</v>
      </c>
      <c r="H2268">
        <f t="shared" si="70"/>
        <v>1</v>
      </c>
      <c r="I2268">
        <f t="shared" si="71"/>
        <v>10</v>
      </c>
      <c r="J2268">
        <f>INDEX(Clustering!$A$2:$B$32,MATCH('Filtered Data'!F2268,_xlfn.ANCHORARRAY(Clustering!$A$2),0),2)</f>
        <v>1</v>
      </c>
    </row>
    <row r="2269" spans="1:10" x14ac:dyDescent="0.3">
      <c r="A2269" t="s">
        <v>1693</v>
      </c>
      <c r="B2269" t="s">
        <v>328</v>
      </c>
      <c r="C2269" t="s">
        <v>453</v>
      </c>
      <c r="D2269" t="s">
        <v>676</v>
      </c>
      <c r="E2269">
        <v>8</v>
      </c>
      <c r="F2269" t="s">
        <v>174</v>
      </c>
      <c r="G2269" t="s">
        <v>29</v>
      </c>
      <c r="H2269">
        <f t="shared" si="70"/>
        <v>1</v>
      </c>
      <c r="I2269">
        <f t="shared" si="71"/>
        <v>8</v>
      </c>
      <c r="J2269">
        <f>INDEX(Clustering!$A$2:$B$32,MATCH('Filtered Data'!F2269,_xlfn.ANCHORARRAY(Clustering!$A$2),0),2)</f>
        <v>1</v>
      </c>
    </row>
    <row r="2270" spans="1:10" x14ac:dyDescent="0.3">
      <c r="A2270" t="s">
        <v>1693</v>
      </c>
      <c r="B2270" t="s">
        <v>435</v>
      </c>
      <c r="C2270" t="s">
        <v>453</v>
      </c>
      <c r="D2270" t="s">
        <v>675</v>
      </c>
      <c r="E2270">
        <v>9</v>
      </c>
      <c r="F2270" t="s">
        <v>174</v>
      </c>
      <c r="G2270" t="s">
        <v>29</v>
      </c>
      <c r="H2270">
        <f t="shared" si="70"/>
        <v>1</v>
      </c>
      <c r="I2270">
        <f t="shared" si="71"/>
        <v>9</v>
      </c>
      <c r="J2270">
        <f>INDEX(Clustering!$A$2:$B$32,MATCH('Filtered Data'!F2270,_xlfn.ANCHORARRAY(Clustering!$A$2),0),2)</f>
        <v>1</v>
      </c>
    </row>
    <row r="2271" spans="1:10" x14ac:dyDescent="0.3">
      <c r="A2271" t="s">
        <v>1693</v>
      </c>
      <c r="B2271" t="s">
        <v>646</v>
      </c>
      <c r="C2271" t="s">
        <v>453</v>
      </c>
      <c r="D2271" t="s">
        <v>674</v>
      </c>
      <c r="E2271">
        <v>8</v>
      </c>
      <c r="F2271" t="s">
        <v>174</v>
      </c>
      <c r="G2271" t="s">
        <v>29</v>
      </c>
      <c r="H2271">
        <f t="shared" si="70"/>
        <v>1</v>
      </c>
      <c r="I2271">
        <f t="shared" si="71"/>
        <v>8</v>
      </c>
      <c r="J2271">
        <f>INDEX(Clustering!$A$2:$B$32,MATCH('Filtered Data'!F2271,_xlfn.ANCHORARRAY(Clustering!$A$2),0),2)</f>
        <v>1</v>
      </c>
    </row>
    <row r="2272" spans="1:10" x14ac:dyDescent="0.3">
      <c r="A2272" t="s">
        <v>1693</v>
      </c>
      <c r="B2272" t="s">
        <v>648</v>
      </c>
      <c r="C2272" t="s">
        <v>453</v>
      </c>
      <c r="D2272" t="s">
        <v>673</v>
      </c>
      <c r="E2272">
        <v>9</v>
      </c>
      <c r="F2272" t="s">
        <v>174</v>
      </c>
      <c r="G2272" t="s">
        <v>29</v>
      </c>
      <c r="H2272">
        <f t="shared" si="70"/>
        <v>1</v>
      </c>
      <c r="I2272">
        <f t="shared" si="71"/>
        <v>9</v>
      </c>
      <c r="J2272">
        <f>INDEX(Clustering!$A$2:$B$32,MATCH('Filtered Data'!F2272,_xlfn.ANCHORARRAY(Clustering!$A$2),0),2)</f>
        <v>1</v>
      </c>
    </row>
    <row r="2273" spans="1:10" x14ac:dyDescent="0.3">
      <c r="A2273" t="s">
        <v>1693</v>
      </c>
      <c r="B2273" t="s">
        <v>1565</v>
      </c>
      <c r="C2273" t="s">
        <v>453</v>
      </c>
      <c r="D2273" t="s">
        <v>868</v>
      </c>
      <c r="E2273">
        <v>8</v>
      </c>
      <c r="F2273" t="s">
        <v>72</v>
      </c>
      <c r="G2273" t="s">
        <v>29</v>
      </c>
      <c r="H2273">
        <f t="shared" si="70"/>
        <v>1</v>
      </c>
      <c r="I2273">
        <f t="shared" si="71"/>
        <v>8</v>
      </c>
      <c r="J2273">
        <f>INDEX(Clustering!$A$2:$B$32,MATCH('Filtered Data'!F2273,_xlfn.ANCHORARRAY(Clustering!$A$2),0),2)</f>
        <v>3</v>
      </c>
    </row>
    <row r="2274" spans="1:10" x14ac:dyDescent="0.3">
      <c r="A2274" t="s">
        <v>1693</v>
      </c>
      <c r="B2274" t="s">
        <v>1567</v>
      </c>
      <c r="C2274" t="s">
        <v>453</v>
      </c>
      <c r="D2274" t="s">
        <v>671</v>
      </c>
      <c r="E2274">
        <v>5</v>
      </c>
      <c r="F2274" t="s">
        <v>174</v>
      </c>
      <c r="G2274" t="s">
        <v>29</v>
      </c>
      <c r="H2274">
        <f t="shared" si="70"/>
        <v>1</v>
      </c>
      <c r="I2274">
        <f t="shared" si="71"/>
        <v>5</v>
      </c>
      <c r="J2274">
        <f>INDEX(Clustering!$A$2:$B$32,MATCH('Filtered Data'!F2274,_xlfn.ANCHORARRAY(Clustering!$A$2),0),2)</f>
        <v>1</v>
      </c>
    </row>
    <row r="2275" spans="1:10" x14ac:dyDescent="0.3">
      <c r="A2275" t="s">
        <v>1694</v>
      </c>
      <c r="B2275" t="s">
        <v>55</v>
      </c>
      <c r="C2275" t="s">
        <v>345</v>
      </c>
      <c r="D2275" t="s">
        <v>585</v>
      </c>
      <c r="E2275">
        <v>15</v>
      </c>
      <c r="F2275" t="s">
        <v>22</v>
      </c>
      <c r="G2275" t="s">
        <v>27</v>
      </c>
      <c r="H2275">
        <f t="shared" si="70"/>
        <v>1</v>
      </c>
      <c r="I2275">
        <f t="shared" si="71"/>
        <v>15</v>
      </c>
      <c r="J2275">
        <f>INDEX(Clustering!$A$2:$B$32,MATCH('Filtered Data'!F2275,_xlfn.ANCHORARRAY(Clustering!$A$2),0),2)</f>
        <v>6</v>
      </c>
    </row>
    <row r="2276" spans="1:10" x14ac:dyDescent="0.3">
      <c r="A2276" t="s">
        <v>1694</v>
      </c>
      <c r="B2276" t="s">
        <v>169</v>
      </c>
      <c r="C2276" t="s">
        <v>631</v>
      </c>
      <c r="D2276" t="s">
        <v>1695</v>
      </c>
      <c r="E2276">
        <v>15</v>
      </c>
      <c r="F2276" t="s">
        <v>174</v>
      </c>
      <c r="G2276" t="s">
        <v>27</v>
      </c>
      <c r="H2276">
        <f t="shared" si="70"/>
        <v>1</v>
      </c>
      <c r="I2276">
        <f t="shared" si="71"/>
        <v>15</v>
      </c>
      <c r="J2276">
        <f>INDEX(Clustering!$A$2:$B$32,MATCH('Filtered Data'!F2276,_xlfn.ANCHORARRAY(Clustering!$A$2),0),2)</f>
        <v>1</v>
      </c>
    </row>
    <row r="2277" spans="1:10" x14ac:dyDescent="0.3">
      <c r="A2277" t="s">
        <v>1694</v>
      </c>
      <c r="B2277" t="s">
        <v>169</v>
      </c>
      <c r="C2277" t="s">
        <v>1696</v>
      </c>
      <c r="D2277" t="s">
        <v>1695</v>
      </c>
      <c r="E2277">
        <v>15</v>
      </c>
      <c r="F2277" t="s">
        <v>174</v>
      </c>
      <c r="G2277" t="s">
        <v>87</v>
      </c>
      <c r="H2277">
        <f t="shared" si="70"/>
        <v>1</v>
      </c>
      <c r="I2277">
        <f t="shared" si="71"/>
        <v>15</v>
      </c>
      <c r="J2277">
        <f>INDEX(Clustering!$A$2:$B$32,MATCH('Filtered Data'!F2277,_xlfn.ANCHORARRAY(Clustering!$A$2),0),2)</f>
        <v>1</v>
      </c>
    </row>
    <row r="2278" spans="1:10" x14ac:dyDescent="0.3">
      <c r="A2278" t="s">
        <v>1694</v>
      </c>
      <c r="B2278" t="s">
        <v>169</v>
      </c>
      <c r="C2278" t="s">
        <v>242</v>
      </c>
      <c r="D2278" t="s">
        <v>1695</v>
      </c>
      <c r="E2278">
        <v>15</v>
      </c>
      <c r="F2278" t="s">
        <v>174</v>
      </c>
      <c r="G2278" t="s">
        <v>80</v>
      </c>
      <c r="H2278">
        <f t="shared" si="70"/>
        <v>1</v>
      </c>
      <c r="I2278">
        <f t="shared" si="71"/>
        <v>15</v>
      </c>
      <c r="J2278">
        <f>INDEX(Clustering!$A$2:$B$32,MATCH('Filtered Data'!F2278,_xlfn.ANCHORARRAY(Clustering!$A$2),0),2)</f>
        <v>1</v>
      </c>
    </row>
    <row r="2279" spans="1:10" ht="26" x14ac:dyDescent="0.3">
      <c r="A2279" t="s">
        <v>1697</v>
      </c>
      <c r="B2279" t="s">
        <v>55</v>
      </c>
      <c r="C2279" s="1" t="s">
        <v>1698</v>
      </c>
      <c r="D2279" t="s">
        <v>216</v>
      </c>
      <c r="E2279">
        <v>58</v>
      </c>
      <c r="F2279" t="s">
        <v>168</v>
      </c>
      <c r="G2279" t="s">
        <v>23</v>
      </c>
      <c r="H2279">
        <f t="shared" si="70"/>
        <v>2</v>
      </c>
      <c r="I2279">
        <f t="shared" si="71"/>
        <v>116</v>
      </c>
      <c r="J2279">
        <f>INDEX(Clustering!$A$2:$B$32,MATCH('Filtered Data'!F2279,_xlfn.ANCHORARRAY(Clustering!$A$2),0),2)</f>
        <v>5</v>
      </c>
    </row>
    <row r="2280" spans="1:10" ht="26" x14ac:dyDescent="0.3">
      <c r="A2280" t="s">
        <v>1699</v>
      </c>
      <c r="B2280" t="s">
        <v>55</v>
      </c>
      <c r="C2280" s="1" t="s">
        <v>1700</v>
      </c>
      <c r="D2280" t="s">
        <v>216</v>
      </c>
      <c r="E2280">
        <v>61</v>
      </c>
      <c r="F2280" t="s">
        <v>168</v>
      </c>
      <c r="G2280" t="s">
        <v>23</v>
      </c>
      <c r="H2280">
        <f t="shared" si="70"/>
        <v>2</v>
      </c>
      <c r="I2280">
        <f t="shared" si="71"/>
        <v>122</v>
      </c>
      <c r="J2280">
        <f>INDEX(Clustering!$A$2:$B$32,MATCH('Filtered Data'!F2280,_xlfn.ANCHORARRAY(Clustering!$A$2),0),2)</f>
        <v>5</v>
      </c>
    </row>
    <row r="2281" spans="1:10" x14ac:dyDescent="0.3">
      <c r="A2281" t="s">
        <v>1701</v>
      </c>
      <c r="B2281" t="s">
        <v>55</v>
      </c>
      <c r="C2281" t="s">
        <v>599</v>
      </c>
      <c r="D2281" t="s">
        <v>180</v>
      </c>
      <c r="E2281">
        <v>17</v>
      </c>
      <c r="F2281" t="s">
        <v>168</v>
      </c>
      <c r="G2281" t="s">
        <v>23</v>
      </c>
      <c r="H2281">
        <f t="shared" si="70"/>
        <v>2</v>
      </c>
      <c r="I2281">
        <f t="shared" si="71"/>
        <v>34</v>
      </c>
      <c r="J2281">
        <f>INDEX(Clustering!$A$2:$B$32,MATCH('Filtered Data'!F2281,_xlfn.ANCHORARRAY(Clustering!$A$2),0),2)</f>
        <v>5</v>
      </c>
    </row>
    <row r="2282" spans="1:10" x14ac:dyDescent="0.3">
      <c r="A2282" t="s">
        <v>1702</v>
      </c>
      <c r="B2282" t="s">
        <v>55</v>
      </c>
      <c r="C2282" t="s">
        <v>34</v>
      </c>
      <c r="D2282" t="s">
        <v>585</v>
      </c>
      <c r="E2282">
        <v>15</v>
      </c>
      <c r="F2282" t="s">
        <v>22</v>
      </c>
      <c r="G2282" t="s">
        <v>14</v>
      </c>
      <c r="H2282">
        <f t="shared" si="70"/>
        <v>2</v>
      </c>
      <c r="I2282">
        <f t="shared" si="71"/>
        <v>30</v>
      </c>
      <c r="J2282">
        <f>INDEX(Clustering!$A$2:$B$32,MATCH('Filtered Data'!F2282,_xlfn.ANCHORARRAY(Clustering!$A$2),0),2)</f>
        <v>6</v>
      </c>
    </row>
    <row r="2283" spans="1:10" x14ac:dyDescent="0.3">
      <c r="A2283" t="s">
        <v>1703</v>
      </c>
      <c r="B2283" t="s">
        <v>55</v>
      </c>
      <c r="C2283" t="s">
        <v>600</v>
      </c>
      <c r="D2283" t="s">
        <v>302</v>
      </c>
      <c r="E2283">
        <v>16</v>
      </c>
      <c r="F2283" t="s">
        <v>63</v>
      </c>
      <c r="G2283" t="s">
        <v>23</v>
      </c>
      <c r="H2283">
        <f t="shared" si="70"/>
        <v>2</v>
      </c>
      <c r="I2283">
        <f t="shared" si="71"/>
        <v>32</v>
      </c>
      <c r="J2283">
        <f>INDEX(Clustering!$A$2:$B$32,MATCH('Filtered Data'!F2283,_xlfn.ANCHORARRAY(Clustering!$A$2),0),2)</f>
        <v>4</v>
      </c>
    </row>
    <row r="2284" spans="1:10" x14ac:dyDescent="0.3">
      <c r="A2284" t="s">
        <v>1704</v>
      </c>
      <c r="B2284" t="s">
        <v>55</v>
      </c>
      <c r="C2284" t="s">
        <v>445</v>
      </c>
      <c r="D2284" t="s">
        <v>585</v>
      </c>
      <c r="E2284">
        <v>23</v>
      </c>
      <c r="F2284" t="s">
        <v>22</v>
      </c>
      <c r="G2284" t="s">
        <v>27</v>
      </c>
      <c r="H2284">
        <f t="shared" si="70"/>
        <v>1</v>
      </c>
      <c r="I2284">
        <f t="shared" si="71"/>
        <v>23</v>
      </c>
      <c r="J2284">
        <f>INDEX(Clustering!$A$2:$B$32,MATCH('Filtered Data'!F2284,_xlfn.ANCHORARRAY(Clustering!$A$2),0),2)</f>
        <v>6</v>
      </c>
    </row>
    <row r="2285" spans="1:10" x14ac:dyDescent="0.3">
      <c r="A2285" t="s">
        <v>1704</v>
      </c>
      <c r="B2285" t="s">
        <v>55</v>
      </c>
      <c r="C2285" t="s">
        <v>459</v>
      </c>
      <c r="D2285" t="s">
        <v>585</v>
      </c>
      <c r="E2285">
        <v>23</v>
      </c>
      <c r="F2285" t="s">
        <v>22</v>
      </c>
      <c r="G2285" t="s">
        <v>29</v>
      </c>
      <c r="H2285">
        <f t="shared" si="70"/>
        <v>1</v>
      </c>
      <c r="I2285">
        <f t="shared" si="71"/>
        <v>23</v>
      </c>
      <c r="J2285">
        <f>INDEX(Clustering!$A$2:$B$32,MATCH('Filtered Data'!F2285,_xlfn.ANCHORARRAY(Clustering!$A$2),0),2)</f>
        <v>6</v>
      </c>
    </row>
    <row r="2286" spans="1:10" x14ac:dyDescent="0.3">
      <c r="A2286" t="s">
        <v>1705</v>
      </c>
      <c r="B2286" t="s">
        <v>55</v>
      </c>
      <c r="C2286" t="s">
        <v>616</v>
      </c>
      <c r="D2286" t="s">
        <v>124</v>
      </c>
      <c r="E2286">
        <v>29</v>
      </c>
      <c r="F2286" t="s">
        <v>36</v>
      </c>
      <c r="G2286" t="s">
        <v>14</v>
      </c>
      <c r="H2286">
        <f t="shared" si="70"/>
        <v>2</v>
      </c>
      <c r="I2286">
        <f t="shared" si="71"/>
        <v>58</v>
      </c>
      <c r="J2286">
        <f>INDEX(Clustering!$A$2:$B$32,MATCH('Filtered Data'!F2286,_xlfn.ANCHORARRAY(Clustering!$A$2),0),2)</f>
        <v>2</v>
      </c>
    </row>
    <row r="2287" spans="1:10" x14ac:dyDescent="0.3">
      <c r="A2287" t="s">
        <v>1706</v>
      </c>
      <c r="B2287" t="s">
        <v>55</v>
      </c>
      <c r="C2287" t="s">
        <v>1641</v>
      </c>
      <c r="D2287" t="s">
        <v>559</v>
      </c>
      <c r="E2287">
        <v>6</v>
      </c>
      <c r="F2287" t="s">
        <v>22</v>
      </c>
      <c r="G2287" t="s">
        <v>23</v>
      </c>
      <c r="H2287">
        <f t="shared" si="70"/>
        <v>2</v>
      </c>
      <c r="I2287">
        <f t="shared" si="71"/>
        <v>12</v>
      </c>
      <c r="J2287">
        <f>INDEX(Clustering!$A$2:$B$32,MATCH('Filtered Data'!F2287,_xlfn.ANCHORARRAY(Clustering!$A$2),0),2)</f>
        <v>6</v>
      </c>
    </row>
    <row r="2288" spans="1:10" x14ac:dyDescent="0.3">
      <c r="A2288" t="s">
        <v>1706</v>
      </c>
      <c r="B2288" t="s">
        <v>147</v>
      </c>
      <c r="C2288" t="s">
        <v>192</v>
      </c>
      <c r="D2288" t="s">
        <v>585</v>
      </c>
      <c r="E2288">
        <v>6</v>
      </c>
      <c r="F2288" t="s">
        <v>22</v>
      </c>
      <c r="G2288" t="s">
        <v>87</v>
      </c>
      <c r="H2288">
        <f t="shared" si="70"/>
        <v>1</v>
      </c>
      <c r="I2288">
        <f t="shared" si="71"/>
        <v>6</v>
      </c>
      <c r="J2288">
        <f>INDEX(Clustering!$A$2:$B$32,MATCH('Filtered Data'!F2288,_xlfn.ANCHORARRAY(Clustering!$A$2),0),2)</f>
        <v>6</v>
      </c>
    </row>
    <row r="2289" spans="1:10" x14ac:dyDescent="0.3">
      <c r="A2289" t="s">
        <v>1707</v>
      </c>
      <c r="B2289" t="s">
        <v>147</v>
      </c>
      <c r="C2289" t="s">
        <v>467</v>
      </c>
      <c r="D2289" t="s">
        <v>140</v>
      </c>
      <c r="E2289">
        <v>105</v>
      </c>
      <c r="F2289" t="s">
        <v>141</v>
      </c>
      <c r="G2289" t="s">
        <v>29</v>
      </c>
      <c r="H2289">
        <f t="shared" si="70"/>
        <v>1</v>
      </c>
      <c r="I2289">
        <f t="shared" si="71"/>
        <v>105</v>
      </c>
      <c r="J2289">
        <f>INDEX(Clustering!$A$2:$B$32,MATCH('Filtered Data'!F2289,_xlfn.ANCHORARRAY(Clustering!$A$2),0),2)</f>
        <v>4</v>
      </c>
    </row>
    <row r="2290" spans="1:10" x14ac:dyDescent="0.3">
      <c r="A2290" t="s">
        <v>1708</v>
      </c>
      <c r="B2290" t="s">
        <v>55</v>
      </c>
      <c r="C2290" t="s">
        <v>20</v>
      </c>
      <c r="D2290" t="s">
        <v>162</v>
      </c>
      <c r="E2290">
        <v>34</v>
      </c>
      <c r="F2290" t="s">
        <v>72</v>
      </c>
      <c r="G2290" t="s">
        <v>23</v>
      </c>
      <c r="H2290">
        <f t="shared" si="70"/>
        <v>2</v>
      </c>
      <c r="I2290">
        <f t="shared" si="71"/>
        <v>68</v>
      </c>
      <c r="J2290">
        <f>INDEX(Clustering!$A$2:$B$32,MATCH('Filtered Data'!F2290,_xlfn.ANCHORARRAY(Clustering!$A$2),0),2)</f>
        <v>3</v>
      </c>
    </row>
    <row r="2291" spans="1:10" x14ac:dyDescent="0.3">
      <c r="A2291" t="s">
        <v>1709</v>
      </c>
      <c r="B2291" t="s">
        <v>55</v>
      </c>
      <c r="C2291" t="s">
        <v>221</v>
      </c>
      <c r="D2291" t="s">
        <v>231</v>
      </c>
      <c r="E2291">
        <v>35</v>
      </c>
      <c r="F2291" t="s">
        <v>232</v>
      </c>
      <c r="G2291" t="s">
        <v>27</v>
      </c>
      <c r="H2291">
        <f t="shared" si="70"/>
        <v>1</v>
      </c>
      <c r="I2291">
        <f t="shared" si="71"/>
        <v>35</v>
      </c>
      <c r="J2291">
        <f>INDEX(Clustering!$A$2:$B$32,MATCH('Filtered Data'!F2291,_xlfn.ANCHORARRAY(Clustering!$A$2),0),2)</f>
        <v>1</v>
      </c>
    </row>
    <row r="2292" spans="1:10" x14ac:dyDescent="0.3">
      <c r="A2292" t="s">
        <v>1709</v>
      </c>
      <c r="B2292" t="s">
        <v>58</v>
      </c>
      <c r="C2292" t="s">
        <v>289</v>
      </c>
      <c r="D2292" t="s">
        <v>86</v>
      </c>
      <c r="E2292">
        <v>52</v>
      </c>
      <c r="F2292" t="s">
        <v>13</v>
      </c>
      <c r="G2292" t="s">
        <v>27</v>
      </c>
      <c r="H2292">
        <f t="shared" si="70"/>
        <v>1</v>
      </c>
      <c r="I2292">
        <f t="shared" si="71"/>
        <v>52</v>
      </c>
      <c r="J2292">
        <f>INDEX(Clustering!$A$2:$B$32,MATCH('Filtered Data'!F2292,_xlfn.ANCHORARRAY(Clustering!$A$2),0),2)</f>
        <v>5</v>
      </c>
    </row>
    <row r="2293" spans="1:10" x14ac:dyDescent="0.3">
      <c r="A2293" t="s">
        <v>1710</v>
      </c>
      <c r="B2293" t="s">
        <v>55</v>
      </c>
      <c r="C2293" t="s">
        <v>18</v>
      </c>
      <c r="D2293" t="s">
        <v>43</v>
      </c>
      <c r="E2293">
        <v>52</v>
      </c>
      <c r="F2293" t="s">
        <v>22</v>
      </c>
      <c r="G2293" t="s">
        <v>14</v>
      </c>
      <c r="H2293">
        <f t="shared" si="70"/>
        <v>2</v>
      </c>
      <c r="I2293">
        <f t="shared" si="71"/>
        <v>104</v>
      </c>
      <c r="J2293">
        <f>INDEX(Clustering!$A$2:$B$32,MATCH('Filtered Data'!F2293,_xlfn.ANCHORARRAY(Clustering!$A$2),0),2)</f>
        <v>6</v>
      </c>
    </row>
    <row r="2294" spans="1:10" x14ac:dyDescent="0.3">
      <c r="A2294" t="s">
        <v>1710</v>
      </c>
      <c r="B2294" t="s">
        <v>58</v>
      </c>
      <c r="C2294" t="s">
        <v>38</v>
      </c>
      <c r="D2294" t="s">
        <v>559</v>
      </c>
      <c r="E2294">
        <v>33</v>
      </c>
      <c r="F2294" t="s">
        <v>22</v>
      </c>
      <c r="G2294" t="s">
        <v>14</v>
      </c>
      <c r="H2294">
        <f t="shared" si="70"/>
        <v>2</v>
      </c>
      <c r="I2294">
        <f t="shared" si="71"/>
        <v>66</v>
      </c>
      <c r="J2294">
        <f>INDEX(Clustering!$A$2:$B$32,MATCH('Filtered Data'!F2294,_xlfn.ANCHORARRAY(Clustering!$A$2),0),2)</f>
        <v>6</v>
      </c>
    </row>
    <row r="2295" spans="1:10" x14ac:dyDescent="0.3">
      <c r="A2295" t="s">
        <v>1711</v>
      </c>
      <c r="B2295" t="s">
        <v>55</v>
      </c>
      <c r="C2295" t="s">
        <v>379</v>
      </c>
      <c r="D2295" t="s">
        <v>144</v>
      </c>
      <c r="E2295">
        <v>35</v>
      </c>
      <c r="F2295" t="s">
        <v>72</v>
      </c>
      <c r="G2295" t="s">
        <v>87</v>
      </c>
      <c r="H2295">
        <f t="shared" si="70"/>
        <v>1</v>
      </c>
      <c r="I2295">
        <f t="shared" si="71"/>
        <v>35</v>
      </c>
      <c r="J2295">
        <f>INDEX(Clustering!$A$2:$B$32,MATCH('Filtered Data'!F2295,_xlfn.ANCHORARRAY(Clustering!$A$2),0),2)</f>
        <v>3</v>
      </c>
    </row>
    <row r="2296" spans="1:10" x14ac:dyDescent="0.3">
      <c r="A2296" t="s">
        <v>1711</v>
      </c>
      <c r="B2296" t="s">
        <v>58</v>
      </c>
      <c r="C2296" t="s">
        <v>1712</v>
      </c>
      <c r="D2296" t="s">
        <v>86</v>
      </c>
      <c r="E2296">
        <v>50</v>
      </c>
      <c r="F2296" t="s">
        <v>13</v>
      </c>
      <c r="G2296" t="s">
        <v>27</v>
      </c>
      <c r="H2296">
        <f t="shared" si="70"/>
        <v>1</v>
      </c>
      <c r="I2296">
        <f t="shared" si="71"/>
        <v>50</v>
      </c>
      <c r="J2296">
        <f>INDEX(Clustering!$A$2:$B$32,MATCH('Filtered Data'!F2296,_xlfn.ANCHORARRAY(Clustering!$A$2),0),2)</f>
        <v>5</v>
      </c>
    </row>
    <row r="2297" spans="1:10" x14ac:dyDescent="0.3">
      <c r="A2297" t="s">
        <v>1713</v>
      </c>
      <c r="B2297" t="s">
        <v>55</v>
      </c>
      <c r="C2297" t="s">
        <v>788</v>
      </c>
      <c r="D2297" t="s">
        <v>35</v>
      </c>
      <c r="E2297">
        <v>33</v>
      </c>
      <c r="F2297" t="s">
        <v>36</v>
      </c>
      <c r="G2297" t="s">
        <v>87</v>
      </c>
      <c r="H2297">
        <f t="shared" si="70"/>
        <v>1</v>
      </c>
      <c r="I2297">
        <f t="shared" si="71"/>
        <v>33</v>
      </c>
      <c r="J2297">
        <f>INDEX(Clustering!$A$2:$B$32,MATCH('Filtered Data'!F2297,_xlfn.ANCHORARRAY(Clustering!$A$2),0),2)</f>
        <v>2</v>
      </c>
    </row>
    <row r="2298" spans="1:10" x14ac:dyDescent="0.3">
      <c r="A2298" t="s">
        <v>1714</v>
      </c>
      <c r="B2298" t="s">
        <v>55</v>
      </c>
      <c r="C2298" t="s">
        <v>238</v>
      </c>
      <c r="D2298" t="s">
        <v>398</v>
      </c>
      <c r="E2298">
        <v>62</v>
      </c>
      <c r="F2298" t="s">
        <v>399</v>
      </c>
      <c r="G2298" t="s">
        <v>69</v>
      </c>
      <c r="H2298">
        <f t="shared" si="70"/>
        <v>1</v>
      </c>
      <c r="I2298">
        <f t="shared" si="71"/>
        <v>62</v>
      </c>
      <c r="J2298">
        <f>INDEX(Clustering!$A$2:$B$32,MATCH('Filtered Data'!F2298,_xlfn.ANCHORARRAY(Clustering!$A$2),0),2)</f>
        <v>3</v>
      </c>
    </row>
    <row r="2299" spans="1:10" x14ac:dyDescent="0.3">
      <c r="A2299" t="s">
        <v>1715</v>
      </c>
      <c r="B2299" t="s">
        <v>55</v>
      </c>
      <c r="C2299" t="s">
        <v>726</v>
      </c>
      <c r="D2299" t="s">
        <v>160</v>
      </c>
      <c r="E2299">
        <v>30</v>
      </c>
      <c r="F2299" t="s">
        <v>72</v>
      </c>
      <c r="G2299" t="s">
        <v>80</v>
      </c>
      <c r="H2299">
        <f t="shared" si="70"/>
        <v>1</v>
      </c>
      <c r="I2299">
        <f t="shared" si="71"/>
        <v>30</v>
      </c>
      <c r="J2299">
        <f>INDEX(Clustering!$A$2:$B$32,MATCH('Filtered Data'!F2299,_xlfn.ANCHORARRAY(Clustering!$A$2),0),2)</f>
        <v>3</v>
      </c>
    </row>
    <row r="2300" spans="1:10" x14ac:dyDescent="0.3">
      <c r="A2300" t="s">
        <v>1716</v>
      </c>
      <c r="B2300" t="s">
        <v>55</v>
      </c>
      <c r="C2300" t="s">
        <v>289</v>
      </c>
      <c r="D2300" t="s">
        <v>39</v>
      </c>
      <c r="E2300">
        <v>55</v>
      </c>
      <c r="F2300" t="s">
        <v>36</v>
      </c>
      <c r="G2300" t="s">
        <v>27</v>
      </c>
      <c r="H2300">
        <f t="shared" si="70"/>
        <v>1</v>
      </c>
      <c r="I2300">
        <f t="shared" si="71"/>
        <v>55</v>
      </c>
      <c r="J2300">
        <f>INDEX(Clustering!$A$2:$B$32,MATCH('Filtered Data'!F2300,_xlfn.ANCHORARRAY(Clustering!$A$2),0),2)</f>
        <v>2</v>
      </c>
    </row>
    <row r="2301" spans="1:10" x14ac:dyDescent="0.3">
      <c r="A2301" t="s">
        <v>1717</v>
      </c>
      <c r="B2301" t="s">
        <v>55</v>
      </c>
      <c r="C2301" t="s">
        <v>379</v>
      </c>
      <c r="D2301" t="s">
        <v>559</v>
      </c>
      <c r="E2301">
        <v>38</v>
      </c>
      <c r="F2301" t="s">
        <v>22</v>
      </c>
      <c r="G2301" t="s">
        <v>87</v>
      </c>
      <c r="H2301">
        <f t="shared" si="70"/>
        <v>1</v>
      </c>
      <c r="I2301">
        <f t="shared" si="71"/>
        <v>38</v>
      </c>
      <c r="J2301">
        <f>INDEX(Clustering!$A$2:$B$32,MATCH('Filtered Data'!F2301,_xlfn.ANCHORARRAY(Clustering!$A$2),0),2)</f>
        <v>6</v>
      </c>
    </row>
    <row r="2302" spans="1:10" x14ac:dyDescent="0.3">
      <c r="A2302" t="s">
        <v>1718</v>
      </c>
      <c r="B2302" t="s">
        <v>55</v>
      </c>
      <c r="C2302" t="s">
        <v>786</v>
      </c>
      <c r="D2302" t="s">
        <v>144</v>
      </c>
      <c r="E2302">
        <v>39</v>
      </c>
      <c r="F2302" t="s">
        <v>72</v>
      </c>
      <c r="G2302" t="s">
        <v>69</v>
      </c>
      <c r="H2302">
        <f t="shared" si="70"/>
        <v>1</v>
      </c>
      <c r="I2302">
        <f t="shared" si="71"/>
        <v>39</v>
      </c>
      <c r="J2302">
        <f>INDEX(Clustering!$A$2:$B$32,MATCH('Filtered Data'!F2302,_xlfn.ANCHORARRAY(Clustering!$A$2),0),2)</f>
        <v>3</v>
      </c>
    </row>
    <row r="2303" spans="1:10" x14ac:dyDescent="0.3">
      <c r="A2303" t="s">
        <v>1719</v>
      </c>
      <c r="B2303" t="s">
        <v>55</v>
      </c>
      <c r="C2303" t="s">
        <v>790</v>
      </c>
      <c r="D2303" t="s">
        <v>157</v>
      </c>
      <c r="E2303">
        <v>43</v>
      </c>
      <c r="F2303" t="s">
        <v>72</v>
      </c>
      <c r="G2303" t="s">
        <v>80</v>
      </c>
      <c r="H2303">
        <f t="shared" si="70"/>
        <v>1</v>
      </c>
      <c r="I2303">
        <f t="shared" si="71"/>
        <v>43</v>
      </c>
      <c r="J2303">
        <f>INDEX(Clustering!$A$2:$B$32,MATCH('Filtered Data'!F2303,_xlfn.ANCHORARRAY(Clustering!$A$2),0),2)</f>
        <v>3</v>
      </c>
    </row>
    <row r="2304" spans="1:10" x14ac:dyDescent="0.3">
      <c r="A2304" t="s">
        <v>1720</v>
      </c>
      <c r="B2304" t="s">
        <v>55</v>
      </c>
      <c r="C2304" t="s">
        <v>784</v>
      </c>
      <c r="D2304" t="s">
        <v>144</v>
      </c>
      <c r="E2304">
        <v>48</v>
      </c>
      <c r="F2304" t="s">
        <v>72</v>
      </c>
      <c r="G2304" t="s">
        <v>27</v>
      </c>
      <c r="H2304">
        <f t="shared" si="70"/>
        <v>1</v>
      </c>
      <c r="I2304">
        <f t="shared" si="71"/>
        <v>48</v>
      </c>
      <c r="J2304">
        <f>INDEX(Clustering!$A$2:$B$32,MATCH('Filtered Data'!F2304,_xlfn.ANCHORARRAY(Clustering!$A$2),0),2)</f>
        <v>3</v>
      </c>
    </row>
    <row r="2305" spans="1:10" x14ac:dyDescent="0.3">
      <c r="A2305" t="s">
        <v>1721</v>
      </c>
      <c r="B2305" t="s">
        <v>55</v>
      </c>
      <c r="C2305" t="s">
        <v>176</v>
      </c>
      <c r="D2305" t="s">
        <v>130</v>
      </c>
      <c r="E2305">
        <v>59</v>
      </c>
      <c r="F2305" t="s">
        <v>72</v>
      </c>
      <c r="G2305" t="s">
        <v>69</v>
      </c>
      <c r="H2305">
        <f t="shared" si="70"/>
        <v>1</v>
      </c>
      <c r="I2305">
        <f t="shared" si="71"/>
        <v>59</v>
      </c>
      <c r="J2305">
        <f>INDEX(Clustering!$A$2:$B$32,MATCH('Filtered Data'!F2305,_xlfn.ANCHORARRAY(Clustering!$A$2),0),2)</f>
        <v>3</v>
      </c>
    </row>
    <row r="2306" spans="1:10" x14ac:dyDescent="0.3">
      <c r="A2306" t="s">
        <v>1722</v>
      </c>
      <c r="B2306" t="s">
        <v>55</v>
      </c>
      <c r="C2306" t="s">
        <v>240</v>
      </c>
      <c r="D2306" t="s">
        <v>62</v>
      </c>
      <c r="E2306">
        <v>59</v>
      </c>
      <c r="F2306" t="s">
        <v>63</v>
      </c>
      <c r="G2306" t="s">
        <v>69</v>
      </c>
      <c r="H2306">
        <f t="shared" si="70"/>
        <v>1</v>
      </c>
      <c r="I2306">
        <f t="shared" si="71"/>
        <v>59</v>
      </c>
      <c r="J2306">
        <f>INDEX(Clustering!$A$2:$B$32,MATCH('Filtered Data'!F2306,_xlfn.ANCHORARRAY(Clustering!$A$2),0),2)</f>
        <v>4</v>
      </c>
    </row>
    <row r="2307" spans="1:10" x14ac:dyDescent="0.3">
      <c r="A2307" t="s">
        <v>1723</v>
      </c>
      <c r="B2307" t="s">
        <v>55</v>
      </c>
      <c r="C2307" t="s">
        <v>236</v>
      </c>
      <c r="D2307" t="s">
        <v>130</v>
      </c>
      <c r="E2307">
        <v>49</v>
      </c>
      <c r="F2307" t="s">
        <v>72</v>
      </c>
      <c r="G2307" t="s">
        <v>87</v>
      </c>
      <c r="H2307">
        <f t="shared" ref="H2307:H2370" si="72">LEN(G2307)/2</f>
        <v>1</v>
      </c>
      <c r="I2307">
        <f t="shared" ref="I2307:I2370" si="73">E2307*H2307</f>
        <v>49</v>
      </c>
      <c r="J2307">
        <f>INDEX(Clustering!$A$2:$B$32,MATCH('Filtered Data'!F2307,_xlfn.ANCHORARRAY(Clustering!$A$2),0),2)</f>
        <v>3</v>
      </c>
    </row>
    <row r="2308" spans="1:10" x14ac:dyDescent="0.3">
      <c r="A2308" t="s">
        <v>1724</v>
      </c>
      <c r="B2308" t="s">
        <v>55</v>
      </c>
      <c r="C2308" t="s">
        <v>792</v>
      </c>
      <c r="D2308" t="s">
        <v>346</v>
      </c>
      <c r="E2308">
        <v>21</v>
      </c>
      <c r="F2308" t="s">
        <v>36</v>
      </c>
      <c r="G2308" t="s">
        <v>29</v>
      </c>
      <c r="H2308">
        <f t="shared" si="72"/>
        <v>1</v>
      </c>
      <c r="I2308">
        <f t="shared" si="73"/>
        <v>21</v>
      </c>
      <c r="J2308">
        <f>INDEX(Clustering!$A$2:$B$32,MATCH('Filtered Data'!F2308,_xlfn.ANCHORARRAY(Clustering!$A$2),0),2)</f>
        <v>2</v>
      </c>
    </row>
    <row r="2309" spans="1:10" x14ac:dyDescent="0.3">
      <c r="A2309" t="s">
        <v>1725</v>
      </c>
      <c r="B2309" t="s">
        <v>1726</v>
      </c>
      <c r="C2309" t="s">
        <v>629</v>
      </c>
      <c r="D2309" t="s">
        <v>302</v>
      </c>
      <c r="E2309">
        <v>88</v>
      </c>
      <c r="F2309" t="s">
        <v>63</v>
      </c>
      <c r="G2309" t="s">
        <v>29</v>
      </c>
      <c r="H2309">
        <f t="shared" si="72"/>
        <v>1</v>
      </c>
      <c r="I2309">
        <f t="shared" si="73"/>
        <v>88</v>
      </c>
      <c r="J2309">
        <f>INDEX(Clustering!$A$2:$B$32,MATCH('Filtered Data'!F2309,_xlfn.ANCHORARRAY(Clustering!$A$2),0),2)</f>
        <v>4</v>
      </c>
    </row>
    <row r="2310" spans="1:10" x14ac:dyDescent="0.3">
      <c r="A2310" t="s">
        <v>1725</v>
      </c>
      <c r="B2310" t="s">
        <v>1727</v>
      </c>
      <c r="C2310" t="s">
        <v>1728</v>
      </c>
      <c r="D2310" t="s">
        <v>391</v>
      </c>
      <c r="E2310">
        <v>6</v>
      </c>
      <c r="F2310" t="s">
        <v>168</v>
      </c>
      <c r="G2310" t="s">
        <v>29</v>
      </c>
      <c r="H2310">
        <f t="shared" si="72"/>
        <v>1</v>
      </c>
      <c r="I2310">
        <f t="shared" si="73"/>
        <v>6</v>
      </c>
      <c r="J2310">
        <f>INDEX(Clustering!$A$2:$B$32,MATCH('Filtered Data'!F2310,_xlfn.ANCHORARRAY(Clustering!$A$2),0),2)</f>
        <v>5</v>
      </c>
    </row>
    <row r="2311" spans="1:10" x14ac:dyDescent="0.3">
      <c r="A2311" t="s">
        <v>1729</v>
      </c>
      <c r="B2311" t="s">
        <v>55</v>
      </c>
      <c r="C2311" t="s">
        <v>885</v>
      </c>
      <c r="D2311" t="s">
        <v>549</v>
      </c>
      <c r="E2311">
        <v>43</v>
      </c>
      <c r="F2311" t="s">
        <v>22</v>
      </c>
      <c r="G2311" t="s">
        <v>29</v>
      </c>
      <c r="H2311">
        <f t="shared" si="72"/>
        <v>1</v>
      </c>
      <c r="I2311">
        <f t="shared" si="73"/>
        <v>43</v>
      </c>
      <c r="J2311">
        <f>INDEX(Clustering!$A$2:$B$32,MATCH('Filtered Data'!F2311,_xlfn.ANCHORARRAY(Clustering!$A$2),0),2)</f>
        <v>6</v>
      </c>
    </row>
    <row r="2312" spans="1:10" x14ac:dyDescent="0.3">
      <c r="A2312" t="s">
        <v>1729</v>
      </c>
      <c r="B2312" t="s">
        <v>147</v>
      </c>
      <c r="C2312" t="s">
        <v>997</v>
      </c>
      <c r="D2312" t="s">
        <v>1005</v>
      </c>
      <c r="E2312">
        <v>22</v>
      </c>
      <c r="F2312" t="s">
        <v>22</v>
      </c>
      <c r="G2312" t="s">
        <v>80</v>
      </c>
      <c r="H2312">
        <f t="shared" si="72"/>
        <v>1</v>
      </c>
      <c r="I2312">
        <f t="shared" si="73"/>
        <v>22</v>
      </c>
      <c r="J2312">
        <f>INDEX(Clustering!$A$2:$B$32,MATCH('Filtered Data'!F2312,_xlfn.ANCHORARRAY(Clustering!$A$2),0),2)</f>
        <v>6</v>
      </c>
    </row>
    <row r="2313" spans="1:10" x14ac:dyDescent="0.3">
      <c r="A2313" t="s">
        <v>1729</v>
      </c>
      <c r="B2313" t="s">
        <v>328</v>
      </c>
      <c r="C2313" t="s">
        <v>1408</v>
      </c>
      <c r="D2313" t="s">
        <v>1005</v>
      </c>
      <c r="E2313">
        <v>21</v>
      </c>
      <c r="F2313" t="s">
        <v>22</v>
      </c>
      <c r="G2313" t="s">
        <v>80</v>
      </c>
      <c r="H2313">
        <f t="shared" si="72"/>
        <v>1</v>
      </c>
      <c r="I2313">
        <f t="shared" si="73"/>
        <v>21</v>
      </c>
      <c r="J2313">
        <f>INDEX(Clustering!$A$2:$B$32,MATCH('Filtered Data'!F2313,_xlfn.ANCHORARRAY(Clustering!$A$2),0),2)</f>
        <v>6</v>
      </c>
    </row>
    <row r="2314" spans="1:10" x14ac:dyDescent="0.3">
      <c r="A2314" t="s">
        <v>1730</v>
      </c>
      <c r="B2314" t="s">
        <v>147</v>
      </c>
      <c r="C2314" t="s">
        <v>1731</v>
      </c>
      <c r="D2314" t="s">
        <v>671</v>
      </c>
      <c r="E2314">
        <v>15</v>
      </c>
      <c r="F2314" t="s">
        <v>174</v>
      </c>
      <c r="G2314" t="s">
        <v>29</v>
      </c>
      <c r="H2314">
        <f t="shared" si="72"/>
        <v>1</v>
      </c>
      <c r="I2314">
        <f t="shared" si="73"/>
        <v>15</v>
      </c>
      <c r="J2314">
        <f>INDEX(Clustering!$A$2:$B$32,MATCH('Filtered Data'!F2314,_xlfn.ANCHORARRAY(Clustering!$A$2),0),2)</f>
        <v>1</v>
      </c>
    </row>
    <row r="2315" spans="1:10" x14ac:dyDescent="0.3">
      <c r="A2315" t="s">
        <v>1730</v>
      </c>
      <c r="B2315" t="s">
        <v>328</v>
      </c>
      <c r="C2315" t="s">
        <v>1732</v>
      </c>
      <c r="D2315" t="s">
        <v>671</v>
      </c>
      <c r="E2315">
        <v>7</v>
      </c>
      <c r="F2315" t="s">
        <v>174</v>
      </c>
      <c r="G2315" t="s">
        <v>127</v>
      </c>
      <c r="H2315">
        <f t="shared" si="72"/>
        <v>1</v>
      </c>
      <c r="I2315">
        <f t="shared" si="73"/>
        <v>7</v>
      </c>
      <c r="J2315">
        <f>INDEX(Clustering!$A$2:$B$32,MATCH('Filtered Data'!F2315,_xlfn.ANCHORARRAY(Clustering!$A$2),0),2)</f>
        <v>1</v>
      </c>
    </row>
    <row r="2316" spans="1:10" x14ac:dyDescent="0.3">
      <c r="A2316" t="s">
        <v>1730</v>
      </c>
      <c r="B2316" t="s">
        <v>435</v>
      </c>
      <c r="C2316" t="s">
        <v>1733</v>
      </c>
      <c r="D2316" t="s">
        <v>671</v>
      </c>
      <c r="E2316">
        <v>5</v>
      </c>
      <c r="F2316" t="s">
        <v>174</v>
      </c>
      <c r="G2316" t="s">
        <v>127</v>
      </c>
      <c r="H2316">
        <f t="shared" si="72"/>
        <v>1</v>
      </c>
      <c r="I2316">
        <f t="shared" si="73"/>
        <v>5</v>
      </c>
      <c r="J2316">
        <f>INDEX(Clustering!$A$2:$B$32,MATCH('Filtered Data'!F2316,_xlfn.ANCHORARRAY(Clustering!$A$2),0),2)</f>
        <v>1</v>
      </c>
    </row>
    <row r="2317" spans="1:10" x14ac:dyDescent="0.3">
      <c r="A2317" t="s">
        <v>1734</v>
      </c>
      <c r="B2317" t="s">
        <v>55</v>
      </c>
      <c r="C2317" t="s">
        <v>519</v>
      </c>
      <c r="D2317" t="s">
        <v>570</v>
      </c>
      <c r="E2317">
        <v>52</v>
      </c>
      <c r="F2317" t="s">
        <v>22</v>
      </c>
      <c r="G2317" t="s">
        <v>69</v>
      </c>
      <c r="H2317">
        <f t="shared" si="72"/>
        <v>1</v>
      </c>
      <c r="I2317">
        <f t="shared" si="73"/>
        <v>52</v>
      </c>
      <c r="J2317">
        <f>INDEX(Clustering!$A$2:$B$32,MATCH('Filtered Data'!F2317,_xlfn.ANCHORARRAY(Clustering!$A$2),0),2)</f>
        <v>6</v>
      </c>
    </row>
    <row r="2318" spans="1:10" x14ac:dyDescent="0.3">
      <c r="A2318" t="s">
        <v>1735</v>
      </c>
      <c r="B2318" t="s">
        <v>55</v>
      </c>
      <c r="C2318" t="s">
        <v>514</v>
      </c>
      <c r="D2318" t="s">
        <v>570</v>
      </c>
      <c r="E2318">
        <v>62</v>
      </c>
      <c r="F2318" t="s">
        <v>22</v>
      </c>
      <c r="G2318" t="s">
        <v>87</v>
      </c>
      <c r="H2318">
        <f t="shared" si="72"/>
        <v>1</v>
      </c>
      <c r="I2318">
        <f t="shared" si="73"/>
        <v>62</v>
      </c>
      <c r="J2318">
        <f>INDEX(Clustering!$A$2:$B$32,MATCH('Filtered Data'!F2318,_xlfn.ANCHORARRAY(Clustering!$A$2),0),2)</f>
        <v>6</v>
      </c>
    </row>
    <row r="2319" spans="1:10" x14ac:dyDescent="0.3">
      <c r="A2319" t="s">
        <v>1736</v>
      </c>
      <c r="B2319" t="s">
        <v>147</v>
      </c>
      <c r="C2319" t="s">
        <v>419</v>
      </c>
      <c r="D2319" t="s">
        <v>311</v>
      </c>
      <c r="E2319">
        <v>7</v>
      </c>
      <c r="F2319" t="s">
        <v>13</v>
      </c>
      <c r="G2319" t="s">
        <v>80</v>
      </c>
      <c r="H2319">
        <f t="shared" si="72"/>
        <v>1</v>
      </c>
      <c r="I2319">
        <f t="shared" si="73"/>
        <v>7</v>
      </c>
      <c r="J2319">
        <f>INDEX(Clustering!$A$2:$B$32,MATCH('Filtered Data'!F2319,_xlfn.ANCHORARRAY(Clustering!$A$2),0),2)</f>
        <v>5</v>
      </c>
    </row>
    <row r="2320" spans="1:10" x14ac:dyDescent="0.3">
      <c r="A2320" t="s">
        <v>1737</v>
      </c>
      <c r="B2320" t="s">
        <v>147</v>
      </c>
      <c r="C2320" t="s">
        <v>664</v>
      </c>
      <c r="D2320" t="s">
        <v>346</v>
      </c>
      <c r="E2320">
        <v>13</v>
      </c>
      <c r="F2320" t="s">
        <v>36</v>
      </c>
      <c r="G2320" t="s">
        <v>80</v>
      </c>
      <c r="H2320">
        <f t="shared" si="72"/>
        <v>1</v>
      </c>
      <c r="I2320">
        <f t="shared" si="73"/>
        <v>13</v>
      </c>
      <c r="J2320">
        <f>INDEX(Clustering!$A$2:$B$32,MATCH('Filtered Data'!F2320,_xlfn.ANCHORARRAY(Clustering!$A$2),0),2)</f>
        <v>2</v>
      </c>
    </row>
    <row r="2321" spans="1:10" x14ac:dyDescent="0.3">
      <c r="A2321" t="s">
        <v>1738</v>
      </c>
      <c r="B2321" t="s">
        <v>147</v>
      </c>
      <c r="C2321" t="s">
        <v>871</v>
      </c>
      <c r="D2321" t="s">
        <v>724</v>
      </c>
      <c r="E2321">
        <v>10</v>
      </c>
      <c r="F2321" t="s">
        <v>262</v>
      </c>
      <c r="G2321" t="s">
        <v>69</v>
      </c>
      <c r="H2321">
        <f t="shared" si="72"/>
        <v>1</v>
      </c>
      <c r="I2321">
        <f t="shared" si="73"/>
        <v>10</v>
      </c>
      <c r="J2321">
        <f>INDEX(Clustering!$A$2:$B$32,MATCH('Filtered Data'!F2321,_xlfn.ANCHORARRAY(Clustering!$A$2),0),2)</f>
        <v>4</v>
      </c>
    </row>
    <row r="2322" spans="1:10" x14ac:dyDescent="0.3">
      <c r="A2322" t="s">
        <v>1738</v>
      </c>
      <c r="B2322" t="s">
        <v>328</v>
      </c>
      <c r="C2322" t="s">
        <v>873</v>
      </c>
      <c r="D2322" t="s">
        <v>724</v>
      </c>
      <c r="E2322">
        <v>10</v>
      </c>
      <c r="F2322" t="s">
        <v>262</v>
      </c>
      <c r="G2322" t="s">
        <v>69</v>
      </c>
      <c r="H2322">
        <f t="shared" si="72"/>
        <v>1</v>
      </c>
      <c r="I2322">
        <f t="shared" si="73"/>
        <v>10</v>
      </c>
      <c r="J2322">
        <f>INDEX(Clustering!$A$2:$B$32,MATCH('Filtered Data'!F2322,_xlfn.ANCHORARRAY(Clustering!$A$2),0),2)</f>
        <v>4</v>
      </c>
    </row>
    <row r="2323" spans="1:10" x14ac:dyDescent="0.3">
      <c r="A2323" t="s">
        <v>1738</v>
      </c>
      <c r="B2323" t="s">
        <v>435</v>
      </c>
      <c r="C2323" t="s">
        <v>875</v>
      </c>
      <c r="D2323" t="s">
        <v>578</v>
      </c>
      <c r="E2323">
        <v>1</v>
      </c>
      <c r="F2323" t="s">
        <v>168</v>
      </c>
      <c r="G2323" t="s">
        <v>87</v>
      </c>
      <c r="H2323">
        <f t="shared" si="72"/>
        <v>1</v>
      </c>
      <c r="I2323">
        <f t="shared" si="73"/>
        <v>1</v>
      </c>
      <c r="J2323">
        <f>INDEX(Clustering!$A$2:$B$32,MATCH('Filtered Data'!F2323,_xlfn.ANCHORARRAY(Clustering!$A$2),0),2)</f>
        <v>5</v>
      </c>
    </row>
    <row r="2324" spans="1:10" x14ac:dyDescent="0.3">
      <c r="A2324" t="s">
        <v>1739</v>
      </c>
      <c r="B2324" t="s">
        <v>147</v>
      </c>
      <c r="C2324" t="s">
        <v>878</v>
      </c>
      <c r="D2324" t="s">
        <v>578</v>
      </c>
      <c r="E2324">
        <v>1</v>
      </c>
      <c r="F2324" t="s">
        <v>168</v>
      </c>
      <c r="G2324" t="s">
        <v>87</v>
      </c>
      <c r="H2324">
        <f t="shared" si="72"/>
        <v>1</v>
      </c>
      <c r="I2324">
        <f t="shared" si="73"/>
        <v>1</v>
      </c>
      <c r="J2324">
        <f>INDEX(Clustering!$A$2:$B$32,MATCH('Filtered Data'!F2324,_xlfn.ANCHORARRAY(Clustering!$A$2),0),2)</f>
        <v>5</v>
      </c>
    </row>
    <row r="2325" spans="1:10" x14ac:dyDescent="0.3">
      <c r="A2325" t="s">
        <v>1740</v>
      </c>
      <c r="B2325" t="s">
        <v>55</v>
      </c>
      <c r="C2325" t="s">
        <v>229</v>
      </c>
      <c r="D2325" t="s">
        <v>751</v>
      </c>
      <c r="E2325">
        <v>38</v>
      </c>
      <c r="F2325" t="s">
        <v>262</v>
      </c>
      <c r="G2325" t="s">
        <v>198</v>
      </c>
      <c r="H2325">
        <f t="shared" si="72"/>
        <v>2</v>
      </c>
      <c r="I2325">
        <f t="shared" si="73"/>
        <v>76</v>
      </c>
      <c r="J2325">
        <f>INDEX(Clustering!$A$2:$B$32,MATCH('Filtered Data'!F2325,_xlfn.ANCHORARRAY(Clustering!$A$2),0),2)</f>
        <v>4</v>
      </c>
    </row>
    <row r="2326" spans="1:10" x14ac:dyDescent="0.3">
      <c r="A2326" t="s">
        <v>1741</v>
      </c>
      <c r="B2326" t="s">
        <v>55</v>
      </c>
      <c r="C2326" t="s">
        <v>16</v>
      </c>
      <c r="D2326" t="s">
        <v>722</v>
      </c>
      <c r="E2326">
        <v>40</v>
      </c>
      <c r="F2326" t="s">
        <v>13</v>
      </c>
      <c r="G2326" t="s">
        <v>14</v>
      </c>
      <c r="H2326">
        <f t="shared" si="72"/>
        <v>2</v>
      </c>
      <c r="I2326">
        <f t="shared" si="73"/>
        <v>80</v>
      </c>
      <c r="J2326">
        <f>INDEX(Clustering!$A$2:$B$32,MATCH('Filtered Data'!F2326,_xlfn.ANCHORARRAY(Clustering!$A$2),0),2)</f>
        <v>5</v>
      </c>
    </row>
    <row r="2327" spans="1:10" x14ac:dyDescent="0.3">
      <c r="A2327" t="s">
        <v>1742</v>
      </c>
      <c r="B2327" t="s">
        <v>55</v>
      </c>
      <c r="C2327" t="s">
        <v>195</v>
      </c>
      <c r="D2327" t="s">
        <v>191</v>
      </c>
      <c r="E2327">
        <v>116</v>
      </c>
      <c r="F2327" t="s">
        <v>168</v>
      </c>
      <c r="G2327" t="s">
        <v>198</v>
      </c>
      <c r="H2327">
        <f t="shared" si="72"/>
        <v>2</v>
      </c>
      <c r="I2327">
        <f t="shared" si="73"/>
        <v>232</v>
      </c>
      <c r="J2327">
        <f>INDEX(Clustering!$A$2:$B$32,MATCH('Filtered Data'!F2327,_xlfn.ANCHORARRAY(Clustering!$A$2),0),2)</f>
        <v>5</v>
      </c>
    </row>
    <row r="2328" spans="1:10" x14ac:dyDescent="0.3">
      <c r="A2328" t="s">
        <v>1743</v>
      </c>
      <c r="B2328" t="s">
        <v>55</v>
      </c>
      <c r="C2328" t="s">
        <v>42</v>
      </c>
      <c r="D2328" t="s">
        <v>332</v>
      </c>
      <c r="E2328">
        <v>76</v>
      </c>
      <c r="F2328" t="s">
        <v>333</v>
      </c>
      <c r="G2328" t="s">
        <v>23</v>
      </c>
      <c r="H2328">
        <f t="shared" si="72"/>
        <v>2</v>
      </c>
      <c r="I2328">
        <f t="shared" si="73"/>
        <v>152</v>
      </c>
      <c r="J2328">
        <f>INDEX(Clustering!$A$2:$B$32,MATCH('Filtered Data'!F2328,_xlfn.ANCHORARRAY(Clustering!$A$2),0),2)</f>
        <v>2</v>
      </c>
    </row>
    <row r="2329" spans="1:10" x14ac:dyDescent="0.3">
      <c r="A2329" t="s">
        <v>1744</v>
      </c>
      <c r="B2329" t="s">
        <v>55</v>
      </c>
      <c r="C2329" t="s">
        <v>1563</v>
      </c>
      <c r="D2329" t="s">
        <v>398</v>
      </c>
      <c r="E2329">
        <v>119</v>
      </c>
      <c r="F2329" t="s">
        <v>399</v>
      </c>
      <c r="G2329" t="s">
        <v>87</v>
      </c>
      <c r="H2329">
        <f t="shared" si="72"/>
        <v>1</v>
      </c>
      <c r="I2329">
        <f t="shared" si="73"/>
        <v>119</v>
      </c>
      <c r="J2329">
        <f>INDEX(Clustering!$A$2:$B$32,MATCH('Filtered Data'!F2329,_xlfn.ANCHORARRAY(Clustering!$A$2),0),2)</f>
        <v>3</v>
      </c>
    </row>
    <row r="2330" spans="1:10" x14ac:dyDescent="0.3">
      <c r="A2330" t="s">
        <v>1744</v>
      </c>
      <c r="B2330" t="s">
        <v>147</v>
      </c>
      <c r="C2330" t="s">
        <v>1662</v>
      </c>
      <c r="D2330" t="s">
        <v>162</v>
      </c>
      <c r="E2330">
        <v>20</v>
      </c>
      <c r="F2330" t="s">
        <v>72</v>
      </c>
      <c r="G2330" t="s">
        <v>80</v>
      </c>
      <c r="H2330">
        <f t="shared" si="72"/>
        <v>1</v>
      </c>
      <c r="I2330">
        <f t="shared" si="73"/>
        <v>20</v>
      </c>
      <c r="J2330">
        <f>INDEX(Clustering!$A$2:$B$32,MATCH('Filtered Data'!F2330,_xlfn.ANCHORARRAY(Clustering!$A$2),0),2)</f>
        <v>3</v>
      </c>
    </row>
    <row r="2331" spans="1:10" x14ac:dyDescent="0.3">
      <c r="A2331" t="s">
        <v>1744</v>
      </c>
      <c r="B2331" t="s">
        <v>435</v>
      </c>
      <c r="C2331" t="s">
        <v>459</v>
      </c>
      <c r="D2331" t="s">
        <v>39</v>
      </c>
      <c r="E2331">
        <v>20</v>
      </c>
      <c r="F2331" t="s">
        <v>36</v>
      </c>
      <c r="G2331" t="s">
        <v>29</v>
      </c>
      <c r="H2331">
        <f t="shared" si="72"/>
        <v>1</v>
      </c>
      <c r="I2331">
        <f t="shared" si="73"/>
        <v>20</v>
      </c>
      <c r="J2331">
        <f>INDEX(Clustering!$A$2:$B$32,MATCH('Filtered Data'!F2331,_xlfn.ANCHORARRAY(Clustering!$A$2),0),2)</f>
        <v>2</v>
      </c>
    </row>
    <row r="2332" spans="1:10" x14ac:dyDescent="0.3">
      <c r="A2332" t="s">
        <v>1744</v>
      </c>
      <c r="B2332" t="s">
        <v>648</v>
      </c>
      <c r="C2332" t="s">
        <v>880</v>
      </c>
      <c r="D2332" t="s">
        <v>51</v>
      </c>
      <c r="E2332">
        <v>20</v>
      </c>
      <c r="F2332" t="s">
        <v>13</v>
      </c>
      <c r="G2332" t="s">
        <v>87</v>
      </c>
      <c r="H2332">
        <f t="shared" si="72"/>
        <v>1</v>
      </c>
      <c r="I2332">
        <f t="shared" si="73"/>
        <v>20</v>
      </c>
      <c r="J2332">
        <f>INDEX(Clustering!$A$2:$B$32,MATCH('Filtered Data'!F2332,_xlfn.ANCHORARRAY(Clustering!$A$2),0),2)</f>
        <v>5</v>
      </c>
    </row>
    <row r="2333" spans="1:10" x14ac:dyDescent="0.3">
      <c r="A2333" t="s">
        <v>1745</v>
      </c>
      <c r="B2333" t="s">
        <v>55</v>
      </c>
      <c r="C2333" t="s">
        <v>18</v>
      </c>
      <c r="D2333" t="s">
        <v>67</v>
      </c>
      <c r="E2333">
        <v>120</v>
      </c>
      <c r="F2333" t="s">
        <v>68</v>
      </c>
      <c r="G2333" t="s">
        <v>14</v>
      </c>
      <c r="H2333">
        <f t="shared" si="72"/>
        <v>2</v>
      </c>
      <c r="I2333">
        <f t="shared" si="73"/>
        <v>240</v>
      </c>
      <c r="J2333">
        <f>INDEX(Clustering!$A$2:$B$32,MATCH('Filtered Data'!F2333,_xlfn.ANCHORARRAY(Clustering!$A$2),0),2)</f>
        <v>1</v>
      </c>
    </row>
    <row r="2334" spans="1:10" x14ac:dyDescent="0.3">
      <c r="A2334" t="s">
        <v>1746</v>
      </c>
      <c r="B2334" t="s">
        <v>55</v>
      </c>
      <c r="C2334" t="s">
        <v>50</v>
      </c>
      <c r="D2334" t="s">
        <v>248</v>
      </c>
      <c r="E2334">
        <v>77</v>
      </c>
      <c r="F2334" t="s">
        <v>72</v>
      </c>
      <c r="G2334" t="s">
        <v>14</v>
      </c>
      <c r="H2334">
        <f t="shared" si="72"/>
        <v>2</v>
      </c>
      <c r="I2334">
        <f t="shared" si="73"/>
        <v>154</v>
      </c>
      <c r="J2334">
        <f>INDEX(Clustering!$A$2:$B$32,MATCH('Filtered Data'!F2334,_xlfn.ANCHORARRAY(Clustering!$A$2),0),2)</f>
        <v>3</v>
      </c>
    </row>
    <row r="2335" spans="1:10" x14ac:dyDescent="0.3">
      <c r="A2335" t="s">
        <v>1747</v>
      </c>
      <c r="B2335" t="s">
        <v>55</v>
      </c>
      <c r="C2335" t="s">
        <v>320</v>
      </c>
      <c r="D2335" t="s">
        <v>231</v>
      </c>
      <c r="E2335">
        <v>30</v>
      </c>
      <c r="F2335" t="s">
        <v>232</v>
      </c>
      <c r="G2335" t="s">
        <v>69</v>
      </c>
      <c r="H2335">
        <f t="shared" si="72"/>
        <v>1</v>
      </c>
      <c r="I2335">
        <f t="shared" si="73"/>
        <v>30</v>
      </c>
      <c r="J2335">
        <f>INDEX(Clustering!$A$2:$B$32,MATCH('Filtered Data'!F2335,_xlfn.ANCHORARRAY(Clustering!$A$2),0),2)</f>
        <v>1</v>
      </c>
    </row>
    <row r="2336" spans="1:10" x14ac:dyDescent="0.3">
      <c r="A2336" t="s">
        <v>1748</v>
      </c>
      <c r="B2336" t="s">
        <v>55</v>
      </c>
      <c r="C2336" t="s">
        <v>46</v>
      </c>
      <c r="D2336" t="s">
        <v>231</v>
      </c>
      <c r="E2336">
        <v>43</v>
      </c>
      <c r="F2336" t="s">
        <v>232</v>
      </c>
      <c r="G2336" t="s">
        <v>23</v>
      </c>
      <c r="H2336">
        <f t="shared" si="72"/>
        <v>2</v>
      </c>
      <c r="I2336">
        <f t="shared" si="73"/>
        <v>86</v>
      </c>
      <c r="J2336">
        <f>INDEX(Clustering!$A$2:$B$32,MATCH('Filtered Data'!F2336,_xlfn.ANCHORARRAY(Clustering!$A$2),0),2)</f>
        <v>1</v>
      </c>
    </row>
    <row r="2337" spans="1:10" x14ac:dyDescent="0.3">
      <c r="A2337" t="s">
        <v>1749</v>
      </c>
      <c r="B2337" t="s">
        <v>55</v>
      </c>
      <c r="C2337" t="s">
        <v>341</v>
      </c>
      <c r="D2337" t="s">
        <v>332</v>
      </c>
      <c r="E2337">
        <v>112</v>
      </c>
      <c r="F2337" t="s">
        <v>333</v>
      </c>
      <c r="G2337" t="s">
        <v>29</v>
      </c>
      <c r="H2337">
        <f t="shared" si="72"/>
        <v>1</v>
      </c>
      <c r="I2337">
        <f t="shared" si="73"/>
        <v>112</v>
      </c>
      <c r="J2337">
        <f>INDEX(Clustering!$A$2:$B$32,MATCH('Filtered Data'!F2337,_xlfn.ANCHORARRAY(Clustering!$A$2),0),2)</f>
        <v>2</v>
      </c>
    </row>
    <row r="2338" spans="1:10" x14ac:dyDescent="0.3">
      <c r="A2338" t="s">
        <v>1750</v>
      </c>
      <c r="B2338" t="s">
        <v>55</v>
      </c>
      <c r="C2338" t="s">
        <v>195</v>
      </c>
      <c r="D2338" t="s">
        <v>311</v>
      </c>
      <c r="E2338">
        <v>114</v>
      </c>
      <c r="F2338" t="s">
        <v>13</v>
      </c>
      <c r="G2338" t="s">
        <v>198</v>
      </c>
      <c r="H2338">
        <f t="shared" si="72"/>
        <v>2</v>
      </c>
      <c r="I2338">
        <f t="shared" si="73"/>
        <v>228</v>
      </c>
      <c r="J2338">
        <f>INDEX(Clustering!$A$2:$B$32,MATCH('Filtered Data'!F2338,_xlfn.ANCHORARRAY(Clustering!$A$2),0),2)</f>
        <v>5</v>
      </c>
    </row>
    <row r="2339" spans="1:10" x14ac:dyDescent="0.3">
      <c r="A2339" t="s">
        <v>1751</v>
      </c>
      <c r="B2339" t="s">
        <v>55</v>
      </c>
      <c r="C2339" t="s">
        <v>31</v>
      </c>
      <c r="D2339" t="s">
        <v>248</v>
      </c>
      <c r="E2339">
        <v>114</v>
      </c>
      <c r="F2339" t="s">
        <v>72</v>
      </c>
      <c r="G2339" t="s">
        <v>27</v>
      </c>
      <c r="H2339">
        <f t="shared" si="72"/>
        <v>1</v>
      </c>
      <c r="I2339">
        <f t="shared" si="73"/>
        <v>114</v>
      </c>
      <c r="J2339">
        <f>INDEX(Clustering!$A$2:$B$32,MATCH('Filtered Data'!F2339,_xlfn.ANCHORARRAY(Clustering!$A$2),0),2)</f>
        <v>3</v>
      </c>
    </row>
    <row r="2340" spans="1:10" x14ac:dyDescent="0.3">
      <c r="A2340" t="s">
        <v>1751</v>
      </c>
      <c r="B2340" t="s">
        <v>55</v>
      </c>
      <c r="C2340" t="s">
        <v>32</v>
      </c>
      <c r="D2340" t="s">
        <v>248</v>
      </c>
      <c r="E2340">
        <v>114</v>
      </c>
      <c r="F2340" t="s">
        <v>72</v>
      </c>
      <c r="G2340" t="s">
        <v>29</v>
      </c>
      <c r="H2340">
        <f t="shared" si="72"/>
        <v>1</v>
      </c>
      <c r="I2340">
        <f t="shared" si="73"/>
        <v>114</v>
      </c>
      <c r="J2340">
        <f>INDEX(Clustering!$A$2:$B$32,MATCH('Filtered Data'!F2340,_xlfn.ANCHORARRAY(Clustering!$A$2),0),2)</f>
        <v>3</v>
      </c>
    </row>
    <row r="2341" spans="1:10" x14ac:dyDescent="0.3">
      <c r="A2341" t="s">
        <v>1751</v>
      </c>
      <c r="B2341" t="s">
        <v>58</v>
      </c>
      <c r="C2341" t="s">
        <v>56</v>
      </c>
      <c r="D2341" t="s">
        <v>196</v>
      </c>
      <c r="E2341">
        <v>259</v>
      </c>
      <c r="F2341" t="s">
        <v>197</v>
      </c>
      <c r="G2341" t="s">
        <v>27</v>
      </c>
      <c r="H2341">
        <f t="shared" si="72"/>
        <v>1</v>
      </c>
      <c r="I2341">
        <f t="shared" si="73"/>
        <v>259</v>
      </c>
      <c r="J2341">
        <f>INDEX(Clustering!$A$2:$B$32,MATCH('Filtered Data'!F2341,_xlfn.ANCHORARRAY(Clustering!$A$2),0),2)</f>
        <v>1</v>
      </c>
    </row>
    <row r="2342" spans="1:10" x14ac:dyDescent="0.3">
      <c r="A2342" t="s">
        <v>1751</v>
      </c>
      <c r="B2342" t="s">
        <v>58</v>
      </c>
      <c r="C2342" t="s">
        <v>57</v>
      </c>
      <c r="D2342" t="s">
        <v>196</v>
      </c>
      <c r="E2342">
        <v>259</v>
      </c>
      <c r="F2342" t="s">
        <v>197</v>
      </c>
      <c r="G2342" t="s">
        <v>29</v>
      </c>
      <c r="H2342">
        <f t="shared" si="72"/>
        <v>1</v>
      </c>
      <c r="I2342">
        <f t="shared" si="73"/>
        <v>259</v>
      </c>
      <c r="J2342">
        <f>INDEX(Clustering!$A$2:$B$32,MATCH('Filtered Data'!F2342,_xlfn.ANCHORARRAY(Clustering!$A$2),0),2)</f>
        <v>1</v>
      </c>
    </row>
    <row r="2343" spans="1:10" x14ac:dyDescent="0.3">
      <c r="A2343" t="s">
        <v>1752</v>
      </c>
      <c r="B2343" t="s">
        <v>55</v>
      </c>
      <c r="C2343" t="s">
        <v>18</v>
      </c>
      <c r="D2343" t="s">
        <v>343</v>
      </c>
      <c r="E2343">
        <v>119</v>
      </c>
      <c r="F2343" t="s">
        <v>344</v>
      </c>
      <c r="G2343" t="s">
        <v>14</v>
      </c>
      <c r="H2343">
        <f t="shared" si="72"/>
        <v>2</v>
      </c>
      <c r="I2343">
        <f t="shared" si="73"/>
        <v>238</v>
      </c>
      <c r="J2343">
        <f>INDEX(Clustering!$A$2:$B$32,MATCH('Filtered Data'!F2343,_xlfn.ANCHORARRAY(Clustering!$A$2),0),2)</f>
        <v>3</v>
      </c>
    </row>
    <row r="2344" spans="1:10" x14ac:dyDescent="0.3">
      <c r="A2344" t="s">
        <v>1752</v>
      </c>
      <c r="B2344" t="s">
        <v>58</v>
      </c>
      <c r="C2344" t="s">
        <v>370</v>
      </c>
      <c r="D2344" t="s">
        <v>76</v>
      </c>
      <c r="E2344">
        <v>120</v>
      </c>
      <c r="F2344" t="s">
        <v>36</v>
      </c>
      <c r="G2344" t="s">
        <v>198</v>
      </c>
      <c r="H2344">
        <f t="shared" si="72"/>
        <v>2</v>
      </c>
      <c r="I2344">
        <f t="shared" si="73"/>
        <v>240</v>
      </c>
      <c r="J2344">
        <f>INDEX(Clustering!$A$2:$B$32,MATCH('Filtered Data'!F2344,_xlfn.ANCHORARRAY(Clustering!$A$2),0),2)</f>
        <v>2</v>
      </c>
    </row>
    <row r="2345" spans="1:10" x14ac:dyDescent="0.3">
      <c r="A2345" t="s">
        <v>1753</v>
      </c>
      <c r="B2345" t="s">
        <v>55</v>
      </c>
      <c r="C2345" t="s">
        <v>20</v>
      </c>
      <c r="D2345" t="s">
        <v>248</v>
      </c>
      <c r="E2345">
        <v>120</v>
      </c>
      <c r="F2345" t="s">
        <v>72</v>
      </c>
      <c r="G2345" t="s">
        <v>23</v>
      </c>
      <c r="H2345">
        <f t="shared" si="72"/>
        <v>2</v>
      </c>
      <c r="I2345">
        <f t="shared" si="73"/>
        <v>240</v>
      </c>
      <c r="J2345">
        <f>INDEX(Clustering!$A$2:$B$32,MATCH('Filtered Data'!F2345,_xlfn.ANCHORARRAY(Clustering!$A$2),0),2)</f>
        <v>3</v>
      </c>
    </row>
    <row r="2346" spans="1:10" x14ac:dyDescent="0.3">
      <c r="A2346" t="s">
        <v>1754</v>
      </c>
      <c r="B2346" t="s">
        <v>55</v>
      </c>
      <c r="C2346" t="s">
        <v>11</v>
      </c>
      <c r="D2346" t="s">
        <v>290</v>
      </c>
      <c r="E2346">
        <v>115</v>
      </c>
      <c r="F2346" t="s">
        <v>72</v>
      </c>
      <c r="G2346" t="s">
        <v>14</v>
      </c>
      <c r="H2346">
        <f t="shared" si="72"/>
        <v>2</v>
      </c>
      <c r="I2346">
        <f t="shared" si="73"/>
        <v>230</v>
      </c>
      <c r="J2346">
        <f>INDEX(Clustering!$A$2:$B$32,MATCH('Filtered Data'!F2346,_xlfn.ANCHORARRAY(Clustering!$A$2),0),2)</f>
        <v>3</v>
      </c>
    </row>
    <row r="2347" spans="1:10" x14ac:dyDescent="0.3">
      <c r="A2347" t="s">
        <v>1755</v>
      </c>
      <c r="B2347" t="s">
        <v>55</v>
      </c>
      <c r="C2347" t="s">
        <v>16</v>
      </c>
      <c r="D2347" t="s">
        <v>76</v>
      </c>
      <c r="E2347">
        <v>62</v>
      </c>
      <c r="F2347" t="s">
        <v>36</v>
      </c>
      <c r="G2347" t="s">
        <v>14</v>
      </c>
      <c r="H2347">
        <f t="shared" si="72"/>
        <v>2</v>
      </c>
      <c r="I2347">
        <f t="shared" si="73"/>
        <v>124</v>
      </c>
      <c r="J2347">
        <f>INDEX(Clustering!$A$2:$B$32,MATCH('Filtered Data'!F2347,_xlfn.ANCHORARRAY(Clustering!$A$2),0),2)</f>
        <v>2</v>
      </c>
    </row>
    <row r="2348" spans="1:10" x14ac:dyDescent="0.3">
      <c r="A2348" t="s">
        <v>1756</v>
      </c>
      <c r="B2348" t="s">
        <v>55</v>
      </c>
      <c r="C2348" t="s">
        <v>370</v>
      </c>
      <c r="D2348" t="s">
        <v>216</v>
      </c>
      <c r="E2348">
        <v>56</v>
      </c>
      <c r="F2348" t="s">
        <v>168</v>
      </c>
      <c r="G2348" t="s">
        <v>198</v>
      </c>
      <c r="H2348">
        <f t="shared" si="72"/>
        <v>2</v>
      </c>
      <c r="I2348">
        <f t="shared" si="73"/>
        <v>112</v>
      </c>
      <c r="J2348">
        <f>INDEX(Clustering!$A$2:$B$32,MATCH('Filtered Data'!F2348,_xlfn.ANCHORARRAY(Clustering!$A$2),0),2)</f>
        <v>5</v>
      </c>
    </row>
    <row r="2349" spans="1:10" x14ac:dyDescent="0.3">
      <c r="A2349" t="s">
        <v>1757</v>
      </c>
      <c r="B2349" t="s">
        <v>55</v>
      </c>
      <c r="C2349" t="s">
        <v>38</v>
      </c>
      <c r="D2349" t="s">
        <v>116</v>
      </c>
      <c r="E2349">
        <v>49</v>
      </c>
      <c r="F2349" t="s">
        <v>36</v>
      </c>
      <c r="G2349" t="s">
        <v>14</v>
      </c>
      <c r="H2349">
        <f t="shared" si="72"/>
        <v>2</v>
      </c>
      <c r="I2349">
        <f t="shared" si="73"/>
        <v>98</v>
      </c>
      <c r="J2349">
        <f>INDEX(Clustering!$A$2:$B$32,MATCH('Filtered Data'!F2349,_xlfn.ANCHORARRAY(Clustering!$A$2),0),2)</f>
        <v>2</v>
      </c>
    </row>
    <row r="2350" spans="1:10" x14ac:dyDescent="0.3">
      <c r="A2350" t="s">
        <v>1758</v>
      </c>
      <c r="B2350" t="s">
        <v>55</v>
      </c>
      <c r="C2350" t="s">
        <v>11</v>
      </c>
      <c r="D2350" t="s">
        <v>137</v>
      </c>
      <c r="E2350">
        <v>15</v>
      </c>
      <c r="F2350" t="s">
        <v>72</v>
      </c>
      <c r="G2350" t="s">
        <v>14</v>
      </c>
      <c r="H2350">
        <f t="shared" si="72"/>
        <v>2</v>
      </c>
      <c r="I2350">
        <f t="shared" si="73"/>
        <v>30</v>
      </c>
      <c r="J2350">
        <f>INDEX(Clustering!$A$2:$B$32,MATCH('Filtered Data'!F2350,_xlfn.ANCHORARRAY(Clustering!$A$2),0),2)</f>
        <v>3</v>
      </c>
    </row>
    <row r="2351" spans="1:10" x14ac:dyDescent="0.3">
      <c r="A2351" t="s">
        <v>1759</v>
      </c>
      <c r="B2351" t="s">
        <v>55</v>
      </c>
      <c r="C2351" t="s">
        <v>195</v>
      </c>
      <c r="D2351" t="s">
        <v>116</v>
      </c>
      <c r="E2351">
        <v>51</v>
      </c>
      <c r="F2351" t="s">
        <v>36</v>
      </c>
      <c r="G2351" t="s">
        <v>198</v>
      </c>
      <c r="H2351">
        <f t="shared" si="72"/>
        <v>2</v>
      </c>
      <c r="I2351">
        <f t="shared" si="73"/>
        <v>102</v>
      </c>
      <c r="J2351">
        <f>INDEX(Clustering!$A$2:$B$32,MATCH('Filtered Data'!F2351,_xlfn.ANCHORARRAY(Clustering!$A$2),0),2)</f>
        <v>2</v>
      </c>
    </row>
    <row r="2352" spans="1:10" x14ac:dyDescent="0.3">
      <c r="A2352" t="s">
        <v>1760</v>
      </c>
      <c r="B2352" t="s">
        <v>55</v>
      </c>
      <c r="C2352" t="s">
        <v>50</v>
      </c>
      <c r="D2352" t="s">
        <v>302</v>
      </c>
      <c r="E2352">
        <v>73</v>
      </c>
      <c r="F2352" t="s">
        <v>63</v>
      </c>
      <c r="G2352" t="s">
        <v>14</v>
      </c>
      <c r="H2352">
        <f t="shared" si="72"/>
        <v>2</v>
      </c>
      <c r="I2352">
        <f t="shared" si="73"/>
        <v>146</v>
      </c>
      <c r="J2352">
        <f>INDEX(Clustering!$A$2:$B$32,MATCH('Filtered Data'!F2352,_xlfn.ANCHORARRAY(Clustering!$A$2),0),2)</f>
        <v>4</v>
      </c>
    </row>
    <row r="2353" spans="1:10" x14ac:dyDescent="0.3">
      <c r="A2353" t="s">
        <v>1761</v>
      </c>
      <c r="B2353" t="s">
        <v>55</v>
      </c>
      <c r="C2353" t="s">
        <v>50</v>
      </c>
      <c r="D2353" t="s">
        <v>116</v>
      </c>
      <c r="E2353">
        <v>67</v>
      </c>
      <c r="F2353" t="s">
        <v>36</v>
      </c>
      <c r="G2353" t="s">
        <v>14</v>
      </c>
      <c r="H2353">
        <f t="shared" si="72"/>
        <v>2</v>
      </c>
      <c r="I2353">
        <f t="shared" si="73"/>
        <v>134</v>
      </c>
      <c r="J2353">
        <f>INDEX(Clustering!$A$2:$B$32,MATCH('Filtered Data'!F2353,_xlfn.ANCHORARRAY(Clustering!$A$2),0),2)</f>
        <v>2</v>
      </c>
    </row>
    <row r="2354" spans="1:10" x14ac:dyDescent="0.3">
      <c r="A2354" t="s">
        <v>1762</v>
      </c>
      <c r="B2354" t="s">
        <v>55</v>
      </c>
      <c r="C2354" t="s">
        <v>11</v>
      </c>
      <c r="D2354" t="s">
        <v>39</v>
      </c>
      <c r="E2354">
        <v>40</v>
      </c>
      <c r="F2354" t="s">
        <v>36</v>
      </c>
      <c r="G2354" t="s">
        <v>14</v>
      </c>
      <c r="H2354">
        <f t="shared" si="72"/>
        <v>2</v>
      </c>
      <c r="I2354">
        <f t="shared" si="73"/>
        <v>80</v>
      </c>
      <c r="J2354">
        <f>INDEX(Clustering!$A$2:$B$32,MATCH('Filtered Data'!F2354,_xlfn.ANCHORARRAY(Clustering!$A$2),0),2)</f>
        <v>2</v>
      </c>
    </row>
    <row r="2355" spans="1:10" x14ac:dyDescent="0.3">
      <c r="A2355" t="s">
        <v>1763</v>
      </c>
      <c r="B2355" t="s">
        <v>55</v>
      </c>
      <c r="C2355" t="s">
        <v>249</v>
      </c>
      <c r="D2355" t="s">
        <v>155</v>
      </c>
      <c r="E2355">
        <v>30</v>
      </c>
      <c r="F2355" t="s">
        <v>72</v>
      </c>
      <c r="G2355" t="s">
        <v>29</v>
      </c>
      <c r="H2355">
        <f t="shared" si="72"/>
        <v>1</v>
      </c>
      <c r="I2355">
        <f t="shared" si="73"/>
        <v>30</v>
      </c>
      <c r="J2355">
        <f>INDEX(Clustering!$A$2:$B$32,MATCH('Filtered Data'!F2355,_xlfn.ANCHORARRAY(Clustering!$A$2),0),2)</f>
        <v>3</v>
      </c>
    </row>
    <row r="2356" spans="1:10" x14ac:dyDescent="0.3">
      <c r="A2356" t="s">
        <v>1763</v>
      </c>
      <c r="B2356" t="s">
        <v>55</v>
      </c>
      <c r="C2356" t="s">
        <v>1764</v>
      </c>
      <c r="D2356" t="s">
        <v>146</v>
      </c>
      <c r="E2356">
        <v>30</v>
      </c>
      <c r="F2356" t="s">
        <v>36</v>
      </c>
      <c r="G2356" t="s">
        <v>29</v>
      </c>
      <c r="H2356">
        <f t="shared" si="72"/>
        <v>1</v>
      </c>
      <c r="I2356">
        <f t="shared" si="73"/>
        <v>30</v>
      </c>
      <c r="J2356">
        <f>INDEX(Clustering!$A$2:$B$32,MATCH('Filtered Data'!F2356,_xlfn.ANCHORARRAY(Clustering!$A$2),0),2)</f>
        <v>2</v>
      </c>
    </row>
    <row r="2357" spans="1:10" x14ac:dyDescent="0.3">
      <c r="A2357" t="s">
        <v>1765</v>
      </c>
      <c r="B2357" t="s">
        <v>55</v>
      </c>
      <c r="C2357" t="s">
        <v>370</v>
      </c>
      <c r="D2357" t="s">
        <v>130</v>
      </c>
      <c r="E2357">
        <v>37</v>
      </c>
      <c r="F2357" t="s">
        <v>72</v>
      </c>
      <c r="G2357" t="s">
        <v>198</v>
      </c>
      <c r="H2357">
        <f t="shared" si="72"/>
        <v>2</v>
      </c>
      <c r="I2357">
        <f t="shared" si="73"/>
        <v>74</v>
      </c>
      <c r="J2357">
        <f>INDEX(Clustering!$A$2:$B$32,MATCH('Filtered Data'!F2357,_xlfn.ANCHORARRAY(Clustering!$A$2),0),2)</f>
        <v>3</v>
      </c>
    </row>
    <row r="2358" spans="1:10" x14ac:dyDescent="0.3">
      <c r="A2358" t="s">
        <v>1766</v>
      </c>
      <c r="B2358" t="s">
        <v>55</v>
      </c>
      <c r="C2358" t="s">
        <v>46</v>
      </c>
      <c r="D2358" t="s">
        <v>39</v>
      </c>
      <c r="E2358">
        <v>40</v>
      </c>
      <c r="F2358" t="s">
        <v>36</v>
      </c>
      <c r="G2358" t="s">
        <v>23</v>
      </c>
      <c r="H2358">
        <f t="shared" si="72"/>
        <v>2</v>
      </c>
      <c r="I2358">
        <f t="shared" si="73"/>
        <v>80</v>
      </c>
      <c r="J2358">
        <f>INDEX(Clustering!$A$2:$B$32,MATCH('Filtered Data'!F2358,_xlfn.ANCHORARRAY(Clustering!$A$2),0),2)</f>
        <v>2</v>
      </c>
    </row>
    <row r="2359" spans="1:10" x14ac:dyDescent="0.3">
      <c r="A2359" t="s">
        <v>1767</v>
      </c>
      <c r="B2359" t="s">
        <v>169</v>
      </c>
      <c r="C2359" t="s">
        <v>552</v>
      </c>
      <c r="D2359" t="s">
        <v>343</v>
      </c>
      <c r="E2359">
        <v>8</v>
      </c>
      <c r="F2359" t="s">
        <v>344</v>
      </c>
      <c r="G2359" t="s">
        <v>87</v>
      </c>
      <c r="H2359">
        <f t="shared" si="72"/>
        <v>1</v>
      </c>
      <c r="I2359">
        <f t="shared" si="73"/>
        <v>8</v>
      </c>
      <c r="J2359">
        <f>INDEX(Clustering!$A$2:$B$32,MATCH('Filtered Data'!F2359,_xlfn.ANCHORARRAY(Clustering!$A$2),0),2)</f>
        <v>3</v>
      </c>
    </row>
    <row r="2360" spans="1:10" x14ac:dyDescent="0.3">
      <c r="A2360" t="s">
        <v>1767</v>
      </c>
      <c r="B2360" t="s">
        <v>235</v>
      </c>
      <c r="C2360" t="s">
        <v>457</v>
      </c>
      <c r="D2360" t="s">
        <v>724</v>
      </c>
      <c r="E2360">
        <v>2</v>
      </c>
      <c r="F2360" t="s">
        <v>262</v>
      </c>
      <c r="G2360" t="s">
        <v>27</v>
      </c>
      <c r="H2360">
        <f t="shared" si="72"/>
        <v>1</v>
      </c>
      <c r="I2360">
        <f t="shared" si="73"/>
        <v>2</v>
      </c>
      <c r="J2360">
        <f>INDEX(Clustering!$A$2:$B$32,MATCH('Filtered Data'!F2360,_xlfn.ANCHORARRAY(Clustering!$A$2),0),2)</f>
        <v>4</v>
      </c>
    </row>
    <row r="2361" spans="1:10" x14ac:dyDescent="0.3">
      <c r="A2361" t="s">
        <v>1768</v>
      </c>
      <c r="B2361" t="s">
        <v>55</v>
      </c>
      <c r="C2361" t="s">
        <v>38</v>
      </c>
      <c r="D2361" t="s">
        <v>180</v>
      </c>
      <c r="E2361">
        <v>46</v>
      </c>
      <c r="F2361" t="s">
        <v>168</v>
      </c>
      <c r="G2361" t="s">
        <v>14</v>
      </c>
      <c r="H2361">
        <f t="shared" si="72"/>
        <v>2</v>
      </c>
      <c r="I2361">
        <f t="shared" si="73"/>
        <v>92</v>
      </c>
      <c r="J2361">
        <f>INDEX(Clustering!$A$2:$B$32,MATCH('Filtered Data'!F2361,_xlfn.ANCHORARRAY(Clustering!$A$2),0),2)</f>
        <v>5</v>
      </c>
    </row>
    <row r="2362" spans="1:10" x14ac:dyDescent="0.3">
      <c r="A2362" t="s">
        <v>1769</v>
      </c>
      <c r="B2362" t="s">
        <v>147</v>
      </c>
      <c r="C2362" t="s">
        <v>345</v>
      </c>
      <c r="D2362" t="s">
        <v>343</v>
      </c>
      <c r="E2362">
        <v>24</v>
      </c>
      <c r="F2362" t="s">
        <v>344</v>
      </c>
      <c r="G2362" t="s">
        <v>27</v>
      </c>
      <c r="H2362">
        <f t="shared" si="72"/>
        <v>1</v>
      </c>
      <c r="I2362">
        <f t="shared" si="73"/>
        <v>24</v>
      </c>
      <c r="J2362">
        <f>INDEX(Clustering!$A$2:$B$32,MATCH('Filtered Data'!F2362,_xlfn.ANCHORARRAY(Clustering!$A$2),0),2)</f>
        <v>3</v>
      </c>
    </row>
    <row r="2363" spans="1:10" x14ac:dyDescent="0.3">
      <c r="A2363" t="s">
        <v>1770</v>
      </c>
      <c r="B2363" t="s">
        <v>55</v>
      </c>
      <c r="C2363" t="s">
        <v>341</v>
      </c>
      <c r="D2363" t="s">
        <v>86</v>
      </c>
      <c r="E2363">
        <v>38</v>
      </c>
      <c r="F2363" t="s">
        <v>13</v>
      </c>
      <c r="G2363" t="s">
        <v>29</v>
      </c>
      <c r="H2363">
        <f t="shared" si="72"/>
        <v>1</v>
      </c>
      <c r="I2363">
        <f t="shared" si="73"/>
        <v>38</v>
      </c>
      <c r="J2363">
        <f>INDEX(Clustering!$A$2:$B$32,MATCH('Filtered Data'!F2363,_xlfn.ANCHORARRAY(Clustering!$A$2),0),2)</f>
        <v>5</v>
      </c>
    </row>
    <row r="2364" spans="1:10" x14ac:dyDescent="0.3">
      <c r="A2364" t="s">
        <v>1771</v>
      </c>
      <c r="B2364" t="s">
        <v>55</v>
      </c>
      <c r="C2364" t="s">
        <v>143</v>
      </c>
      <c r="D2364" t="s">
        <v>62</v>
      </c>
      <c r="E2364">
        <v>40</v>
      </c>
      <c r="F2364" t="s">
        <v>63</v>
      </c>
      <c r="G2364" t="s">
        <v>80</v>
      </c>
      <c r="H2364">
        <f t="shared" si="72"/>
        <v>1</v>
      </c>
      <c r="I2364">
        <f t="shared" si="73"/>
        <v>40</v>
      </c>
      <c r="J2364">
        <f>INDEX(Clustering!$A$2:$B$32,MATCH('Filtered Data'!F2364,_xlfn.ANCHORARRAY(Clustering!$A$2),0),2)</f>
        <v>4</v>
      </c>
    </row>
    <row r="2365" spans="1:10" x14ac:dyDescent="0.3">
      <c r="A2365" t="s">
        <v>1772</v>
      </c>
      <c r="B2365" t="s">
        <v>55</v>
      </c>
      <c r="C2365" t="s">
        <v>221</v>
      </c>
      <c r="D2365" t="s">
        <v>146</v>
      </c>
      <c r="E2365">
        <v>19</v>
      </c>
      <c r="F2365" t="s">
        <v>36</v>
      </c>
      <c r="G2365" t="s">
        <v>27</v>
      </c>
      <c r="H2365">
        <f t="shared" si="72"/>
        <v>1</v>
      </c>
      <c r="I2365">
        <f t="shared" si="73"/>
        <v>19</v>
      </c>
      <c r="J2365">
        <f>INDEX(Clustering!$A$2:$B$32,MATCH('Filtered Data'!F2365,_xlfn.ANCHORARRAY(Clustering!$A$2),0),2)</f>
        <v>2</v>
      </c>
    </row>
    <row r="2366" spans="1:10" x14ac:dyDescent="0.3">
      <c r="A2366" t="s">
        <v>1773</v>
      </c>
      <c r="B2366" t="s">
        <v>55</v>
      </c>
      <c r="C2366" t="s">
        <v>685</v>
      </c>
      <c r="D2366" t="s">
        <v>724</v>
      </c>
      <c r="E2366">
        <v>16</v>
      </c>
      <c r="F2366" t="s">
        <v>262</v>
      </c>
      <c r="G2366" t="s">
        <v>27</v>
      </c>
      <c r="H2366">
        <f t="shared" si="72"/>
        <v>1</v>
      </c>
      <c r="I2366">
        <f t="shared" si="73"/>
        <v>16</v>
      </c>
      <c r="J2366">
        <f>INDEX(Clustering!$A$2:$B$32,MATCH('Filtered Data'!F2366,_xlfn.ANCHORARRAY(Clustering!$A$2),0),2)</f>
        <v>4</v>
      </c>
    </row>
    <row r="2367" spans="1:10" x14ac:dyDescent="0.3">
      <c r="A2367" t="s">
        <v>1774</v>
      </c>
      <c r="B2367" t="s">
        <v>55</v>
      </c>
      <c r="C2367" t="s">
        <v>132</v>
      </c>
      <c r="D2367" t="s">
        <v>868</v>
      </c>
      <c r="E2367">
        <v>18</v>
      </c>
      <c r="F2367" t="s">
        <v>72</v>
      </c>
      <c r="G2367" t="s">
        <v>27</v>
      </c>
      <c r="H2367">
        <f t="shared" si="72"/>
        <v>1</v>
      </c>
      <c r="I2367">
        <f t="shared" si="73"/>
        <v>18</v>
      </c>
      <c r="J2367">
        <f>INDEX(Clustering!$A$2:$B$32,MATCH('Filtered Data'!F2367,_xlfn.ANCHORARRAY(Clustering!$A$2),0),2)</f>
        <v>3</v>
      </c>
    </row>
    <row r="2368" spans="1:10" x14ac:dyDescent="0.3">
      <c r="A2368" t="s">
        <v>1775</v>
      </c>
      <c r="B2368" t="s">
        <v>55</v>
      </c>
      <c r="C2368" t="s">
        <v>221</v>
      </c>
      <c r="D2368" t="s">
        <v>231</v>
      </c>
      <c r="E2368">
        <v>5</v>
      </c>
      <c r="F2368" t="s">
        <v>232</v>
      </c>
      <c r="G2368" t="s">
        <v>27</v>
      </c>
      <c r="H2368">
        <f t="shared" si="72"/>
        <v>1</v>
      </c>
      <c r="I2368">
        <f t="shared" si="73"/>
        <v>5</v>
      </c>
      <c r="J2368">
        <f>INDEX(Clustering!$A$2:$B$32,MATCH('Filtered Data'!F2368,_xlfn.ANCHORARRAY(Clustering!$A$2),0),2)</f>
        <v>1</v>
      </c>
    </row>
    <row r="2369" spans="1:10" x14ac:dyDescent="0.3">
      <c r="A2369" t="s">
        <v>1776</v>
      </c>
      <c r="B2369" t="s">
        <v>55</v>
      </c>
      <c r="C2369" t="s">
        <v>139</v>
      </c>
      <c r="D2369" t="s">
        <v>868</v>
      </c>
      <c r="E2369">
        <v>15</v>
      </c>
      <c r="F2369" t="s">
        <v>72</v>
      </c>
      <c r="G2369" t="s">
        <v>87</v>
      </c>
      <c r="H2369">
        <f t="shared" si="72"/>
        <v>1</v>
      </c>
      <c r="I2369">
        <f t="shared" si="73"/>
        <v>15</v>
      </c>
      <c r="J2369">
        <f>INDEX(Clustering!$A$2:$B$32,MATCH('Filtered Data'!F2369,_xlfn.ANCHORARRAY(Clustering!$A$2),0),2)</f>
        <v>3</v>
      </c>
    </row>
    <row r="2370" spans="1:10" x14ac:dyDescent="0.3">
      <c r="A2370" t="s">
        <v>1777</v>
      </c>
      <c r="B2370" t="s">
        <v>55</v>
      </c>
      <c r="C2370" t="s">
        <v>377</v>
      </c>
      <c r="D2370" t="s">
        <v>621</v>
      </c>
      <c r="E2370">
        <v>15</v>
      </c>
      <c r="F2370" t="s">
        <v>22</v>
      </c>
      <c r="G2370" t="s">
        <v>29</v>
      </c>
      <c r="H2370">
        <f t="shared" si="72"/>
        <v>1</v>
      </c>
      <c r="I2370">
        <f t="shared" si="73"/>
        <v>15</v>
      </c>
      <c r="J2370">
        <f>INDEX(Clustering!$A$2:$B$32,MATCH('Filtered Data'!F2370,_xlfn.ANCHORARRAY(Clustering!$A$2),0),2)</f>
        <v>6</v>
      </c>
    </row>
    <row r="2371" spans="1:10" x14ac:dyDescent="0.3">
      <c r="A2371" t="s">
        <v>1778</v>
      </c>
      <c r="B2371" t="s">
        <v>147</v>
      </c>
      <c r="C2371" t="s">
        <v>1779</v>
      </c>
      <c r="D2371" t="s">
        <v>277</v>
      </c>
      <c r="E2371">
        <v>7</v>
      </c>
      <c r="F2371" t="s">
        <v>168</v>
      </c>
      <c r="G2371" t="s">
        <v>27</v>
      </c>
      <c r="H2371">
        <f t="shared" ref="H2371:H2378" si="74">LEN(G2371)/2</f>
        <v>1</v>
      </c>
      <c r="I2371">
        <f t="shared" ref="I2371:I2378" si="75">E2371*H2371</f>
        <v>7</v>
      </c>
      <c r="J2371">
        <f>INDEX(Clustering!$A$2:$B$32,MATCH('Filtered Data'!F2371,_xlfn.ANCHORARRAY(Clustering!$A$2),0),2)</f>
        <v>5</v>
      </c>
    </row>
    <row r="2372" spans="1:10" x14ac:dyDescent="0.3">
      <c r="A2372" t="s">
        <v>1780</v>
      </c>
      <c r="B2372" t="s">
        <v>55</v>
      </c>
      <c r="C2372" t="s">
        <v>685</v>
      </c>
      <c r="D2372" t="s">
        <v>751</v>
      </c>
      <c r="E2372">
        <v>60</v>
      </c>
      <c r="F2372" t="s">
        <v>262</v>
      </c>
      <c r="G2372" t="s">
        <v>27</v>
      </c>
      <c r="H2372">
        <f t="shared" si="74"/>
        <v>1</v>
      </c>
      <c r="I2372">
        <f t="shared" si="75"/>
        <v>60</v>
      </c>
      <c r="J2372">
        <f>INDEX(Clustering!$A$2:$B$32,MATCH('Filtered Data'!F2372,_xlfn.ANCHORARRAY(Clustering!$A$2),0),2)</f>
        <v>4</v>
      </c>
    </row>
    <row r="2373" spans="1:10" x14ac:dyDescent="0.3">
      <c r="A2373" t="s">
        <v>1780</v>
      </c>
      <c r="B2373" t="s">
        <v>58</v>
      </c>
      <c r="C2373" t="s">
        <v>341</v>
      </c>
      <c r="D2373" t="s">
        <v>119</v>
      </c>
      <c r="E2373">
        <v>53</v>
      </c>
      <c r="F2373" t="s">
        <v>13</v>
      </c>
      <c r="G2373" t="s">
        <v>29</v>
      </c>
      <c r="H2373">
        <f t="shared" si="74"/>
        <v>1</v>
      </c>
      <c r="I2373">
        <f t="shared" si="75"/>
        <v>53</v>
      </c>
      <c r="J2373">
        <f>INDEX(Clustering!$A$2:$B$32,MATCH('Filtered Data'!F2373,_xlfn.ANCHORARRAY(Clustering!$A$2),0),2)</f>
        <v>5</v>
      </c>
    </row>
    <row r="2374" spans="1:10" x14ac:dyDescent="0.3">
      <c r="A2374" t="s">
        <v>1780</v>
      </c>
      <c r="B2374" t="s">
        <v>59</v>
      </c>
      <c r="C2374" t="s">
        <v>339</v>
      </c>
      <c r="D2374" t="s">
        <v>751</v>
      </c>
      <c r="E2374">
        <v>58</v>
      </c>
      <c r="F2374" t="s">
        <v>262</v>
      </c>
      <c r="G2374" t="s">
        <v>80</v>
      </c>
      <c r="H2374">
        <f t="shared" si="74"/>
        <v>1</v>
      </c>
      <c r="I2374">
        <f t="shared" si="75"/>
        <v>58</v>
      </c>
      <c r="J2374">
        <f>INDEX(Clustering!$A$2:$B$32,MATCH('Filtered Data'!F2374,_xlfn.ANCHORARRAY(Clustering!$A$2),0),2)</f>
        <v>4</v>
      </c>
    </row>
    <row r="2375" spans="1:10" x14ac:dyDescent="0.3">
      <c r="A2375" t="s">
        <v>1781</v>
      </c>
      <c r="B2375" t="s">
        <v>55</v>
      </c>
      <c r="C2375" t="s">
        <v>608</v>
      </c>
      <c r="D2375" t="s">
        <v>722</v>
      </c>
      <c r="E2375">
        <v>22</v>
      </c>
      <c r="F2375" t="s">
        <v>13</v>
      </c>
      <c r="G2375" t="s">
        <v>87</v>
      </c>
      <c r="H2375">
        <f t="shared" si="74"/>
        <v>1</v>
      </c>
      <c r="I2375">
        <f t="shared" si="75"/>
        <v>22</v>
      </c>
      <c r="J2375">
        <f>INDEX(Clustering!$A$2:$B$32,MATCH('Filtered Data'!F2375,_xlfn.ANCHORARRAY(Clustering!$A$2),0),2)</f>
        <v>5</v>
      </c>
    </row>
    <row r="2376" spans="1:10" x14ac:dyDescent="0.3">
      <c r="A2376" t="s">
        <v>1782</v>
      </c>
      <c r="B2376" t="s">
        <v>55</v>
      </c>
      <c r="C2376" t="s">
        <v>418</v>
      </c>
      <c r="D2376" t="s">
        <v>751</v>
      </c>
      <c r="E2376">
        <v>9</v>
      </c>
      <c r="F2376" t="s">
        <v>262</v>
      </c>
      <c r="G2376" t="s">
        <v>69</v>
      </c>
      <c r="H2376">
        <f t="shared" si="74"/>
        <v>1</v>
      </c>
      <c r="I2376">
        <f t="shared" si="75"/>
        <v>9</v>
      </c>
      <c r="J2376">
        <f>INDEX(Clustering!$A$2:$B$32,MATCH('Filtered Data'!F2376,_xlfn.ANCHORARRAY(Clustering!$A$2),0),2)</f>
        <v>4</v>
      </c>
    </row>
    <row r="2377" spans="1:10" x14ac:dyDescent="0.3">
      <c r="A2377" t="s">
        <v>1783</v>
      </c>
      <c r="B2377" t="s">
        <v>55</v>
      </c>
      <c r="C2377" t="s">
        <v>134</v>
      </c>
      <c r="D2377" t="s">
        <v>722</v>
      </c>
      <c r="E2377">
        <v>24</v>
      </c>
      <c r="F2377" t="s">
        <v>13</v>
      </c>
      <c r="G2377" t="s">
        <v>80</v>
      </c>
      <c r="H2377">
        <f t="shared" si="74"/>
        <v>1</v>
      </c>
      <c r="I2377">
        <f t="shared" si="75"/>
        <v>24</v>
      </c>
      <c r="J2377">
        <f>INDEX(Clustering!$A$2:$B$32,MATCH('Filtered Data'!F2377,_xlfn.ANCHORARRAY(Clustering!$A$2),0),2)</f>
        <v>5</v>
      </c>
    </row>
    <row r="2378" spans="1:10" x14ac:dyDescent="0.3">
      <c r="A2378" t="s">
        <v>1784</v>
      </c>
      <c r="B2378" t="s">
        <v>55</v>
      </c>
      <c r="C2378" t="s">
        <v>176</v>
      </c>
      <c r="D2378" t="s">
        <v>570</v>
      </c>
      <c r="E2378">
        <v>52</v>
      </c>
      <c r="F2378" t="s">
        <v>22</v>
      </c>
      <c r="G2378" t="s">
        <v>69</v>
      </c>
      <c r="H2378">
        <f t="shared" si="74"/>
        <v>1</v>
      </c>
      <c r="I2378">
        <f t="shared" si="75"/>
        <v>52</v>
      </c>
      <c r="J2378">
        <f>INDEX(Clustering!$A$2:$B$32,MATCH('Filtered Data'!F2378,_xlfn.ANCHORARRAY(Clustering!$A$2),0),2)</f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00B0F0"/>
  </sheetPr>
  <dimension ref="A1:B32"/>
  <sheetViews>
    <sheetView workbookViewId="0"/>
  </sheetViews>
  <sheetFormatPr defaultRowHeight="13" x14ac:dyDescent="0.3"/>
  <cols>
    <col min="1" max="1" width="15.8984375" bestFit="1" customWidth="1"/>
  </cols>
  <sheetData>
    <row r="1" spans="1:2" x14ac:dyDescent="0.3">
      <c r="A1" t="s">
        <v>5</v>
      </c>
      <c r="B1" t="s">
        <v>8</v>
      </c>
    </row>
    <row r="2" spans="1:2" hidden="1" x14ac:dyDescent="0.3">
      <c r="A2" t="str" cm="1">
        <f t="array" ref="A2:A32">_xlfn.UNIQUE('Filtered Data'!F2:F2378)</f>
        <v>Lift 31-32</v>
      </c>
      <c r="B2">
        <v>5</v>
      </c>
    </row>
    <row r="3" spans="1:2" hidden="1" x14ac:dyDescent="0.3">
      <c r="A3" t="str">
        <v>LSK Bldg</v>
      </c>
      <c r="B3">
        <v>6</v>
      </c>
    </row>
    <row r="4" spans="1:2" hidden="1" x14ac:dyDescent="0.3">
      <c r="A4" t="str">
        <v>Lift 17-18</v>
      </c>
      <c r="B4">
        <v>2</v>
      </c>
    </row>
    <row r="5" spans="1:2" hidden="1" x14ac:dyDescent="0.3">
      <c r="A5" t="str">
        <v>Lift 29-30</v>
      </c>
      <c r="B5">
        <v>4</v>
      </c>
    </row>
    <row r="6" spans="1:2" x14ac:dyDescent="0.3">
      <c r="A6" t="str">
        <v>Lecture Theater A</v>
      </c>
      <c r="B6">
        <v>1</v>
      </c>
    </row>
    <row r="7" spans="1:2" hidden="1" x14ac:dyDescent="0.3">
      <c r="A7" t="str">
        <v>Lift 25-26</v>
      </c>
      <c r="B7">
        <v>3</v>
      </c>
    </row>
    <row r="8" spans="1:2" hidden="1" x14ac:dyDescent="0.3">
      <c r="A8" t="str">
        <v>Lecture Theater H</v>
      </c>
      <c r="B8">
        <v>4</v>
      </c>
    </row>
    <row r="9" spans="1:2" hidden="1" x14ac:dyDescent="0.3">
      <c r="A9" t="str">
        <v>CYT Bldg</v>
      </c>
      <c r="B9">
        <v>5</v>
      </c>
    </row>
    <row r="10" spans="1:2" x14ac:dyDescent="0.3">
      <c r="A10" t="str">
        <v>Lift 19</v>
      </c>
      <c r="B10">
        <v>1</v>
      </c>
    </row>
    <row r="11" spans="1:2" x14ac:dyDescent="0.3">
      <c r="A11" t="str">
        <v>Lecture Theater B</v>
      </c>
      <c r="B11">
        <v>1</v>
      </c>
    </row>
    <row r="12" spans="1:2" hidden="1" x14ac:dyDescent="0.3">
      <c r="A12" t="str">
        <v>Lecture Theater J</v>
      </c>
      <c r="B12">
        <v>8</v>
      </c>
    </row>
    <row r="13" spans="1:2" hidden="1" x14ac:dyDescent="0.3">
      <c r="A13" t="str">
        <v>Lecture Theater C</v>
      </c>
      <c r="B13">
        <v>2</v>
      </c>
    </row>
    <row r="14" spans="1:2" x14ac:dyDescent="0.3">
      <c r="A14" t="str">
        <v>Acad Concourse</v>
      </c>
      <c r="B14">
        <v>1</v>
      </c>
    </row>
    <row r="15" spans="1:2" hidden="1" x14ac:dyDescent="0.3">
      <c r="A15" t="str">
        <v>Rm 6122</v>
      </c>
      <c r="B15">
        <v>9</v>
      </c>
    </row>
    <row r="16" spans="1:2" hidden="1" x14ac:dyDescent="0.3">
      <c r="A16" t="str">
        <v>Lift 27-28</v>
      </c>
      <c r="B16">
        <v>4</v>
      </c>
    </row>
    <row r="17" spans="1:2" hidden="1" x14ac:dyDescent="0.3">
      <c r="A17" t="str">
        <v>Lecture Theater K</v>
      </c>
      <c r="B17">
        <v>8</v>
      </c>
    </row>
    <row r="18" spans="1:2" hidden="1" x14ac:dyDescent="0.3">
      <c r="A18" t="str">
        <v>Lift 21</v>
      </c>
      <c r="B18">
        <v>9</v>
      </c>
    </row>
    <row r="19" spans="1:2" x14ac:dyDescent="0.3">
      <c r="A19" t="str">
        <v>Rm 2209</v>
      </c>
      <c r="B19">
        <v>1</v>
      </c>
    </row>
    <row r="20" spans="1:2" hidden="1" x14ac:dyDescent="0.3">
      <c r="A20" t="str">
        <v>Lecture Theater D</v>
      </c>
      <c r="B20">
        <v>2</v>
      </c>
    </row>
    <row r="21" spans="1:2" x14ac:dyDescent="0.3">
      <c r="A21" t="str">
        <v>Rm 1206</v>
      </c>
      <c r="B21">
        <v>1</v>
      </c>
    </row>
    <row r="22" spans="1:2" hidden="1" x14ac:dyDescent="0.3">
      <c r="A22" t="str">
        <v>Lecture Theater G</v>
      </c>
      <c r="B22">
        <v>3</v>
      </c>
    </row>
    <row r="23" spans="1:2" hidden="1" x14ac:dyDescent="0.3">
      <c r="A23" t="str">
        <v>Lecture Theater F</v>
      </c>
      <c r="B23">
        <v>3</v>
      </c>
    </row>
    <row r="24" spans="1:2" hidden="1" x14ac:dyDescent="0.3">
      <c r="A24" t="str">
        <v>Lecture Theater E</v>
      </c>
      <c r="B24">
        <v>2</v>
      </c>
    </row>
    <row r="25" spans="1:2" hidden="1" x14ac:dyDescent="0.3">
      <c r="A25" t="str">
        <v>IAS</v>
      </c>
      <c r="B25">
        <v>6</v>
      </c>
    </row>
    <row r="26" spans="1:2" hidden="1" x14ac:dyDescent="0.3">
      <c r="A26" t="str">
        <v>LG4</v>
      </c>
      <c r="B26">
        <v>10</v>
      </c>
    </row>
    <row r="27" spans="1:2" hidden="1" x14ac:dyDescent="0.3">
      <c r="A27" t="str">
        <v>Rm 3209A</v>
      </c>
      <c r="B27">
        <v>9</v>
      </c>
    </row>
    <row r="28" spans="1:2" hidden="1" x14ac:dyDescent="0.3">
      <c r="A28" t="str">
        <v>Lift 23</v>
      </c>
      <c r="B28">
        <v>9</v>
      </c>
    </row>
    <row r="29" spans="1:2" hidden="1" x14ac:dyDescent="0.3">
      <c r="A29" t="str">
        <v>Lift 22</v>
      </c>
      <c r="B29">
        <v>9</v>
      </c>
    </row>
    <row r="30" spans="1:2" hidden="1" x14ac:dyDescent="0.3">
      <c r="A30" t="str">
        <v>Shaw Auditorium</v>
      </c>
      <c r="B30">
        <v>7</v>
      </c>
    </row>
    <row r="31" spans="1:2" hidden="1" x14ac:dyDescent="0.3">
      <c r="A31" t="str">
        <v>Lift 33</v>
      </c>
      <c r="B31">
        <v>8</v>
      </c>
    </row>
    <row r="32" spans="1:2" hidden="1" x14ac:dyDescent="0.3">
      <c r="A32" t="str">
        <v>Rm 6140</v>
      </c>
      <c r="B32">
        <v>9</v>
      </c>
    </row>
  </sheetData>
  <autoFilter ref="A1:B32" xr:uid="{00000000-0001-0000-0200-000000000000}">
    <filterColumn colId="1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18B9-341D-416E-855D-F5210ABC421A}">
  <sheetPr>
    <tabColor rgb="FFFFFF00"/>
  </sheetPr>
  <dimension ref="A1:B16"/>
  <sheetViews>
    <sheetView workbookViewId="0">
      <selection activeCell="B2" sqref="B2:B11"/>
    </sheetView>
  </sheetViews>
  <sheetFormatPr defaultRowHeight="13" x14ac:dyDescent="0.3"/>
  <cols>
    <col min="1" max="1" width="9.296875" bestFit="1" customWidth="1"/>
    <col min="2" max="2" width="22.796875" bestFit="1" customWidth="1"/>
  </cols>
  <sheetData>
    <row r="1" spans="1:2" x14ac:dyDescent="0.3">
      <c r="A1" t="s">
        <v>8</v>
      </c>
      <c r="B1" t="s">
        <v>2186</v>
      </c>
    </row>
    <row r="2" spans="1:2" x14ac:dyDescent="0.3">
      <c r="A2">
        <v>1</v>
      </c>
      <c r="B2">
        <v>21411</v>
      </c>
    </row>
    <row r="3" spans="1:2" x14ac:dyDescent="0.3">
      <c r="A3">
        <v>2</v>
      </c>
      <c r="B3">
        <v>29228</v>
      </c>
    </row>
    <row r="4" spans="1:2" x14ac:dyDescent="0.3">
      <c r="A4">
        <v>3</v>
      </c>
      <c r="B4">
        <v>25519</v>
      </c>
    </row>
    <row r="5" spans="1:2" x14ac:dyDescent="0.3">
      <c r="A5">
        <v>4</v>
      </c>
      <c r="B5">
        <v>8026</v>
      </c>
    </row>
    <row r="6" spans="1:2" x14ac:dyDescent="0.3">
      <c r="A6">
        <v>5</v>
      </c>
      <c r="B6">
        <v>25293</v>
      </c>
    </row>
    <row r="7" spans="1:2" x14ac:dyDescent="0.3">
      <c r="A7">
        <v>6</v>
      </c>
      <c r="B7">
        <v>29979</v>
      </c>
    </row>
    <row r="8" spans="1:2" x14ac:dyDescent="0.3">
      <c r="A8">
        <v>7</v>
      </c>
      <c r="B8">
        <v>207</v>
      </c>
    </row>
    <row r="9" spans="1:2" x14ac:dyDescent="0.3">
      <c r="A9">
        <v>8</v>
      </c>
      <c r="B9">
        <v>6899</v>
      </c>
    </row>
    <row r="10" spans="1:2" x14ac:dyDescent="0.3">
      <c r="A10">
        <v>9</v>
      </c>
      <c r="B10">
        <v>1652</v>
      </c>
    </row>
    <row r="11" spans="1:2" x14ac:dyDescent="0.3">
      <c r="A11">
        <v>10</v>
      </c>
      <c r="B11">
        <v>292</v>
      </c>
    </row>
    <row r="13" spans="1:2" x14ac:dyDescent="0.3">
      <c r="B13">
        <f>SUM(Table1_1[Aggregated Enrollment])</f>
        <v>148506</v>
      </c>
    </row>
    <row r="14" spans="1:2" x14ac:dyDescent="0.3">
      <c r="B14">
        <f>B13/5/2</f>
        <v>14850.6</v>
      </c>
    </row>
    <row r="15" spans="1:2" x14ac:dyDescent="0.3">
      <c r="B15">
        <f>B14/2</f>
        <v>7425.3</v>
      </c>
    </row>
    <row r="16" spans="1:2" x14ac:dyDescent="0.3">
      <c r="B16">
        <v>8000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81A-7512-4932-B167-A9C5C8D7AFAB}">
  <sheetPr>
    <tabColor rgb="FF7030A0"/>
  </sheetPr>
  <dimension ref="A1:D34"/>
  <sheetViews>
    <sheetView workbookViewId="0">
      <selection activeCell="D1" sqref="D1"/>
    </sheetView>
  </sheetViews>
  <sheetFormatPr defaultRowHeight="13" x14ac:dyDescent="0.3"/>
  <cols>
    <col min="1" max="1" width="25.796875" bestFit="1" customWidth="1"/>
    <col min="2" max="2" width="9" customWidth="1"/>
    <col min="3" max="4" width="11.19921875" customWidth="1"/>
  </cols>
  <sheetData>
    <row r="1" spans="1:4" x14ac:dyDescent="0.3">
      <c r="A1" t="s">
        <v>2187</v>
      </c>
    </row>
    <row r="3" spans="1:4" x14ac:dyDescent="0.3">
      <c r="A3" t="s">
        <v>3</v>
      </c>
      <c r="B3" t="s">
        <v>8</v>
      </c>
      <c r="C3" t="s">
        <v>2188</v>
      </c>
      <c r="D3" t="s">
        <v>2189</v>
      </c>
    </row>
    <row r="4" spans="1:4" x14ac:dyDescent="0.3">
      <c r="A4" t="str">
        <f>Clustering!A2</f>
        <v>Lift 31-32</v>
      </c>
      <c r="B4">
        <f>Clustering!B2</f>
        <v>5</v>
      </c>
      <c r="C4">
        <f>80+82+10</f>
        <v>172</v>
      </c>
      <c r="D4">
        <f>30+13</f>
        <v>43</v>
      </c>
    </row>
    <row r="5" spans="1:4" x14ac:dyDescent="0.3">
      <c r="A5" s="2" t="str">
        <f>Clustering!A3</f>
        <v>LSK Bldg</v>
      </c>
      <c r="B5">
        <f>Clustering!B3</f>
        <v>6</v>
      </c>
      <c r="C5">
        <f>80+82+22+77+55</f>
        <v>316</v>
      </c>
      <c r="D5">
        <f>13+11+77+22-15</f>
        <v>108</v>
      </c>
    </row>
    <row r="6" spans="1:4" x14ac:dyDescent="0.3">
      <c r="A6" t="str">
        <f>Clustering!A4</f>
        <v>Lift 17-18</v>
      </c>
      <c r="B6">
        <f>Clustering!B4</f>
        <v>2</v>
      </c>
      <c r="C6">
        <f>-22</f>
        <v>-22</v>
      </c>
      <c r="D6">
        <f>7+8+15</f>
        <v>30</v>
      </c>
    </row>
    <row r="7" spans="1:4" x14ac:dyDescent="0.3">
      <c r="A7" t="str">
        <f>Clustering!A5</f>
        <v>Lift 29-30</v>
      </c>
      <c r="B7">
        <f>Clustering!B5</f>
        <v>4</v>
      </c>
      <c r="C7">
        <f>7+43</f>
        <v>50</v>
      </c>
      <c r="D7">
        <f>13+36+26+26</f>
        <v>101</v>
      </c>
    </row>
    <row r="8" spans="1:4" x14ac:dyDescent="0.3">
      <c r="A8" t="str">
        <f>Clustering!A6</f>
        <v>Lecture Theater A</v>
      </c>
      <c r="B8">
        <f>Clustering!B6</f>
        <v>1</v>
      </c>
      <c r="C8">
        <v>0</v>
      </c>
      <c r="D8">
        <v>0</v>
      </c>
    </row>
    <row r="9" spans="1:4" x14ac:dyDescent="0.3">
      <c r="A9" t="str">
        <f>Clustering!A7</f>
        <v>Lift 25-26</v>
      </c>
      <c r="B9">
        <f>Clustering!B7</f>
        <v>3</v>
      </c>
      <c r="C9">
        <f>24</f>
        <v>24</v>
      </c>
      <c r="D9">
        <f>13+27</f>
        <v>40</v>
      </c>
    </row>
    <row r="10" spans="1:4" x14ac:dyDescent="0.3">
      <c r="A10" t="str">
        <f>Clustering!A8</f>
        <v>Lecture Theater H</v>
      </c>
      <c r="B10">
        <f>Clustering!B8</f>
        <v>4</v>
      </c>
      <c r="C10">
        <f>53+16</f>
        <v>69</v>
      </c>
      <c r="D10">
        <f>13+14</f>
        <v>27</v>
      </c>
    </row>
    <row r="11" spans="1:4" x14ac:dyDescent="0.3">
      <c r="A11" t="str">
        <f>Clustering!A9</f>
        <v>CYT Bldg</v>
      </c>
      <c r="B11">
        <f>Clustering!B9</f>
        <v>5</v>
      </c>
      <c r="C11">
        <f>80+82+22+13+8+20+13</f>
        <v>238</v>
      </c>
      <c r="D11">
        <f>13+10</f>
        <v>23</v>
      </c>
    </row>
    <row r="12" spans="1:4" x14ac:dyDescent="0.3">
      <c r="A12" t="str">
        <f>Clustering!A10</f>
        <v>Lift 19</v>
      </c>
      <c r="B12">
        <f>Clustering!B10</f>
        <v>1</v>
      </c>
      <c r="C12">
        <f>2</f>
        <v>2</v>
      </c>
      <c r="D12">
        <f>13-43</f>
        <v>-30</v>
      </c>
    </row>
    <row r="13" spans="1:4" x14ac:dyDescent="0.3">
      <c r="A13" t="str">
        <f>Clustering!A11</f>
        <v>Lecture Theater B</v>
      </c>
      <c r="B13">
        <f>Clustering!B11</f>
        <v>1</v>
      </c>
      <c r="C13">
        <f>7</f>
        <v>7</v>
      </c>
      <c r="D13">
        <f>13-24</f>
        <v>-11</v>
      </c>
    </row>
    <row r="14" spans="1:4" x14ac:dyDescent="0.3">
      <c r="A14" t="str">
        <f>Clustering!A12</f>
        <v>Lecture Theater J</v>
      </c>
      <c r="B14">
        <f>Clustering!B12</f>
        <v>8</v>
      </c>
      <c r="C14">
        <f>38+35+79</f>
        <v>152</v>
      </c>
      <c r="D14">
        <f>13</f>
        <v>13</v>
      </c>
    </row>
    <row r="15" spans="1:4" x14ac:dyDescent="0.3">
      <c r="A15" t="str">
        <f>Clustering!A13</f>
        <v>Lecture Theater C</v>
      </c>
      <c r="B15">
        <f>Clustering!B13</f>
        <v>2</v>
      </c>
      <c r="C15">
        <f>27</f>
        <v>27</v>
      </c>
      <c r="D15">
        <f>13-9</f>
        <v>4</v>
      </c>
    </row>
    <row r="16" spans="1:4" x14ac:dyDescent="0.3">
      <c r="A16" t="str">
        <f>Clustering!A14</f>
        <v>Acad Concourse</v>
      </c>
      <c r="B16">
        <f>Clustering!B14</f>
        <v>1</v>
      </c>
      <c r="C16">
        <f>-9</f>
        <v>-9</v>
      </c>
      <c r="D16">
        <f>13-23</f>
        <v>-10</v>
      </c>
    </row>
    <row r="17" spans="1:4" x14ac:dyDescent="0.3">
      <c r="A17" t="str">
        <f>Clustering!A15</f>
        <v>Rm 6122</v>
      </c>
      <c r="B17">
        <f>Clustering!B15</f>
        <v>9</v>
      </c>
      <c r="C17">
        <f>9-18+43</f>
        <v>34</v>
      </c>
      <c r="D17">
        <f>13-43+13</f>
        <v>-17</v>
      </c>
    </row>
    <row r="18" spans="1:4" x14ac:dyDescent="0.3">
      <c r="A18" t="str">
        <f>Clustering!A16</f>
        <v>Lift 27-28</v>
      </c>
      <c r="B18">
        <f>Clustering!B16</f>
        <v>4</v>
      </c>
      <c r="C18">
        <f>80+26</f>
        <v>106</v>
      </c>
      <c r="D18">
        <f>13+28</f>
        <v>41</v>
      </c>
    </row>
    <row r="19" spans="1:4" x14ac:dyDescent="0.3">
      <c r="A19" t="str">
        <f>Clustering!A17</f>
        <v>Lecture Theater K</v>
      </c>
      <c r="B19">
        <f>Clustering!B17</f>
        <v>8</v>
      </c>
      <c r="C19">
        <f>80+82</f>
        <v>162</v>
      </c>
      <c r="D19">
        <f>13+24</f>
        <v>37</v>
      </c>
    </row>
    <row r="20" spans="1:4" x14ac:dyDescent="0.3">
      <c r="A20" t="str">
        <f>Clustering!A18</f>
        <v>Lift 21</v>
      </c>
      <c r="B20">
        <f>Clustering!B18</f>
        <v>9</v>
      </c>
      <c r="C20">
        <f>9+38</f>
        <v>47</v>
      </c>
      <c r="D20">
        <f>13-43-38</f>
        <v>-68</v>
      </c>
    </row>
    <row r="21" spans="1:4" x14ac:dyDescent="0.3">
      <c r="A21" t="str">
        <f>Clustering!A19</f>
        <v>Rm 2209</v>
      </c>
      <c r="B21">
        <f>Clustering!B19</f>
        <v>1</v>
      </c>
      <c r="C21">
        <f>9+25</f>
        <v>34</v>
      </c>
      <c r="D21">
        <f>13-43-25</f>
        <v>-55</v>
      </c>
    </row>
    <row r="22" spans="1:4" x14ac:dyDescent="0.3">
      <c r="A22" t="str">
        <f>Clustering!A20</f>
        <v>Lecture Theater D</v>
      </c>
      <c r="B22">
        <f>Clustering!B20</f>
        <v>2</v>
      </c>
      <c r="C22">
        <f>38+18</f>
        <v>56</v>
      </c>
      <c r="D22">
        <f>13-9</f>
        <v>4</v>
      </c>
    </row>
    <row r="23" spans="1:4" x14ac:dyDescent="0.3">
      <c r="A23" t="str">
        <f>Clustering!A21</f>
        <v>Rm 1206</v>
      </c>
      <c r="B23">
        <f>Clustering!B21</f>
        <v>1</v>
      </c>
      <c r="C23">
        <f>9</f>
        <v>9</v>
      </c>
      <c r="D23">
        <f>13-57</f>
        <v>-44</v>
      </c>
    </row>
    <row r="24" spans="1:4" x14ac:dyDescent="0.3">
      <c r="A24" t="str">
        <f>Clustering!A22</f>
        <v>Lecture Theater G</v>
      </c>
      <c r="B24">
        <f>Clustering!B22</f>
        <v>3</v>
      </c>
      <c r="C24">
        <f>13+19</f>
        <v>32</v>
      </c>
      <c r="D24">
        <f>13+36</f>
        <v>49</v>
      </c>
    </row>
    <row r="25" spans="1:4" x14ac:dyDescent="0.3">
      <c r="A25" t="str">
        <f>Clustering!A23</f>
        <v>Lecture Theater F</v>
      </c>
      <c r="B25">
        <f>Clustering!B23</f>
        <v>3</v>
      </c>
      <c r="C25">
        <f>13</f>
        <v>13</v>
      </c>
      <c r="D25">
        <f>13+42</f>
        <v>55</v>
      </c>
    </row>
    <row r="26" spans="1:4" x14ac:dyDescent="0.3">
      <c r="A26" t="str">
        <f>Clustering!A24</f>
        <v>Lecture Theater E</v>
      </c>
      <c r="B26">
        <f>Clustering!B24</f>
        <v>2</v>
      </c>
      <c r="C26">
        <f>66</f>
        <v>66</v>
      </c>
      <c r="D26">
        <f>13-8</f>
        <v>5</v>
      </c>
    </row>
    <row r="27" spans="1:4" x14ac:dyDescent="0.3">
      <c r="A27" s="2" t="str">
        <f>Clustering!A25</f>
        <v>IAS</v>
      </c>
      <c r="B27">
        <f>Clustering!B25</f>
        <v>6</v>
      </c>
      <c r="C27">
        <f>80+82+22+214+13+10</f>
        <v>421</v>
      </c>
      <c r="D27">
        <f>13+11+214+11</f>
        <v>249</v>
      </c>
    </row>
    <row r="28" spans="1:4" x14ac:dyDescent="0.3">
      <c r="A28" t="str">
        <f>Clustering!A26</f>
        <v>LG4</v>
      </c>
      <c r="B28">
        <f>Clustering!B26</f>
        <v>10</v>
      </c>
      <c r="C28">
        <f>-40-12-15-29-18-16</f>
        <v>-130</v>
      </c>
      <c r="D28">
        <f>7-27-29+18+13-11</f>
        <v>-29</v>
      </c>
    </row>
    <row r="29" spans="1:4" x14ac:dyDescent="0.3">
      <c r="A29" t="str">
        <f>Clustering!A27</f>
        <v>Rm 3209A</v>
      </c>
      <c r="B29">
        <f>Clustering!B27</f>
        <v>9</v>
      </c>
      <c r="C29">
        <f>9+36</f>
        <v>45</v>
      </c>
      <c r="D29">
        <f>13-78-41</f>
        <v>-106</v>
      </c>
    </row>
    <row r="30" spans="1:4" x14ac:dyDescent="0.3">
      <c r="A30" t="str">
        <f>Clustering!A28</f>
        <v>Lift 23</v>
      </c>
      <c r="B30">
        <f>Clustering!B28</f>
        <v>9</v>
      </c>
      <c r="C30">
        <f>9+41</f>
        <v>50</v>
      </c>
      <c r="D30">
        <f>13-34-6-40</f>
        <v>-67</v>
      </c>
    </row>
    <row r="31" spans="1:4" x14ac:dyDescent="0.3">
      <c r="A31" t="str">
        <f>Clustering!A29</f>
        <v>Lift 22</v>
      </c>
      <c r="B31">
        <f>Clustering!B29</f>
        <v>9</v>
      </c>
      <c r="C31">
        <f>9+41</f>
        <v>50</v>
      </c>
      <c r="D31">
        <f>13-34-6</f>
        <v>-27</v>
      </c>
    </row>
    <row r="32" spans="1:4" x14ac:dyDescent="0.3">
      <c r="A32" s="2" t="str">
        <f>Clustering!A30</f>
        <v>Shaw Auditorium</v>
      </c>
      <c r="B32">
        <f>Clustering!B30</f>
        <v>7</v>
      </c>
      <c r="C32">
        <f>80+82+110</f>
        <v>272</v>
      </c>
      <c r="D32">
        <f>13+11</f>
        <v>24</v>
      </c>
    </row>
    <row r="33" spans="1:4" x14ac:dyDescent="0.3">
      <c r="A33" t="str">
        <f>Clustering!A31</f>
        <v>Lift 33</v>
      </c>
      <c r="B33">
        <f>Clustering!B31</f>
        <v>8</v>
      </c>
      <c r="C33">
        <f>80+43+44</f>
        <v>167</v>
      </c>
      <c r="D33">
        <f>13-10</f>
        <v>3</v>
      </c>
    </row>
    <row r="34" spans="1:4" x14ac:dyDescent="0.3">
      <c r="A34" t="str">
        <f>Clustering!A32</f>
        <v>Rm 6140</v>
      </c>
      <c r="B34">
        <f>Clustering!B32</f>
        <v>9</v>
      </c>
      <c r="C34">
        <f>9+55</f>
        <v>64</v>
      </c>
      <c r="D34">
        <f>13-34</f>
        <v>-21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C146-883E-4A49-8701-96A142037D3D}">
  <sheetPr>
    <tabColor rgb="FFFFC000"/>
  </sheetPr>
  <dimension ref="A1:C11"/>
  <sheetViews>
    <sheetView workbookViewId="0">
      <selection activeCell="A2" sqref="A2:C11"/>
    </sheetView>
  </sheetViews>
  <sheetFormatPr defaultRowHeight="13" x14ac:dyDescent="0.3"/>
  <cols>
    <col min="1" max="1" width="9.296875" bestFit="1" customWidth="1"/>
    <col min="2" max="3" width="11.8984375" bestFit="1" customWidth="1"/>
  </cols>
  <sheetData>
    <row r="1" spans="1:3" x14ac:dyDescent="0.3">
      <c r="A1" t="s">
        <v>8</v>
      </c>
      <c r="B1" t="s">
        <v>2190</v>
      </c>
      <c r="C1" t="s">
        <v>2191</v>
      </c>
    </row>
    <row r="2" spans="1:3" x14ac:dyDescent="0.3">
      <c r="A2">
        <v>1</v>
      </c>
      <c r="B2">
        <v>7.166666666666667</v>
      </c>
      <c r="C2">
        <v>-25</v>
      </c>
    </row>
    <row r="3" spans="1:3" x14ac:dyDescent="0.3">
      <c r="A3">
        <v>2</v>
      </c>
      <c r="B3">
        <v>31.75</v>
      </c>
      <c r="C3">
        <v>10.75</v>
      </c>
    </row>
    <row r="4" spans="1:3" x14ac:dyDescent="0.3">
      <c r="A4">
        <v>3</v>
      </c>
      <c r="B4">
        <v>23</v>
      </c>
      <c r="C4">
        <v>48</v>
      </c>
    </row>
    <row r="5" spans="1:3" x14ac:dyDescent="0.3">
      <c r="A5">
        <v>4</v>
      </c>
      <c r="B5">
        <v>75</v>
      </c>
      <c r="C5">
        <v>56.333333333333336</v>
      </c>
    </row>
    <row r="6" spans="1:3" x14ac:dyDescent="0.3">
      <c r="A6">
        <v>5</v>
      </c>
      <c r="B6">
        <v>205</v>
      </c>
      <c r="C6">
        <v>33</v>
      </c>
    </row>
    <row r="7" spans="1:3" x14ac:dyDescent="0.3">
      <c r="A7">
        <v>6</v>
      </c>
      <c r="B7">
        <v>368.5</v>
      </c>
      <c r="C7">
        <v>178.5</v>
      </c>
    </row>
    <row r="8" spans="1:3" x14ac:dyDescent="0.3">
      <c r="A8">
        <v>7</v>
      </c>
      <c r="B8">
        <v>272</v>
      </c>
      <c r="C8">
        <v>24</v>
      </c>
    </row>
    <row r="9" spans="1:3" x14ac:dyDescent="0.3">
      <c r="A9">
        <v>8</v>
      </c>
      <c r="B9">
        <v>160.33333333333334</v>
      </c>
      <c r="C9">
        <v>17.666666666666668</v>
      </c>
    </row>
    <row r="10" spans="1:3" x14ac:dyDescent="0.3">
      <c r="A10">
        <v>9</v>
      </c>
      <c r="B10">
        <v>48.333333333333336</v>
      </c>
      <c r="C10">
        <v>-51</v>
      </c>
    </row>
    <row r="11" spans="1:3" x14ac:dyDescent="0.3">
      <c r="A11">
        <v>10</v>
      </c>
      <c r="B11">
        <v>-130</v>
      </c>
      <c r="C11">
        <v>-29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CCD3-76F0-421F-BCE9-324383D27A74}">
  <sheetPr>
    <tabColor rgb="FF002060"/>
  </sheetPr>
  <dimension ref="A1:N28"/>
  <sheetViews>
    <sheetView tabSelected="1" topLeftCell="A13" workbookViewId="0">
      <selection activeCell="N27" sqref="N27"/>
    </sheetView>
  </sheetViews>
  <sheetFormatPr defaultRowHeight="13" x14ac:dyDescent="0.3"/>
  <cols>
    <col min="1" max="1" width="9" customWidth="1"/>
    <col min="4" max="4" width="12.3984375" customWidth="1"/>
    <col min="6" max="6" width="14.59765625" bestFit="1" customWidth="1"/>
    <col min="7" max="7" width="10.5" bestFit="1" customWidth="1"/>
    <col min="11" max="11" width="10.19921875" bestFit="1" customWidth="1"/>
    <col min="12" max="12" width="16.69921875" bestFit="1" customWidth="1"/>
    <col min="14" max="14" width="10.8984375" bestFit="1" customWidth="1"/>
  </cols>
  <sheetData>
    <row r="1" spans="1:14" x14ac:dyDescent="0.3">
      <c r="A1" t="s">
        <v>8</v>
      </c>
      <c r="B1" t="s">
        <v>2192</v>
      </c>
      <c r="C1" t="s">
        <v>2193</v>
      </c>
      <c r="D1" t="s">
        <v>2194</v>
      </c>
      <c r="F1">
        <v>31.75</v>
      </c>
      <c r="I1" s="3" t="s">
        <v>8</v>
      </c>
      <c r="J1" s="4" t="s">
        <v>2192</v>
      </c>
      <c r="K1" s="5" t="s">
        <v>2195</v>
      </c>
      <c r="L1" s="5" t="s">
        <v>2196</v>
      </c>
    </row>
    <row r="2" spans="1:14" x14ac:dyDescent="0.3">
      <c r="A2">
        <v>9</v>
      </c>
      <c r="B2">
        <v>48.333333333333336</v>
      </c>
      <c r="C2">
        <v>-51</v>
      </c>
      <c r="D2">
        <v>1652</v>
      </c>
      <c r="F2">
        <v>33</v>
      </c>
      <c r="I2" s="6">
        <v>10</v>
      </c>
      <c r="J2" s="7">
        <v>-130</v>
      </c>
      <c r="K2" s="8">
        <v>292</v>
      </c>
      <c r="L2" s="8">
        <f>K2</f>
        <v>292</v>
      </c>
      <c r="N2">
        <f>K2*ABS($F$1-J2)</f>
        <v>47231</v>
      </c>
    </row>
    <row r="3" spans="1:14" x14ac:dyDescent="0.3">
      <c r="A3">
        <v>10</v>
      </c>
      <c r="B3">
        <v>-130</v>
      </c>
      <c r="C3">
        <v>-29</v>
      </c>
      <c r="D3">
        <v>292</v>
      </c>
      <c r="I3" s="11">
        <v>1</v>
      </c>
      <c r="J3" s="9">
        <v>7.166666666666667</v>
      </c>
      <c r="K3" s="10">
        <v>21411</v>
      </c>
      <c r="L3" s="10">
        <f>L2+K3</f>
        <v>21703</v>
      </c>
      <c r="N3">
        <f t="shared" ref="N3:N11" si="0">K3*ABS($F$1-J3)</f>
        <v>526353.75</v>
      </c>
    </row>
    <row r="4" spans="1:14" x14ac:dyDescent="0.3">
      <c r="A4">
        <v>1</v>
      </c>
      <c r="B4">
        <v>7.166666666666667</v>
      </c>
      <c r="C4">
        <v>-25</v>
      </c>
      <c r="D4">
        <v>21411</v>
      </c>
      <c r="I4" s="6">
        <v>3</v>
      </c>
      <c r="J4" s="7">
        <v>23</v>
      </c>
      <c r="K4" s="8">
        <v>25519</v>
      </c>
      <c r="L4" s="8">
        <f>L3+K4</f>
        <v>47222</v>
      </c>
      <c r="N4">
        <f t="shared" si="0"/>
        <v>223291.25</v>
      </c>
    </row>
    <row r="5" spans="1:14" x14ac:dyDescent="0.3">
      <c r="A5">
        <v>2</v>
      </c>
      <c r="B5">
        <v>31.75</v>
      </c>
      <c r="C5">
        <v>10.75</v>
      </c>
      <c r="D5">
        <v>29228</v>
      </c>
      <c r="I5" s="12">
        <v>2</v>
      </c>
      <c r="J5" s="13">
        <v>31.75</v>
      </c>
      <c r="K5" s="10">
        <v>29228</v>
      </c>
      <c r="L5" s="14">
        <f>L4+K5</f>
        <v>76450</v>
      </c>
      <c r="N5">
        <f t="shared" si="0"/>
        <v>0</v>
      </c>
    </row>
    <row r="6" spans="1:14" x14ac:dyDescent="0.3">
      <c r="A6">
        <v>8</v>
      </c>
      <c r="B6">
        <v>160.33333333333334</v>
      </c>
      <c r="C6">
        <v>17.666666666666668</v>
      </c>
      <c r="D6">
        <v>6899</v>
      </c>
      <c r="I6" s="6">
        <v>9</v>
      </c>
      <c r="J6" s="7">
        <v>48.333333333333336</v>
      </c>
      <c r="K6" s="8">
        <v>1652</v>
      </c>
      <c r="L6" s="8">
        <f>L5+K6</f>
        <v>78102</v>
      </c>
      <c r="N6">
        <f t="shared" si="0"/>
        <v>27395.666666666672</v>
      </c>
    </row>
    <row r="7" spans="1:14" x14ac:dyDescent="0.3">
      <c r="A7">
        <v>7</v>
      </c>
      <c r="B7">
        <v>272</v>
      </c>
      <c r="C7">
        <v>24</v>
      </c>
      <c r="D7">
        <v>207</v>
      </c>
      <c r="I7" s="11">
        <v>4</v>
      </c>
      <c r="J7" s="9">
        <v>75</v>
      </c>
      <c r="K7" s="10">
        <v>8026</v>
      </c>
      <c r="L7" s="10">
        <f>L6+K7</f>
        <v>86128</v>
      </c>
      <c r="N7">
        <f t="shared" si="0"/>
        <v>347124.5</v>
      </c>
    </row>
    <row r="8" spans="1:14" x14ac:dyDescent="0.3">
      <c r="A8">
        <v>5</v>
      </c>
      <c r="B8">
        <v>205</v>
      </c>
      <c r="C8">
        <v>33</v>
      </c>
      <c r="D8">
        <v>25293</v>
      </c>
      <c r="I8" s="6">
        <v>8</v>
      </c>
      <c r="J8" s="7">
        <v>160.33333333333334</v>
      </c>
      <c r="K8" s="8">
        <v>6899</v>
      </c>
      <c r="L8" s="8">
        <f>L7+K8</f>
        <v>93027</v>
      </c>
      <c r="N8">
        <f t="shared" si="0"/>
        <v>887096.41666666674</v>
      </c>
    </row>
    <row r="9" spans="1:14" x14ac:dyDescent="0.3">
      <c r="A9">
        <v>3</v>
      </c>
      <c r="B9">
        <v>23</v>
      </c>
      <c r="C9">
        <v>48</v>
      </c>
      <c r="D9">
        <v>25519</v>
      </c>
      <c r="I9" s="11">
        <v>5</v>
      </c>
      <c r="J9" s="9">
        <v>205</v>
      </c>
      <c r="K9" s="10">
        <v>25293</v>
      </c>
      <c r="L9" s="10">
        <f>L8+K9</f>
        <v>118320</v>
      </c>
      <c r="N9">
        <f t="shared" si="0"/>
        <v>4382012.25</v>
      </c>
    </row>
    <row r="10" spans="1:14" x14ac:dyDescent="0.3">
      <c r="A10">
        <v>4</v>
      </c>
      <c r="B10">
        <v>75</v>
      </c>
      <c r="C10">
        <v>56.333333333333336</v>
      </c>
      <c r="D10">
        <v>8026</v>
      </c>
      <c r="I10" s="6">
        <v>7</v>
      </c>
      <c r="J10" s="7">
        <v>272</v>
      </c>
      <c r="K10" s="8">
        <v>207</v>
      </c>
      <c r="L10" s="8">
        <f>L9+K10</f>
        <v>118527</v>
      </c>
      <c r="N10">
        <f t="shared" si="0"/>
        <v>49731.75</v>
      </c>
    </row>
    <row r="11" spans="1:14" x14ac:dyDescent="0.3">
      <c r="A11">
        <v>6</v>
      </c>
      <c r="B11">
        <v>368.5</v>
      </c>
      <c r="C11">
        <v>178.5</v>
      </c>
      <c r="D11">
        <v>29979</v>
      </c>
      <c r="I11" s="11">
        <v>6</v>
      </c>
      <c r="J11" s="9">
        <v>368.5</v>
      </c>
      <c r="K11" s="10">
        <v>29979</v>
      </c>
      <c r="L11" s="10">
        <f>L10+K11</f>
        <v>148506</v>
      </c>
      <c r="N11">
        <f>K11*ABS($F$1-J11)</f>
        <v>10095428.25</v>
      </c>
    </row>
    <row r="13" spans="1:14" x14ac:dyDescent="0.3">
      <c r="I13" s="21" t="s">
        <v>8</v>
      </c>
      <c r="J13" s="22" t="s">
        <v>2193</v>
      </c>
      <c r="K13" s="23" t="s">
        <v>2195</v>
      </c>
      <c r="L13" s="23" t="s">
        <v>2196</v>
      </c>
    </row>
    <row r="14" spans="1:14" x14ac:dyDescent="0.3">
      <c r="I14" s="18">
        <v>9</v>
      </c>
      <c r="J14" s="19">
        <v>-51</v>
      </c>
      <c r="K14" s="20">
        <v>1652</v>
      </c>
      <c r="L14" s="20">
        <f>K14</f>
        <v>1652</v>
      </c>
      <c r="N14">
        <f>K14*ABS($F$2-J14)</f>
        <v>138768</v>
      </c>
    </row>
    <row r="15" spans="1:14" x14ac:dyDescent="0.3">
      <c r="I15" s="15">
        <v>10</v>
      </c>
      <c r="J15" s="16">
        <v>-29</v>
      </c>
      <c r="K15" s="17">
        <v>292</v>
      </c>
      <c r="L15" s="17">
        <f>K15+L14</f>
        <v>1944</v>
      </c>
      <c r="N15">
        <f t="shared" ref="N15:N23" si="1">K15*ABS($F$2-J15)</f>
        <v>18104</v>
      </c>
    </row>
    <row r="16" spans="1:14" x14ac:dyDescent="0.3">
      <c r="I16" s="18">
        <v>1</v>
      </c>
      <c r="J16" s="19">
        <v>-25</v>
      </c>
      <c r="K16" s="20">
        <v>21411</v>
      </c>
      <c r="L16" s="20">
        <f t="shared" ref="L16:L23" si="2">K16+L15</f>
        <v>23355</v>
      </c>
      <c r="N16">
        <f t="shared" si="1"/>
        <v>1241838</v>
      </c>
    </row>
    <row r="17" spans="9:14" x14ac:dyDescent="0.3">
      <c r="I17" s="15">
        <v>2</v>
      </c>
      <c r="J17" s="16">
        <v>10.75</v>
      </c>
      <c r="K17" s="17">
        <v>29228</v>
      </c>
      <c r="L17" s="17">
        <f t="shared" si="2"/>
        <v>52583</v>
      </c>
      <c r="N17">
        <f t="shared" si="1"/>
        <v>650323</v>
      </c>
    </row>
    <row r="18" spans="9:14" x14ac:dyDescent="0.3">
      <c r="I18" s="18">
        <v>8</v>
      </c>
      <c r="J18" s="19">
        <v>17.666666666666668</v>
      </c>
      <c r="K18" s="20">
        <v>6899</v>
      </c>
      <c r="L18" s="20">
        <f t="shared" si="2"/>
        <v>59482</v>
      </c>
      <c r="N18">
        <f t="shared" si="1"/>
        <v>105784.66666666666</v>
      </c>
    </row>
    <row r="19" spans="9:14" x14ac:dyDescent="0.3">
      <c r="I19" s="15">
        <v>7</v>
      </c>
      <c r="J19" s="16">
        <v>24</v>
      </c>
      <c r="K19" s="17">
        <v>207</v>
      </c>
      <c r="L19" s="17">
        <f t="shared" si="2"/>
        <v>59689</v>
      </c>
      <c r="N19">
        <f t="shared" si="1"/>
        <v>1863</v>
      </c>
    </row>
    <row r="20" spans="9:14" x14ac:dyDescent="0.3">
      <c r="I20" s="26">
        <v>5</v>
      </c>
      <c r="J20" s="25">
        <v>33</v>
      </c>
      <c r="K20" s="20">
        <v>25293</v>
      </c>
      <c r="L20" s="24">
        <f t="shared" si="2"/>
        <v>84982</v>
      </c>
      <c r="N20">
        <f t="shared" si="1"/>
        <v>0</v>
      </c>
    </row>
    <row r="21" spans="9:14" x14ac:dyDescent="0.3">
      <c r="I21" s="15">
        <v>3</v>
      </c>
      <c r="J21" s="16">
        <v>48</v>
      </c>
      <c r="K21" s="17">
        <v>25519</v>
      </c>
      <c r="L21" s="17">
        <f t="shared" si="2"/>
        <v>110501</v>
      </c>
      <c r="N21">
        <f t="shared" si="1"/>
        <v>382785</v>
      </c>
    </row>
    <row r="22" spans="9:14" x14ac:dyDescent="0.3">
      <c r="I22" s="18">
        <v>4</v>
      </c>
      <c r="J22" s="19">
        <v>56.333333333333336</v>
      </c>
      <c r="K22" s="20">
        <v>8026</v>
      </c>
      <c r="L22" s="20">
        <f t="shared" si="2"/>
        <v>118527</v>
      </c>
      <c r="N22">
        <f t="shared" si="1"/>
        <v>187273.33333333334</v>
      </c>
    </row>
    <row r="23" spans="9:14" x14ac:dyDescent="0.3">
      <c r="I23" s="15">
        <v>6</v>
      </c>
      <c r="J23" s="16">
        <v>178.5</v>
      </c>
      <c r="K23" s="17">
        <v>29979</v>
      </c>
      <c r="L23" s="17">
        <f t="shared" si="2"/>
        <v>148506</v>
      </c>
      <c r="N23">
        <f t="shared" si="1"/>
        <v>4361944.5</v>
      </c>
    </row>
    <row r="25" spans="9:14" x14ac:dyDescent="0.3">
      <c r="M25" t="s">
        <v>2197</v>
      </c>
      <c r="N25">
        <f>SUM(N2:N23)</f>
        <v>23674348.333333332</v>
      </c>
    </row>
    <row r="26" spans="9:14" x14ac:dyDescent="0.3">
      <c r="N26">
        <f>N25*0.1/100</f>
        <v>23674.348333333335</v>
      </c>
    </row>
    <row r="27" spans="9:14" x14ac:dyDescent="0.3">
      <c r="N27">
        <f>N26*10%</f>
        <v>2367.4348333333337</v>
      </c>
    </row>
    <row r="28" spans="9:14" x14ac:dyDescent="0.3">
      <c r="N28" s="27" t="s">
        <v>2198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60B0-135E-442F-AE24-717E232B5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Filtered Data</vt:lpstr>
      <vt:lpstr>Clustering</vt:lpstr>
      <vt:lpstr>Aggregated Result</vt:lpstr>
      <vt:lpstr>Coordinates</vt:lpstr>
      <vt:lpstr>Cluster Coordinates</vt:lpstr>
      <vt:lpstr>Allocation 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Lau</dc:creator>
  <cp:lastModifiedBy>LAU Pak Hei</cp:lastModifiedBy>
  <dcterms:created xsi:type="dcterms:W3CDTF">2023-11-16T03:55:39Z</dcterms:created>
  <dcterms:modified xsi:type="dcterms:W3CDTF">2023-11-24T13:21:22Z</dcterms:modified>
</cp:coreProperties>
</file>