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<sst xmlns="http://schemas.openxmlformats.org/spreadsheetml/2006/main" count="179" uniqueCount="53">
  <si>
    <t>Salaries</t>
  </si>
  <si>
    <t>Base Rate</t>
  </si>
  <si>
    <t>Burden Rate</t>
  </si>
  <si>
    <t>Total Per Employee</t>
  </si>
  <si>
    <t>Hardware Costs</t>
  </si>
  <si>
    <t>Base Cost</t>
  </si>
  <si>
    <t>Tax</t>
  </si>
  <si>
    <t>Cost Per unit</t>
  </si>
  <si>
    <t>CSR</t>
  </si>
  <si>
    <t>PC</t>
  </si>
  <si>
    <t>Manager 1</t>
  </si>
  <si>
    <t>Laptop</t>
  </si>
  <si>
    <t>Manager 2</t>
  </si>
  <si>
    <t>Servers</t>
  </si>
  <si>
    <t>Manager 3</t>
  </si>
  <si>
    <t>Software</t>
  </si>
  <si>
    <t>DBA</t>
  </si>
  <si>
    <t>Implementation</t>
  </si>
  <si>
    <t>DBA Manager</t>
  </si>
  <si>
    <t>Customization</t>
  </si>
  <si>
    <t>SE</t>
  </si>
  <si>
    <t>Current Implementation</t>
  </si>
  <si>
    <t>Proposed Solution</t>
  </si>
  <si>
    <t>Employees</t>
  </si>
  <si>
    <t>Amount needed</t>
  </si>
  <si>
    <t>Year 1</t>
  </si>
  <si>
    <t>Year 2</t>
  </si>
  <si>
    <t>Year 3</t>
  </si>
  <si>
    <t>Year 4</t>
  </si>
  <si>
    <t>Year 5</t>
  </si>
  <si>
    <t>Hardware</t>
  </si>
  <si>
    <t>Total Items</t>
  </si>
  <si>
    <t>Total Employees</t>
  </si>
  <si>
    <t>Before Inflation/Tax Depreciation</t>
  </si>
  <si>
    <t>Cost (Year 0)</t>
  </si>
  <si>
    <t>Total Cost</t>
  </si>
  <si>
    <t>Before Inflation</t>
  </si>
  <si>
    <t>Culm. Sum</t>
  </si>
  <si>
    <t>After Inflation/Tax Depreciation</t>
  </si>
  <si>
    <t>After Inflation</t>
  </si>
  <si>
    <t>Amount Saved through Implementation Before Inflation/Tax Depreciation After 2 Years (ROI Rule)</t>
  </si>
  <si>
    <t>Amount Saved through Implementation Before Inflation/Tax Depreciation After 5 Years</t>
  </si>
  <si>
    <t>Seems like a good idea so far....</t>
  </si>
  <si>
    <t>Questions:</t>
  </si>
  <si>
    <t>How do taxes work? Do they only apply to Hardware or to everything thats not an employee (including software)? Are taxes applied to employee salary costs? Is it as simple as multiplying the cost of a taxable item by 1.4? Is 40% tax applied to all hardware value (after depreciation) every single year?</t>
  </si>
  <si>
    <t>To calculate inflation is it ok if we use the last 5 years as a measure? This would mean year 0 was 2012 and year 5 is 2018.</t>
  </si>
  <si>
    <t xml:space="preserve">How does the MACRS depreciation rule work? It seems very confusing and the calculator I found doesn't have a 5.5 year increment, only 5 and 7.  </t>
  </si>
  <si>
    <t>Are we assuming a company is taking out a loan to cover the upfront costs and paying interest? Or is this assuming they are paying all costs up front?</t>
  </si>
  <si>
    <t>Other things to add later:</t>
  </si>
  <si>
    <t>Half Zero year costs for new employees</t>
  </si>
  <si>
    <t>Calculate Inflation/Depreciation Costs</t>
  </si>
  <si>
    <t>Build PowerPoint with key numbers</t>
  </si>
  <si>
    <t>Record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</si>
</sst>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Font="1" applyNumberFormat="1"/>
    <xf borderId="0" fillId="0" fontId="1" numFmtId="164" xfId="0" applyFont="1" applyNumberFormat="1"/>
    <xf borderId="0" fillId="0" fontId="2" numFmtId="164" xfId="0" applyAlignment="1" applyFont="1" applyNumberForma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57"/>
    <col customWidth="1" min="10" max="10" width="19.29"/>
    <col customWidth="1" min="17" max="17" width="13.14"/>
    <col customWidth="1" min="18" max="18" width="16.43"/>
    <col customWidth="1" min="19" max="19" width="30.14"/>
  </cols>
  <sheetData>
    <row r="1">
      <c r="A1" s="1" t="s">
        <v>0</v>
      </c>
      <c r="B1" s="2" t="s">
        <v>1</v>
      </c>
      <c r="C1" s="2" t="s">
        <v>2</v>
      </c>
      <c r="D1" s="2" t="s">
        <v>3</v>
      </c>
      <c r="F1" s="1" t="s">
        <v>4</v>
      </c>
      <c r="G1" s="2" t="s">
        <v>5</v>
      </c>
      <c r="H1" s="2" t="s">
        <v>6</v>
      </c>
      <c r="I1" s="2" t="s">
        <v>7</v>
      </c>
    </row>
    <row r="2">
      <c r="A2" s="2" t="s">
        <v>8</v>
      </c>
      <c r="B2" s="2">
        <v>30000.0</v>
      </c>
      <c r="C2" s="2">
        <v>1.29</v>
      </c>
      <c r="D2">
        <f t="shared" ref="D2:D8" si="1">MULTIPLY(B2,C2)</f>
        <v>38700</v>
      </c>
      <c r="F2" s="2" t="s">
        <v>9</v>
      </c>
      <c r="G2" s="2">
        <v>2000.0</v>
      </c>
      <c r="H2" s="2">
        <v>1.4</v>
      </c>
      <c r="I2">
        <f t="shared" ref="I2:I7" si="2">MULTIPLY(G2,H2)</f>
        <v>2800</v>
      </c>
    </row>
    <row r="3">
      <c r="A3" s="2" t="s">
        <v>10</v>
      </c>
      <c r="B3" s="2">
        <v>45000.0</v>
      </c>
      <c r="C3" s="2">
        <v>1.32</v>
      </c>
      <c r="D3">
        <f t="shared" si="1"/>
        <v>59400</v>
      </c>
      <c r="F3" s="2" t="s">
        <v>11</v>
      </c>
      <c r="G3" s="2">
        <v>3000.0</v>
      </c>
      <c r="H3" s="2">
        <v>1.4</v>
      </c>
      <c r="I3">
        <f t="shared" si="2"/>
        <v>4200</v>
      </c>
    </row>
    <row r="4">
      <c r="A4" s="2" t="s">
        <v>12</v>
      </c>
      <c r="B4" s="2">
        <v>55000.0</v>
      </c>
      <c r="C4" s="2">
        <v>1.32</v>
      </c>
      <c r="D4">
        <f t="shared" si="1"/>
        <v>72600</v>
      </c>
      <c r="F4" s="2" t="s">
        <v>13</v>
      </c>
      <c r="G4" s="2">
        <v>200000.0</v>
      </c>
      <c r="H4" s="2">
        <v>1.4</v>
      </c>
      <c r="I4">
        <f t="shared" si="2"/>
        <v>280000</v>
      </c>
    </row>
    <row r="5">
      <c r="A5" s="2" t="s">
        <v>14</v>
      </c>
      <c r="B5" s="2">
        <v>75000.0</v>
      </c>
      <c r="C5" s="2">
        <v>1.32</v>
      </c>
      <c r="D5">
        <f t="shared" si="1"/>
        <v>99000</v>
      </c>
      <c r="F5" s="2" t="s">
        <v>15</v>
      </c>
      <c r="G5" s="2">
        <v>1000000.0</v>
      </c>
      <c r="H5" s="2">
        <v>1.4</v>
      </c>
      <c r="I5">
        <f t="shared" si="2"/>
        <v>1400000</v>
      </c>
    </row>
    <row r="6">
      <c r="A6" s="2" t="s">
        <v>16</v>
      </c>
      <c r="B6" s="2">
        <v>90000.0</v>
      </c>
      <c r="C6" s="2">
        <v>1.39</v>
      </c>
      <c r="D6">
        <f t="shared" si="1"/>
        <v>125100</v>
      </c>
      <c r="F6" s="2" t="s">
        <v>17</v>
      </c>
      <c r="G6" s="2">
        <v>1.0E7</v>
      </c>
      <c r="H6" s="2">
        <v>1.0</v>
      </c>
      <c r="I6">
        <f t="shared" si="2"/>
        <v>10000000</v>
      </c>
    </row>
    <row r="7">
      <c r="A7" s="2" t="s">
        <v>18</v>
      </c>
      <c r="B7" s="2">
        <v>108000.0</v>
      </c>
      <c r="C7" s="2">
        <v>1.39</v>
      </c>
      <c r="D7">
        <f t="shared" si="1"/>
        <v>150120</v>
      </c>
      <c r="F7" s="2" t="s">
        <v>19</v>
      </c>
      <c r="G7" s="2">
        <v>5000000.0</v>
      </c>
      <c r="H7" s="2">
        <v>1.0</v>
      </c>
      <c r="I7">
        <f t="shared" si="2"/>
        <v>5000000</v>
      </c>
    </row>
    <row r="8">
      <c r="A8" s="2" t="s">
        <v>20</v>
      </c>
      <c r="B8" s="2">
        <v>60000.0</v>
      </c>
      <c r="C8" s="2">
        <v>1.32</v>
      </c>
      <c r="D8">
        <f t="shared" si="1"/>
        <v>79200</v>
      </c>
    </row>
    <row r="10">
      <c r="A10" s="1" t="s">
        <v>21</v>
      </c>
      <c r="B10" s="2"/>
      <c r="C10" s="2"/>
      <c r="J10" s="1" t="s">
        <v>22</v>
      </c>
    </row>
    <row r="11">
      <c r="A11" s="1" t="s">
        <v>23</v>
      </c>
      <c r="B11" s="2" t="s">
        <v>24</v>
      </c>
      <c r="C11" s="2" t="s">
        <v>25</v>
      </c>
      <c r="D11" s="2" t="s">
        <v>26</v>
      </c>
      <c r="E11" s="2" t="s">
        <v>27</v>
      </c>
      <c r="F11" s="2" t="s">
        <v>28</v>
      </c>
      <c r="G11" s="2" t="s">
        <v>29</v>
      </c>
      <c r="H11" s="2"/>
      <c r="J11" s="1" t="s">
        <v>23</v>
      </c>
      <c r="K11" s="2" t="s">
        <v>24</v>
      </c>
      <c r="L11" s="2" t="s">
        <v>25</v>
      </c>
      <c r="M11" s="2" t="s">
        <v>26</v>
      </c>
      <c r="N11" s="2" t="s">
        <v>27</v>
      </c>
      <c r="O11" s="2" t="s">
        <v>28</v>
      </c>
      <c r="P11" s="2" t="s">
        <v>29</v>
      </c>
      <c r="Q11" s="2"/>
      <c r="S11" s="1" t="s">
        <v>30</v>
      </c>
      <c r="T11" s="2" t="s">
        <v>24</v>
      </c>
      <c r="U11" s="2" t="s">
        <v>25</v>
      </c>
      <c r="V11" s="2" t="s">
        <v>26</v>
      </c>
      <c r="W11" s="2" t="s">
        <v>27</v>
      </c>
      <c r="X11" s="2" t="s">
        <v>28</v>
      </c>
      <c r="Y11" s="2" t="s">
        <v>29</v>
      </c>
    </row>
    <row r="12">
      <c r="A12" s="2" t="s">
        <v>8</v>
      </c>
      <c r="B12" s="2">
        <v>1000.0</v>
      </c>
      <c r="C12" s="2">
        <v>1000.0</v>
      </c>
      <c r="D12" s="2">
        <v>1000.0</v>
      </c>
      <c r="E12" s="2">
        <v>1100.0</v>
      </c>
      <c r="F12" s="2">
        <v>1210.0</v>
      </c>
      <c r="G12" s="2">
        <v>1321.0</v>
      </c>
      <c r="J12" s="2" t="s">
        <v>8</v>
      </c>
      <c r="K12" s="2">
        <v>500.0</v>
      </c>
      <c r="L12" s="2">
        <v>500.0</v>
      </c>
      <c r="M12" s="2">
        <v>500.0</v>
      </c>
      <c r="N12" s="2">
        <v>550.0</v>
      </c>
      <c r="O12" s="2">
        <v>605.0</v>
      </c>
      <c r="P12" s="2">
        <v>666.0</v>
      </c>
      <c r="Q12" s="2"/>
      <c r="S12" s="2" t="s">
        <v>9</v>
      </c>
      <c r="T12" s="2">
        <v>500.0</v>
      </c>
      <c r="U12" s="2">
        <v>0.0</v>
      </c>
      <c r="V12" s="2">
        <v>0.0</v>
      </c>
      <c r="W12" s="2">
        <v>50.0</v>
      </c>
      <c r="X12" s="2">
        <v>65.0</v>
      </c>
      <c r="Y12" s="2">
        <v>61.0</v>
      </c>
    </row>
    <row r="13">
      <c r="A13" s="2" t="s">
        <v>10</v>
      </c>
      <c r="B13" s="2">
        <v>100.0</v>
      </c>
      <c r="C13" s="2">
        <v>100.0</v>
      </c>
      <c r="D13" s="2">
        <v>100.0</v>
      </c>
      <c r="E13" s="2">
        <v>110.0</v>
      </c>
      <c r="F13" s="2">
        <v>121.0</v>
      </c>
      <c r="G13" s="2">
        <v>133.0</v>
      </c>
      <c r="J13" s="2" t="s">
        <v>10</v>
      </c>
      <c r="K13" s="2">
        <v>25.0</v>
      </c>
      <c r="L13" s="2">
        <v>25.0</v>
      </c>
      <c r="M13" s="2">
        <v>25.0</v>
      </c>
      <c r="N13" s="2">
        <v>28.0</v>
      </c>
      <c r="O13" s="2">
        <v>31.0</v>
      </c>
      <c r="P13" s="2">
        <v>33.0</v>
      </c>
      <c r="Q13" s="2"/>
      <c r="S13" s="2" t="s">
        <v>11</v>
      </c>
      <c r="T13" s="2">
        <f>sum(K13:K15)</f>
        <v>32</v>
      </c>
      <c r="U13" s="2">
        <v>0.0</v>
      </c>
      <c r="V13" s="2">
        <v>0.0</v>
      </c>
      <c r="W13" s="2">
        <v>4.0</v>
      </c>
      <c r="X13" s="2">
        <v>5.0</v>
      </c>
      <c r="Y13" s="2">
        <v>2.0</v>
      </c>
    </row>
    <row r="14">
      <c r="A14" s="2" t="s">
        <v>12</v>
      </c>
      <c r="B14" s="2">
        <v>20.0</v>
      </c>
      <c r="C14" s="2">
        <v>20.0</v>
      </c>
      <c r="D14" s="2">
        <v>20.0</v>
      </c>
      <c r="E14" s="2">
        <v>22.0</v>
      </c>
      <c r="F14" s="2">
        <v>25.0</v>
      </c>
      <c r="G14" s="2">
        <v>27.0</v>
      </c>
      <c r="J14" s="2" t="s">
        <v>12</v>
      </c>
      <c r="K14" s="2">
        <v>5.0</v>
      </c>
      <c r="L14" s="2">
        <v>5.0</v>
      </c>
      <c r="M14" s="2">
        <v>5.0</v>
      </c>
      <c r="N14" s="2">
        <v>6.0</v>
      </c>
      <c r="O14" s="2">
        <v>7.0</v>
      </c>
      <c r="P14" s="2">
        <v>7.0</v>
      </c>
      <c r="Q14" s="2"/>
      <c r="S14" s="2" t="s">
        <v>13</v>
      </c>
      <c r="T14" s="2">
        <v>1.0</v>
      </c>
      <c r="U14" s="2">
        <v>0.0</v>
      </c>
      <c r="V14" s="2">
        <v>0.0</v>
      </c>
      <c r="W14" s="2">
        <v>0.0</v>
      </c>
      <c r="X14" s="2">
        <v>0.0</v>
      </c>
      <c r="Y14" s="2">
        <v>0.0</v>
      </c>
    </row>
    <row r="15">
      <c r="A15" s="2" t="s">
        <v>14</v>
      </c>
      <c r="B15" s="2">
        <v>7.0</v>
      </c>
      <c r="C15" s="2">
        <v>7.0</v>
      </c>
      <c r="D15" s="2">
        <v>7.0</v>
      </c>
      <c r="E15" s="2">
        <v>8.0</v>
      </c>
      <c r="F15" s="2">
        <v>9.0</v>
      </c>
      <c r="G15" s="2">
        <v>9.0</v>
      </c>
      <c r="J15" s="2" t="s">
        <v>14</v>
      </c>
      <c r="K15" s="2">
        <v>2.0</v>
      </c>
      <c r="L15" s="2">
        <v>2.0</v>
      </c>
      <c r="M15" s="2">
        <v>2.0</v>
      </c>
      <c r="N15" s="2">
        <v>2.0</v>
      </c>
      <c r="O15" s="2">
        <v>3.0</v>
      </c>
      <c r="P15" s="2">
        <v>3.0</v>
      </c>
      <c r="Q15" s="2"/>
      <c r="S15" s="2" t="s">
        <v>15</v>
      </c>
      <c r="T15" s="2">
        <v>1.0</v>
      </c>
      <c r="U15" s="2">
        <v>0.0</v>
      </c>
      <c r="V15" s="2">
        <v>0.0</v>
      </c>
      <c r="W15" s="2">
        <v>0.0</v>
      </c>
      <c r="X15" s="2">
        <v>0.0</v>
      </c>
      <c r="Y15" s="2">
        <v>0.0</v>
      </c>
    </row>
    <row r="16">
      <c r="A16" s="2" t="s">
        <v>16</v>
      </c>
      <c r="B16" s="2">
        <v>0.0</v>
      </c>
      <c r="C16" s="2">
        <v>0.0</v>
      </c>
      <c r="D16" s="2">
        <v>0.0</v>
      </c>
      <c r="E16" s="2">
        <v>0.0</v>
      </c>
      <c r="F16" s="2">
        <v>0.0</v>
      </c>
      <c r="G16" s="2">
        <v>0.0</v>
      </c>
      <c r="J16" s="2" t="s">
        <v>16</v>
      </c>
      <c r="K16" s="2">
        <v>4.0</v>
      </c>
      <c r="L16" s="2">
        <v>4.0</v>
      </c>
      <c r="M16" s="2">
        <v>4.0</v>
      </c>
      <c r="N16" s="2">
        <v>4.0</v>
      </c>
      <c r="O16" s="2">
        <v>4.0</v>
      </c>
      <c r="P16" s="2">
        <v>4.0</v>
      </c>
      <c r="Q16" s="2"/>
      <c r="S16" s="2" t="s">
        <v>17</v>
      </c>
      <c r="T16" s="2">
        <v>1.0</v>
      </c>
      <c r="U16" s="2">
        <v>0.0</v>
      </c>
      <c r="V16" s="2">
        <v>0.0</v>
      </c>
      <c r="W16" s="2">
        <v>0.0</v>
      </c>
      <c r="X16" s="2">
        <v>0.0</v>
      </c>
      <c r="Y16" s="2">
        <v>0.0</v>
      </c>
    </row>
    <row r="17">
      <c r="A17" s="2" t="s">
        <v>18</v>
      </c>
      <c r="B17" s="2">
        <v>0.0</v>
      </c>
      <c r="C17" s="2">
        <v>0.0</v>
      </c>
      <c r="D17" s="2">
        <v>0.0</v>
      </c>
      <c r="E17" s="2">
        <v>0.0</v>
      </c>
      <c r="F17" s="2">
        <v>0.0</v>
      </c>
      <c r="G17" s="2">
        <v>0.0</v>
      </c>
      <c r="J17" s="2" t="s">
        <v>18</v>
      </c>
      <c r="K17" s="2">
        <v>1.0</v>
      </c>
      <c r="L17" s="2">
        <v>1.0</v>
      </c>
      <c r="M17" s="2">
        <v>1.0</v>
      </c>
      <c r="N17" s="2">
        <v>1.0</v>
      </c>
      <c r="O17" s="2">
        <v>1.0</v>
      </c>
      <c r="P17" s="2">
        <v>1.0</v>
      </c>
      <c r="Q17" s="2"/>
      <c r="S17" s="2" t="s">
        <v>19</v>
      </c>
      <c r="T17" s="2">
        <v>1.0</v>
      </c>
      <c r="U17" s="2">
        <v>0.0</v>
      </c>
      <c r="V17" s="2">
        <v>0.0</v>
      </c>
      <c r="W17" s="2">
        <v>0.0</v>
      </c>
      <c r="X17" s="2">
        <v>0.0</v>
      </c>
      <c r="Y17" s="2">
        <v>0.0</v>
      </c>
    </row>
    <row r="18">
      <c r="A18" s="2" t="s">
        <v>20</v>
      </c>
      <c r="B18" s="2">
        <v>0.0</v>
      </c>
      <c r="C18" s="2">
        <v>0.0</v>
      </c>
      <c r="D18" s="2">
        <v>0.0</v>
      </c>
      <c r="E18" s="2">
        <v>0.0</v>
      </c>
      <c r="F18" s="2">
        <v>0.0</v>
      </c>
      <c r="G18" s="2">
        <v>0.0</v>
      </c>
      <c r="J18" s="2" t="s">
        <v>20</v>
      </c>
      <c r="K18" s="2">
        <v>4.0</v>
      </c>
      <c r="L18" s="2">
        <v>4.0</v>
      </c>
      <c r="M18" s="2">
        <v>4.0</v>
      </c>
      <c r="N18" s="2">
        <v>4.0</v>
      </c>
      <c r="O18" s="2">
        <v>4.0</v>
      </c>
      <c r="P18" s="2">
        <v>4.0</v>
      </c>
      <c r="S18" s="2" t="s">
        <v>31</v>
      </c>
      <c r="T18" s="2">
        <v>536.0</v>
      </c>
      <c r="U18" s="2">
        <v>0.0</v>
      </c>
      <c r="V18" s="2">
        <v>0.0</v>
      </c>
      <c r="W18" s="2">
        <v>54.0</v>
      </c>
      <c r="X18" s="2">
        <v>70.0</v>
      </c>
      <c r="Y18" s="2">
        <v>63.0</v>
      </c>
    </row>
    <row r="19">
      <c r="A19" s="2" t="s">
        <v>32</v>
      </c>
      <c r="B19">
        <f t="shared" ref="B19:G19" si="3">sum(B12:B18)</f>
        <v>1127</v>
      </c>
      <c r="C19">
        <f t="shared" si="3"/>
        <v>1127</v>
      </c>
      <c r="D19">
        <f t="shared" si="3"/>
        <v>1127</v>
      </c>
      <c r="E19">
        <f t="shared" si="3"/>
        <v>1240</v>
      </c>
      <c r="F19">
        <f t="shared" si="3"/>
        <v>1365</v>
      </c>
      <c r="G19">
        <f t="shared" si="3"/>
        <v>1490</v>
      </c>
      <c r="J19" s="2" t="s">
        <v>32</v>
      </c>
      <c r="K19">
        <f>Sum(K12:K18)</f>
        <v>541</v>
      </c>
      <c r="L19">
        <f t="shared" ref="L19:P19" si="4">sum(L12:L18)</f>
        <v>541</v>
      </c>
      <c r="M19">
        <f t="shared" si="4"/>
        <v>541</v>
      </c>
      <c r="N19">
        <f t="shared" si="4"/>
        <v>595</v>
      </c>
      <c r="O19">
        <f t="shared" si="4"/>
        <v>655</v>
      </c>
      <c r="P19">
        <f t="shared" si="4"/>
        <v>718</v>
      </c>
      <c r="Q19" s="2"/>
      <c r="S19" s="1" t="s">
        <v>33</v>
      </c>
      <c r="T19" s="1" t="s">
        <v>34</v>
      </c>
      <c r="U19" s="2" t="s">
        <v>25</v>
      </c>
      <c r="V19" s="2" t="s">
        <v>26</v>
      </c>
      <c r="W19" s="2" t="s">
        <v>27</v>
      </c>
      <c r="X19" s="2" t="s">
        <v>28</v>
      </c>
      <c r="Y19" s="2" t="s">
        <v>29</v>
      </c>
      <c r="Z19" s="1" t="s">
        <v>35</v>
      </c>
    </row>
    <row r="20">
      <c r="A20" s="1" t="s">
        <v>36</v>
      </c>
      <c r="B20" s="1" t="s">
        <v>34</v>
      </c>
      <c r="C20" s="2" t="s">
        <v>25</v>
      </c>
      <c r="D20" s="2" t="s">
        <v>26</v>
      </c>
      <c r="E20" s="2" t="s">
        <v>27</v>
      </c>
      <c r="F20" s="2" t="s">
        <v>28</v>
      </c>
      <c r="G20" s="2" t="s">
        <v>29</v>
      </c>
      <c r="H20" s="1" t="s">
        <v>35</v>
      </c>
      <c r="J20" s="1" t="s">
        <v>36</v>
      </c>
      <c r="K20" s="1" t="s">
        <v>34</v>
      </c>
      <c r="L20" s="2" t="s">
        <v>25</v>
      </c>
      <c r="M20" s="2" t="s">
        <v>26</v>
      </c>
      <c r="N20" s="2" t="s">
        <v>27</v>
      </c>
      <c r="O20" s="2" t="s">
        <v>28</v>
      </c>
      <c r="P20" s="2" t="s">
        <v>29</v>
      </c>
      <c r="Q20" s="1" t="s">
        <v>35</v>
      </c>
      <c r="S20" s="2" t="s">
        <v>9</v>
      </c>
      <c r="T20" s="3">
        <f t="shared" ref="T20:T25" si="5">MULTIPLY(T12,I2)</f>
        <v>1400000</v>
      </c>
      <c r="U20" s="3">
        <f t="shared" ref="U20:U25" si="6">MULTIPLY(U12,G2)</f>
        <v>0</v>
      </c>
      <c r="V20" s="3">
        <f t="shared" ref="V20:V25" si="7">MULTIPLY(V12,G2)</f>
        <v>0</v>
      </c>
      <c r="W20" s="3">
        <f t="shared" ref="W20:W25" si="8">MULTIPLY(W12,I2)</f>
        <v>140000</v>
      </c>
      <c r="X20" s="3">
        <f t="shared" ref="X20:X25" si="9">MULTIPLY(I2,X12)</f>
        <v>182000</v>
      </c>
      <c r="Y20" s="3">
        <f t="shared" ref="Y20:Y25" si="10">MULTIPLY(Y12,I2)</f>
        <v>170800</v>
      </c>
      <c r="Z20" s="4">
        <f t="shared" ref="Z20:Z26" si="11">sum(T20:Y20)</f>
        <v>1892800</v>
      </c>
    </row>
    <row r="21">
      <c r="A21" s="2" t="s">
        <v>8</v>
      </c>
      <c r="B21" s="5">
        <f t="shared" ref="B21:B27" si="12">MULTIPLY(D2,B12)</f>
        <v>38700000</v>
      </c>
      <c r="C21" s="5">
        <f t="shared" ref="C21:C27" si="13">MULTIPLY(C12,D2)</f>
        <v>38700000</v>
      </c>
      <c r="D21" s="5">
        <f t="shared" ref="D21:D27" si="14">MULTIPLY(D2,D12)</f>
        <v>38700000</v>
      </c>
      <c r="E21" s="5">
        <f t="shared" ref="E21:E27" si="15">MULTIPLY(D2,E12)</f>
        <v>42570000</v>
      </c>
      <c r="F21" s="5">
        <f t="shared" ref="F21:F27" si="16">MULTIPLY(D2,F12)</f>
        <v>46827000</v>
      </c>
      <c r="G21" s="5">
        <f t="shared" ref="G21:G27" si="17">MULTIPLY(D2,G12)</f>
        <v>51122700</v>
      </c>
      <c r="H21" s="6">
        <f t="shared" ref="H21:H27" si="18">sum(B21:G21)</f>
        <v>256619700</v>
      </c>
      <c r="J21" s="2" t="s">
        <v>8</v>
      </c>
      <c r="K21" s="3">
        <f t="shared" ref="K21:K27" si="19">MULTIPLY(K12,D2)</f>
        <v>19350000</v>
      </c>
      <c r="L21" s="3">
        <f t="shared" ref="L21:L27" si="20">MULTIPLY(L12,D2)</f>
        <v>19350000</v>
      </c>
      <c r="M21" s="3">
        <f t="shared" ref="M21:M27" si="21">MULTIPLY(M12,D2)</f>
        <v>19350000</v>
      </c>
      <c r="N21" s="3">
        <f t="shared" ref="N21:N27" si="22">MULTIPLY(D2,N12)</f>
        <v>21285000</v>
      </c>
      <c r="O21" s="3">
        <f t="shared" ref="O21:O27" si="23">MULTIPLY(O12,D2)</f>
        <v>23413500</v>
      </c>
      <c r="P21" s="3">
        <f t="shared" ref="P21:P27" si="24">MULTIPLY(P12,D2)</f>
        <v>25774200</v>
      </c>
      <c r="Q21" s="4">
        <f t="shared" ref="Q21:Q27" si="25">sum(K21:P21)</f>
        <v>128522700</v>
      </c>
      <c r="S21" s="2" t="s">
        <v>11</v>
      </c>
      <c r="T21" s="3">
        <f t="shared" si="5"/>
        <v>134400</v>
      </c>
      <c r="U21" s="3">
        <f t="shared" si="6"/>
        <v>0</v>
      </c>
      <c r="V21" s="3">
        <f t="shared" si="7"/>
        <v>0</v>
      </c>
      <c r="W21" s="3">
        <f t="shared" si="8"/>
        <v>16800</v>
      </c>
      <c r="X21" s="3">
        <f t="shared" si="9"/>
        <v>21000</v>
      </c>
      <c r="Y21" s="3">
        <f t="shared" si="10"/>
        <v>8400</v>
      </c>
      <c r="Z21" s="4">
        <f t="shared" si="11"/>
        <v>180600</v>
      </c>
    </row>
    <row r="22">
      <c r="A22" s="2" t="s">
        <v>10</v>
      </c>
      <c r="B22" s="5">
        <f t="shared" si="12"/>
        <v>5940000</v>
      </c>
      <c r="C22" s="5">
        <f t="shared" si="13"/>
        <v>5940000</v>
      </c>
      <c r="D22" s="5">
        <f t="shared" si="14"/>
        <v>5940000</v>
      </c>
      <c r="E22" s="5">
        <f t="shared" si="15"/>
        <v>6534000</v>
      </c>
      <c r="F22" s="5">
        <f t="shared" si="16"/>
        <v>7187400</v>
      </c>
      <c r="G22" s="5">
        <f t="shared" si="17"/>
        <v>7900200</v>
      </c>
      <c r="H22" s="6">
        <f t="shared" si="18"/>
        <v>39441600</v>
      </c>
      <c r="J22" s="2" t="s">
        <v>10</v>
      </c>
      <c r="K22" s="3">
        <f t="shared" si="19"/>
        <v>1485000</v>
      </c>
      <c r="L22" s="3">
        <f t="shared" si="20"/>
        <v>1485000</v>
      </c>
      <c r="M22" s="3">
        <f t="shared" si="21"/>
        <v>1485000</v>
      </c>
      <c r="N22" s="3">
        <f t="shared" si="22"/>
        <v>1663200</v>
      </c>
      <c r="O22" s="3">
        <f t="shared" si="23"/>
        <v>1841400</v>
      </c>
      <c r="P22" s="3">
        <f t="shared" si="24"/>
        <v>1960200</v>
      </c>
      <c r="Q22" s="4">
        <f t="shared" si="25"/>
        <v>9919800</v>
      </c>
      <c r="S22" s="2" t="s">
        <v>13</v>
      </c>
      <c r="T22" s="3">
        <f t="shared" si="5"/>
        <v>280000</v>
      </c>
      <c r="U22" s="3">
        <f t="shared" si="6"/>
        <v>0</v>
      </c>
      <c r="V22" s="3">
        <f t="shared" si="7"/>
        <v>0</v>
      </c>
      <c r="W22" s="3">
        <f t="shared" si="8"/>
        <v>0</v>
      </c>
      <c r="X22" s="3">
        <f t="shared" si="9"/>
        <v>0</v>
      </c>
      <c r="Y22" s="3">
        <f t="shared" si="10"/>
        <v>0</v>
      </c>
      <c r="Z22" s="4">
        <f t="shared" si="11"/>
        <v>280000</v>
      </c>
    </row>
    <row r="23">
      <c r="A23" s="2" t="s">
        <v>12</v>
      </c>
      <c r="B23" s="5">
        <f t="shared" si="12"/>
        <v>1452000</v>
      </c>
      <c r="C23" s="5">
        <f t="shared" si="13"/>
        <v>1452000</v>
      </c>
      <c r="D23" s="5">
        <f t="shared" si="14"/>
        <v>1452000</v>
      </c>
      <c r="E23" s="5">
        <f t="shared" si="15"/>
        <v>1597200</v>
      </c>
      <c r="F23" s="5">
        <f t="shared" si="16"/>
        <v>1815000</v>
      </c>
      <c r="G23" s="5">
        <f t="shared" si="17"/>
        <v>1960200</v>
      </c>
      <c r="H23" s="6">
        <f t="shared" si="18"/>
        <v>9728400</v>
      </c>
      <c r="J23" s="2" t="s">
        <v>12</v>
      </c>
      <c r="K23" s="3">
        <f t="shared" si="19"/>
        <v>363000</v>
      </c>
      <c r="L23" s="3">
        <f t="shared" si="20"/>
        <v>363000</v>
      </c>
      <c r="M23" s="3">
        <f t="shared" si="21"/>
        <v>363000</v>
      </c>
      <c r="N23" s="3">
        <f t="shared" si="22"/>
        <v>435600</v>
      </c>
      <c r="O23" s="3">
        <f t="shared" si="23"/>
        <v>508200</v>
      </c>
      <c r="P23" s="3">
        <f t="shared" si="24"/>
        <v>508200</v>
      </c>
      <c r="Q23" s="4">
        <f t="shared" si="25"/>
        <v>2541000</v>
      </c>
      <c r="S23" s="2" t="s">
        <v>15</v>
      </c>
      <c r="T23" s="3">
        <f t="shared" si="5"/>
        <v>1400000</v>
      </c>
      <c r="U23" s="3">
        <f t="shared" si="6"/>
        <v>0</v>
      </c>
      <c r="V23" s="3">
        <f t="shared" si="7"/>
        <v>0</v>
      </c>
      <c r="W23" s="3">
        <f t="shared" si="8"/>
        <v>0</v>
      </c>
      <c r="X23" s="3">
        <f t="shared" si="9"/>
        <v>0</v>
      </c>
      <c r="Y23" s="3">
        <f t="shared" si="10"/>
        <v>0</v>
      </c>
      <c r="Z23" s="4">
        <f t="shared" si="11"/>
        <v>1400000</v>
      </c>
    </row>
    <row r="24">
      <c r="A24" s="2" t="s">
        <v>14</v>
      </c>
      <c r="B24" s="5">
        <f t="shared" si="12"/>
        <v>693000</v>
      </c>
      <c r="C24" s="5">
        <f t="shared" si="13"/>
        <v>693000</v>
      </c>
      <c r="D24" s="5">
        <f t="shared" si="14"/>
        <v>693000</v>
      </c>
      <c r="E24" s="5">
        <f t="shared" si="15"/>
        <v>792000</v>
      </c>
      <c r="F24" s="5">
        <f t="shared" si="16"/>
        <v>891000</v>
      </c>
      <c r="G24" s="5">
        <f t="shared" si="17"/>
        <v>891000</v>
      </c>
      <c r="H24" s="6">
        <f t="shared" si="18"/>
        <v>4653000</v>
      </c>
      <c r="J24" s="2" t="s">
        <v>14</v>
      </c>
      <c r="K24" s="3">
        <f t="shared" si="19"/>
        <v>198000</v>
      </c>
      <c r="L24" s="3">
        <f t="shared" si="20"/>
        <v>198000</v>
      </c>
      <c r="M24" s="3">
        <f t="shared" si="21"/>
        <v>198000</v>
      </c>
      <c r="N24" s="3">
        <f t="shared" si="22"/>
        <v>198000</v>
      </c>
      <c r="O24" s="3">
        <f t="shared" si="23"/>
        <v>297000</v>
      </c>
      <c r="P24" s="3">
        <f t="shared" si="24"/>
        <v>297000</v>
      </c>
      <c r="Q24" s="4">
        <f t="shared" si="25"/>
        <v>1386000</v>
      </c>
      <c r="S24" s="2" t="s">
        <v>17</v>
      </c>
      <c r="T24" s="3">
        <f t="shared" si="5"/>
        <v>10000000</v>
      </c>
      <c r="U24" s="3">
        <f t="shared" si="6"/>
        <v>0</v>
      </c>
      <c r="V24" s="3">
        <f t="shared" si="7"/>
        <v>0</v>
      </c>
      <c r="W24" s="3">
        <f t="shared" si="8"/>
        <v>0</v>
      </c>
      <c r="X24" s="3">
        <f t="shared" si="9"/>
        <v>0</v>
      </c>
      <c r="Y24" s="3">
        <f t="shared" si="10"/>
        <v>0</v>
      </c>
      <c r="Z24" s="4">
        <f t="shared" si="11"/>
        <v>10000000</v>
      </c>
    </row>
    <row r="25">
      <c r="A25" s="2" t="s">
        <v>16</v>
      </c>
      <c r="B25" s="5">
        <f t="shared" si="12"/>
        <v>0</v>
      </c>
      <c r="C25" s="5">
        <f t="shared" si="13"/>
        <v>0</v>
      </c>
      <c r="D25" s="5">
        <f t="shared" si="14"/>
        <v>0</v>
      </c>
      <c r="E25" s="5">
        <f t="shared" si="15"/>
        <v>0</v>
      </c>
      <c r="F25" s="5">
        <f t="shared" si="16"/>
        <v>0</v>
      </c>
      <c r="G25" s="5">
        <f t="shared" si="17"/>
        <v>0</v>
      </c>
      <c r="H25" s="6">
        <f t="shared" si="18"/>
        <v>0</v>
      </c>
      <c r="J25" s="2" t="s">
        <v>16</v>
      </c>
      <c r="K25" s="3">
        <f t="shared" si="19"/>
        <v>500400</v>
      </c>
      <c r="L25" s="3">
        <f t="shared" si="20"/>
        <v>500400</v>
      </c>
      <c r="M25" s="3">
        <f t="shared" si="21"/>
        <v>500400</v>
      </c>
      <c r="N25" s="3">
        <f t="shared" si="22"/>
        <v>500400</v>
      </c>
      <c r="O25" s="3">
        <f t="shared" si="23"/>
        <v>500400</v>
      </c>
      <c r="P25" s="3">
        <f t="shared" si="24"/>
        <v>500400</v>
      </c>
      <c r="Q25" s="4">
        <f t="shared" si="25"/>
        <v>3002400</v>
      </c>
      <c r="S25" s="2" t="s">
        <v>19</v>
      </c>
      <c r="T25" s="3">
        <f t="shared" si="5"/>
        <v>5000000</v>
      </c>
      <c r="U25" s="3">
        <f t="shared" si="6"/>
        <v>0</v>
      </c>
      <c r="V25" s="3">
        <f t="shared" si="7"/>
        <v>0</v>
      </c>
      <c r="W25" s="3">
        <f t="shared" si="8"/>
        <v>0</v>
      </c>
      <c r="X25" s="3">
        <f t="shared" si="9"/>
        <v>0</v>
      </c>
      <c r="Y25" s="3">
        <f t="shared" si="10"/>
        <v>0</v>
      </c>
      <c r="Z25" s="4">
        <f t="shared" si="11"/>
        <v>5000000</v>
      </c>
    </row>
    <row r="26">
      <c r="A26" s="2" t="s">
        <v>18</v>
      </c>
      <c r="B26" s="5">
        <f t="shared" si="12"/>
        <v>0</v>
      </c>
      <c r="C26" s="5">
        <f t="shared" si="13"/>
        <v>0</v>
      </c>
      <c r="D26" s="5">
        <f t="shared" si="14"/>
        <v>0</v>
      </c>
      <c r="E26" s="5">
        <f t="shared" si="15"/>
        <v>0</v>
      </c>
      <c r="F26" s="5">
        <f t="shared" si="16"/>
        <v>0</v>
      </c>
      <c r="G26" s="5">
        <f t="shared" si="17"/>
        <v>0</v>
      </c>
      <c r="H26" s="6">
        <f t="shared" si="18"/>
        <v>0</v>
      </c>
      <c r="J26" s="2" t="s">
        <v>18</v>
      </c>
      <c r="K26" s="3">
        <f t="shared" si="19"/>
        <v>150120</v>
      </c>
      <c r="L26" s="3">
        <f t="shared" si="20"/>
        <v>150120</v>
      </c>
      <c r="M26" s="3">
        <f t="shared" si="21"/>
        <v>150120</v>
      </c>
      <c r="N26" s="3">
        <f t="shared" si="22"/>
        <v>150120</v>
      </c>
      <c r="O26" s="3">
        <f t="shared" si="23"/>
        <v>150120</v>
      </c>
      <c r="P26" s="3">
        <f t="shared" si="24"/>
        <v>150120</v>
      </c>
      <c r="Q26" s="4">
        <f t="shared" si="25"/>
        <v>900720</v>
      </c>
      <c r="S26" s="1" t="s">
        <v>35</v>
      </c>
      <c r="T26" s="4">
        <f t="shared" ref="T26:Y26" si="26">sum(T20:T25)</f>
        <v>18214400</v>
      </c>
      <c r="U26" s="4">
        <f t="shared" si="26"/>
        <v>0</v>
      </c>
      <c r="V26" s="4">
        <f t="shared" si="26"/>
        <v>0</v>
      </c>
      <c r="W26" s="4">
        <f t="shared" si="26"/>
        <v>156800</v>
      </c>
      <c r="X26" s="4">
        <f t="shared" si="26"/>
        <v>203000</v>
      </c>
      <c r="Y26" s="4">
        <f t="shared" si="26"/>
        <v>179200</v>
      </c>
      <c r="Z26" s="4">
        <f t="shared" si="11"/>
        <v>18753400</v>
      </c>
    </row>
    <row r="27">
      <c r="A27" s="2" t="s">
        <v>20</v>
      </c>
      <c r="B27" s="5">
        <f t="shared" si="12"/>
        <v>0</v>
      </c>
      <c r="C27" s="5">
        <f t="shared" si="13"/>
        <v>0</v>
      </c>
      <c r="D27" s="5">
        <f t="shared" si="14"/>
        <v>0</v>
      </c>
      <c r="E27" s="5">
        <f t="shared" si="15"/>
        <v>0</v>
      </c>
      <c r="F27" s="5">
        <f t="shared" si="16"/>
        <v>0</v>
      </c>
      <c r="G27" s="5">
        <f t="shared" si="17"/>
        <v>0</v>
      </c>
      <c r="H27" s="6">
        <f t="shared" si="18"/>
        <v>0</v>
      </c>
      <c r="J27" s="2" t="s">
        <v>20</v>
      </c>
      <c r="K27" s="3">
        <f t="shared" si="19"/>
        <v>316800</v>
      </c>
      <c r="L27" s="3">
        <f t="shared" si="20"/>
        <v>316800</v>
      </c>
      <c r="M27" s="3">
        <f t="shared" si="21"/>
        <v>316800</v>
      </c>
      <c r="N27" s="3">
        <f t="shared" si="22"/>
        <v>316800</v>
      </c>
      <c r="O27" s="3">
        <f t="shared" si="23"/>
        <v>316800</v>
      </c>
      <c r="P27" s="3">
        <f t="shared" si="24"/>
        <v>316800</v>
      </c>
      <c r="Q27" s="4">
        <f t="shared" si="25"/>
        <v>1900800</v>
      </c>
      <c r="S27" s="2" t="s">
        <v>37</v>
      </c>
      <c r="T27" s="5">
        <f>sum(T26)</f>
        <v>18214400</v>
      </c>
      <c r="U27" s="5">
        <f>sum(T26:U26)</f>
        <v>18214400</v>
      </c>
      <c r="V27" s="5">
        <f>sum(T26:V26)</f>
        <v>18214400</v>
      </c>
      <c r="W27" s="5">
        <f>sum(T26:W26)</f>
        <v>18371200</v>
      </c>
      <c r="X27" s="5">
        <f>sum(T26:X26)</f>
        <v>18574200</v>
      </c>
      <c r="Y27" s="5">
        <f>sum(T26:Y26)</f>
        <v>18753400</v>
      </c>
      <c r="Z27" s="3"/>
    </row>
    <row r="28">
      <c r="A28" s="1" t="s">
        <v>35</v>
      </c>
      <c r="B28" s="4">
        <f t="shared" ref="B28:H28" si="27">sum(B21:B27)</f>
        <v>46785000</v>
      </c>
      <c r="C28" s="4">
        <f t="shared" si="27"/>
        <v>46785000</v>
      </c>
      <c r="D28" s="4">
        <f t="shared" si="27"/>
        <v>46785000</v>
      </c>
      <c r="E28" s="4">
        <f t="shared" si="27"/>
        <v>51493200</v>
      </c>
      <c r="F28" s="4">
        <f t="shared" si="27"/>
        <v>56720400</v>
      </c>
      <c r="G28" s="4">
        <f t="shared" si="27"/>
        <v>61874100</v>
      </c>
      <c r="H28" s="4">
        <f t="shared" si="27"/>
        <v>310442700</v>
      </c>
      <c r="J28" s="1" t="s">
        <v>35</v>
      </c>
      <c r="K28" s="4">
        <f t="shared" ref="K28:Q28" si="28">sum(K21:K27)</f>
        <v>22363320</v>
      </c>
      <c r="L28" s="4">
        <f t="shared" si="28"/>
        <v>22363320</v>
      </c>
      <c r="M28" s="4">
        <f t="shared" si="28"/>
        <v>22363320</v>
      </c>
      <c r="N28" s="4">
        <f t="shared" si="28"/>
        <v>24549120</v>
      </c>
      <c r="O28" s="4">
        <f t="shared" si="28"/>
        <v>27027420</v>
      </c>
      <c r="P28" s="4">
        <f t="shared" si="28"/>
        <v>29506920</v>
      </c>
      <c r="Q28" s="4">
        <f t="shared" si="28"/>
        <v>148173420</v>
      </c>
      <c r="S28" s="1" t="s">
        <v>38</v>
      </c>
      <c r="T28" s="1" t="s">
        <v>34</v>
      </c>
      <c r="U28" s="2" t="s">
        <v>25</v>
      </c>
      <c r="V28" s="2" t="s">
        <v>26</v>
      </c>
      <c r="W28" s="2" t="s">
        <v>27</v>
      </c>
      <c r="X28" s="2" t="s">
        <v>28</v>
      </c>
      <c r="Y28" s="2" t="s">
        <v>29</v>
      </c>
      <c r="Z28" s="1" t="s">
        <v>35</v>
      </c>
    </row>
    <row r="29">
      <c r="A29" s="2" t="s">
        <v>37</v>
      </c>
      <c r="B29" s="3">
        <f>sum(B28)</f>
        <v>46785000</v>
      </c>
      <c r="C29" s="3">
        <f>sum(B28,C28)</f>
        <v>93570000</v>
      </c>
      <c r="D29" s="3">
        <f>sum(B28,C28,D28)</f>
        <v>140355000</v>
      </c>
      <c r="E29" s="3">
        <f>sum(B28,C28,D28,E28)</f>
        <v>191848200</v>
      </c>
      <c r="F29" s="3">
        <f>sum(B28,C28,D28,E28,F28)</f>
        <v>248568600</v>
      </c>
      <c r="G29" s="3">
        <f>sum(B28,C28,D28,E28,F28,G28)</f>
        <v>310442700</v>
      </c>
      <c r="H29" s="3"/>
      <c r="J29" s="2" t="s">
        <v>37</v>
      </c>
      <c r="K29" s="5">
        <f>sum(K28)</f>
        <v>22363320</v>
      </c>
      <c r="L29" s="5">
        <f>sum(K28:L28)</f>
        <v>44726640</v>
      </c>
      <c r="M29" s="5">
        <f>sum(K28:M28)</f>
        <v>67089960</v>
      </c>
      <c r="N29" s="5">
        <f>sum(K28:N28)</f>
        <v>91639080</v>
      </c>
      <c r="O29" s="5">
        <f>sum(K28:O28)</f>
        <v>118666500</v>
      </c>
      <c r="P29" s="5">
        <f>sum(K28:P28)</f>
        <v>148173420</v>
      </c>
      <c r="S29" s="2" t="s">
        <v>9</v>
      </c>
    </row>
    <row r="30">
      <c r="A30" s="1" t="s">
        <v>39</v>
      </c>
      <c r="B30" s="1" t="s">
        <v>34</v>
      </c>
      <c r="C30" s="2" t="s">
        <v>25</v>
      </c>
      <c r="D30" s="2" t="s">
        <v>26</v>
      </c>
      <c r="E30" s="2" t="s">
        <v>27</v>
      </c>
      <c r="F30" s="2" t="s">
        <v>28</v>
      </c>
      <c r="G30" s="2" t="s">
        <v>29</v>
      </c>
      <c r="H30" s="2" t="s">
        <v>35</v>
      </c>
      <c r="J30" s="1" t="s">
        <v>39</v>
      </c>
      <c r="K30" s="1" t="s">
        <v>34</v>
      </c>
      <c r="L30" s="2" t="s">
        <v>25</v>
      </c>
      <c r="M30" s="2" t="s">
        <v>26</v>
      </c>
      <c r="N30" s="2" t="s">
        <v>27</v>
      </c>
      <c r="O30" s="2" t="s">
        <v>28</v>
      </c>
      <c r="P30" s="2" t="s">
        <v>29</v>
      </c>
      <c r="Q30" s="1" t="s">
        <v>35</v>
      </c>
      <c r="S30" s="2" t="s">
        <v>11</v>
      </c>
    </row>
    <row r="31">
      <c r="A31" s="2" t="s">
        <v>8</v>
      </c>
      <c r="B31" s="2"/>
      <c r="J31" s="2" t="s">
        <v>8</v>
      </c>
      <c r="S31" s="2" t="s">
        <v>13</v>
      </c>
    </row>
    <row r="32">
      <c r="A32" s="2" t="s">
        <v>10</v>
      </c>
      <c r="J32" s="2" t="s">
        <v>10</v>
      </c>
      <c r="S32" s="2" t="s">
        <v>15</v>
      </c>
    </row>
    <row r="33">
      <c r="A33" s="2" t="s">
        <v>12</v>
      </c>
      <c r="J33" s="2" t="s">
        <v>12</v>
      </c>
      <c r="S33" s="2" t="s">
        <v>17</v>
      </c>
    </row>
    <row r="34">
      <c r="A34" s="2" t="s">
        <v>14</v>
      </c>
      <c r="J34" s="2" t="s">
        <v>14</v>
      </c>
      <c r="S34" s="2" t="s">
        <v>19</v>
      </c>
    </row>
    <row r="35">
      <c r="A35" s="2" t="s">
        <v>16</v>
      </c>
      <c r="J35" s="2" t="s">
        <v>16</v>
      </c>
      <c r="S35" s="1" t="s">
        <v>35</v>
      </c>
    </row>
    <row r="36">
      <c r="A36" s="2" t="s">
        <v>18</v>
      </c>
      <c r="J36" s="2" t="s">
        <v>18</v>
      </c>
      <c r="S36" s="2" t="s">
        <v>37</v>
      </c>
    </row>
    <row r="37">
      <c r="A37" s="2" t="s">
        <v>20</v>
      </c>
      <c r="J37" s="1" t="s">
        <v>35</v>
      </c>
    </row>
    <row r="38">
      <c r="A38" s="1" t="s">
        <v>35</v>
      </c>
      <c r="J38" s="2" t="s">
        <v>37</v>
      </c>
    </row>
    <row r="39">
      <c r="A39" s="2" t="s">
        <v>37</v>
      </c>
    </row>
    <row r="42">
      <c r="A42" s="2" t="s">
        <v>40</v>
      </c>
    </row>
    <row r="43">
      <c r="A43" s="4">
        <f>minus(D29,sum(M29,V27))</f>
        <v>55050640</v>
      </c>
    </row>
    <row r="44">
      <c r="A44" s="2" t="s">
        <v>41</v>
      </c>
    </row>
    <row r="45">
      <c r="A45" s="4">
        <f>minus(H28,sum(Q28,Z26))</f>
        <v>143515880</v>
      </c>
    </row>
    <row r="47">
      <c r="A47" s="2" t="s">
        <v>42</v>
      </c>
    </row>
    <row r="49">
      <c r="A49" s="1" t="s">
        <v>43</v>
      </c>
    </row>
    <row r="50">
      <c r="A50" s="2" t="s">
        <v>44</v>
      </c>
    </row>
    <row r="51">
      <c r="A51" s="2" t="s">
        <v>45</v>
      </c>
    </row>
    <row r="52">
      <c r="A52" s="2" t="s">
        <v>46</v>
      </c>
    </row>
    <row r="53">
      <c r="A53" s="2" t="s">
        <v>47</v>
      </c>
    </row>
    <row r="55">
      <c r="A55" s="1" t="s">
        <v>48</v>
      </c>
    </row>
    <row r="56">
      <c r="A56" s="2" t="s">
        <v>49</v>
      </c>
    </row>
    <row r="57">
      <c r="A57" s="2" t="s">
        <v>50</v>
      </c>
    </row>
    <row r="58">
      <c r="A58" s="2" t="s">
        <v>51</v>
      </c>
    </row>
    <row r="59">
      <c r="A59" s="2" t="s">
        <v>52</v>
      </c>
    </row>
  </sheetData>
  <drawing r:id="rId1"/>
</worksheet>
</file>