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2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personalmicrosoftsoftware0-my.sharepoint.com/personal/carsonmatt_personalmicrosoftsoftware_ucla_edu/Documents/1)_PS-Honors/HP_PC/police_killings_github_HP/"/>
    </mc:Choice>
  </mc:AlternateContent>
  <xr:revisionPtr revIDLastSave="585" documentId="13_ncr:40009_{9DE24AC4-5643-4A96-83A4-EB1667F3EFD5}" xr6:coauthVersionLast="47" xr6:coauthVersionMax="47" xr10:uidLastSave="{9B00A4A0-7170-4106-9890-149CAA4121A7}"/>
  <bookViews>
    <workbookView xWindow="-108" yWindow="-12612" windowWidth="23256" windowHeight="12720" activeTab="1" xr2:uid="{34F909A6-1C19-4A7D-9275-8703C5F00769}"/>
  </bookViews>
  <sheets>
    <sheet name="feldman_example" sheetId="1" r:id="rId1"/>
    <sheet name="results" sheetId="2" r:id="rId2"/>
    <sheet name="data_dictionary" sheetId="3" r:id="rId3"/>
  </sheets>
  <definedNames>
    <definedName name="Counterfactual_Deaths_RQ">feldman_example!$H$2:$H$1048576</definedName>
    <definedName name="Counterfactual_Population_RQ">feldman_example!#REF!</definedName>
    <definedName name="Observed_Deaths_RQ">feldman_example!$G$2:$G$1048576</definedName>
    <definedName name="Observed_Proportion_RQ">feldman_example!$D$2:$D$1048576</definedName>
    <definedName name="Observed_Rate_RQ">feldman_example!$E$2:$E$1048576</definedName>
    <definedName name="Poverty_Quintile">feldman_example!$B$2:$B$1048576</definedName>
    <definedName name="Race">feldman_example!$A$2:$A$1048576</definedName>
    <definedName name="Race_Total_Pop_Millions">feldman_example!$C$2:$C$1048576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6" i="1" l="1" a="1"/>
  <c r="H16" i="1" s="1"/>
  <c r="H15" i="1" a="1"/>
  <c r="H15" i="1" s="1"/>
  <c r="G7" i="1"/>
  <c r="H7" i="1" s="1" a="1"/>
  <c r="H7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2" i="1"/>
  <c r="G2" i="1"/>
  <c r="H2" i="1" s="1" a="1"/>
  <c r="H2" i="1" s="1"/>
  <c r="G3" i="1"/>
  <c r="H3" i="1" s="1" a="1"/>
  <c r="H3" i="1" s="1"/>
  <c r="G4" i="1"/>
  <c r="H4" i="1" s="1" a="1"/>
  <c r="H4" i="1" s="1"/>
  <c r="G5" i="1"/>
  <c r="H5" i="1" s="1" a="1"/>
  <c r="H5" i="1" s="1"/>
  <c r="G6" i="1"/>
  <c r="H6" i="1" s="1" a="1"/>
  <c r="H6" i="1" s="1"/>
  <c r="G8" i="1"/>
  <c r="H8" i="1" s="1" a="1"/>
  <c r="H8" i="1" s="1"/>
  <c r="G9" i="1"/>
  <c r="H9" i="1" s="1" a="1"/>
  <c r="H9" i="1" s="1"/>
  <c r="G10" i="1"/>
  <c r="H10" i="1" s="1" a="1"/>
  <c r="H10" i="1" s="1"/>
  <c r="G11" i="1"/>
  <c r="H11" i="1" s="1" a="1"/>
  <c r="H11" i="1" s="1"/>
  <c r="G12" i="1"/>
  <c r="H12" i="1" s="1" a="1"/>
  <c r="H12" i="1" s="1"/>
  <c r="G13" i="1"/>
  <c r="H13" i="1" s="1" a="1"/>
  <c r="H13" i="1" s="1"/>
  <c r="G14" i="1"/>
  <c r="H14" i="1" s="1" a="1"/>
  <c r="H14" i="1" s="1"/>
  <c r="G15" i="1"/>
  <c r="G16" i="1"/>
  <c r="B3" i="2"/>
  <c r="B4" i="2"/>
  <c r="B2" i="2"/>
  <c r="C3" i="2" l="1"/>
  <c r="D3" i="2" s="1"/>
  <c r="C2" i="2"/>
  <c r="D2" i="2" s="1"/>
  <c r="C4" i="2"/>
  <c r="D4" i="2" s="1"/>
  <c r="E3" i="2" l="1"/>
  <c r="F3" i="2" s="1"/>
  <c r="E4" i="2"/>
  <c r="F4" i="2" s="1"/>
  <c r="E2" i="2"/>
  <c r="F2" i="2" s="1"/>
  <c r="G4" i="2" l="1"/>
  <c r="H4" i="2"/>
  <c r="G3" i="2"/>
  <c r="H3" i="2"/>
  <c r="G2" i="2"/>
  <c r="H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<sst xmlns="http://schemas.openxmlformats.org/spreadsheetml/2006/main" count="52" uniqueCount="29">
  <si>
    <t>Race</t>
  </si>
  <si>
    <t>Poverty_Quintile</t>
  </si>
  <si>
    <t>White</t>
  </si>
  <si>
    <t>Black</t>
  </si>
  <si>
    <t>Latino</t>
  </si>
  <si>
    <t>Race_Total_Pop_Millions</t>
  </si>
  <si>
    <t>Reduction</t>
  </si>
  <si>
    <t>Total Population</t>
  </si>
  <si>
    <t>Observed Deaths</t>
  </si>
  <si>
    <t>Observed Rate</t>
  </si>
  <si>
    <t>Counterfactual Deaths</t>
  </si>
  <si>
    <t>Counterfactual Rate</t>
  </si>
  <si>
    <t>Variable</t>
  </si>
  <si>
    <t>Definition</t>
  </si>
  <si>
    <t>Race of victim</t>
  </si>
  <si>
    <r>
      <t xml:space="preserve">The proportion of racial group </t>
    </r>
    <r>
      <rPr>
        <i/>
        <sz val="11"/>
        <color theme="1"/>
        <rFont val="Aptos Narrow"/>
        <family val="2"/>
        <scheme val="minor"/>
      </rPr>
      <t>r</t>
    </r>
    <r>
      <rPr>
        <sz val="11"/>
        <color theme="1"/>
        <rFont val="Aptos Narrow"/>
        <family val="2"/>
        <scheme val="minor"/>
      </rPr>
      <t xml:space="preserve"> living in poverty quintile </t>
    </r>
    <r>
      <rPr>
        <i/>
        <sz val="11"/>
        <color theme="1"/>
        <rFont val="Aptos Narrow"/>
        <family val="2"/>
        <scheme val="minor"/>
      </rPr>
      <t>q</t>
    </r>
  </si>
  <si>
    <t>Observed_Rate_RQ</t>
  </si>
  <si>
    <t>Observed_Deaths_RQ</t>
  </si>
  <si>
    <r>
      <t xml:space="preserve">The observed death rate of racial group </t>
    </r>
    <r>
      <rPr>
        <i/>
        <sz val="11"/>
        <color theme="1"/>
        <rFont val="Aptos Narrow"/>
        <family val="2"/>
        <scheme val="minor"/>
      </rPr>
      <t>r</t>
    </r>
    <r>
      <rPr>
        <sz val="11"/>
        <color theme="1"/>
        <rFont val="Aptos Narrow"/>
        <family val="2"/>
        <scheme val="minor"/>
      </rPr>
      <t xml:space="preserve"> living in poverty quintile </t>
    </r>
    <r>
      <rPr>
        <i/>
        <sz val="11"/>
        <color theme="1"/>
        <rFont val="Aptos Narrow"/>
        <family val="2"/>
        <scheme val="minor"/>
      </rPr>
      <t>q</t>
    </r>
  </si>
  <si>
    <t>Counterfactual_Deaths_RQ</t>
  </si>
  <si>
    <r>
      <t xml:space="preserve">Poverty quintile </t>
    </r>
    <r>
      <rPr>
        <i/>
        <sz val="11"/>
        <color theme="1"/>
        <rFont val="Aptos Narrow"/>
        <family val="2"/>
        <scheme val="minor"/>
      </rPr>
      <t>q</t>
    </r>
    <r>
      <rPr>
        <sz val="11"/>
        <color theme="1"/>
        <rFont val="Aptos Narrow"/>
        <family val="2"/>
        <scheme val="minor"/>
      </rPr>
      <t xml:space="preserve"> where the police killing occurred</t>
    </r>
  </si>
  <si>
    <r>
      <t xml:space="preserve">The counterfactual number of deaths of racial group </t>
    </r>
    <r>
      <rPr>
        <i/>
        <sz val="11"/>
        <color theme="1"/>
        <rFont val="Aptos Narrow"/>
        <family val="2"/>
        <scheme val="minor"/>
      </rPr>
      <t>r</t>
    </r>
    <r>
      <rPr>
        <sz val="11"/>
        <color theme="1"/>
        <rFont val="Aptos Narrow"/>
        <family val="2"/>
        <scheme val="minor"/>
      </rPr>
      <t xml:space="preserve"> persons in poverty quintile </t>
    </r>
    <r>
      <rPr>
        <i/>
        <sz val="11"/>
        <color theme="1"/>
        <rFont val="Aptos Narrow"/>
        <family val="2"/>
        <scheme val="minor"/>
      </rPr>
      <t>q</t>
    </r>
    <r>
      <rPr>
        <sz val="11"/>
        <color theme="1"/>
        <rFont val="Aptos Narrow"/>
        <family val="2"/>
        <scheme val="minor"/>
      </rPr>
      <t xml:space="preserve"> if the distribution matched the white distribution</t>
    </r>
  </si>
  <si>
    <r>
      <t xml:space="preserve">The number of deaths of racial group </t>
    </r>
    <r>
      <rPr>
        <i/>
        <sz val="11"/>
        <color theme="1"/>
        <rFont val="Aptos Narrow"/>
        <family val="2"/>
        <scheme val="minor"/>
      </rPr>
      <t>r</t>
    </r>
    <r>
      <rPr>
        <sz val="11"/>
        <color theme="1"/>
        <rFont val="Aptos Narrow"/>
        <family val="2"/>
        <scheme val="minor"/>
      </rPr>
      <t xml:space="preserve"> in poverty quintile </t>
    </r>
    <r>
      <rPr>
        <i/>
        <sz val="11"/>
        <color theme="1"/>
        <rFont val="Aptos Narrow"/>
        <family val="2"/>
        <scheme val="minor"/>
      </rPr>
      <t>q</t>
    </r>
  </si>
  <si>
    <t>Observed_Proportion_RQ</t>
  </si>
  <si>
    <r>
      <t xml:space="preserve">Total US population (millions) of the racial group </t>
    </r>
    <r>
      <rPr>
        <i/>
        <sz val="11"/>
        <color theme="1"/>
        <rFont val="Aptos Narrow"/>
        <family val="2"/>
        <scheme val="minor"/>
      </rPr>
      <t>r</t>
    </r>
  </si>
  <si>
    <r>
      <t xml:space="preserve">Counterfactual millions of persons of racial group </t>
    </r>
    <r>
      <rPr>
        <i/>
        <sz val="11"/>
        <color theme="1"/>
        <rFont val="Aptos Narrow"/>
        <family val="2"/>
        <scheme val="minor"/>
      </rPr>
      <t>r</t>
    </r>
    <r>
      <rPr>
        <sz val="11"/>
        <color theme="1"/>
        <rFont val="Aptos Narrow"/>
        <family val="2"/>
        <scheme val="minor"/>
      </rPr>
      <t xml:space="preserve"> living in poverty quintile </t>
    </r>
    <r>
      <rPr>
        <i/>
        <sz val="11"/>
        <color theme="1"/>
        <rFont val="Aptos Narrow"/>
        <family val="2"/>
        <scheme val="minor"/>
      </rPr>
      <t>q</t>
    </r>
    <r>
      <rPr>
        <sz val="11"/>
        <color theme="1"/>
        <rFont val="Aptos Narrow"/>
        <family val="2"/>
        <scheme val="minor"/>
      </rPr>
      <t xml:space="preserve"> if the distribution matched the white distribution</t>
    </r>
  </si>
  <si>
    <t>Counterfactual_Population_RQ</t>
  </si>
  <si>
    <t>Percent of original</t>
  </si>
  <si>
    <t>Observed_Population_RQ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</si>
</sst>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0_);_(* \(#,##0.0000\);_(* &quot;-&quot;??_);_(@_)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43" fontId="0" fillId="0" borderId="0" xfId="42" applyFont="1"/>
    <xf numFmtId="164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6"/>
  <sheetViews>
    <sheetView workbookViewId="0">
      <selection activeCell="H17" sqref="H17"/>
    </sheetView>
  </sheetViews>
  <sheetFormatPr defaultColWidth="44.77734375" defaultRowHeight="14.4" x14ac:dyDescent="0.3"/>
  <cols>
    <col min="1" max="1" width="5.88671875" bestFit="1" customWidth="1"/>
    <col min="2" max="2" width="14" bestFit="1" customWidth="1"/>
    <col min="3" max="3" width="20.77734375" bestFit="1" customWidth="1"/>
    <col min="4" max="4" width="21.6640625" bestFit="1" customWidth="1"/>
    <col min="5" max="5" width="16.44140625" bestFit="1" customWidth="1"/>
    <col min="6" max="6" width="21.5546875" bestFit="1" customWidth="1"/>
    <col min="7" max="7" width="18.77734375" bestFit="1" customWidth="1"/>
    <col min="8" max="8" width="23.44140625" customWidth="1"/>
  </cols>
  <sheetData>
    <row r="1" spans="1:8" s="1" customFormat="1" x14ac:dyDescent="0.3">
      <c r="A1" s="1" t="s">
        <v>0</v>
      </c>
      <c r="B1" s="1" t="s">
        <v>1</v>
      </c>
      <c r="C1" s="1" t="s">
        <v>5</v>
      </c>
      <c r="D1" s="1" t="s">
        <v>23</v>
      </c>
      <c r="E1" s="1" t="s">
        <v>16</v>
      </c>
      <c r="F1" s="1" t="s">
        <v>28</v>
      </c>
      <c r="G1" s="1" t="s">
        <v>17</v>
      </c>
      <c r="H1" s="1" t="s">
        <v>19</v>
      </c>
    </row>
    <row r="2" spans="1:8" x14ac:dyDescent="0.3">
      <c r="A2" t="s">
        <v>2</v>
      </c>
      <c r="B2">
        <v>1</v>
      </c>
      <c r="C2">
        <v>197</v>
      </c>
      <c r="D2" s="3">
        <v>9.6000000000000002E-2</v>
      </c>
      <c r="E2">
        <v>7.9</v>
      </c>
      <c r="F2">
        <f>C2*D2</f>
        <v>18.911999999999999</v>
      </c>
      <c r="G2">
        <f>ROUND(C2*D2*E2,0)</f>
        <v>149</v>
      </c>
      <c r="H2" s="2" cm="1">
        <f t="array" ref="H2">_xlfn.XLOOKUP(B2,$B$2:$B$6,$D$2:$D$6/D2*G2)</f>
        <v>149</v>
      </c>
    </row>
    <row r="3" spans="1:8" x14ac:dyDescent="0.3">
      <c r="A3" t="s">
        <v>2</v>
      </c>
      <c r="B3">
        <v>2</v>
      </c>
      <c r="C3">
        <v>197</v>
      </c>
      <c r="D3" s="3">
        <v>0.17299999999999999</v>
      </c>
      <c r="E3">
        <v>5.5</v>
      </c>
      <c r="F3">
        <f t="shared" ref="F3:F16" si="0">C3*D3</f>
        <v>34.080999999999996</v>
      </c>
      <c r="G3">
        <f t="shared" ref="G3:G16" si="1">ROUND(C3*D3*E3,0)</f>
        <v>187</v>
      </c>
      <c r="H3" s="2" cm="1">
        <f t="array" ref="H3">_xlfn.XLOOKUP(B3,$B$2:$B$6,$D$2:$D$6/D3*G3)</f>
        <v>187</v>
      </c>
    </row>
    <row r="4" spans="1:8" x14ac:dyDescent="0.3">
      <c r="A4" t="s">
        <v>2</v>
      </c>
      <c r="B4">
        <v>3</v>
      </c>
      <c r="C4">
        <v>197</v>
      </c>
      <c r="D4" s="3">
        <v>0.215</v>
      </c>
      <c r="E4">
        <v>4.3</v>
      </c>
      <c r="F4">
        <f t="shared" si="0"/>
        <v>42.354999999999997</v>
      </c>
      <c r="G4">
        <f t="shared" si="1"/>
        <v>182</v>
      </c>
      <c r="H4" s="2" cm="1">
        <f t="array" ref="H4">_xlfn.XLOOKUP(B4,$B$2:$B$6,$D$2:$D$6/D4*G4)</f>
        <v>182</v>
      </c>
    </row>
    <row r="5" spans="1:8" x14ac:dyDescent="0.3">
      <c r="A5" t="s">
        <v>2</v>
      </c>
      <c r="B5">
        <v>4</v>
      </c>
      <c r="C5">
        <v>197</v>
      </c>
      <c r="D5" s="3">
        <v>0.246</v>
      </c>
      <c r="E5">
        <v>3.1</v>
      </c>
      <c r="F5">
        <f t="shared" si="0"/>
        <v>48.461999999999996</v>
      </c>
      <c r="G5">
        <f t="shared" si="1"/>
        <v>150</v>
      </c>
      <c r="H5" s="2" cm="1">
        <f t="array" ref="H5">_xlfn.XLOOKUP(B5,$B$2:$B$6,$D$2:$D$6/D5*G5)</f>
        <v>150</v>
      </c>
    </row>
    <row r="6" spans="1:8" x14ac:dyDescent="0.3">
      <c r="A6" t="s">
        <v>2</v>
      </c>
      <c r="B6">
        <v>5</v>
      </c>
      <c r="C6">
        <v>197</v>
      </c>
      <c r="D6" s="3">
        <v>0.27</v>
      </c>
      <c r="E6">
        <v>2</v>
      </c>
      <c r="F6">
        <f t="shared" si="0"/>
        <v>53.190000000000005</v>
      </c>
      <c r="G6">
        <f t="shared" si="1"/>
        <v>106</v>
      </c>
      <c r="H6" s="2" cm="1">
        <f t="array" ref="H6">_xlfn.XLOOKUP(B6,$B$2:$B$6,$D$2:$D$6/D6*G6)</f>
        <v>106</v>
      </c>
    </row>
    <row r="7" spans="1:8" x14ac:dyDescent="0.3">
      <c r="A7" t="s">
        <v>3</v>
      </c>
      <c r="B7">
        <v>1</v>
      </c>
      <c r="C7">
        <v>40.1</v>
      </c>
      <c r="D7" s="3">
        <v>0.36599999999999999</v>
      </c>
      <c r="E7">
        <v>12.3</v>
      </c>
      <c r="F7">
        <f t="shared" si="0"/>
        <v>14.676600000000001</v>
      </c>
      <c r="G7">
        <f>ROUND(C7*D7*E7,0)</f>
        <v>181</v>
      </c>
      <c r="H7" s="2" cm="1">
        <f t="array" ref="H7">_xlfn.XLOOKUP(B7,$B$2:$B$6,$D$2:$D$6/D7*G7)</f>
        <v>47.475409836065573</v>
      </c>
    </row>
    <row r="8" spans="1:8" x14ac:dyDescent="0.3">
      <c r="A8" t="s">
        <v>3</v>
      </c>
      <c r="B8">
        <v>2</v>
      </c>
      <c r="C8">
        <v>40.1</v>
      </c>
      <c r="D8" s="3">
        <v>0.23799999999999999</v>
      </c>
      <c r="E8">
        <v>10.3</v>
      </c>
      <c r="F8">
        <f t="shared" si="0"/>
        <v>9.5437999999999992</v>
      </c>
      <c r="G8">
        <f t="shared" si="1"/>
        <v>98</v>
      </c>
      <c r="H8" s="2" cm="1">
        <f t="array" ref="H8">_xlfn.XLOOKUP(B8,$B$2:$B$6,$D$2:$D$6/D8*G8)</f>
        <v>71.235294117647058</v>
      </c>
    </row>
    <row r="9" spans="1:8" x14ac:dyDescent="0.3">
      <c r="A9" t="s">
        <v>3</v>
      </c>
      <c r="B9">
        <v>3</v>
      </c>
      <c r="C9">
        <v>40.1</v>
      </c>
      <c r="D9" s="3">
        <v>0.16200000000000001</v>
      </c>
      <c r="E9">
        <v>8.6</v>
      </c>
      <c r="F9">
        <f t="shared" si="0"/>
        <v>6.4962000000000009</v>
      </c>
      <c r="G9">
        <f t="shared" si="1"/>
        <v>56</v>
      </c>
      <c r="H9" s="2" cm="1">
        <f t="array" ref="H9">_xlfn.XLOOKUP(B9,$B$2:$B$6,$D$2:$D$6/D9*G9)</f>
        <v>74.320987654320987</v>
      </c>
    </row>
    <row r="10" spans="1:8" x14ac:dyDescent="0.3">
      <c r="A10" t="s">
        <v>3</v>
      </c>
      <c r="B10">
        <v>4</v>
      </c>
      <c r="C10">
        <v>40.1</v>
      </c>
      <c r="D10" s="3">
        <v>0.13300000000000001</v>
      </c>
      <c r="E10">
        <v>7.7</v>
      </c>
      <c r="F10">
        <f t="shared" si="0"/>
        <v>5.3333000000000004</v>
      </c>
      <c r="G10">
        <f t="shared" si="1"/>
        <v>41</v>
      </c>
      <c r="H10" s="2" cm="1">
        <f t="array" ref="H10">_xlfn.XLOOKUP(B10,$B$2:$B$6,$D$2:$D$6/D10*G10)</f>
        <v>75.834586466165405</v>
      </c>
    </row>
    <row r="11" spans="1:8" x14ac:dyDescent="0.3">
      <c r="A11" t="s">
        <v>3</v>
      </c>
      <c r="B11">
        <v>5</v>
      </c>
      <c r="C11">
        <v>40.1</v>
      </c>
      <c r="D11" s="3">
        <v>0.10100000000000001</v>
      </c>
      <c r="E11">
        <v>6.7</v>
      </c>
      <c r="F11">
        <f t="shared" si="0"/>
        <v>4.0501000000000005</v>
      </c>
      <c r="G11">
        <f t="shared" si="1"/>
        <v>27</v>
      </c>
      <c r="H11" s="2" cm="1">
        <f t="array" ref="H11">_xlfn.XLOOKUP(B11,$B$2:$B$6,$D$2:$D$6/D11*G11)</f>
        <v>72.178217821782184</v>
      </c>
    </row>
    <row r="12" spans="1:8" x14ac:dyDescent="0.3">
      <c r="A12" t="s">
        <v>4</v>
      </c>
      <c r="B12">
        <v>1</v>
      </c>
      <c r="C12">
        <v>63.7</v>
      </c>
      <c r="D12" s="3">
        <v>0.311</v>
      </c>
      <c r="E12">
        <v>4.7</v>
      </c>
      <c r="F12">
        <f t="shared" si="0"/>
        <v>19.810700000000001</v>
      </c>
      <c r="G12">
        <f t="shared" si="1"/>
        <v>93</v>
      </c>
      <c r="H12" s="2" cm="1">
        <f t="array" ref="H12">_xlfn.XLOOKUP(B12,$B$2:$B$6,$D$2:$D$6/D12*G12)</f>
        <v>28.707395498392284</v>
      </c>
    </row>
    <row r="13" spans="1:8" x14ac:dyDescent="0.3">
      <c r="A13" t="s">
        <v>4</v>
      </c>
      <c r="B13">
        <v>2</v>
      </c>
      <c r="C13">
        <v>63.7</v>
      </c>
      <c r="D13" s="3">
        <v>0.24399999999999999</v>
      </c>
      <c r="E13">
        <v>4.5999999999999996</v>
      </c>
      <c r="F13">
        <f t="shared" si="0"/>
        <v>15.5428</v>
      </c>
      <c r="G13">
        <f t="shared" si="1"/>
        <v>71</v>
      </c>
      <c r="H13" s="2" cm="1">
        <f t="array" ref="H13">_xlfn.XLOOKUP(B13,$B$2:$B$6,$D$2:$D$6/D13*G13)</f>
        <v>50.340163934426229</v>
      </c>
    </row>
    <row r="14" spans="1:8" x14ac:dyDescent="0.3">
      <c r="A14" t="s">
        <v>4</v>
      </c>
      <c r="B14">
        <v>3</v>
      </c>
      <c r="C14">
        <v>63.7</v>
      </c>
      <c r="D14" s="3">
        <v>0.185</v>
      </c>
      <c r="E14">
        <v>3.8</v>
      </c>
      <c r="F14">
        <f t="shared" si="0"/>
        <v>11.7845</v>
      </c>
      <c r="G14">
        <f t="shared" si="1"/>
        <v>45</v>
      </c>
      <c r="H14" s="2" cm="1">
        <f t="array" ref="H14">_xlfn.XLOOKUP(B14,$B$2:$B$6,$D$2:$D$6/D14*G14)</f>
        <v>52.297297297297291</v>
      </c>
    </row>
    <row r="15" spans="1:8" x14ac:dyDescent="0.3">
      <c r="A15" t="s">
        <v>4</v>
      </c>
      <c r="B15">
        <v>4</v>
      </c>
      <c r="C15">
        <v>63.7</v>
      </c>
      <c r="D15" s="3">
        <v>0.151</v>
      </c>
      <c r="E15">
        <v>3.7</v>
      </c>
      <c r="F15">
        <f t="shared" si="0"/>
        <v>9.6187000000000005</v>
      </c>
      <c r="G15">
        <f t="shared" si="1"/>
        <v>36</v>
      </c>
      <c r="H15" s="2" cm="1">
        <f t="array" ref="H15">_xlfn.XLOOKUP(B15,$B$2:$B$6,$D$2:$D$6/D15*G15)</f>
        <v>58.649006622516559</v>
      </c>
    </row>
    <row r="16" spans="1:8" x14ac:dyDescent="0.3">
      <c r="A16" t="s">
        <v>4</v>
      </c>
      <c r="B16">
        <v>5</v>
      </c>
      <c r="C16">
        <v>63.7</v>
      </c>
      <c r="D16" s="3">
        <v>0.109</v>
      </c>
      <c r="E16">
        <v>2.8</v>
      </c>
      <c r="F16">
        <f t="shared" si="0"/>
        <v>6.9433000000000007</v>
      </c>
      <c r="G16">
        <f t="shared" si="1"/>
        <v>19</v>
      </c>
      <c r="H16" s="2" cm="1">
        <f t="array" ref="H16">_xlfn.XLOOKUP(B16,$B$2:$B$6,$D$2:$D$6/D16*G16)</f>
        <v>47.064220183486242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4"/>
  <sheetViews>
    <sheetView tabSelected="1" workbookViewId="0">
      <selection activeCell="G2" sqref="G2:G4"/>
    </sheetView>
  </sheetViews>
  <sheetFormatPr defaultColWidth="37" defaultRowHeight="14.4" x14ac:dyDescent="0.3"/>
  <cols>
    <col min="1" max="1" width="5.88671875" bestFit="1" customWidth="1"/>
    <col min="2" max="2" width="13.88671875" bestFit="1" customWidth="1"/>
    <col min="3" max="3" width="14.77734375" bestFit="1" customWidth="1"/>
    <col min="4" max="4" width="12.6640625" bestFit="1" customWidth="1"/>
    <col min="5" max="5" width="19.21875" bestFit="1" customWidth="1"/>
    <col min="6" max="6" width="17.21875" bestFit="1" customWidth="1"/>
    <col min="7" max="7" width="9.109375" bestFit="1" customWidth="1"/>
    <col min="8" max="8" width="15.5546875" bestFit="1" customWidth="1"/>
  </cols>
  <sheetData>
    <row r="1" spans="1:8" x14ac:dyDescent="0.3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6</v>
      </c>
      <c r="H1" s="1" t="s">
        <v>27</v>
      </c>
    </row>
    <row r="2" spans="1:8" x14ac:dyDescent="0.3">
      <c r="A2" t="s">
        <v>3</v>
      </c>
      <c r="B2">
        <f>AVERAGEIF(feldman_example!A$2:A$16,A2,feldman_example!C$2:C$16)</f>
        <v>40.1</v>
      </c>
      <c r="C2">
        <f>SUMIF(feldman_example!A$2:A$16,A2,feldman_example!G$2:G$16)</f>
        <v>403</v>
      </c>
      <c r="D2" s="2">
        <f>C2/B2</f>
        <v>10.049875311720697</v>
      </c>
      <c r="E2" s="2">
        <f>SUMIF(feldman_example!A$2:A$16,A2,feldman_example!H$2:H$16)</f>
        <v>341.04449589598124</v>
      </c>
      <c r="F2" s="2">
        <f>E2/B2</f>
        <v>8.5048502717202297</v>
      </c>
      <c r="G2" s="3">
        <f>1-F2/D2</f>
        <v>0.15373574219359498</v>
      </c>
      <c r="H2">
        <f>F2/D2</f>
        <v>0.84626425780640502</v>
      </c>
    </row>
    <row r="3" spans="1:8" x14ac:dyDescent="0.3">
      <c r="A3" t="s">
        <v>4</v>
      </c>
      <c r="B3">
        <f>AVERAGEIF(feldman_example!A$2:A$16,A3,feldman_example!C$2:C$16)</f>
        <v>63.7</v>
      </c>
      <c r="C3">
        <f>SUMIF(feldman_example!A$2:A$16,A3,feldman_example!G$2:G$16)</f>
        <v>264</v>
      </c>
      <c r="D3" s="2">
        <f t="shared" ref="D3:D4" si="0">C3/B3</f>
        <v>4.1444270015698583</v>
      </c>
      <c r="E3" s="2">
        <f>SUMIF(feldman_example!A$2:A$16,A3,feldman_example!H$2:H$16)</f>
        <v>237.0580835361186</v>
      </c>
      <c r="F3" s="2">
        <f t="shared" ref="F3:F4" si="1">E3/B3</f>
        <v>3.721476978588989</v>
      </c>
      <c r="G3" s="3">
        <f t="shared" ref="G3:G4" si="2">1-F3/D3</f>
        <v>0.10205271387833859</v>
      </c>
      <c r="H3">
        <f t="shared" ref="H3:H4" si="3">F3/D3</f>
        <v>0.89794728612166141</v>
      </c>
    </row>
    <row r="4" spans="1:8" x14ac:dyDescent="0.3">
      <c r="A4" t="s">
        <v>2</v>
      </c>
      <c r="B4">
        <f>AVERAGEIF(feldman_example!A$2:A$16,A4,feldman_example!C$2:C$16)</f>
        <v>197</v>
      </c>
      <c r="C4">
        <f>SUMIF(feldman_example!A$2:A$16,A4,feldman_example!G$2:G$16)</f>
        <v>774</v>
      </c>
      <c r="D4" s="2">
        <f t="shared" si="0"/>
        <v>3.9289340101522843</v>
      </c>
      <c r="E4" s="2">
        <f>SUMIF(feldman_example!A$2:A$16,A4,feldman_example!H$2:H$16)</f>
        <v>774</v>
      </c>
      <c r="F4" s="2">
        <f t="shared" si="1"/>
        <v>3.9289340101522843</v>
      </c>
      <c r="G4" s="3">
        <f t="shared" si="2"/>
        <v>0</v>
      </c>
      <c r="H4">
        <f t="shared" si="3"/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8A3A0-B8B4-4946-AD78-BC32122980D5}">
  <sheetPr codeName="Sheet3"/>
  <dimension ref="A1:B9"/>
  <sheetViews>
    <sheetView workbookViewId="0">
      <selection activeCell="B15" sqref="B15"/>
    </sheetView>
  </sheetViews>
  <sheetFormatPr defaultRowHeight="14.4" x14ac:dyDescent="0.3"/>
  <cols>
    <col min="1" max="1" width="32.5546875" customWidth="1"/>
    <col min="2" max="2" width="104.77734375" bestFit="1" customWidth="1"/>
  </cols>
  <sheetData>
    <row r="1" spans="1:2" x14ac:dyDescent="0.3">
      <c r="A1" t="s">
        <v>12</v>
      </c>
      <c r="B1" t="s">
        <v>13</v>
      </c>
    </row>
    <row r="2" spans="1:2" x14ac:dyDescent="0.3">
      <c r="A2" s="1" t="s">
        <v>0</v>
      </c>
      <c r="B2" t="s">
        <v>14</v>
      </c>
    </row>
    <row r="3" spans="1:2" x14ac:dyDescent="0.3">
      <c r="A3" s="1" t="s">
        <v>1</v>
      </c>
      <c r="B3" t="s">
        <v>20</v>
      </c>
    </row>
    <row r="4" spans="1:2" x14ac:dyDescent="0.3">
      <c r="A4" s="1" t="s">
        <v>5</v>
      </c>
      <c r="B4" t="s">
        <v>24</v>
      </c>
    </row>
    <row r="5" spans="1:2" x14ac:dyDescent="0.3">
      <c r="A5" s="1" t="s">
        <v>23</v>
      </c>
      <c r="B5" t="s">
        <v>15</v>
      </c>
    </row>
    <row r="6" spans="1:2" x14ac:dyDescent="0.3">
      <c r="A6" s="1" t="s">
        <v>16</v>
      </c>
      <c r="B6" t="s">
        <v>18</v>
      </c>
    </row>
    <row r="7" spans="1:2" x14ac:dyDescent="0.3">
      <c r="A7" s="1" t="s">
        <v>17</v>
      </c>
      <c r="B7" t="s">
        <v>22</v>
      </c>
    </row>
    <row r="8" spans="1:2" x14ac:dyDescent="0.3">
      <c r="A8" s="1" t="s">
        <v>26</v>
      </c>
      <c r="B8" t="s">
        <v>25</v>
      </c>
    </row>
    <row r="9" spans="1:2" x14ac:dyDescent="0.3">
      <c r="A9" s="1" t="s">
        <v>19</v>
      </c>
      <c r="B9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feldman_example</vt:lpstr>
      <vt:lpstr>results</vt:lpstr>
      <vt:lpstr>data_dictionary</vt:lpstr>
      <vt:lpstr>Counterfactual_Deaths_RQ</vt:lpstr>
      <vt:lpstr>Observed_Deaths_RQ</vt:lpstr>
      <vt:lpstr>Observed_Proportion_RQ</vt:lpstr>
      <vt:lpstr>Observed_Rate_RQ</vt:lpstr>
      <vt:lpstr>Poverty_Quintile</vt:lpstr>
      <vt:lpstr>Race</vt:lpstr>
      <vt:lpstr>Race_Total_Pop_Millions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Carson</dc:creator>
  <cp:lastModifiedBy>Matthew Carson</cp:lastModifiedBy>
  <dcterms:created xsi:type="dcterms:W3CDTF">2024-04-16T22:38:03Z</dcterms:created>
  <dcterms:modified xsi:type="dcterms:W3CDTF">2024-04-20T19:22:35Z</dcterms:modified>
</cp:coreProperties>
</file>